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685" windowWidth="12645" windowHeight="9225" activeTab="0"/>
  </bookViews>
  <sheets>
    <sheet name="прил 11 " sheetId="1" r:id="rId1"/>
    <sheet name="прил 13 " sheetId="2" r:id="rId2"/>
    <sheet name="прил 15" sheetId="3" r:id="rId3"/>
  </sheets>
  <definedNames>
    <definedName name="_xlnm._FilterDatabase" localSheetId="0" hidden="1">'прил 11 '!$D$1:$D$701</definedName>
    <definedName name="_xlnm.Print_Area" localSheetId="0">'прил 11 '!$A$1:$F$653</definedName>
    <definedName name="_xlnm.Print_Area" localSheetId="1">'прил 13 '!$A$1:$E$605</definedName>
    <definedName name="_xlnm.Print_Area" localSheetId="2">'прил 15'!$A$1:$C$79</definedName>
  </definedNames>
  <calcPr fullCalcOnLoad="1"/>
</workbook>
</file>

<file path=xl/sharedStrings.xml><?xml version="1.0" encoding="utf-8"?>
<sst xmlns="http://schemas.openxmlformats.org/spreadsheetml/2006/main" count="5733" uniqueCount="583">
  <si>
    <t>Наименование показателей</t>
  </si>
  <si>
    <t>Вед.</t>
  </si>
  <si>
    <t>Разд.</t>
  </si>
  <si>
    <t>Ц.ст.</t>
  </si>
  <si>
    <t>Расх.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</si>
  <si>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</si>
  <si>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</si>
  <si>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</si>
  <si>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</si>
  <si>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</si>
  <si>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</si>
  <si>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</si>
  <si>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</si>
  <si>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</si>
  <si>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</si>
  <si>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</si>
  <si>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</si>
  <si>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</si>
  <si>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</si>
  <si>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</si>
  <si>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</si>
  <si>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</si>
  <si>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</si>
  <si>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</si>
  <si>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</si>
  <si>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</si>
  <si>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</si>
  <si>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</si>
  <si>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</si>
  <si>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</si>
  <si>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</si>
  <si>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</si>
  <si>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</si>
  <si>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</si>
  <si>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</si>
  <si>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</si>
  <si>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</si>
  <si>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</si>
  <si>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</si>
  <si>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</si>
  <si>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</si>
  <si>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</si>
  <si>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</si>
  <si>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</si>
  <si>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</si>
  <si>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</si>
  <si>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</si>
  <si>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</si>
  <si>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</si>
  <si>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</si>
  <si>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</si>
  <si>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</si>
  <si>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</si>
  <si>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</si>
  <si>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</si>
  <si>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</si>
  <si>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</si>
  <si>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</si>
  <si>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</si>
  <si>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</si>
  <si>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</si>
  <si>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</si>
  <si>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</si>
  <si>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</si>
  <si>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</si>
  <si>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</si>
  <si>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</si>
  <si>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</si>
  <si>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</si>
  <si>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</si>
  <si>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</si>
  <si>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</si>
  <si>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</si>
  <si>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</si>
  <si>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</si>
  <si>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</si>
  <si>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</si>
  <si>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</si>
  <si>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</si>
  <si>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</si>
  <si>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</si>
  <si>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</si>
  <si>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</si>
  <si>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</si>
  <si>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</si>
  <si>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</si>
  <si>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</si>
  <si>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</si>
  <si>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</si>
  <si>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</si>
  <si>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</si>
  <si>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</si>
  <si>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</si>
  <si>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</si>
  <si>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</si>
  <si>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</si>
  <si>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</si>
  <si>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</si>
  <si>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</si>
  <si>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</si>
  <si>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</si>
  <si>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</si>
  <si>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</si>
  <si>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</si>
  <si>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</si>
  <si>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</si>
  <si>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</si>
  <si>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</si>
  <si>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</si>
  <si>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</si>
  <si>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</si>
  <si>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</si>
  <si>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</si>
  <si>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</si>
  <si>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</si>
  <si>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</si>
  <si>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</si>
  <si>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</si>
  <si>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</si>
  <si>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</si>
  <si>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</si>
  <si>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</si>
  <si>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</si>
  <si>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</si>
  <si>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0000000000</t>
  </si>
  <si>
    <t>9900000000</t>
  </si>
  <si>
    <t>0600000000</t>
  </si>
  <si>
    <t>0500000000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</si>
  <si>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</si>
  <si>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</si>
  <si>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</si>
  <si>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</si>
  <si>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</si>
  <si>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</si>
  <si>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</si>
  <si>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</si>
  <si>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</si>
  <si>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</si>
  <si>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</si>
  <si>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</si>
  <si>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</si>
  <si>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</si>
  <si>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</si>
  <si>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</si>
  <si>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</si>
  <si>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</si>
  <si>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</si>
  <si>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</si>
  <si>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</si>
  <si>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</si>
  <si>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</si>
  <si>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</si>
  <si>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0191170010</t>
  </si>
  <si>
    <t>0191170070</t>
  </si>
  <si>
    <t>0111393090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</si>
  <si>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</si>
  <si>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</si>
  <si>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</si>
  <si>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</si>
  <si>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</si>
  <si>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</si>
  <si>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</si>
  <si>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</si>
  <si>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</si>
  <si>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</si>
  <si>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</si>
  <si>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</si>
  <si>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</si>
  <si>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</si>
  <si>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</si>
  <si>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</si>
  <si>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</si>
  <si>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</si>
  <si>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</si>
  <si>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</si>
  <si>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</si>
  <si>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</si>
  <si>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</si>
  <si>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</si>
  <si>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</si>
  <si>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</si>
  <si>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</si>
  <si>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</si>
  <si>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</si>
  <si>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</si>
  <si>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</si>
  <si>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</si>
  <si>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</si>
  <si>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</si>
  <si>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</si>
  <si>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</si>
  <si>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</si>
  <si>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</si>
  <si>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</si>
  <si>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</si>
  <si>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</si>
  <si>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</si>
  <si>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</si>
  <si>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</si>
  <si>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 xml:space="preserve">Распределение </t>
  </si>
  <si>
    <t>Наименование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</si>
  <si>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</si>
  <si>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</si>
  <si>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</si>
  <si>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</si>
  <si>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</si>
  <si>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</si>
  <si>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Возмещение части затрат и (или) недополученных доходов юридическим лицам, предоставляющим услуги по водоснабжению</t>
  </si>
  <si>
    <t>630</t>
  </si>
  <si>
    <t>Приложение 11</t>
  </si>
  <si>
    <t>Приложение 13</t>
  </si>
  <si>
    <t>0703</t>
  </si>
  <si>
    <t>Дополнительное образование детей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</si>
  <si>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</si>
  <si>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</si>
  <si>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</si>
  <si>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</si>
  <si>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</si>
  <si>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</si>
  <si>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</si>
  <si>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</si>
  <si>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</si>
  <si>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</si>
  <si>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</si>
  <si>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</si>
  <si>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9909970200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</si>
  <si>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</si>
  <si>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</si>
  <si>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</si>
  <si>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</si>
  <si>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</si>
  <si>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</si>
  <si>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</si>
  <si>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</si>
  <si>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</si>
  <si>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</si>
  <si>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</si>
  <si>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</si>
  <si>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</si>
  <si>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</si>
  <si>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</si>
  <si>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0131220040</t>
  </si>
  <si>
    <t>Транспорт</t>
  </si>
  <si>
    <t>0408</t>
  </si>
  <si>
    <t>Другие вопросы в области жилищно-коммунального хозяйства</t>
  </si>
  <si>
    <t>0505</t>
  </si>
  <si>
    <t>0292192540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</si>
  <si>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</si>
  <si>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</si>
  <si>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</si>
  <si>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</si>
  <si>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</si>
  <si>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</si>
  <si>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</si>
  <si>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</si>
  <si>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</si>
  <si>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</si>
  <si>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</si>
  <si>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</si>
  <si>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</si>
  <si>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</si>
  <si>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</si>
  <si>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</si>
  <si>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</si>
  <si>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012E200000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</si>
  <si>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</si>
  <si>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</si>
  <si>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</si>
  <si>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</si>
  <si>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</si>
  <si>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</si>
  <si>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</si>
  <si>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</si>
  <si>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</si>
  <si>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</si>
  <si>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</si>
  <si>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</si>
  <si>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</si>
  <si>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</si>
  <si>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</si>
  <si>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</si>
  <si>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</si>
  <si>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</si>
  <si>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</si>
  <si>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</si>
  <si>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</si>
  <si>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</si>
  <si>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</si>
  <si>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</si>
  <si>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</si>
  <si>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</si>
  <si>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</si>
  <si>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</si>
  <si>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</si>
  <si>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</si>
  <si>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</si>
  <si>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</si>
  <si>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</si>
  <si>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</si>
  <si>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</si>
  <si>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</si>
  <si>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</si>
  <si>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</si>
  <si>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</si>
  <si>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</si>
  <si>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</si>
  <si>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</si>
  <si>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</si>
  <si>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</si>
  <si>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</si>
  <si>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</si>
  <si>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</si>
  <si>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</si>
  <si>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</si>
  <si>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</si>
  <si>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</si>
  <si>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</si>
  <si>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</si>
  <si>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</si>
  <si>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</si>
  <si>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</si>
  <si>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</si>
  <si>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</si>
  <si>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</si>
  <si>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</si>
  <si>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</si>
  <si>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</si>
  <si>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</si>
  <si>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</si>
  <si>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</si>
  <si>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</si>
  <si>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</si>
  <si>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</si>
  <si>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</si>
  <si>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</si>
  <si>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</si>
  <si>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</si>
  <si>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</si>
  <si>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</si>
  <si>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</si>
  <si>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</si>
  <si>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</si>
  <si>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</si>
  <si>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</si>
  <si>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</si>
  <si>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</si>
  <si>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</si>
  <si>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</si>
  <si>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</si>
  <si>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</si>
  <si>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</si>
  <si>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</si>
  <si>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</si>
  <si>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</si>
  <si>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</si>
  <si>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</si>
  <si>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</si>
  <si>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</si>
  <si>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</si>
  <si>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</si>
  <si>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</si>
  <si>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</si>
  <si>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</si>
  <si>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</si>
  <si>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</si>
  <si>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0595100000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</si>
  <si>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</si>
  <si>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</si>
  <si>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</si>
  <si>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</si>
  <si>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</si>
  <si>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</si>
  <si>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</si>
  <si>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</si>
  <si>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</si>
  <si>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</si>
  <si>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</si>
  <si>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</si>
  <si>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</si>
  <si>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</si>
  <si>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</si>
  <si>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</si>
  <si>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</si>
  <si>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</si>
  <si>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</si>
  <si>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</si>
  <si>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</si>
  <si>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</si>
  <si>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</si>
  <si>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</si>
  <si>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</si>
  <si>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</si>
  <si>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</si>
  <si>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</si>
  <si>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</si>
  <si>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Федеральный проект "Чистая вода"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</si>
  <si>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</si>
  <si>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</si>
  <si>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</si>
  <si>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0797440010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</si>
  <si>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</si>
  <si>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</si>
  <si>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</si>
  <si>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</si>
  <si>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</si>
  <si>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</si>
  <si>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</si>
  <si>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</si>
  <si>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</si>
  <si>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</si>
  <si>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Сумма 2021 год</t>
  </si>
  <si>
    <t>структуре расходов бюджета Ханкайского муниципального округа</t>
  </si>
  <si>
    <t>Финансовое управление Администрации Ханкайского муниципального округа Приморского края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</si>
  <si>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</si>
  <si>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</si>
  <si>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Глава Ханкайского  муниципального округа</t>
  </si>
  <si>
    <t>9909910011</t>
  </si>
  <si>
    <t>Контрольный орган Администрации Ханкайского муниципального округа</t>
  </si>
  <si>
    <t>955</t>
  </si>
  <si>
    <t>956</t>
  </si>
  <si>
    <t>957</t>
  </si>
  <si>
    <t>9909970101</t>
  </si>
  <si>
    <t>Мероприятия, проводимые Администрацией Ханкайского муниципального округа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</si>
  <si>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</si>
  <si>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</si>
  <si>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</si>
  <si>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99199M0820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</si>
  <si>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</si>
  <si>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</si>
  <si>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</si>
  <si>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</si>
  <si>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</si>
  <si>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</si>
  <si>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</si>
  <si>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</si>
  <si>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</si>
  <si>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</si>
  <si>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</si>
  <si>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</si>
  <si>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Администрация Ханкайского муниципального округа Приморского края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</si>
  <si>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</si>
  <si>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02923L3060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</si>
  <si>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</si>
  <si>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</si>
  <si>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</si>
  <si>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</si>
  <si>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Резервный фонды Администрации Ханкайского муниципального округа</t>
  </si>
  <si>
    <t>Дума Ханкайского муниципального округа Приморского края</t>
  </si>
  <si>
    <t>Председатель Думы Ханкайского  муниципипального округа</t>
  </si>
  <si>
    <t>9909910021</t>
  </si>
  <si>
    <t>9909910041</t>
  </si>
  <si>
    <t>Депутаты Думы Ханкайского муниципального округа</t>
  </si>
  <si>
    <t>Мероприятия, проводимые Думой Ханкайского муниципального округа</t>
  </si>
  <si>
    <t>9909970201</t>
  </si>
  <si>
    <t>0111220400</t>
  </si>
  <si>
    <t>0191110031</t>
  </si>
  <si>
    <t>958</t>
  </si>
  <si>
    <t>9909910101</t>
  </si>
  <si>
    <t>9909900011</t>
  </si>
  <si>
    <t>Мероприятия, проводимые администрацией Ханкайского муниципального округа</t>
  </si>
  <si>
    <t xml:space="preserve"> бюджетных ассигнований по муниципальным программам Ханкайского муниципального округа на 2021 год</t>
  </si>
  <si>
    <t xml:space="preserve"> бюджетных ассигнований из бюджета Ханкайского муниципального округа на 2021 год по разделам,  </t>
  </si>
  <si>
    <t>Управление образования Администрации Ханкайского муниципального округа Приморского края</t>
  </si>
  <si>
    <t>Муниципальная программа "Управление муниципальным имуществом  в Ханкайском муниципальном районе" на 2020-2024 годы</t>
  </si>
  <si>
    <t>Расходы, направленные на  формирование современной городской среды</t>
  </si>
  <si>
    <t>Федеральный проект "Формирование комфортной городской среды"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</si>
  <si>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</si>
  <si>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</si>
  <si>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191F200000</t>
  </si>
  <si>
    <t>191F255550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</si>
  <si>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</si>
  <si>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</si>
  <si>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1920000000</t>
  </si>
  <si>
    <t>1925900000</t>
  </si>
  <si>
    <t>19259S2610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</si>
  <si>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</si>
  <si>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</si>
  <si>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образований Приморского края на обеспечение граждан твердым топливом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</si>
  <si>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</si>
  <si>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</si>
  <si>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Субвенции на проведение Всероссийской переписи населения</t>
  </si>
  <si>
    <t>Единая субвенция местным бюджетам из краевого бюджета</t>
  </si>
  <si>
    <t>9919954690</t>
  </si>
  <si>
    <t>9919993000</t>
  </si>
  <si>
    <t xml:space="preserve">НАЦИОНАЛЬНАЯ ОБОРОНА
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</si>
  <si>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</si>
  <si>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</si>
  <si>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</si>
  <si>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</si>
  <si>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1297392390</t>
  </si>
  <si>
    <t>1925992610</t>
  </si>
  <si>
    <t>0797292620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</si>
  <si>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</si>
  <si>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</si>
  <si>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</si>
  <si>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</si>
  <si>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</si>
  <si>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</si>
  <si>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</si>
  <si>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</si>
  <si>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Расходы направленные на ликвидацию муниципальных учреждений</t>
  </si>
  <si>
    <t>9909930200</t>
  </si>
  <si>
    <t>Мероприятия, направленные на оснащение объектов спортивной инфраструктуры спортивно-технологическим оборудованием</t>
  </si>
  <si>
    <t>013P5L2280</t>
  </si>
  <si>
    <t xml:space="preserve"> муниципального округа</t>
  </si>
  <si>
    <t>к решению Думы Ханкайского</t>
  </si>
  <si>
    <t>от 17.12.2020 № 72</t>
  </si>
  <si>
    <t>012E2L0970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</si>
  <si>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</si>
  <si>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</si>
  <si>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</si>
  <si>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</si>
  <si>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 xml:space="preserve">бюджетных ассигнований из бюджета Ханкайского муниципального округа на 2021 год в ведомственной </t>
  </si>
  <si>
    <t>049P5L2280</t>
  </si>
  <si>
    <t>0490000000</t>
  </si>
  <si>
    <t>011P2L2320</t>
  </si>
  <si>
    <t>0292470080</t>
  </si>
  <si>
    <t>0292400000</t>
  </si>
  <si>
    <t>Основное мероприятие: "Обеспечение деятельности учреждений культуры"</t>
  </si>
  <si>
    <t>1925944100</t>
  </si>
  <si>
    <t>Благоустройство территорий, детских и спортивных площадок на территории Ханкайского муниципального округа</t>
  </si>
  <si>
    <t>07972S2360</t>
  </si>
  <si>
    <t>Расходы на реализацию проектов инициативного бюджетирования по направлению "Твой проект"</t>
  </si>
  <si>
    <t>9909930100</t>
  </si>
  <si>
    <t>Расходы на оплату работ по разработке программ комплексного развития транспортной, социальной и коммунальной инфраструктуры Ханкайского муниципального округа</t>
  </si>
  <si>
    <t>9909920400</t>
  </si>
  <si>
    <t>9909930110</t>
  </si>
  <si>
    <t xml:space="preserve">Уплата налогов, сборов и иных платежей
</t>
  </si>
  <si>
    <t>Расходы, направленные на возмещение материального ущерба и судебных издержек</t>
  </si>
  <si>
    <t>0696570400</t>
  </si>
  <si>
    <t>Расходы на содержание территориальных отделов Администрации  муниципального округа</t>
  </si>
  <si>
    <t>0696570300</t>
  </si>
  <si>
    <t>0696570000</t>
  </si>
  <si>
    <t>Основное мероприятие: "Прочие расходы"</t>
  </si>
  <si>
    <t>870</t>
  </si>
  <si>
    <t>0111</t>
  </si>
  <si>
    <t>Резервные средства</t>
  </si>
  <si>
    <t>Резервный фонды Администрации Ханкайского муниципального района</t>
  </si>
  <si>
    <t>Резервные фонды</t>
  </si>
  <si>
    <t>9909900010</t>
  </si>
  <si>
    <t xml:space="preserve">подразделам, целевым статьям (муниципальным программам Ханкайского муниципального округа и </t>
  </si>
  <si>
    <t>079F500000</t>
  </si>
  <si>
    <t>079F552430</t>
  </si>
  <si>
    <t>Субсидии на  реализацию проектов инициативного бюджетирования по направлению "Твой проект"</t>
  </si>
  <si>
    <t>0797292360</t>
  </si>
  <si>
    <t>Субсидии из краевого бюджета на  реализацию проектов инициативного бюджетирования по направлению "Твой проект"</t>
  </si>
  <si>
    <t xml:space="preserve">Исполнение судебных актов
</t>
  </si>
  <si>
    <t>830</t>
  </si>
  <si>
    <t>Расходы на содержание и приобретение имущества для нужд Администрации округа</t>
  </si>
  <si>
    <t>0121270060</t>
  </si>
  <si>
    <t>9919993180</t>
  </si>
  <si>
    <t>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</si>
  <si>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Расходы  на осуществление первичного воинского учета на территориях, где отсутствуют военные комиссариаты за счет местного бюджета</t>
  </si>
  <si>
    <t>191F244100</t>
  </si>
  <si>
    <t>Расходы на обустройство прилегающей территории образовательных учреждений</t>
  </si>
  <si>
    <t>0111270090</t>
  </si>
  <si>
    <t>0131270060</t>
  </si>
  <si>
    <t>9909941180</t>
  </si>
  <si>
    <t>Развитие муниципального дорожного фонда (содержание и ремонт, проектирование, строительство и капитальный ремонт улично- дорожной сети и другие расходы)</t>
  </si>
  <si>
    <t>Развитие муниципального дорожного фонда (содержание и ремонт, проектирование, строительство и капитальный ремонт улично- дорожной сети  и другие расходы)</t>
  </si>
  <si>
    <t>0131220400</t>
  </si>
  <si>
    <t>019E100000</t>
  </si>
  <si>
    <t>019E193140</t>
  </si>
  <si>
    <t>Федеральный проект "Современная школа"</t>
  </si>
  <si>
    <t>Основное мероприятие «Обеспечение персонифицированного финансирования дополнительного образования детей»</t>
  </si>
  <si>
    <t>0131300000</t>
  </si>
  <si>
    <t>0131370040</t>
  </si>
  <si>
    <t>Контрольно-счетная палата Ханкайского муниципального округа</t>
  </si>
  <si>
    <t>959</t>
  </si>
  <si>
    <t>Председатель контрольно - счетной палаты</t>
  </si>
  <si>
    <t>к   решению Думы Ханкайского</t>
  </si>
  <si>
    <t>муниципального округа</t>
  </si>
  <si>
    <t>от 28.09.2021 № 246</t>
  </si>
  <si>
    <t>к   проекту решения Думы Ханкайского</t>
  </si>
  <si>
    <t xml:space="preserve">Муниципальная программа "Развитие малого и среднего предпринимательства в Ханкайском муниципальном районе" на 2020-2024 годы </t>
  </si>
  <si>
    <t>0900000000</t>
  </si>
  <si>
    <t>Основное мероприятие: "Субсидии на оказание поддержки малого и среднего предпринимательства"</t>
  </si>
  <si>
    <t>0999100000</t>
  </si>
  <si>
    <t>к проекту  решения Думы Ханкайского</t>
  </si>
  <si>
    <t>Гранты в форме субсидий субъектам малого и среднего предпринимательства, включенным в реестр социальных предпринимателей, на финансовое обеспечение расходов, связанных с реализацией проекта в сфере социального предпринимательства</t>
  </si>
  <si>
    <t>0999119180</t>
  </si>
  <si>
    <t>Приложение 2</t>
  </si>
  <si>
    <t>Приложение 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</si>
</sst>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color indexed="36"/>
      <name val="Times New Roman"/>
      <family val="1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theme="1"/>
      <name val="Times New Roman"/>
      <family val="1"/>
    </font>
    <font>
      <b/>
      <i/>
      <sz val="14"/>
      <color rgb="FF000000"/>
      <name val="Times New Roman"/>
      <family val="1"/>
    </font>
    <font>
      <i/>
      <sz val="14"/>
      <color theme="1"/>
      <name val="Times New Roman"/>
      <family val="1"/>
    </font>
    <font>
      <i/>
      <sz val="14"/>
      <color rgb="FF00000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7030A0"/>
      <name val="Times New Roman"/>
      <family val="1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5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3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4" fontId="52" fillId="33" borderId="0" xfId="0" applyNumberFormat="1" applyFont="1" applyFill="1" applyAlignment="1">
      <alignment vertical="top"/>
    </xf>
    <xf numFmtId="4" fontId="2" fillId="33" borderId="0" xfId="0" applyNumberFormat="1" applyFont="1" applyFill="1" applyAlignment="1">
      <alignment vertical="top"/>
    </xf>
    <xf numFmtId="4" fontId="53" fillId="33" borderId="0" xfId="0" applyNumberFormat="1" applyFont="1" applyFill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Alignment="1">
      <alignment vertical="top"/>
    </xf>
    <xf numFmtId="0" fontId="52" fillId="33" borderId="0" xfId="0" applyFont="1" applyFill="1" applyBorder="1" applyAlignment="1">
      <alignment vertical="top"/>
    </xf>
    <xf numFmtId="4" fontId="52" fillId="33" borderId="0" xfId="0" applyNumberFormat="1" applyFont="1" applyFill="1" applyBorder="1" applyAlignment="1">
      <alignment vertical="top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33" borderId="0" xfId="0" applyFont="1" applyFill="1" applyAlignment="1">
      <alignment vertical="top"/>
    </xf>
    <xf numFmtId="0" fontId="5" fillId="33" borderId="0" xfId="0" applyFont="1" applyFill="1" applyAlignment="1">
      <alignment horizontal="center" vertical="top" wrapText="1"/>
    </xf>
    <xf numFmtId="4" fontId="54" fillId="33" borderId="0" xfId="0" applyNumberFormat="1" applyFont="1" applyFill="1" applyAlignment="1">
      <alignment horizontal="right" vertical="top"/>
    </xf>
    <xf numFmtId="0" fontId="55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vertical="top" wrapText="1"/>
    </xf>
    <xf numFmtId="49" fontId="56" fillId="33" borderId="10" xfId="0" applyNumberFormat="1" applyFont="1" applyFill="1" applyBorder="1" applyAlignment="1">
      <alignment horizontal="center" vertical="top" shrinkToFit="1"/>
    </xf>
    <xf numFmtId="0" fontId="55" fillId="33" borderId="10" xfId="0" applyFont="1" applyFill="1" applyBorder="1" applyAlignment="1">
      <alignment vertical="top" wrapText="1"/>
    </xf>
    <xf numFmtId="49" fontId="55" fillId="33" borderId="10" xfId="0" applyNumberFormat="1" applyFont="1" applyFill="1" applyBorder="1" applyAlignment="1">
      <alignment horizontal="center" vertical="top" shrinkToFit="1"/>
    </xf>
    <xf numFmtId="0" fontId="5" fillId="33" borderId="10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" fillId="34" borderId="10" xfId="0" applyFont="1" applyFill="1" applyBorder="1" applyAlignment="1">
      <alignment vertical="top" wrapText="1"/>
    </xf>
    <xf numFmtId="0" fontId="55" fillId="33" borderId="0" xfId="0" applyFont="1" applyFill="1" applyAlignment="1">
      <alignment/>
    </xf>
    <xf numFmtId="4" fontId="5" fillId="33" borderId="0" xfId="0" applyNumberFormat="1" applyFont="1" applyFill="1" applyAlignment="1">
      <alignment vertical="top"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horizontal="center" wrapText="1"/>
    </xf>
    <xf numFmtId="4" fontId="55" fillId="33" borderId="0" xfId="0" applyNumberFormat="1" applyFont="1" applyFill="1" applyAlignment="1">
      <alignment/>
    </xf>
    <xf numFmtId="49" fontId="54" fillId="33" borderId="0" xfId="0" applyNumberFormat="1" applyFont="1" applyFill="1" applyAlignment="1">
      <alignment/>
    </xf>
    <xf numFmtId="4" fontId="54" fillId="33" borderId="0" xfId="0" applyNumberFormat="1" applyFont="1" applyFill="1" applyAlignment="1">
      <alignment/>
    </xf>
    <xf numFmtId="0" fontId="57" fillId="0" borderId="10" xfId="0" applyFont="1" applyBorder="1" applyAlignment="1">
      <alignment wrapText="1"/>
    </xf>
    <xf numFmtId="49" fontId="58" fillId="33" borderId="10" xfId="0" applyNumberFormat="1" applyFont="1" applyFill="1" applyBorder="1" applyAlignment="1">
      <alignment horizontal="center" vertical="top" shrinkToFit="1"/>
    </xf>
    <xf numFmtId="0" fontId="59" fillId="33" borderId="10" xfId="0" applyFont="1" applyFill="1" applyBorder="1" applyAlignment="1">
      <alignment vertical="center" wrapText="1"/>
    </xf>
    <xf numFmtId="49" fontId="60" fillId="33" borderId="10" xfId="0" applyNumberFormat="1" applyFont="1" applyFill="1" applyBorder="1" applyAlignment="1">
      <alignment horizontal="center" vertical="top" shrinkToFit="1"/>
    </xf>
    <xf numFmtId="0" fontId="59" fillId="34" borderId="10" xfId="0" applyFont="1" applyFill="1" applyBorder="1" applyAlignment="1">
      <alignment vertical="center" wrapText="1"/>
    </xf>
    <xf numFmtId="0" fontId="57" fillId="34" borderId="10" xfId="0" applyFont="1" applyFill="1" applyBorder="1" applyAlignment="1">
      <alignment vertical="center" wrapText="1"/>
    </xf>
    <xf numFmtId="0" fontId="60" fillId="34" borderId="10" xfId="0" applyFont="1" applyFill="1" applyBorder="1" applyAlignment="1">
      <alignment vertical="center" wrapText="1"/>
    </xf>
    <xf numFmtId="164" fontId="5" fillId="33" borderId="0" xfId="0" applyNumberFormat="1" applyFont="1" applyFill="1" applyAlignment="1">
      <alignment horizontal="right" wrapText="1"/>
    </xf>
    <xf numFmtId="164" fontId="2" fillId="33" borderId="0" xfId="0" applyNumberFormat="1" applyFont="1" applyFill="1" applyAlignment="1">
      <alignment/>
    </xf>
    <xf numFmtId="4" fontId="52" fillId="33" borderId="0" xfId="0" applyNumberFormat="1" applyFont="1" applyFill="1" applyAlignment="1">
      <alignment/>
    </xf>
    <xf numFmtId="0" fontId="59" fillId="33" borderId="10" xfId="0" applyFont="1" applyFill="1" applyBorder="1" applyAlignment="1">
      <alignment vertical="top" wrapText="1"/>
    </xf>
    <xf numFmtId="0" fontId="6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0" fontId="61" fillId="33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4" fillId="34" borderId="10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 vertical="top" wrapText="1"/>
    </xf>
    <xf numFmtId="0" fontId="54" fillId="34" borderId="10" xfId="0" applyFont="1" applyFill="1" applyBorder="1" applyAlignment="1">
      <alignment vertical="top" wrapText="1"/>
    </xf>
    <xf numFmtId="0" fontId="54" fillId="33" borderId="11" xfId="0" applyFont="1" applyFill="1" applyBorder="1" applyAlignment="1">
      <alignment vertical="top" wrapText="1"/>
    </xf>
    <xf numFmtId="0" fontId="5" fillId="33" borderId="0" xfId="0" applyFont="1" applyFill="1" applyAlignment="1">
      <alignment vertical="top" wrapText="1"/>
    </xf>
    <xf numFmtId="4" fontId="5" fillId="33" borderId="10" xfId="0" applyNumberFormat="1" applyFont="1" applyFill="1" applyBorder="1" applyAlignment="1">
      <alignment horizontal="right" vertical="top"/>
    </xf>
    <xf numFmtId="4" fontId="5" fillId="33" borderId="10" xfId="0" applyNumberFormat="1" applyFont="1" applyFill="1" applyBorder="1" applyAlignment="1">
      <alignment/>
    </xf>
    <xf numFmtId="4" fontId="55" fillId="33" borderId="10" xfId="0" applyNumberFormat="1" applyFont="1" applyFill="1" applyBorder="1" applyAlignment="1">
      <alignment horizontal="right" vertical="top" shrinkToFit="1"/>
    </xf>
    <xf numFmtId="4" fontId="5" fillId="33" borderId="10" xfId="0" applyNumberFormat="1" applyFont="1" applyFill="1" applyBorder="1" applyAlignment="1">
      <alignment horizontal="right" vertical="top" wrapText="1"/>
    </xf>
    <xf numFmtId="4" fontId="60" fillId="33" borderId="10" xfId="0" applyNumberFormat="1" applyFont="1" applyFill="1" applyBorder="1" applyAlignment="1">
      <alignment horizontal="right" vertical="top" shrinkToFit="1"/>
    </xf>
    <xf numFmtId="4" fontId="7" fillId="33" borderId="10" xfId="0" applyNumberFormat="1" applyFont="1" applyFill="1" applyBorder="1" applyAlignment="1">
      <alignment horizontal="right" vertical="top"/>
    </xf>
    <xf numFmtId="4" fontId="56" fillId="33" borderId="10" xfId="0" applyNumberFormat="1" applyFont="1" applyFill="1" applyBorder="1" applyAlignment="1">
      <alignment horizontal="right" vertical="top" shrinkToFit="1"/>
    </xf>
    <xf numFmtId="4" fontId="7" fillId="33" borderId="10" xfId="0" applyNumberFormat="1" applyFont="1" applyFill="1" applyBorder="1" applyAlignment="1">
      <alignment horizontal="right" vertical="top" shrinkToFit="1"/>
    </xf>
    <xf numFmtId="4" fontId="7" fillId="33" borderId="10" xfId="0" applyNumberFormat="1" applyFont="1" applyFill="1" applyBorder="1" applyAlignment="1">
      <alignment vertical="top"/>
    </xf>
    <xf numFmtId="4" fontId="5" fillId="33" borderId="10" xfId="0" applyNumberFormat="1" applyFont="1" applyFill="1" applyBorder="1" applyAlignment="1">
      <alignment vertical="top"/>
    </xf>
    <xf numFmtId="4" fontId="60" fillId="33" borderId="10" xfId="0" applyNumberFormat="1" applyFont="1" applyFill="1" applyBorder="1" applyAlignment="1" quotePrefix="1">
      <alignment horizontal="right" vertical="top" shrinkToFit="1"/>
    </xf>
    <xf numFmtId="4" fontId="56" fillId="33" borderId="0" xfId="0" applyNumberFormat="1" applyFont="1" applyFill="1" applyBorder="1" applyAlignment="1">
      <alignment horizontal="right" vertical="top" shrinkToFit="1"/>
    </xf>
    <xf numFmtId="4" fontId="53" fillId="33" borderId="0" xfId="0" applyNumberFormat="1" applyFont="1" applyFill="1" applyAlignment="1">
      <alignment vertical="top"/>
    </xf>
    <xf numFmtId="4" fontId="4" fillId="33" borderId="0" xfId="0" applyNumberFormat="1" applyFont="1" applyFill="1" applyAlignment="1">
      <alignment/>
    </xf>
    <xf numFmtId="4" fontId="58" fillId="33" borderId="10" xfId="0" applyNumberFormat="1" applyFont="1" applyFill="1" applyBorder="1" applyAlignment="1">
      <alignment horizontal="right" vertical="top" shrinkToFit="1"/>
    </xf>
    <xf numFmtId="4" fontId="56" fillId="33" borderId="12" xfId="0" applyNumberFormat="1" applyFont="1" applyFill="1" applyBorder="1" applyAlignment="1">
      <alignment horizontal="right" vertical="top" shrinkToFit="1"/>
    </xf>
    <xf numFmtId="0" fontId="55" fillId="33" borderId="0" xfId="0" applyFont="1" applyFill="1" applyAlignment="1">
      <alignment wrapText="1"/>
    </xf>
    <xf numFmtId="4" fontId="55" fillId="33" borderId="0" xfId="0" applyNumberFormat="1" applyFont="1" applyFill="1" applyAlignment="1">
      <alignment wrapText="1"/>
    </xf>
    <xf numFmtId="0" fontId="56" fillId="34" borderId="10" xfId="0" applyFont="1" applyFill="1" applyBorder="1" applyAlignment="1">
      <alignment vertical="center" wrapText="1"/>
    </xf>
    <xf numFmtId="4" fontId="4" fillId="33" borderId="0" xfId="0" applyNumberFormat="1" applyFont="1" applyFill="1" applyAlignment="1">
      <alignment vertical="top"/>
    </xf>
    <xf numFmtId="164" fontId="4" fillId="33" borderId="0" xfId="0" applyNumberFormat="1" applyFont="1" applyFill="1" applyAlignment="1">
      <alignment/>
    </xf>
    <xf numFmtId="49" fontId="56" fillId="33" borderId="10" xfId="0" applyNumberFormat="1" applyFont="1" applyFill="1" applyBorder="1" applyAlignment="1">
      <alignment horizontal="center" shrinkToFit="1"/>
    </xf>
    <xf numFmtId="4" fontId="56" fillId="33" borderId="10" xfId="0" applyNumberFormat="1" applyFont="1" applyFill="1" applyBorder="1" applyAlignment="1">
      <alignment horizontal="right" shrinkToFit="1"/>
    </xf>
    <xf numFmtId="4" fontId="53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/>
    </xf>
    <xf numFmtId="164" fontId="4" fillId="33" borderId="0" xfId="0" applyNumberFormat="1" applyFont="1" applyFill="1" applyAlignment="1">
      <alignment/>
    </xf>
    <xf numFmtId="0" fontId="53" fillId="33" borderId="0" xfId="0" applyFont="1" applyFill="1" applyAlignment="1">
      <alignment/>
    </xf>
    <xf numFmtId="0" fontId="62" fillId="34" borderId="10" xfId="0" applyFont="1" applyFill="1" applyBorder="1" applyAlignment="1">
      <alignment vertical="center" wrapText="1"/>
    </xf>
    <xf numFmtId="0" fontId="61" fillId="33" borderId="0" xfId="0" applyFont="1" applyFill="1" applyAlignment="1">
      <alignment vertical="top"/>
    </xf>
    <xf numFmtId="4" fontId="61" fillId="33" borderId="0" xfId="0" applyNumberFormat="1" applyFont="1" applyFill="1" applyAlignment="1">
      <alignment vertical="top"/>
    </xf>
    <xf numFmtId="0" fontId="56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vertical="top"/>
    </xf>
    <xf numFmtId="0" fontId="62" fillId="33" borderId="10" xfId="0" applyFont="1" applyFill="1" applyBorder="1" applyAlignment="1">
      <alignment vertical="top" wrapText="1"/>
    </xf>
    <xf numFmtId="0" fontId="59" fillId="0" borderId="10" xfId="0" applyFont="1" applyBorder="1" applyAlignment="1">
      <alignment vertical="top"/>
    </xf>
    <xf numFmtId="164" fontId="5" fillId="33" borderId="10" xfId="0" applyNumberFormat="1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right"/>
    </xf>
    <xf numFmtId="0" fontId="56" fillId="33" borderId="0" xfId="0" applyFont="1" applyFill="1" applyBorder="1" applyAlignment="1">
      <alignment horizontal="right"/>
    </xf>
    <xf numFmtId="49" fontId="5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164" fontId="5" fillId="33" borderId="0" xfId="0" applyNumberFormat="1" applyFont="1" applyFill="1" applyAlignment="1">
      <alignment vertical="top"/>
    </xf>
    <xf numFmtId="4" fontId="63" fillId="33" borderId="0" xfId="0" applyNumberFormat="1" applyFont="1" applyFill="1" applyAlignment="1">
      <alignment vertical="top"/>
    </xf>
    <xf numFmtId="0" fontId="53" fillId="33" borderId="0" xfId="0" applyFont="1" applyFill="1" applyAlignment="1">
      <alignment vertical="top"/>
    </xf>
    <xf numFmtId="4" fontId="53" fillId="33" borderId="0" xfId="0" applyNumberFormat="1" applyFont="1" applyFill="1" applyAlignment="1">
      <alignment horizontal="right" vertical="top"/>
    </xf>
    <xf numFmtId="0" fontId="9" fillId="33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9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/>
    </xf>
    <xf numFmtId="0" fontId="59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center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49" fontId="55" fillId="0" borderId="10" xfId="0" applyNumberFormat="1" applyFont="1" applyFill="1" applyBorder="1" applyAlignment="1">
      <alignment horizontal="center" vertical="top" shrinkToFit="1"/>
    </xf>
    <xf numFmtId="0" fontId="55" fillId="0" borderId="1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center" wrapText="1"/>
    </xf>
    <xf numFmtId="0" fontId="54" fillId="0" borderId="0" xfId="0" applyFont="1" applyBorder="1" applyAlignment="1">
      <alignment/>
    </xf>
    <xf numFmtId="49" fontId="5" fillId="33" borderId="10" xfId="0" applyNumberFormat="1" applyFont="1" applyFill="1" applyBorder="1" applyAlignment="1">
      <alignment horizontal="center" vertical="top" shrinkToFit="1"/>
    </xf>
    <xf numFmtId="4" fontId="58" fillId="0" borderId="10" xfId="0" applyNumberFormat="1" applyFont="1" applyFill="1" applyBorder="1" applyAlignment="1">
      <alignment horizontal="right" vertical="top" shrinkToFit="1"/>
    </xf>
    <xf numFmtId="4" fontId="60" fillId="0" borderId="10" xfId="0" applyNumberFormat="1" applyFont="1" applyFill="1" applyBorder="1" applyAlignment="1">
      <alignment horizontal="right" vertical="top" shrinkToFit="1"/>
    </xf>
    <xf numFmtId="0" fontId="5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center"/>
    </xf>
    <xf numFmtId="49" fontId="56" fillId="33" borderId="10" xfId="0" applyNumberFormat="1" applyFont="1" applyFill="1" applyBorder="1" applyAlignment="1">
      <alignment horizontal="center" vertical="center" shrinkToFit="1"/>
    </xf>
    <xf numFmtId="4" fontId="3" fillId="33" borderId="10" xfId="0" applyNumberFormat="1" applyFont="1" applyFill="1" applyBorder="1" applyAlignment="1">
      <alignment vertical="top"/>
    </xf>
    <xf numFmtId="0" fontId="54" fillId="33" borderId="0" xfId="0" applyFont="1" applyFill="1" applyAlignment="1">
      <alignment horizontal="center"/>
    </xf>
    <xf numFmtId="0" fontId="56" fillId="33" borderId="0" xfId="0" applyFont="1" applyFill="1" applyBorder="1" applyAlignment="1">
      <alignment horizontal="right"/>
    </xf>
    <xf numFmtId="0" fontId="5" fillId="33" borderId="0" xfId="0" applyFont="1" applyFill="1" applyAlignment="1">
      <alignment horizontal="center" wrapText="1"/>
    </xf>
    <xf numFmtId="4" fontId="5" fillId="33" borderId="0" xfId="0" applyNumberFormat="1" applyFont="1" applyFill="1" applyAlignment="1">
      <alignment horizontal="right" vertical="top"/>
    </xf>
    <xf numFmtId="0" fontId="54" fillId="33" borderId="0" xfId="0" applyFont="1" applyFill="1" applyAlignment="1">
      <alignment horizontal="right"/>
    </xf>
    <xf numFmtId="0" fontId="55" fillId="33" borderId="0" xfId="0" applyFont="1" applyFill="1" applyAlignment="1">
      <alignment horizontal="center" wrapText="1"/>
    </xf>
    <xf numFmtId="0" fontId="64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0" fontId="56" fillId="33" borderId="12" xfId="0" applyFont="1" applyFill="1" applyBorder="1" applyAlignment="1">
      <alignment horizontal="right"/>
    </xf>
    <xf numFmtId="0" fontId="55" fillId="33" borderId="0" xfId="0" applyFont="1" applyFill="1" applyAlignment="1">
      <alignment horizontal="left" wrapText="1"/>
    </xf>
    <xf numFmtId="0" fontId="54" fillId="0" borderId="0" xfId="0" applyFont="1" applyAlignment="1">
      <alignment/>
    </xf>
    <xf numFmtId="0" fontId="5" fillId="33" borderId="0" xfId="0" applyFont="1" applyFill="1" applyBorder="1" applyAlignment="1">
      <alignment horizontal="center" wrapText="1"/>
    </xf>
    <xf numFmtId="0" fontId="5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1209675</xdr:colOff>
      <xdr:row>5</xdr:row>
      <xdr:rowOff>238125</xdr:rowOff>
    </xdr:from>
    <xdr:to>
      <xdr:col>2</xdr:col>
      <xdr:colOff>1209675</xdr:colOff>
      <xdr:row>5</xdr:row>
      <xdr:rowOff>238125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705850" y="1428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1"/>
  <sheetViews>
    <sheetView tabSelected="1" view="pageBreakPreview" zoomScaleSheetLayoutView="100" zoomScalePageLayoutView="0" workbookViewId="0" topLeftCell="A1">
      <selection activeCell="F418" sqref="F418"/>
    </sheetView>
  </sheetViews>
  <sheetFormatPr defaultColWidth="9.140625" defaultRowHeight="15" outlineLevelRow="7"/>
  <cols>
    <col min="1" max="1" width="78.57421875" style="15" customWidth="1"/>
    <col min="2" max="2" width="6.28125" style="12" customWidth="1"/>
    <col min="3" max="3" width="6.7109375" style="12" customWidth="1"/>
    <col min="4" max="4" width="15.8515625" style="12" customWidth="1"/>
    <col min="5" max="5" width="6.8515625" style="12" customWidth="1"/>
    <col min="6" max="6" width="19.140625" style="28" customWidth="1"/>
    <col min="7" max="7" width="17.421875" style="4" customWidth="1"/>
    <col min="8" max="8" width="9.140625" style="4" customWidth="1"/>
    <col min="9" max="238" width="9.140625" style="2" customWidth="1"/>
    <col min="239" max="239" width="75.8515625" style="2" customWidth="1"/>
    <col min="240" max="241" width="7.7109375" style="2" customWidth="1"/>
    <col min="242" max="242" width="9.7109375" style="2" customWidth="1"/>
    <col min="243" max="243" width="7.7109375" style="2" customWidth="1"/>
    <col min="244" max="247" width="0" style="2" hidden="1" customWidth="1"/>
    <col min="248" max="248" width="14.28125" style="2" customWidth="1"/>
    <col min="249" max="254" width="0" style="2" hidden="1" customWidth="1"/>
    <col min="255" max="255" width="10.140625" style="2" bestFit="1" customWidth="1"/>
    <col min="256" max="16384" width="9.140625" style="2" customWidth="1"/>
  </cols>
  <sheetData>
    <row r="1" ht="18.75">
      <c r="F1" s="48" t="s">
        <v>196</v>
      </c>
    </row>
    <row r="2" ht="18.75">
      <c r="F2" s="48" t="s">
        <v>573</v>
      </c>
    </row>
    <row r="3" ht="18.75">
      <c r="F3" s="48" t="s">
        <v>504</v>
      </c>
    </row>
    <row r="4" spans="5:6" ht="18.75">
      <c r="E4" s="121"/>
      <c r="F4" s="121"/>
    </row>
    <row r="5" ht="18.75">
      <c r="F5" s="48" t="s">
        <v>209</v>
      </c>
    </row>
    <row r="6" ht="18.75">
      <c r="F6" s="48" t="s">
        <v>505</v>
      </c>
    </row>
    <row r="7" ht="18.75">
      <c r="F7" s="48" t="s">
        <v>504</v>
      </c>
    </row>
    <row r="8" ht="18.75">
      <c r="F8" s="48" t="s">
        <v>506</v>
      </c>
    </row>
    <row r="9" spans="1:8" s="1" customFormat="1" ht="18.75">
      <c r="A9" s="118" t="s">
        <v>199</v>
      </c>
      <c r="B9" s="118"/>
      <c r="C9" s="118"/>
      <c r="D9" s="118"/>
      <c r="E9" s="118"/>
      <c r="F9" s="118"/>
      <c r="G9" s="43"/>
      <c r="H9" s="43"/>
    </row>
    <row r="10" spans="1:8" s="1" customFormat="1" ht="18.75">
      <c r="A10" s="120" t="s">
        <v>512</v>
      </c>
      <c r="B10" s="120"/>
      <c r="C10" s="120"/>
      <c r="D10" s="120"/>
      <c r="E10" s="120"/>
      <c r="F10" s="120"/>
      <c r="G10" s="43"/>
      <c r="H10" s="43"/>
    </row>
    <row r="11" spans="1:8" s="1" customFormat="1" ht="18.75">
      <c r="A11" s="120" t="s">
        <v>411</v>
      </c>
      <c r="B11" s="120"/>
      <c r="C11" s="120"/>
      <c r="D11" s="120"/>
      <c r="E11" s="120"/>
      <c r="F11" s="120"/>
      <c r="G11" s="43"/>
      <c r="H11" s="43"/>
    </row>
    <row r="12" spans="1:8" s="1" customFormat="1" ht="18.75">
      <c r="A12" s="16"/>
      <c r="B12" s="104"/>
      <c r="C12" s="104"/>
      <c r="D12" s="104"/>
      <c r="E12" s="104"/>
      <c r="F12" s="17" t="s">
        <v>360</v>
      </c>
      <c r="G12" s="43"/>
      <c r="H12" s="43"/>
    </row>
    <row r="13" spans="1:6" ht="37.5">
      <c r="A13" s="18" t="s">
        <v>0</v>
      </c>
      <c r="B13" s="18" t="s">
        <v>1</v>
      </c>
      <c r="C13" s="18" t="s">
        <v>2</v>
      </c>
      <c r="D13" s="18" t="s">
        <v>3</v>
      </c>
      <c r="E13" s="18" t="s">
        <v>4</v>
      </c>
      <c r="F13" s="89" t="s">
        <v>410</v>
      </c>
    </row>
    <row r="14" spans="1:8" s="3" customFormat="1" ht="37.5">
      <c r="A14" s="21" t="s">
        <v>412</v>
      </c>
      <c r="B14" s="20" t="s">
        <v>418</v>
      </c>
      <c r="C14" s="20" t="s">
        <v>5</v>
      </c>
      <c r="D14" s="20" t="s">
        <v>124</v>
      </c>
      <c r="E14" s="20" t="s">
        <v>6</v>
      </c>
      <c r="F14" s="60">
        <f>F15</f>
        <v>7500591.1</v>
      </c>
      <c r="G14" s="7"/>
      <c r="H14" s="7"/>
    </row>
    <row r="15" spans="1:6" ht="18.75" outlineLevel="1">
      <c r="A15" s="21" t="s">
        <v>7</v>
      </c>
      <c r="B15" s="22" t="s">
        <v>418</v>
      </c>
      <c r="C15" s="22" t="s">
        <v>8</v>
      </c>
      <c r="D15" s="22" t="s">
        <v>124</v>
      </c>
      <c r="E15" s="22" t="s">
        <v>6</v>
      </c>
      <c r="F15" s="56">
        <f>F16+F25</f>
        <v>7500591.1</v>
      </c>
    </row>
    <row r="16" spans="1:6" ht="39" customHeight="1" outlineLevel="2">
      <c r="A16" s="21" t="s">
        <v>9</v>
      </c>
      <c r="B16" s="22" t="s">
        <v>418</v>
      </c>
      <c r="C16" s="22" t="s">
        <v>10</v>
      </c>
      <c r="D16" s="22" t="s">
        <v>124</v>
      </c>
      <c r="E16" s="22" t="s">
        <v>6</v>
      </c>
      <c r="F16" s="56">
        <f>F17</f>
        <v>6971252.1</v>
      </c>
    </row>
    <row r="17" spans="1:6" ht="37.5" outlineLevel="4">
      <c r="A17" s="21" t="s">
        <v>130</v>
      </c>
      <c r="B17" s="22" t="s">
        <v>418</v>
      </c>
      <c r="C17" s="22" t="s">
        <v>10</v>
      </c>
      <c r="D17" s="22" t="s">
        <v>125</v>
      </c>
      <c r="E17" s="22" t="s">
        <v>6</v>
      </c>
      <c r="F17" s="56">
        <f>F18</f>
        <v>6971252.1</v>
      </c>
    </row>
    <row r="18" spans="1:6" ht="56.25" outlineLevel="5">
      <c r="A18" s="21" t="s">
        <v>413</v>
      </c>
      <c r="B18" s="22" t="s">
        <v>418</v>
      </c>
      <c r="C18" s="22" t="s">
        <v>10</v>
      </c>
      <c r="D18" s="22" t="s">
        <v>414</v>
      </c>
      <c r="E18" s="22" t="s">
        <v>6</v>
      </c>
      <c r="F18" s="56">
        <f>F19+F21+F23</f>
        <v>6971252.1</v>
      </c>
    </row>
    <row r="19" spans="1:6" ht="76.5" customHeight="1" outlineLevel="6">
      <c r="A19" s="21" t="s">
        <v>11</v>
      </c>
      <c r="B19" s="22" t="s">
        <v>418</v>
      </c>
      <c r="C19" s="22" t="s">
        <v>10</v>
      </c>
      <c r="D19" s="22" t="s">
        <v>414</v>
      </c>
      <c r="E19" s="22" t="s">
        <v>12</v>
      </c>
      <c r="F19" s="56">
        <f>F20</f>
        <v>6812362.1</v>
      </c>
    </row>
    <row r="20" spans="1:6" ht="37.5" outlineLevel="7">
      <c r="A20" s="21" t="s">
        <v>13</v>
      </c>
      <c r="B20" s="22" t="s">
        <v>418</v>
      </c>
      <c r="C20" s="22" t="s">
        <v>10</v>
      </c>
      <c r="D20" s="22" t="s">
        <v>414</v>
      </c>
      <c r="E20" s="22" t="s">
        <v>14</v>
      </c>
      <c r="F20" s="57">
        <v>6812362.1</v>
      </c>
    </row>
    <row r="21" spans="1:6" ht="37.5" outlineLevel="6">
      <c r="A21" s="21" t="s">
        <v>15</v>
      </c>
      <c r="B21" s="22" t="s">
        <v>418</v>
      </c>
      <c r="C21" s="22" t="s">
        <v>10</v>
      </c>
      <c r="D21" s="22" t="s">
        <v>414</v>
      </c>
      <c r="E21" s="22" t="s">
        <v>16</v>
      </c>
      <c r="F21" s="56">
        <f>F22</f>
        <v>158890</v>
      </c>
    </row>
    <row r="22" spans="1:6" ht="20.25" customHeight="1" outlineLevel="7">
      <c r="A22" s="21" t="s">
        <v>17</v>
      </c>
      <c r="B22" s="22" t="s">
        <v>418</v>
      </c>
      <c r="C22" s="22" t="s">
        <v>10</v>
      </c>
      <c r="D22" s="22" t="s">
        <v>414</v>
      </c>
      <c r="E22" s="22" t="s">
        <v>18</v>
      </c>
      <c r="F22" s="54">
        <v>158890</v>
      </c>
    </row>
    <row r="23" spans="1:6" ht="18.75" outlineLevel="6">
      <c r="A23" s="21" t="s">
        <v>19</v>
      </c>
      <c r="B23" s="22" t="s">
        <v>418</v>
      </c>
      <c r="C23" s="22" t="s">
        <v>10</v>
      </c>
      <c r="D23" s="22" t="s">
        <v>414</v>
      </c>
      <c r="E23" s="22" t="s">
        <v>20</v>
      </c>
      <c r="F23" s="56">
        <f>F24</f>
        <v>0</v>
      </c>
    </row>
    <row r="24" spans="1:6" ht="18.75" outlineLevel="7">
      <c r="A24" s="21" t="s">
        <v>21</v>
      </c>
      <c r="B24" s="22" t="s">
        <v>418</v>
      </c>
      <c r="C24" s="22" t="s">
        <v>10</v>
      </c>
      <c r="D24" s="22" t="s">
        <v>414</v>
      </c>
      <c r="E24" s="22" t="s">
        <v>22</v>
      </c>
      <c r="F24" s="54">
        <v>0</v>
      </c>
    </row>
    <row r="25" spans="1:6" ht="18.75" outlineLevel="2">
      <c r="A25" s="21" t="s">
        <v>23</v>
      </c>
      <c r="B25" s="22" t="s">
        <v>418</v>
      </c>
      <c r="C25" s="22" t="s">
        <v>24</v>
      </c>
      <c r="D25" s="22" t="s">
        <v>124</v>
      </c>
      <c r="E25" s="22" t="s">
        <v>6</v>
      </c>
      <c r="F25" s="56">
        <f>F26+F31</f>
        <v>529339</v>
      </c>
    </row>
    <row r="26" spans="1:8" s="45" customFormat="1" ht="39.75" customHeight="1" outlineLevel="3">
      <c r="A26" s="50" t="s">
        <v>374</v>
      </c>
      <c r="B26" s="22" t="s">
        <v>418</v>
      </c>
      <c r="C26" s="37" t="s">
        <v>24</v>
      </c>
      <c r="D26" s="37" t="s">
        <v>126</v>
      </c>
      <c r="E26" s="37" t="s">
        <v>6</v>
      </c>
      <c r="F26" s="58">
        <f>F27</f>
        <v>56000</v>
      </c>
      <c r="G26" s="46"/>
      <c r="H26" s="46"/>
    </row>
    <row r="27" spans="1:6" ht="39" customHeight="1" outlineLevel="4">
      <c r="A27" s="21" t="s">
        <v>265</v>
      </c>
      <c r="B27" s="22" t="s">
        <v>418</v>
      </c>
      <c r="C27" s="22" t="s">
        <v>24</v>
      </c>
      <c r="D27" s="22" t="s">
        <v>266</v>
      </c>
      <c r="E27" s="22" t="s">
        <v>6</v>
      </c>
      <c r="F27" s="56">
        <f>F28</f>
        <v>56000</v>
      </c>
    </row>
    <row r="28" spans="1:6" ht="18.75" outlineLevel="5">
      <c r="A28" s="51" t="s">
        <v>272</v>
      </c>
      <c r="B28" s="22" t="s">
        <v>418</v>
      </c>
      <c r="C28" s="22" t="s">
        <v>24</v>
      </c>
      <c r="D28" s="22" t="s">
        <v>267</v>
      </c>
      <c r="E28" s="22" t="s">
        <v>6</v>
      </c>
      <c r="F28" s="56">
        <f>F29</f>
        <v>56000</v>
      </c>
    </row>
    <row r="29" spans="1:6" ht="37.5" outlineLevel="6">
      <c r="A29" s="21" t="s">
        <v>15</v>
      </c>
      <c r="B29" s="22" t="s">
        <v>418</v>
      </c>
      <c r="C29" s="22" t="s">
        <v>24</v>
      </c>
      <c r="D29" s="22" t="s">
        <v>267</v>
      </c>
      <c r="E29" s="22" t="s">
        <v>16</v>
      </c>
      <c r="F29" s="56">
        <f>F30</f>
        <v>56000</v>
      </c>
    </row>
    <row r="30" spans="1:6" ht="19.5" customHeight="1" outlineLevel="7">
      <c r="A30" s="21" t="s">
        <v>17</v>
      </c>
      <c r="B30" s="22" t="s">
        <v>418</v>
      </c>
      <c r="C30" s="22" t="s">
        <v>24</v>
      </c>
      <c r="D30" s="22" t="s">
        <v>267</v>
      </c>
      <c r="E30" s="22" t="s">
        <v>18</v>
      </c>
      <c r="F30" s="56">
        <v>56000</v>
      </c>
    </row>
    <row r="31" spans="1:8" s="45" customFormat="1" ht="36.75" customHeight="1" outlineLevel="7">
      <c r="A31" s="44" t="s">
        <v>383</v>
      </c>
      <c r="B31" s="22" t="s">
        <v>418</v>
      </c>
      <c r="C31" s="22" t="s">
        <v>24</v>
      </c>
      <c r="D31" s="37" t="s">
        <v>268</v>
      </c>
      <c r="E31" s="37" t="s">
        <v>6</v>
      </c>
      <c r="F31" s="59">
        <f>F32</f>
        <v>473339</v>
      </c>
      <c r="G31" s="46"/>
      <c r="H31" s="46"/>
    </row>
    <row r="32" spans="1:6" ht="37.5" outlineLevel="7">
      <c r="A32" s="24" t="s">
        <v>269</v>
      </c>
      <c r="B32" s="22" t="s">
        <v>418</v>
      </c>
      <c r="C32" s="22" t="s">
        <v>24</v>
      </c>
      <c r="D32" s="22" t="s">
        <v>270</v>
      </c>
      <c r="E32" s="22" t="s">
        <v>6</v>
      </c>
      <c r="F32" s="54">
        <f>F33</f>
        <v>473339</v>
      </c>
    </row>
    <row r="33" spans="1:6" ht="39.75" customHeight="1" outlineLevel="5">
      <c r="A33" s="21" t="s">
        <v>25</v>
      </c>
      <c r="B33" s="22" t="s">
        <v>418</v>
      </c>
      <c r="C33" s="22" t="s">
        <v>24</v>
      </c>
      <c r="D33" s="22" t="s">
        <v>280</v>
      </c>
      <c r="E33" s="22" t="s">
        <v>6</v>
      </c>
      <c r="F33" s="56">
        <f>F34</f>
        <v>473339</v>
      </c>
    </row>
    <row r="34" spans="1:6" ht="37.5" outlineLevel="6">
      <c r="A34" s="21" t="s">
        <v>15</v>
      </c>
      <c r="B34" s="22" t="s">
        <v>418</v>
      </c>
      <c r="C34" s="22" t="s">
        <v>24</v>
      </c>
      <c r="D34" s="22" t="s">
        <v>280</v>
      </c>
      <c r="E34" s="22" t="s">
        <v>16</v>
      </c>
      <c r="F34" s="56">
        <f>F35</f>
        <v>473339</v>
      </c>
    </row>
    <row r="35" spans="1:6" ht="21" customHeight="1" outlineLevel="7">
      <c r="A35" s="21" t="s">
        <v>17</v>
      </c>
      <c r="B35" s="22" t="s">
        <v>418</v>
      </c>
      <c r="C35" s="22" t="s">
        <v>24</v>
      </c>
      <c r="D35" s="22" t="s">
        <v>280</v>
      </c>
      <c r="E35" s="22" t="s">
        <v>18</v>
      </c>
      <c r="F35" s="54">
        <v>473339</v>
      </c>
    </row>
    <row r="36" spans="1:8" s="3" customFormat="1" ht="37.5">
      <c r="A36" s="19" t="s">
        <v>439</v>
      </c>
      <c r="B36" s="20" t="s">
        <v>419</v>
      </c>
      <c r="C36" s="20" t="s">
        <v>5</v>
      </c>
      <c r="D36" s="20" t="s">
        <v>124</v>
      </c>
      <c r="E36" s="20" t="s">
        <v>6</v>
      </c>
      <c r="F36" s="60">
        <f>F37+F162+F172+F227+F320+F336+F347+F375+F429+F411+F183</f>
        <v>492662185.93</v>
      </c>
      <c r="G36" s="97"/>
      <c r="H36" s="97"/>
    </row>
    <row r="37" spans="1:8" s="45" customFormat="1" ht="18.75" outlineLevel="1">
      <c r="A37" s="50" t="s">
        <v>7</v>
      </c>
      <c r="B37" s="37" t="s">
        <v>419</v>
      </c>
      <c r="C37" s="37" t="s">
        <v>8</v>
      </c>
      <c r="D37" s="37" t="s">
        <v>124</v>
      </c>
      <c r="E37" s="37" t="s">
        <v>6</v>
      </c>
      <c r="F37" s="58">
        <f>F38+F43+F50+F56+F66+F61</f>
        <v>101661075.18</v>
      </c>
      <c r="G37" s="46"/>
      <c r="H37" s="46"/>
    </row>
    <row r="38" spans="1:6" ht="37.5" outlineLevel="2">
      <c r="A38" s="21" t="s">
        <v>27</v>
      </c>
      <c r="B38" s="22" t="s">
        <v>419</v>
      </c>
      <c r="C38" s="22" t="s">
        <v>28</v>
      </c>
      <c r="D38" s="22" t="s">
        <v>124</v>
      </c>
      <c r="E38" s="22" t="s">
        <v>6</v>
      </c>
      <c r="F38" s="56">
        <f>F39</f>
        <v>2580816.72</v>
      </c>
    </row>
    <row r="39" spans="1:6" ht="37.5" outlineLevel="3">
      <c r="A39" s="21" t="s">
        <v>130</v>
      </c>
      <c r="B39" s="22" t="s">
        <v>419</v>
      </c>
      <c r="C39" s="22" t="s">
        <v>28</v>
      </c>
      <c r="D39" s="22" t="s">
        <v>125</v>
      </c>
      <c r="E39" s="22" t="s">
        <v>6</v>
      </c>
      <c r="F39" s="56">
        <f>F40</f>
        <v>2580816.72</v>
      </c>
    </row>
    <row r="40" spans="1:6" ht="18.75" outlineLevel="5">
      <c r="A40" s="21" t="s">
        <v>415</v>
      </c>
      <c r="B40" s="22" t="s">
        <v>419</v>
      </c>
      <c r="C40" s="22" t="s">
        <v>28</v>
      </c>
      <c r="D40" s="22" t="s">
        <v>416</v>
      </c>
      <c r="E40" s="22" t="s">
        <v>6</v>
      </c>
      <c r="F40" s="56">
        <f>F41</f>
        <v>2580816.72</v>
      </c>
    </row>
    <row r="41" spans="1:6" ht="75" outlineLevel="6">
      <c r="A41" s="21" t="s">
        <v>11</v>
      </c>
      <c r="B41" s="22" t="s">
        <v>419</v>
      </c>
      <c r="C41" s="22" t="s">
        <v>28</v>
      </c>
      <c r="D41" s="22" t="s">
        <v>416</v>
      </c>
      <c r="E41" s="22" t="s">
        <v>12</v>
      </c>
      <c r="F41" s="56">
        <f>F42</f>
        <v>2580816.72</v>
      </c>
    </row>
    <row r="42" spans="1:6" ht="37.5" outlineLevel="7">
      <c r="A42" s="21" t="s">
        <v>13</v>
      </c>
      <c r="B42" s="22" t="s">
        <v>419</v>
      </c>
      <c r="C42" s="22" t="s">
        <v>28</v>
      </c>
      <c r="D42" s="22" t="s">
        <v>416</v>
      </c>
      <c r="E42" s="22" t="s">
        <v>14</v>
      </c>
      <c r="F42" s="56">
        <v>2580816.72</v>
      </c>
    </row>
    <row r="43" spans="1:6" ht="37.5" customHeight="1" outlineLevel="2">
      <c r="A43" s="21" t="s">
        <v>29</v>
      </c>
      <c r="B43" s="22" t="s">
        <v>419</v>
      </c>
      <c r="C43" s="22" t="s">
        <v>30</v>
      </c>
      <c r="D43" s="22" t="s">
        <v>124</v>
      </c>
      <c r="E43" s="22" t="s">
        <v>6</v>
      </c>
      <c r="F43" s="56">
        <f>F44</f>
        <v>21786932</v>
      </c>
    </row>
    <row r="44" spans="1:6" ht="37.5" outlineLevel="3">
      <c r="A44" s="21" t="s">
        <v>130</v>
      </c>
      <c r="B44" s="22" t="s">
        <v>419</v>
      </c>
      <c r="C44" s="22" t="s">
        <v>30</v>
      </c>
      <c r="D44" s="22" t="s">
        <v>125</v>
      </c>
      <c r="E44" s="22" t="s">
        <v>6</v>
      </c>
      <c r="F44" s="56">
        <f>F45</f>
        <v>21786932</v>
      </c>
    </row>
    <row r="45" spans="1:6" ht="56.25" outlineLevel="5">
      <c r="A45" s="21" t="s">
        <v>413</v>
      </c>
      <c r="B45" s="22" t="s">
        <v>419</v>
      </c>
      <c r="C45" s="22" t="s">
        <v>30</v>
      </c>
      <c r="D45" s="22" t="s">
        <v>414</v>
      </c>
      <c r="E45" s="22" t="s">
        <v>6</v>
      </c>
      <c r="F45" s="56">
        <f>F46+F48</f>
        <v>21786932</v>
      </c>
    </row>
    <row r="46" spans="1:6" ht="75" outlineLevel="6">
      <c r="A46" s="21" t="s">
        <v>11</v>
      </c>
      <c r="B46" s="22" t="s">
        <v>419</v>
      </c>
      <c r="C46" s="22" t="s">
        <v>30</v>
      </c>
      <c r="D46" s="22" t="s">
        <v>414</v>
      </c>
      <c r="E46" s="22" t="s">
        <v>12</v>
      </c>
      <c r="F46" s="56">
        <f>F47</f>
        <v>21679932</v>
      </c>
    </row>
    <row r="47" spans="1:6" ht="37.5" outlineLevel="7">
      <c r="A47" s="21" t="s">
        <v>13</v>
      </c>
      <c r="B47" s="22" t="s">
        <v>419</v>
      </c>
      <c r="C47" s="22" t="s">
        <v>30</v>
      </c>
      <c r="D47" s="22" t="s">
        <v>414</v>
      </c>
      <c r="E47" s="22" t="s">
        <v>14</v>
      </c>
      <c r="F47" s="56">
        <v>21679932</v>
      </c>
    </row>
    <row r="48" spans="1:6" ht="37.5" outlineLevel="6">
      <c r="A48" s="21" t="s">
        <v>15</v>
      </c>
      <c r="B48" s="22" t="s">
        <v>419</v>
      </c>
      <c r="C48" s="22" t="s">
        <v>30</v>
      </c>
      <c r="D48" s="22" t="s">
        <v>414</v>
      </c>
      <c r="E48" s="22" t="s">
        <v>16</v>
      </c>
      <c r="F48" s="56">
        <f>F49</f>
        <v>107000</v>
      </c>
    </row>
    <row r="49" spans="1:6" ht="21" customHeight="1" outlineLevel="7">
      <c r="A49" s="21" t="s">
        <v>17</v>
      </c>
      <c r="B49" s="22" t="s">
        <v>419</v>
      </c>
      <c r="C49" s="22" t="s">
        <v>30</v>
      </c>
      <c r="D49" s="22" t="s">
        <v>414</v>
      </c>
      <c r="E49" s="22" t="s">
        <v>18</v>
      </c>
      <c r="F49" s="56">
        <v>107000</v>
      </c>
    </row>
    <row r="50" spans="1:6" ht="18.75" outlineLevel="7">
      <c r="A50" s="21" t="s">
        <v>215</v>
      </c>
      <c r="B50" s="22" t="s">
        <v>419</v>
      </c>
      <c r="C50" s="22" t="s">
        <v>216</v>
      </c>
      <c r="D50" s="22" t="s">
        <v>124</v>
      </c>
      <c r="E50" s="22" t="s">
        <v>6</v>
      </c>
      <c r="F50" s="54">
        <f>F51</f>
        <v>32752.48</v>
      </c>
    </row>
    <row r="51" spans="1:6" ht="37.5" outlineLevel="7">
      <c r="A51" s="21" t="s">
        <v>130</v>
      </c>
      <c r="B51" s="22" t="s">
        <v>419</v>
      </c>
      <c r="C51" s="22" t="s">
        <v>216</v>
      </c>
      <c r="D51" s="22" t="s">
        <v>125</v>
      </c>
      <c r="E51" s="22" t="s">
        <v>6</v>
      </c>
      <c r="F51" s="54">
        <f>F53</f>
        <v>32752.48</v>
      </c>
    </row>
    <row r="52" spans="1:6" ht="18.75" outlineLevel="7">
      <c r="A52" s="21" t="s">
        <v>231</v>
      </c>
      <c r="B52" s="22" t="s">
        <v>419</v>
      </c>
      <c r="C52" s="22" t="s">
        <v>216</v>
      </c>
      <c r="D52" s="22" t="s">
        <v>230</v>
      </c>
      <c r="E52" s="22" t="s">
        <v>6</v>
      </c>
      <c r="F52" s="54">
        <f>F53</f>
        <v>32752.48</v>
      </c>
    </row>
    <row r="53" spans="1:6" ht="95.25" customHeight="1" outlineLevel="7">
      <c r="A53" s="21" t="s">
        <v>363</v>
      </c>
      <c r="B53" s="22" t="s">
        <v>419</v>
      </c>
      <c r="C53" s="22" t="s">
        <v>216</v>
      </c>
      <c r="D53" s="22" t="s">
        <v>239</v>
      </c>
      <c r="E53" s="22" t="s">
        <v>6</v>
      </c>
      <c r="F53" s="54">
        <f>F54</f>
        <v>32752.48</v>
      </c>
    </row>
    <row r="54" spans="1:6" ht="37.5" outlineLevel="7">
      <c r="A54" s="21" t="s">
        <v>15</v>
      </c>
      <c r="B54" s="22" t="s">
        <v>419</v>
      </c>
      <c r="C54" s="22" t="s">
        <v>216</v>
      </c>
      <c r="D54" s="22" t="s">
        <v>239</v>
      </c>
      <c r="E54" s="22" t="s">
        <v>16</v>
      </c>
      <c r="F54" s="54">
        <f>F55</f>
        <v>32752.48</v>
      </c>
    </row>
    <row r="55" spans="1:6" ht="19.5" customHeight="1" outlineLevel="7">
      <c r="A55" s="21" t="s">
        <v>17</v>
      </c>
      <c r="B55" s="22" t="s">
        <v>419</v>
      </c>
      <c r="C55" s="22" t="s">
        <v>216</v>
      </c>
      <c r="D55" s="22" t="s">
        <v>239</v>
      </c>
      <c r="E55" s="22" t="s">
        <v>18</v>
      </c>
      <c r="F55" s="56">
        <v>32752.48</v>
      </c>
    </row>
    <row r="56" spans="1:6" ht="36.75" customHeight="1" outlineLevel="2">
      <c r="A56" s="21" t="s">
        <v>9</v>
      </c>
      <c r="B56" s="22" t="s">
        <v>419</v>
      </c>
      <c r="C56" s="22" t="s">
        <v>10</v>
      </c>
      <c r="D56" s="22" t="s">
        <v>124</v>
      </c>
      <c r="E56" s="22" t="s">
        <v>6</v>
      </c>
      <c r="F56" s="56">
        <f>F57</f>
        <v>769682.14</v>
      </c>
    </row>
    <row r="57" spans="1:6" ht="37.5" outlineLevel="4">
      <c r="A57" s="21" t="s">
        <v>130</v>
      </c>
      <c r="B57" s="22" t="s">
        <v>419</v>
      </c>
      <c r="C57" s="22" t="s">
        <v>10</v>
      </c>
      <c r="D57" s="22" t="s">
        <v>125</v>
      </c>
      <c r="E57" s="22" t="s">
        <v>6</v>
      </c>
      <c r="F57" s="56">
        <f>F58</f>
        <v>769682.14</v>
      </c>
    </row>
    <row r="58" spans="1:6" ht="37.5" outlineLevel="5">
      <c r="A58" s="21" t="s">
        <v>417</v>
      </c>
      <c r="B58" s="22" t="s">
        <v>419</v>
      </c>
      <c r="C58" s="22" t="s">
        <v>10</v>
      </c>
      <c r="D58" s="22" t="s">
        <v>457</v>
      </c>
      <c r="E58" s="22" t="s">
        <v>6</v>
      </c>
      <c r="F58" s="56">
        <f>F59</f>
        <v>769682.14</v>
      </c>
    </row>
    <row r="59" spans="1:6" ht="75" outlineLevel="6">
      <c r="A59" s="21" t="s">
        <v>11</v>
      </c>
      <c r="B59" s="22" t="s">
        <v>419</v>
      </c>
      <c r="C59" s="22" t="s">
        <v>10</v>
      </c>
      <c r="D59" s="22" t="s">
        <v>457</v>
      </c>
      <c r="E59" s="22" t="s">
        <v>12</v>
      </c>
      <c r="F59" s="56">
        <f>F60</f>
        <v>769682.14</v>
      </c>
    </row>
    <row r="60" spans="1:6" ht="37.5" outlineLevel="7">
      <c r="A60" s="21" t="s">
        <v>13</v>
      </c>
      <c r="B60" s="22" t="s">
        <v>419</v>
      </c>
      <c r="C60" s="22" t="s">
        <v>10</v>
      </c>
      <c r="D60" s="22" t="s">
        <v>457</v>
      </c>
      <c r="E60" s="22" t="s">
        <v>14</v>
      </c>
      <c r="F60" s="56">
        <v>769682.14</v>
      </c>
    </row>
    <row r="61" spans="1:6" ht="18.75" outlineLevel="7">
      <c r="A61" s="21" t="s">
        <v>538</v>
      </c>
      <c r="B61" s="22" t="s">
        <v>419</v>
      </c>
      <c r="C61" s="22" t="s">
        <v>535</v>
      </c>
      <c r="D61" s="22" t="s">
        <v>124</v>
      </c>
      <c r="E61" s="22" t="s">
        <v>6</v>
      </c>
      <c r="F61" s="56">
        <f>F62</f>
        <v>962007.11</v>
      </c>
    </row>
    <row r="62" spans="1:6" ht="37.5" outlineLevel="7">
      <c r="A62" s="21" t="s">
        <v>130</v>
      </c>
      <c r="B62" s="22" t="s">
        <v>419</v>
      </c>
      <c r="C62" s="22" t="s">
        <v>535</v>
      </c>
      <c r="D62" s="22" t="s">
        <v>125</v>
      </c>
      <c r="E62" s="22" t="s">
        <v>6</v>
      </c>
      <c r="F62" s="56">
        <f>F63</f>
        <v>962007.11</v>
      </c>
    </row>
    <row r="63" spans="1:6" ht="37.5" outlineLevel="7">
      <c r="A63" s="21" t="s">
        <v>537</v>
      </c>
      <c r="B63" s="22" t="s">
        <v>419</v>
      </c>
      <c r="C63" s="22" t="s">
        <v>535</v>
      </c>
      <c r="D63" s="22" t="s">
        <v>458</v>
      </c>
      <c r="E63" s="22" t="s">
        <v>6</v>
      </c>
      <c r="F63" s="56">
        <f>F64</f>
        <v>962007.11</v>
      </c>
    </row>
    <row r="64" spans="1:6" ht="18.75" outlineLevel="7">
      <c r="A64" s="21" t="s">
        <v>19</v>
      </c>
      <c r="B64" s="22" t="s">
        <v>419</v>
      </c>
      <c r="C64" s="22" t="s">
        <v>535</v>
      </c>
      <c r="D64" s="22" t="s">
        <v>458</v>
      </c>
      <c r="E64" s="22" t="s">
        <v>20</v>
      </c>
      <c r="F64" s="56">
        <f>F65</f>
        <v>962007.11</v>
      </c>
    </row>
    <row r="65" spans="1:6" ht="18.75" outlineLevel="7">
      <c r="A65" s="21" t="s">
        <v>536</v>
      </c>
      <c r="B65" s="22" t="s">
        <v>419</v>
      </c>
      <c r="C65" s="22" t="s">
        <v>535</v>
      </c>
      <c r="D65" s="22" t="s">
        <v>458</v>
      </c>
      <c r="E65" s="22" t="s">
        <v>534</v>
      </c>
      <c r="F65" s="56">
        <v>962007.11</v>
      </c>
    </row>
    <row r="66" spans="1:6" ht="18.75" outlineLevel="2">
      <c r="A66" s="21" t="s">
        <v>23</v>
      </c>
      <c r="B66" s="22" t="s">
        <v>419</v>
      </c>
      <c r="C66" s="22" t="s">
        <v>24</v>
      </c>
      <c r="D66" s="22" t="s">
        <v>124</v>
      </c>
      <c r="E66" s="22" t="s">
        <v>6</v>
      </c>
      <c r="F66" s="56">
        <f>F67+F92+F105+F97+F112</f>
        <v>75528884.73</v>
      </c>
    </row>
    <row r="67" spans="1:8" s="45" customFormat="1" ht="37.5" customHeight="1" outlineLevel="3">
      <c r="A67" s="50" t="s">
        <v>331</v>
      </c>
      <c r="B67" s="37" t="s">
        <v>419</v>
      </c>
      <c r="C67" s="37" t="s">
        <v>24</v>
      </c>
      <c r="D67" s="37" t="s">
        <v>126</v>
      </c>
      <c r="E67" s="37" t="s">
        <v>6</v>
      </c>
      <c r="F67" s="58">
        <f>F68+F75+F85</f>
        <v>24920255.09</v>
      </c>
      <c r="G67" s="46"/>
      <c r="H67" s="46"/>
    </row>
    <row r="68" spans="1:6" ht="39" customHeight="1" outlineLevel="7">
      <c r="A68" s="21" t="s">
        <v>173</v>
      </c>
      <c r="B68" s="22" t="s">
        <v>419</v>
      </c>
      <c r="C68" s="22" t="s">
        <v>24</v>
      </c>
      <c r="D68" s="22" t="s">
        <v>266</v>
      </c>
      <c r="E68" s="22" t="s">
        <v>6</v>
      </c>
      <c r="F68" s="54">
        <f>F69+F72</f>
        <v>915385</v>
      </c>
    </row>
    <row r="69" spans="1:6" ht="18.75" outlineLevel="7">
      <c r="A69" s="21" t="s">
        <v>272</v>
      </c>
      <c r="B69" s="22" t="s">
        <v>419</v>
      </c>
      <c r="C69" s="22" t="s">
        <v>24</v>
      </c>
      <c r="D69" s="22" t="s">
        <v>267</v>
      </c>
      <c r="E69" s="22" t="s">
        <v>6</v>
      </c>
      <c r="F69" s="54">
        <f>F70</f>
        <v>745385</v>
      </c>
    </row>
    <row r="70" spans="1:6" ht="37.5" outlineLevel="7">
      <c r="A70" s="21" t="s">
        <v>15</v>
      </c>
      <c r="B70" s="22" t="s">
        <v>419</v>
      </c>
      <c r="C70" s="22" t="s">
        <v>24</v>
      </c>
      <c r="D70" s="22" t="s">
        <v>267</v>
      </c>
      <c r="E70" s="22" t="s">
        <v>16</v>
      </c>
      <c r="F70" s="56">
        <f>F71</f>
        <v>745385</v>
      </c>
    </row>
    <row r="71" spans="1:6" ht="21" customHeight="1" outlineLevel="7">
      <c r="A71" s="21" t="s">
        <v>17</v>
      </c>
      <c r="B71" s="22" t="s">
        <v>419</v>
      </c>
      <c r="C71" s="22" t="s">
        <v>24</v>
      </c>
      <c r="D71" s="22" t="s">
        <v>267</v>
      </c>
      <c r="E71" s="22" t="s">
        <v>18</v>
      </c>
      <c r="F71" s="56">
        <v>745385</v>
      </c>
    </row>
    <row r="72" spans="1:6" ht="18.75" outlineLevel="7">
      <c r="A72" s="21" t="s">
        <v>273</v>
      </c>
      <c r="B72" s="22" t="s">
        <v>419</v>
      </c>
      <c r="C72" s="22" t="s">
        <v>24</v>
      </c>
      <c r="D72" s="22" t="s">
        <v>274</v>
      </c>
      <c r="E72" s="22" t="s">
        <v>6</v>
      </c>
      <c r="F72" s="54">
        <f>F73</f>
        <v>170000</v>
      </c>
    </row>
    <row r="73" spans="1:6" ht="37.5" outlineLevel="7">
      <c r="A73" s="21" t="s">
        <v>15</v>
      </c>
      <c r="B73" s="22" t="s">
        <v>419</v>
      </c>
      <c r="C73" s="22" t="s">
        <v>24</v>
      </c>
      <c r="D73" s="22" t="s">
        <v>274</v>
      </c>
      <c r="E73" s="22" t="s">
        <v>16</v>
      </c>
      <c r="F73" s="56">
        <f>F74</f>
        <v>170000</v>
      </c>
    </row>
    <row r="74" spans="1:6" ht="19.5" customHeight="1" outlineLevel="7">
      <c r="A74" s="21" t="s">
        <v>17</v>
      </c>
      <c r="B74" s="22" t="s">
        <v>419</v>
      </c>
      <c r="C74" s="22" t="s">
        <v>24</v>
      </c>
      <c r="D74" s="22" t="s">
        <v>274</v>
      </c>
      <c r="E74" s="22" t="s">
        <v>18</v>
      </c>
      <c r="F74" s="56">
        <v>170000</v>
      </c>
    </row>
    <row r="75" spans="1:6" ht="19.5" customHeight="1" outlineLevel="7">
      <c r="A75" s="21" t="s">
        <v>175</v>
      </c>
      <c r="B75" s="22" t="s">
        <v>419</v>
      </c>
      <c r="C75" s="22" t="s">
        <v>24</v>
      </c>
      <c r="D75" s="22" t="s">
        <v>191</v>
      </c>
      <c r="E75" s="22" t="s">
        <v>6</v>
      </c>
      <c r="F75" s="54">
        <f>F76</f>
        <v>20952310.09</v>
      </c>
    </row>
    <row r="76" spans="1:6" ht="37.5" outlineLevel="5">
      <c r="A76" s="21" t="s">
        <v>32</v>
      </c>
      <c r="B76" s="22" t="s">
        <v>419</v>
      </c>
      <c r="C76" s="22" t="s">
        <v>24</v>
      </c>
      <c r="D76" s="22" t="s">
        <v>128</v>
      </c>
      <c r="E76" s="22" t="s">
        <v>6</v>
      </c>
      <c r="F76" s="56">
        <f>F77+F79+F83+F81</f>
        <v>20952310.09</v>
      </c>
    </row>
    <row r="77" spans="1:6" ht="75" outlineLevel="6">
      <c r="A77" s="21" t="s">
        <v>11</v>
      </c>
      <c r="B77" s="22" t="s">
        <v>419</v>
      </c>
      <c r="C77" s="22" t="s">
        <v>24</v>
      </c>
      <c r="D77" s="22" t="s">
        <v>128</v>
      </c>
      <c r="E77" s="22" t="s">
        <v>12</v>
      </c>
      <c r="F77" s="56">
        <f>F78</f>
        <v>10181370</v>
      </c>
    </row>
    <row r="78" spans="1:6" ht="18.75" outlineLevel="7">
      <c r="A78" s="21" t="s">
        <v>33</v>
      </c>
      <c r="B78" s="22" t="s">
        <v>419</v>
      </c>
      <c r="C78" s="22" t="s">
        <v>24</v>
      </c>
      <c r="D78" s="22" t="s">
        <v>128</v>
      </c>
      <c r="E78" s="22" t="s">
        <v>34</v>
      </c>
      <c r="F78" s="56">
        <v>10181370</v>
      </c>
    </row>
    <row r="79" spans="1:6" ht="37.5" outlineLevel="6">
      <c r="A79" s="21" t="s">
        <v>15</v>
      </c>
      <c r="B79" s="22" t="s">
        <v>419</v>
      </c>
      <c r="C79" s="22" t="s">
        <v>24</v>
      </c>
      <c r="D79" s="22" t="s">
        <v>128</v>
      </c>
      <c r="E79" s="22" t="s">
        <v>16</v>
      </c>
      <c r="F79" s="56">
        <f>F80</f>
        <v>9999670.09</v>
      </c>
    </row>
    <row r="80" spans="1:6" ht="19.5" customHeight="1" outlineLevel="7">
      <c r="A80" s="21" t="s">
        <v>17</v>
      </c>
      <c r="B80" s="22" t="s">
        <v>419</v>
      </c>
      <c r="C80" s="22" t="s">
        <v>24</v>
      </c>
      <c r="D80" s="22" t="s">
        <v>128</v>
      </c>
      <c r="E80" s="22" t="s">
        <v>18</v>
      </c>
      <c r="F80" s="56">
        <f>10141670.09-142000</f>
        <v>9999670.09</v>
      </c>
    </row>
    <row r="81" spans="1:6" ht="21" customHeight="1" hidden="1" outlineLevel="7">
      <c r="A81" s="21" t="s">
        <v>89</v>
      </c>
      <c r="B81" s="22" t="s">
        <v>419</v>
      </c>
      <c r="C81" s="22" t="s">
        <v>24</v>
      </c>
      <c r="D81" s="22" t="s">
        <v>128</v>
      </c>
      <c r="E81" s="22" t="s">
        <v>90</v>
      </c>
      <c r="F81" s="56">
        <f>F82</f>
        <v>0</v>
      </c>
    </row>
    <row r="82" spans="1:6" ht="21" customHeight="1" hidden="1" outlineLevel="7">
      <c r="A82" s="21" t="s">
        <v>96</v>
      </c>
      <c r="B82" s="22" t="s">
        <v>419</v>
      </c>
      <c r="C82" s="22" t="s">
        <v>24</v>
      </c>
      <c r="D82" s="22" t="s">
        <v>128</v>
      </c>
      <c r="E82" s="22" t="s">
        <v>97</v>
      </c>
      <c r="F82" s="56">
        <v>0</v>
      </c>
    </row>
    <row r="83" spans="1:6" ht="18.75" outlineLevel="6" collapsed="1">
      <c r="A83" s="21" t="s">
        <v>19</v>
      </c>
      <c r="B83" s="22" t="s">
        <v>419</v>
      </c>
      <c r="C83" s="22" t="s">
        <v>24</v>
      </c>
      <c r="D83" s="22" t="s">
        <v>128</v>
      </c>
      <c r="E83" s="22" t="s">
        <v>20</v>
      </c>
      <c r="F83" s="56">
        <f>F84</f>
        <v>771270</v>
      </c>
    </row>
    <row r="84" spans="1:6" ht="18.75" outlineLevel="7">
      <c r="A84" s="21" t="s">
        <v>21</v>
      </c>
      <c r="B84" s="22" t="s">
        <v>419</v>
      </c>
      <c r="C84" s="22" t="s">
        <v>24</v>
      </c>
      <c r="D84" s="22" t="s">
        <v>128</v>
      </c>
      <c r="E84" s="22" t="s">
        <v>22</v>
      </c>
      <c r="F84" s="56">
        <v>771270</v>
      </c>
    </row>
    <row r="85" spans="1:6" ht="18.75" outlineLevel="7">
      <c r="A85" s="23" t="s">
        <v>533</v>
      </c>
      <c r="B85" s="22" t="s">
        <v>419</v>
      </c>
      <c r="C85" s="22" t="s">
        <v>24</v>
      </c>
      <c r="D85" s="22" t="s">
        <v>226</v>
      </c>
      <c r="E85" s="22" t="s">
        <v>6</v>
      </c>
      <c r="F85" s="56">
        <f>F86+F89</f>
        <v>3052560</v>
      </c>
    </row>
    <row r="86" spans="1:6" ht="37.5" outlineLevel="7">
      <c r="A86" s="23" t="s">
        <v>548</v>
      </c>
      <c r="B86" s="22" t="s">
        <v>419</v>
      </c>
      <c r="C86" s="22" t="s">
        <v>24</v>
      </c>
      <c r="D86" s="22" t="s">
        <v>532</v>
      </c>
      <c r="E86" s="22" t="s">
        <v>6</v>
      </c>
      <c r="F86" s="56">
        <f>F87</f>
        <v>1601460</v>
      </c>
    </row>
    <row r="87" spans="1:6" ht="37.5" outlineLevel="7">
      <c r="A87" s="21" t="s">
        <v>15</v>
      </c>
      <c r="B87" s="22" t="s">
        <v>419</v>
      </c>
      <c r="C87" s="22" t="s">
        <v>24</v>
      </c>
      <c r="D87" s="22" t="s">
        <v>531</v>
      </c>
      <c r="E87" s="22" t="s">
        <v>16</v>
      </c>
      <c r="F87" s="56">
        <f>F88</f>
        <v>1601460</v>
      </c>
    </row>
    <row r="88" spans="1:6" ht="37.5" outlineLevel="7">
      <c r="A88" s="21" t="s">
        <v>17</v>
      </c>
      <c r="B88" s="22" t="s">
        <v>419</v>
      </c>
      <c r="C88" s="22" t="s">
        <v>24</v>
      </c>
      <c r="D88" s="22" t="s">
        <v>531</v>
      </c>
      <c r="E88" s="22" t="s">
        <v>18</v>
      </c>
      <c r="F88" s="56">
        <v>1601460</v>
      </c>
    </row>
    <row r="89" spans="1:6" ht="37.5" outlineLevel="7">
      <c r="A89" s="21" t="s">
        <v>530</v>
      </c>
      <c r="B89" s="22" t="s">
        <v>419</v>
      </c>
      <c r="C89" s="22" t="s">
        <v>24</v>
      </c>
      <c r="D89" s="22" t="s">
        <v>529</v>
      </c>
      <c r="E89" s="22" t="s">
        <v>6</v>
      </c>
      <c r="F89" s="56">
        <f>F90</f>
        <v>1451100</v>
      </c>
    </row>
    <row r="90" spans="1:6" ht="37.5" outlineLevel="7">
      <c r="A90" s="21" t="s">
        <v>15</v>
      </c>
      <c r="B90" s="22" t="s">
        <v>419</v>
      </c>
      <c r="C90" s="22" t="s">
        <v>24</v>
      </c>
      <c r="D90" s="22" t="s">
        <v>529</v>
      </c>
      <c r="E90" s="22" t="s">
        <v>16</v>
      </c>
      <c r="F90" s="56">
        <f>F91</f>
        <v>1451100</v>
      </c>
    </row>
    <row r="91" spans="1:6" ht="37.5" outlineLevel="7">
      <c r="A91" s="21" t="s">
        <v>17</v>
      </c>
      <c r="B91" s="22" t="s">
        <v>419</v>
      </c>
      <c r="C91" s="22" t="s">
        <v>24</v>
      </c>
      <c r="D91" s="22" t="s">
        <v>529</v>
      </c>
      <c r="E91" s="22" t="s">
        <v>18</v>
      </c>
      <c r="F91" s="56">
        <v>1451100</v>
      </c>
    </row>
    <row r="92" spans="1:8" s="45" customFormat="1" ht="37.5" outlineLevel="7">
      <c r="A92" s="50" t="s">
        <v>382</v>
      </c>
      <c r="B92" s="37" t="s">
        <v>419</v>
      </c>
      <c r="C92" s="37" t="s">
        <v>24</v>
      </c>
      <c r="D92" s="37" t="s">
        <v>129</v>
      </c>
      <c r="E92" s="37" t="s">
        <v>6</v>
      </c>
      <c r="F92" s="58">
        <f>F93</f>
        <v>89000</v>
      </c>
      <c r="G92" s="46"/>
      <c r="H92" s="46"/>
    </row>
    <row r="93" spans="1:6" ht="18.75" outlineLevel="7">
      <c r="A93" s="21" t="s">
        <v>275</v>
      </c>
      <c r="B93" s="22" t="s">
        <v>419</v>
      </c>
      <c r="C93" s="22" t="s">
        <v>24</v>
      </c>
      <c r="D93" s="22" t="s">
        <v>193</v>
      </c>
      <c r="E93" s="22" t="s">
        <v>6</v>
      </c>
      <c r="F93" s="56">
        <f>F94</f>
        <v>89000</v>
      </c>
    </row>
    <row r="94" spans="1:6" ht="37.5" outlineLevel="7">
      <c r="A94" s="21" t="s">
        <v>276</v>
      </c>
      <c r="B94" s="22" t="s">
        <v>419</v>
      </c>
      <c r="C94" s="22" t="s">
        <v>24</v>
      </c>
      <c r="D94" s="22" t="s">
        <v>277</v>
      </c>
      <c r="E94" s="22" t="s">
        <v>6</v>
      </c>
      <c r="F94" s="56">
        <f>F95</f>
        <v>89000</v>
      </c>
    </row>
    <row r="95" spans="1:6" ht="37.5" outlineLevel="7">
      <c r="A95" s="21" t="s">
        <v>15</v>
      </c>
      <c r="B95" s="22" t="s">
        <v>419</v>
      </c>
      <c r="C95" s="22" t="s">
        <v>24</v>
      </c>
      <c r="D95" s="22" t="s">
        <v>277</v>
      </c>
      <c r="E95" s="22" t="s">
        <v>16</v>
      </c>
      <c r="F95" s="56">
        <f>F96</f>
        <v>89000</v>
      </c>
    </row>
    <row r="96" spans="1:6" ht="21" customHeight="1" outlineLevel="7">
      <c r="A96" s="21" t="s">
        <v>17</v>
      </c>
      <c r="B96" s="22" t="s">
        <v>419</v>
      </c>
      <c r="C96" s="22" t="s">
        <v>24</v>
      </c>
      <c r="D96" s="22" t="s">
        <v>277</v>
      </c>
      <c r="E96" s="22" t="s">
        <v>18</v>
      </c>
      <c r="F96" s="56">
        <v>89000</v>
      </c>
    </row>
    <row r="97" spans="1:8" s="45" customFormat="1" ht="38.25" customHeight="1" outlineLevel="7">
      <c r="A97" s="50" t="s">
        <v>383</v>
      </c>
      <c r="B97" s="37" t="s">
        <v>419</v>
      </c>
      <c r="C97" s="37" t="s">
        <v>24</v>
      </c>
      <c r="D97" s="37" t="s">
        <v>268</v>
      </c>
      <c r="E97" s="37" t="s">
        <v>6</v>
      </c>
      <c r="F97" s="58">
        <f>F98</f>
        <v>1932970</v>
      </c>
      <c r="G97" s="46"/>
      <c r="H97" s="46"/>
    </row>
    <row r="98" spans="1:6" ht="21" customHeight="1" outlineLevel="7">
      <c r="A98" s="24" t="s">
        <v>278</v>
      </c>
      <c r="B98" s="22" t="s">
        <v>419</v>
      </c>
      <c r="C98" s="22" t="s">
        <v>24</v>
      </c>
      <c r="D98" s="22" t="s">
        <v>270</v>
      </c>
      <c r="E98" s="22" t="s">
        <v>6</v>
      </c>
      <c r="F98" s="56">
        <f>F99+F102</f>
        <v>1932970</v>
      </c>
    </row>
    <row r="99" spans="1:6" ht="37.5" customHeight="1" outlineLevel="7">
      <c r="A99" s="24" t="s">
        <v>279</v>
      </c>
      <c r="B99" s="22" t="s">
        <v>419</v>
      </c>
      <c r="C99" s="22" t="s">
        <v>24</v>
      </c>
      <c r="D99" s="22" t="s">
        <v>280</v>
      </c>
      <c r="E99" s="22" t="s">
        <v>6</v>
      </c>
      <c r="F99" s="56">
        <f>F100</f>
        <v>1890470</v>
      </c>
    </row>
    <row r="100" spans="1:6" ht="37.5" outlineLevel="7">
      <c r="A100" s="21" t="s">
        <v>15</v>
      </c>
      <c r="B100" s="22" t="s">
        <v>419</v>
      </c>
      <c r="C100" s="22" t="s">
        <v>24</v>
      </c>
      <c r="D100" s="22" t="s">
        <v>280</v>
      </c>
      <c r="E100" s="22" t="s">
        <v>16</v>
      </c>
      <c r="F100" s="56">
        <f>F101</f>
        <v>1890470</v>
      </c>
    </row>
    <row r="101" spans="1:6" ht="18.75" customHeight="1" outlineLevel="7">
      <c r="A101" s="21" t="s">
        <v>17</v>
      </c>
      <c r="B101" s="22" t="s">
        <v>419</v>
      </c>
      <c r="C101" s="22" t="s">
        <v>24</v>
      </c>
      <c r="D101" s="22" t="s">
        <v>280</v>
      </c>
      <c r="E101" s="22" t="s">
        <v>18</v>
      </c>
      <c r="F101" s="56">
        <v>1890470</v>
      </c>
    </row>
    <row r="102" spans="1:6" ht="37.5" outlineLevel="7">
      <c r="A102" s="24" t="s">
        <v>281</v>
      </c>
      <c r="B102" s="22" t="s">
        <v>419</v>
      </c>
      <c r="C102" s="22" t="s">
        <v>24</v>
      </c>
      <c r="D102" s="22" t="s">
        <v>271</v>
      </c>
      <c r="E102" s="22" t="s">
        <v>6</v>
      </c>
      <c r="F102" s="56">
        <f>F103</f>
        <v>42500</v>
      </c>
    </row>
    <row r="103" spans="1:6" ht="37.5" outlineLevel="7">
      <c r="A103" s="21" t="s">
        <v>15</v>
      </c>
      <c r="B103" s="22" t="s">
        <v>419</v>
      </c>
      <c r="C103" s="22" t="s">
        <v>24</v>
      </c>
      <c r="D103" s="22" t="s">
        <v>271</v>
      </c>
      <c r="E103" s="22" t="s">
        <v>16</v>
      </c>
      <c r="F103" s="56">
        <f>F104</f>
        <v>42500</v>
      </c>
    </row>
    <row r="104" spans="1:6" ht="19.5" customHeight="1" outlineLevel="7">
      <c r="A104" s="21" t="s">
        <v>17</v>
      </c>
      <c r="B104" s="22" t="s">
        <v>419</v>
      </c>
      <c r="C104" s="22" t="s">
        <v>24</v>
      </c>
      <c r="D104" s="22" t="s">
        <v>271</v>
      </c>
      <c r="E104" s="22" t="s">
        <v>18</v>
      </c>
      <c r="F104" s="56">
        <v>42500</v>
      </c>
    </row>
    <row r="105" spans="1:8" s="45" customFormat="1" ht="56.25" outlineLevel="7">
      <c r="A105" s="50" t="s">
        <v>332</v>
      </c>
      <c r="B105" s="37" t="s">
        <v>419</v>
      </c>
      <c r="C105" s="37" t="s">
        <v>24</v>
      </c>
      <c r="D105" s="37" t="s">
        <v>282</v>
      </c>
      <c r="E105" s="37" t="s">
        <v>6</v>
      </c>
      <c r="F105" s="58">
        <f>F106</f>
        <v>5113142.16</v>
      </c>
      <c r="G105" s="46"/>
      <c r="H105" s="46"/>
    </row>
    <row r="106" spans="1:6" ht="37.5" outlineLevel="7">
      <c r="A106" s="21" t="s">
        <v>174</v>
      </c>
      <c r="B106" s="22" t="s">
        <v>419</v>
      </c>
      <c r="C106" s="22" t="s">
        <v>24</v>
      </c>
      <c r="D106" s="22" t="s">
        <v>283</v>
      </c>
      <c r="E106" s="22" t="s">
        <v>6</v>
      </c>
      <c r="F106" s="56">
        <f>F107</f>
        <v>5113142.16</v>
      </c>
    </row>
    <row r="107" spans="1:6" ht="56.25" outlineLevel="5">
      <c r="A107" s="21" t="s">
        <v>31</v>
      </c>
      <c r="B107" s="22" t="s">
        <v>419</v>
      </c>
      <c r="C107" s="22" t="s">
        <v>24</v>
      </c>
      <c r="D107" s="22" t="s">
        <v>284</v>
      </c>
      <c r="E107" s="22" t="s">
        <v>6</v>
      </c>
      <c r="F107" s="56">
        <f>F108+F110</f>
        <v>5113142.16</v>
      </c>
    </row>
    <row r="108" spans="1:6" ht="37.5" outlineLevel="6">
      <c r="A108" s="21" t="s">
        <v>15</v>
      </c>
      <c r="B108" s="22" t="s">
        <v>419</v>
      </c>
      <c r="C108" s="22" t="s">
        <v>24</v>
      </c>
      <c r="D108" s="22" t="s">
        <v>284</v>
      </c>
      <c r="E108" s="22" t="s">
        <v>16</v>
      </c>
      <c r="F108" s="56">
        <f>F109</f>
        <v>4973142.16</v>
      </c>
    </row>
    <row r="109" spans="1:6" ht="20.25" customHeight="1" outlineLevel="7">
      <c r="A109" s="21" t="s">
        <v>17</v>
      </c>
      <c r="B109" s="22" t="s">
        <v>419</v>
      </c>
      <c r="C109" s="22" t="s">
        <v>24</v>
      </c>
      <c r="D109" s="22" t="s">
        <v>284</v>
      </c>
      <c r="E109" s="22" t="s">
        <v>18</v>
      </c>
      <c r="F109" s="56">
        <v>4973142.16</v>
      </c>
    </row>
    <row r="110" spans="1:6" ht="18.75" outlineLevel="6">
      <c r="A110" s="21" t="s">
        <v>19</v>
      </c>
      <c r="B110" s="22" t="s">
        <v>419</v>
      </c>
      <c r="C110" s="22" t="s">
        <v>24</v>
      </c>
      <c r="D110" s="22" t="s">
        <v>284</v>
      </c>
      <c r="E110" s="22" t="s">
        <v>20</v>
      </c>
      <c r="F110" s="56">
        <f>F111</f>
        <v>140000</v>
      </c>
    </row>
    <row r="111" spans="1:6" ht="18.75" outlineLevel="7">
      <c r="A111" s="21" t="s">
        <v>21</v>
      </c>
      <c r="B111" s="22" t="s">
        <v>419</v>
      </c>
      <c r="C111" s="22" t="s">
        <v>24</v>
      </c>
      <c r="D111" s="22" t="s">
        <v>284</v>
      </c>
      <c r="E111" s="22" t="s">
        <v>22</v>
      </c>
      <c r="F111" s="56">
        <v>140000</v>
      </c>
    </row>
    <row r="112" spans="1:6" ht="37.5" outlineLevel="3">
      <c r="A112" s="21" t="s">
        <v>130</v>
      </c>
      <c r="B112" s="22" t="s">
        <v>419</v>
      </c>
      <c r="C112" s="22" t="s">
        <v>24</v>
      </c>
      <c r="D112" s="22" t="s">
        <v>125</v>
      </c>
      <c r="E112" s="22" t="s">
        <v>6</v>
      </c>
      <c r="F112" s="56">
        <f>F130+F122+F113+F127+F118</f>
        <v>43473517.480000004</v>
      </c>
    </row>
    <row r="113" spans="1:6" ht="56.25" outlineLevel="5">
      <c r="A113" s="21" t="s">
        <v>413</v>
      </c>
      <c r="B113" s="22" t="s">
        <v>419</v>
      </c>
      <c r="C113" s="22" t="s">
        <v>24</v>
      </c>
      <c r="D113" s="22" t="s">
        <v>414</v>
      </c>
      <c r="E113" s="22" t="s">
        <v>6</v>
      </c>
      <c r="F113" s="56">
        <f>F114+F116</f>
        <v>34085706.37</v>
      </c>
    </row>
    <row r="114" spans="1:6" ht="75" outlineLevel="6">
      <c r="A114" s="21" t="s">
        <v>11</v>
      </c>
      <c r="B114" s="22" t="s">
        <v>419</v>
      </c>
      <c r="C114" s="22" t="s">
        <v>24</v>
      </c>
      <c r="D114" s="22" t="s">
        <v>414</v>
      </c>
      <c r="E114" s="22" t="s">
        <v>12</v>
      </c>
      <c r="F114" s="56">
        <f>F115</f>
        <v>34065706.37</v>
      </c>
    </row>
    <row r="115" spans="1:6" ht="37.5" outlineLevel="7">
      <c r="A115" s="21" t="s">
        <v>13</v>
      </c>
      <c r="B115" s="22" t="s">
        <v>419</v>
      </c>
      <c r="C115" s="22" t="s">
        <v>24</v>
      </c>
      <c r="D115" s="22" t="s">
        <v>414</v>
      </c>
      <c r="E115" s="22" t="s">
        <v>14</v>
      </c>
      <c r="F115" s="56">
        <v>34065706.37</v>
      </c>
    </row>
    <row r="116" spans="1:6" ht="37.5" outlineLevel="7">
      <c r="A116" s="21" t="s">
        <v>15</v>
      </c>
      <c r="B116" s="22" t="s">
        <v>419</v>
      </c>
      <c r="C116" s="22" t="s">
        <v>24</v>
      </c>
      <c r="D116" s="22" t="s">
        <v>414</v>
      </c>
      <c r="E116" s="22" t="s">
        <v>16</v>
      </c>
      <c r="F116" s="54">
        <f>F117</f>
        <v>20000</v>
      </c>
    </row>
    <row r="117" spans="1:6" ht="18.75" customHeight="1" outlineLevel="7">
      <c r="A117" s="21" t="s">
        <v>17</v>
      </c>
      <c r="B117" s="22" t="s">
        <v>419</v>
      </c>
      <c r="C117" s="22" t="s">
        <v>24</v>
      </c>
      <c r="D117" s="22" t="s">
        <v>414</v>
      </c>
      <c r="E117" s="22" t="s">
        <v>18</v>
      </c>
      <c r="F117" s="56">
        <f>20000</f>
        <v>20000</v>
      </c>
    </row>
    <row r="118" spans="1:6" ht="39" customHeight="1" outlineLevel="7">
      <c r="A118" s="21" t="s">
        <v>528</v>
      </c>
      <c r="B118" s="22" t="s">
        <v>419</v>
      </c>
      <c r="C118" s="22" t="s">
        <v>24</v>
      </c>
      <c r="D118" s="22" t="s">
        <v>526</v>
      </c>
      <c r="E118" s="22" t="s">
        <v>6</v>
      </c>
      <c r="F118" s="56">
        <f>F119</f>
        <v>454002.59</v>
      </c>
    </row>
    <row r="119" spans="1:6" ht="18.75" customHeight="1" outlineLevel="7">
      <c r="A119" s="21" t="s">
        <v>19</v>
      </c>
      <c r="B119" s="22" t="s">
        <v>419</v>
      </c>
      <c r="C119" s="22" t="s">
        <v>24</v>
      </c>
      <c r="D119" s="22" t="s">
        <v>526</v>
      </c>
      <c r="E119" s="22" t="s">
        <v>20</v>
      </c>
      <c r="F119" s="56">
        <f>F121+F120</f>
        <v>454002.59</v>
      </c>
    </row>
    <row r="120" spans="1:6" ht="18.75" customHeight="1" outlineLevel="7">
      <c r="A120" s="21" t="s">
        <v>546</v>
      </c>
      <c r="B120" s="22" t="s">
        <v>419</v>
      </c>
      <c r="C120" s="22" t="s">
        <v>24</v>
      </c>
      <c r="D120" s="22" t="s">
        <v>526</v>
      </c>
      <c r="E120" s="110" t="s">
        <v>547</v>
      </c>
      <c r="F120" s="56">
        <v>61000</v>
      </c>
    </row>
    <row r="121" spans="1:6" ht="18.75" customHeight="1" outlineLevel="7">
      <c r="A121" s="21" t="s">
        <v>527</v>
      </c>
      <c r="B121" s="22" t="s">
        <v>419</v>
      </c>
      <c r="C121" s="22" t="s">
        <v>24</v>
      </c>
      <c r="D121" s="22" t="s">
        <v>526</v>
      </c>
      <c r="E121" s="22" t="s">
        <v>22</v>
      </c>
      <c r="F121" s="56">
        <v>393002.59</v>
      </c>
    </row>
    <row r="122" spans="1:6" ht="36" customHeight="1" outlineLevel="7">
      <c r="A122" s="23" t="s">
        <v>500</v>
      </c>
      <c r="B122" s="22" t="s">
        <v>419</v>
      </c>
      <c r="C122" s="22" t="s">
        <v>24</v>
      </c>
      <c r="D122" s="22" t="s">
        <v>501</v>
      </c>
      <c r="E122" s="22" t="s">
        <v>6</v>
      </c>
      <c r="F122" s="56">
        <f>F123+F125</f>
        <v>1317671.32</v>
      </c>
    </row>
    <row r="123" spans="1:6" ht="18.75" customHeight="1" outlineLevel="7">
      <c r="A123" s="21" t="s">
        <v>15</v>
      </c>
      <c r="B123" s="22" t="s">
        <v>419</v>
      </c>
      <c r="C123" s="22" t="s">
        <v>24</v>
      </c>
      <c r="D123" s="22" t="s">
        <v>501</v>
      </c>
      <c r="E123" s="22" t="s">
        <v>16</v>
      </c>
      <c r="F123" s="56">
        <f>F124</f>
        <v>134942.99</v>
      </c>
    </row>
    <row r="124" spans="1:6" ht="18.75" customHeight="1" outlineLevel="7">
      <c r="A124" s="21" t="s">
        <v>17</v>
      </c>
      <c r="B124" s="22" t="s">
        <v>419</v>
      </c>
      <c r="C124" s="22" t="s">
        <v>24</v>
      </c>
      <c r="D124" s="22" t="s">
        <v>501</v>
      </c>
      <c r="E124" s="22" t="s">
        <v>18</v>
      </c>
      <c r="F124" s="56">
        <v>134942.99</v>
      </c>
    </row>
    <row r="125" spans="1:6" ht="18.75" customHeight="1" outlineLevel="7">
      <c r="A125" s="21" t="s">
        <v>89</v>
      </c>
      <c r="B125" s="22" t="s">
        <v>419</v>
      </c>
      <c r="C125" s="22" t="s">
        <v>24</v>
      </c>
      <c r="D125" s="22" t="s">
        <v>501</v>
      </c>
      <c r="E125" s="22" t="s">
        <v>90</v>
      </c>
      <c r="F125" s="56">
        <f>F126</f>
        <v>1182728.33</v>
      </c>
    </row>
    <row r="126" spans="1:6" ht="38.25" customHeight="1" outlineLevel="7">
      <c r="A126" s="21" t="s">
        <v>96</v>
      </c>
      <c r="B126" s="22" t="s">
        <v>419</v>
      </c>
      <c r="C126" s="22" t="s">
        <v>24</v>
      </c>
      <c r="D126" s="22" t="s">
        <v>501</v>
      </c>
      <c r="E126" s="22" t="s">
        <v>97</v>
      </c>
      <c r="F126" s="56">
        <v>1182728.33</v>
      </c>
    </row>
    <row r="127" spans="1:6" ht="19.5" customHeight="1" outlineLevel="7">
      <c r="A127" s="21" t="s">
        <v>422</v>
      </c>
      <c r="B127" s="22" t="s">
        <v>419</v>
      </c>
      <c r="C127" s="22" t="s">
        <v>24</v>
      </c>
      <c r="D127" s="22" t="s">
        <v>421</v>
      </c>
      <c r="E127" s="22" t="s">
        <v>6</v>
      </c>
      <c r="F127" s="54">
        <f>F128</f>
        <v>200000</v>
      </c>
    </row>
    <row r="128" spans="1:6" ht="37.5" outlineLevel="7">
      <c r="A128" s="21" t="s">
        <v>15</v>
      </c>
      <c r="B128" s="22" t="s">
        <v>419</v>
      </c>
      <c r="C128" s="22" t="s">
        <v>24</v>
      </c>
      <c r="D128" s="22" t="s">
        <v>421</v>
      </c>
      <c r="E128" s="22" t="s">
        <v>16</v>
      </c>
      <c r="F128" s="54">
        <f>F129</f>
        <v>200000</v>
      </c>
    </row>
    <row r="129" spans="1:6" ht="20.25" customHeight="1" outlineLevel="7">
      <c r="A129" s="21" t="s">
        <v>17</v>
      </c>
      <c r="B129" s="22" t="s">
        <v>419</v>
      </c>
      <c r="C129" s="22" t="s">
        <v>24</v>
      </c>
      <c r="D129" s="22" t="s">
        <v>421</v>
      </c>
      <c r="E129" s="22" t="s">
        <v>18</v>
      </c>
      <c r="F129" s="56">
        <v>200000</v>
      </c>
    </row>
    <row r="130" spans="1:6" ht="18.75" outlineLevel="3">
      <c r="A130" s="21" t="s">
        <v>231</v>
      </c>
      <c r="B130" s="22" t="s">
        <v>419</v>
      </c>
      <c r="C130" s="22" t="s">
        <v>24</v>
      </c>
      <c r="D130" s="22" t="s">
        <v>230</v>
      </c>
      <c r="E130" s="22" t="s">
        <v>6</v>
      </c>
      <c r="F130" s="56">
        <f>F131+F157+F134+F142+F147+F152+F139</f>
        <v>7416137.2</v>
      </c>
    </row>
    <row r="131" spans="1:6" ht="18.75" outlineLevel="3">
      <c r="A131" s="21" t="s">
        <v>480</v>
      </c>
      <c r="B131" s="22" t="s">
        <v>419</v>
      </c>
      <c r="C131" s="22" t="s">
        <v>24</v>
      </c>
      <c r="D131" s="22" t="s">
        <v>482</v>
      </c>
      <c r="E131" s="22" t="s">
        <v>6</v>
      </c>
      <c r="F131" s="56">
        <f>F132</f>
        <v>307152</v>
      </c>
    </row>
    <row r="132" spans="1:6" ht="37.5" outlineLevel="3">
      <c r="A132" s="21" t="s">
        <v>15</v>
      </c>
      <c r="B132" s="22" t="s">
        <v>419</v>
      </c>
      <c r="C132" s="22" t="s">
        <v>24</v>
      </c>
      <c r="D132" s="22" t="s">
        <v>482</v>
      </c>
      <c r="E132" s="22" t="s">
        <v>16</v>
      </c>
      <c r="F132" s="56">
        <f>F133</f>
        <v>307152</v>
      </c>
    </row>
    <row r="133" spans="1:6" ht="37.5" outlineLevel="3">
      <c r="A133" s="21" t="s">
        <v>17</v>
      </c>
      <c r="B133" s="22" t="s">
        <v>419</v>
      </c>
      <c r="C133" s="22" t="s">
        <v>24</v>
      </c>
      <c r="D133" s="22" t="s">
        <v>482</v>
      </c>
      <c r="E133" s="22" t="s">
        <v>18</v>
      </c>
      <c r="F133" s="56">
        <v>307152</v>
      </c>
    </row>
    <row r="134" spans="1:6" ht="63" customHeight="1" outlineLevel="7">
      <c r="A134" s="13" t="s">
        <v>364</v>
      </c>
      <c r="B134" s="22" t="s">
        <v>419</v>
      </c>
      <c r="C134" s="22" t="s">
        <v>24</v>
      </c>
      <c r="D134" s="22" t="s">
        <v>232</v>
      </c>
      <c r="E134" s="22" t="s">
        <v>6</v>
      </c>
      <c r="F134" s="56">
        <f>F135+F137</f>
        <v>1395192</v>
      </c>
    </row>
    <row r="135" spans="1:6" ht="75" outlineLevel="7">
      <c r="A135" s="21" t="s">
        <v>11</v>
      </c>
      <c r="B135" s="22" t="s">
        <v>419</v>
      </c>
      <c r="C135" s="22" t="s">
        <v>24</v>
      </c>
      <c r="D135" s="22" t="s">
        <v>232</v>
      </c>
      <c r="E135" s="22" t="s">
        <v>12</v>
      </c>
      <c r="F135" s="56">
        <f>F136</f>
        <v>1380192</v>
      </c>
    </row>
    <row r="136" spans="1:6" ht="37.5" outlineLevel="7">
      <c r="A136" s="21" t="s">
        <v>13</v>
      </c>
      <c r="B136" s="22" t="s">
        <v>419</v>
      </c>
      <c r="C136" s="22" t="s">
        <v>24</v>
      </c>
      <c r="D136" s="22" t="s">
        <v>232</v>
      </c>
      <c r="E136" s="22" t="s">
        <v>14</v>
      </c>
      <c r="F136" s="56">
        <f>1346162+34030</f>
        <v>1380192</v>
      </c>
    </row>
    <row r="137" spans="1:6" ht="37.5" outlineLevel="7">
      <c r="A137" s="21" t="s">
        <v>15</v>
      </c>
      <c r="B137" s="22" t="s">
        <v>419</v>
      </c>
      <c r="C137" s="22" t="s">
        <v>24</v>
      </c>
      <c r="D137" s="22" t="s">
        <v>232</v>
      </c>
      <c r="E137" s="22" t="s">
        <v>16</v>
      </c>
      <c r="F137" s="56">
        <f>F138</f>
        <v>15000</v>
      </c>
    </row>
    <row r="138" spans="1:6" ht="20.25" customHeight="1" outlineLevel="7">
      <c r="A138" s="21" t="s">
        <v>17</v>
      </c>
      <c r="B138" s="22" t="s">
        <v>419</v>
      </c>
      <c r="C138" s="22" t="s">
        <v>24</v>
      </c>
      <c r="D138" s="22" t="s">
        <v>232</v>
      </c>
      <c r="E138" s="22" t="s">
        <v>18</v>
      </c>
      <c r="F138" s="56">
        <v>15000</v>
      </c>
    </row>
    <row r="139" spans="1:6" ht="81" customHeight="1" outlineLevel="7">
      <c r="A139" s="21" t="s">
        <v>551</v>
      </c>
      <c r="B139" s="22" t="s">
        <v>419</v>
      </c>
      <c r="C139" s="22" t="s">
        <v>24</v>
      </c>
      <c r="D139" s="22" t="s">
        <v>550</v>
      </c>
      <c r="E139" s="22" t="s">
        <v>6</v>
      </c>
      <c r="F139" s="56">
        <f>F140</f>
        <v>272232</v>
      </c>
    </row>
    <row r="140" spans="1:6" ht="39.75" customHeight="1" outlineLevel="7">
      <c r="A140" s="21" t="s">
        <v>13</v>
      </c>
      <c r="B140" s="22" t="s">
        <v>419</v>
      </c>
      <c r="C140" s="22" t="s">
        <v>24</v>
      </c>
      <c r="D140" s="22" t="s">
        <v>550</v>
      </c>
      <c r="E140" s="22" t="s">
        <v>12</v>
      </c>
      <c r="F140" s="56">
        <f>F141</f>
        <v>272232</v>
      </c>
    </row>
    <row r="141" spans="1:6" ht="39.75" customHeight="1" outlineLevel="7">
      <c r="A141" s="21" t="s">
        <v>15</v>
      </c>
      <c r="B141" s="22" t="s">
        <v>419</v>
      </c>
      <c r="C141" s="22" t="s">
        <v>24</v>
      </c>
      <c r="D141" s="22" t="s">
        <v>550</v>
      </c>
      <c r="E141" s="22" t="s">
        <v>14</v>
      </c>
      <c r="F141" s="56">
        <v>272232</v>
      </c>
    </row>
    <row r="142" spans="1:6" ht="18.75" outlineLevel="7">
      <c r="A142" s="13" t="s">
        <v>481</v>
      </c>
      <c r="B142" s="22" t="s">
        <v>419</v>
      </c>
      <c r="C142" s="22" t="s">
        <v>24</v>
      </c>
      <c r="D142" s="22" t="s">
        <v>483</v>
      </c>
      <c r="E142" s="22" t="s">
        <v>6</v>
      </c>
      <c r="F142" s="56">
        <f>F143+F145</f>
        <v>2016764</v>
      </c>
    </row>
    <row r="143" spans="1:6" ht="75" outlineLevel="7">
      <c r="A143" s="21" t="s">
        <v>11</v>
      </c>
      <c r="B143" s="22" t="s">
        <v>419</v>
      </c>
      <c r="C143" s="22" t="s">
        <v>24</v>
      </c>
      <c r="D143" s="22" t="s">
        <v>483</v>
      </c>
      <c r="E143" s="22" t="s">
        <v>12</v>
      </c>
      <c r="F143" s="56">
        <f>F144</f>
        <v>2001764</v>
      </c>
    </row>
    <row r="144" spans="1:6" ht="37.5" outlineLevel="7">
      <c r="A144" s="21" t="s">
        <v>13</v>
      </c>
      <c r="B144" s="22" t="s">
        <v>419</v>
      </c>
      <c r="C144" s="22" t="s">
        <v>24</v>
      </c>
      <c r="D144" s="22" t="s">
        <v>483</v>
      </c>
      <c r="E144" s="22" t="s">
        <v>14</v>
      </c>
      <c r="F144" s="56">
        <v>2001764</v>
      </c>
    </row>
    <row r="145" spans="1:6" ht="37.5" outlineLevel="7">
      <c r="A145" s="21" t="s">
        <v>15</v>
      </c>
      <c r="B145" s="22" t="s">
        <v>419</v>
      </c>
      <c r="C145" s="22" t="s">
        <v>24</v>
      </c>
      <c r="D145" s="22" t="s">
        <v>483</v>
      </c>
      <c r="E145" s="22" t="s">
        <v>16</v>
      </c>
      <c r="F145" s="56">
        <f>F146</f>
        <v>15000</v>
      </c>
    </row>
    <row r="146" spans="1:6" ht="21" customHeight="1" outlineLevel="7">
      <c r="A146" s="21" t="s">
        <v>17</v>
      </c>
      <c r="B146" s="22" t="s">
        <v>419</v>
      </c>
      <c r="C146" s="22" t="s">
        <v>24</v>
      </c>
      <c r="D146" s="22" t="s">
        <v>483</v>
      </c>
      <c r="E146" s="22" t="s">
        <v>18</v>
      </c>
      <c r="F146" s="56">
        <v>15000</v>
      </c>
    </row>
    <row r="147" spans="1:6" ht="56.25" customHeight="1" outlineLevel="7">
      <c r="A147" s="13" t="s">
        <v>334</v>
      </c>
      <c r="B147" s="22" t="s">
        <v>419</v>
      </c>
      <c r="C147" s="22" t="s">
        <v>24</v>
      </c>
      <c r="D147" s="22" t="s">
        <v>233</v>
      </c>
      <c r="E147" s="22" t="s">
        <v>6</v>
      </c>
      <c r="F147" s="56">
        <f>F148+F150</f>
        <v>801977</v>
      </c>
    </row>
    <row r="148" spans="1:6" ht="75" outlineLevel="7">
      <c r="A148" s="21" t="s">
        <v>11</v>
      </c>
      <c r="B148" s="22" t="s">
        <v>419</v>
      </c>
      <c r="C148" s="22" t="s">
        <v>24</v>
      </c>
      <c r="D148" s="22" t="s">
        <v>233</v>
      </c>
      <c r="E148" s="22" t="s">
        <v>12</v>
      </c>
      <c r="F148" s="56">
        <f>F149</f>
        <v>756977</v>
      </c>
    </row>
    <row r="149" spans="1:6" ht="37.5" outlineLevel="7">
      <c r="A149" s="21" t="s">
        <v>13</v>
      </c>
      <c r="B149" s="22" t="s">
        <v>419</v>
      </c>
      <c r="C149" s="22" t="s">
        <v>24</v>
      </c>
      <c r="D149" s="22" t="s">
        <v>233</v>
      </c>
      <c r="E149" s="22" t="s">
        <v>14</v>
      </c>
      <c r="F149" s="56">
        <v>756977</v>
      </c>
    </row>
    <row r="150" spans="1:6" ht="37.5" outlineLevel="7">
      <c r="A150" s="21" t="s">
        <v>15</v>
      </c>
      <c r="B150" s="22" t="s">
        <v>419</v>
      </c>
      <c r="C150" s="22" t="s">
        <v>24</v>
      </c>
      <c r="D150" s="22" t="s">
        <v>233</v>
      </c>
      <c r="E150" s="22" t="s">
        <v>16</v>
      </c>
      <c r="F150" s="56">
        <f>F151</f>
        <v>45000</v>
      </c>
    </row>
    <row r="151" spans="1:6" ht="21" customHeight="1" outlineLevel="7">
      <c r="A151" s="21" t="s">
        <v>17</v>
      </c>
      <c r="B151" s="22" t="s">
        <v>419</v>
      </c>
      <c r="C151" s="22" t="s">
        <v>24</v>
      </c>
      <c r="D151" s="22" t="s">
        <v>233</v>
      </c>
      <c r="E151" s="22" t="s">
        <v>18</v>
      </c>
      <c r="F151" s="56">
        <v>45000</v>
      </c>
    </row>
    <row r="152" spans="1:6" ht="38.25" customHeight="1" outlineLevel="7">
      <c r="A152" s="21" t="s">
        <v>358</v>
      </c>
      <c r="B152" s="22" t="s">
        <v>419</v>
      </c>
      <c r="C152" s="22" t="s">
        <v>24</v>
      </c>
      <c r="D152" s="22" t="s">
        <v>359</v>
      </c>
      <c r="E152" s="22" t="s">
        <v>6</v>
      </c>
      <c r="F152" s="56">
        <f>F153+F155</f>
        <v>1882503</v>
      </c>
    </row>
    <row r="153" spans="1:6" ht="75" outlineLevel="7">
      <c r="A153" s="21" t="s">
        <v>11</v>
      </c>
      <c r="B153" s="22" t="s">
        <v>419</v>
      </c>
      <c r="C153" s="22" t="s">
        <v>24</v>
      </c>
      <c r="D153" s="22" t="s">
        <v>359</v>
      </c>
      <c r="E153" s="22" t="s">
        <v>12</v>
      </c>
      <c r="F153" s="56">
        <v>1724903</v>
      </c>
    </row>
    <row r="154" spans="1:6" ht="37.5" outlineLevel="7">
      <c r="A154" s="21" t="s">
        <v>13</v>
      </c>
      <c r="B154" s="22" t="s">
        <v>419</v>
      </c>
      <c r="C154" s="22" t="s">
        <v>24</v>
      </c>
      <c r="D154" s="22" t="s">
        <v>359</v>
      </c>
      <c r="E154" s="22" t="s">
        <v>14</v>
      </c>
      <c r="F154" s="56">
        <v>1708248</v>
      </c>
    </row>
    <row r="155" spans="1:6" ht="37.5" outlineLevel="7">
      <c r="A155" s="21" t="s">
        <v>15</v>
      </c>
      <c r="B155" s="22" t="s">
        <v>419</v>
      </c>
      <c r="C155" s="22" t="s">
        <v>24</v>
      </c>
      <c r="D155" s="22" t="s">
        <v>359</v>
      </c>
      <c r="E155" s="22" t="s">
        <v>16</v>
      </c>
      <c r="F155" s="56">
        <f>F156</f>
        <v>157600</v>
      </c>
    </row>
    <row r="156" spans="1:6" ht="19.5" customHeight="1" outlineLevel="7">
      <c r="A156" s="21" t="s">
        <v>17</v>
      </c>
      <c r="B156" s="22" t="s">
        <v>419</v>
      </c>
      <c r="C156" s="22" t="s">
        <v>24</v>
      </c>
      <c r="D156" s="22" t="s">
        <v>359</v>
      </c>
      <c r="E156" s="22" t="s">
        <v>18</v>
      </c>
      <c r="F156" s="56">
        <v>157600</v>
      </c>
    </row>
    <row r="157" spans="1:6" ht="93.75" customHeight="1" outlineLevel="3">
      <c r="A157" s="13" t="s">
        <v>508</v>
      </c>
      <c r="B157" s="22" t="s">
        <v>419</v>
      </c>
      <c r="C157" s="22" t="s">
        <v>24</v>
      </c>
      <c r="D157" s="22" t="s">
        <v>247</v>
      </c>
      <c r="E157" s="22" t="s">
        <v>6</v>
      </c>
      <c r="F157" s="56">
        <f>F158+F160</f>
        <v>740317.2</v>
      </c>
    </row>
    <row r="158" spans="1:6" ht="75" outlineLevel="3">
      <c r="A158" s="21" t="s">
        <v>11</v>
      </c>
      <c r="B158" s="22" t="s">
        <v>419</v>
      </c>
      <c r="C158" s="22" t="s">
        <v>24</v>
      </c>
      <c r="D158" s="22" t="s">
        <v>247</v>
      </c>
      <c r="E158" s="22" t="s">
        <v>12</v>
      </c>
      <c r="F158" s="56">
        <f>F159</f>
        <v>680317.2</v>
      </c>
    </row>
    <row r="159" spans="1:6" ht="37.5" outlineLevel="3">
      <c r="A159" s="21" t="s">
        <v>13</v>
      </c>
      <c r="B159" s="22" t="s">
        <v>419</v>
      </c>
      <c r="C159" s="22" t="s">
        <v>24</v>
      </c>
      <c r="D159" s="22" t="s">
        <v>247</v>
      </c>
      <c r="E159" s="22" t="s">
        <v>14</v>
      </c>
      <c r="F159" s="56">
        <v>680317.2</v>
      </c>
    </row>
    <row r="160" spans="1:6" ht="37.5" outlineLevel="3">
      <c r="A160" s="21" t="s">
        <v>15</v>
      </c>
      <c r="B160" s="22" t="s">
        <v>419</v>
      </c>
      <c r="C160" s="22" t="s">
        <v>24</v>
      </c>
      <c r="D160" s="22" t="s">
        <v>247</v>
      </c>
      <c r="E160" s="22" t="s">
        <v>16</v>
      </c>
      <c r="F160" s="56">
        <f>F161</f>
        <v>60000</v>
      </c>
    </row>
    <row r="161" spans="1:6" ht="37.5" outlineLevel="3">
      <c r="A161" s="21" t="s">
        <v>17</v>
      </c>
      <c r="B161" s="22" t="s">
        <v>419</v>
      </c>
      <c r="C161" s="22" t="s">
        <v>24</v>
      </c>
      <c r="D161" s="22" t="s">
        <v>247</v>
      </c>
      <c r="E161" s="22" t="s">
        <v>18</v>
      </c>
      <c r="F161" s="56">
        <v>60000</v>
      </c>
    </row>
    <row r="162" spans="1:6" ht="19.5" customHeight="1" outlineLevel="3">
      <c r="A162" s="50" t="s">
        <v>484</v>
      </c>
      <c r="B162" s="37" t="s">
        <v>419</v>
      </c>
      <c r="C162" s="37" t="s">
        <v>26</v>
      </c>
      <c r="D162" s="37" t="s">
        <v>124</v>
      </c>
      <c r="E162" s="37" t="s">
        <v>6</v>
      </c>
      <c r="F162" s="56">
        <f aca="true" t="shared" si="0" ref="F162:F167">F163</f>
        <v>1480972.63</v>
      </c>
    </row>
    <row r="163" spans="1:6" ht="19.5" customHeight="1" outlineLevel="3">
      <c r="A163" s="21" t="s">
        <v>485</v>
      </c>
      <c r="B163" s="22" t="s">
        <v>419</v>
      </c>
      <c r="C163" s="22" t="s">
        <v>486</v>
      </c>
      <c r="D163" s="22" t="s">
        <v>124</v>
      </c>
      <c r="E163" s="22" t="s">
        <v>6</v>
      </c>
      <c r="F163" s="56">
        <f t="shared" si="0"/>
        <v>1480972.63</v>
      </c>
    </row>
    <row r="164" spans="1:6" ht="37.5" outlineLevel="3">
      <c r="A164" s="21" t="s">
        <v>130</v>
      </c>
      <c r="B164" s="22" t="s">
        <v>419</v>
      </c>
      <c r="C164" s="22" t="s">
        <v>486</v>
      </c>
      <c r="D164" s="22" t="s">
        <v>125</v>
      </c>
      <c r="E164" s="22" t="s">
        <v>6</v>
      </c>
      <c r="F164" s="56">
        <f t="shared" si="0"/>
        <v>1480972.63</v>
      </c>
    </row>
    <row r="165" spans="1:6" ht="18.75" outlineLevel="3">
      <c r="A165" s="21" t="s">
        <v>231</v>
      </c>
      <c r="B165" s="22" t="s">
        <v>419</v>
      </c>
      <c r="C165" s="22" t="s">
        <v>486</v>
      </c>
      <c r="D165" s="22" t="s">
        <v>230</v>
      </c>
      <c r="E165" s="22" t="s">
        <v>6</v>
      </c>
      <c r="F165" s="56">
        <f>F166+F169</f>
        <v>1480972.63</v>
      </c>
    </row>
    <row r="166" spans="1:6" ht="37.5" outlineLevel="3">
      <c r="A166" s="51" t="s">
        <v>487</v>
      </c>
      <c r="B166" s="22" t="s">
        <v>419</v>
      </c>
      <c r="C166" s="22" t="s">
        <v>486</v>
      </c>
      <c r="D166" s="22" t="s">
        <v>488</v>
      </c>
      <c r="E166" s="22" t="s">
        <v>6</v>
      </c>
      <c r="F166" s="56">
        <f t="shared" si="0"/>
        <v>1334332</v>
      </c>
    </row>
    <row r="167" spans="1:6" ht="75" outlineLevel="3">
      <c r="A167" s="21" t="s">
        <v>11</v>
      </c>
      <c r="B167" s="22" t="s">
        <v>419</v>
      </c>
      <c r="C167" s="22" t="s">
        <v>486</v>
      </c>
      <c r="D167" s="22" t="s">
        <v>488</v>
      </c>
      <c r="E167" s="22" t="s">
        <v>12</v>
      </c>
      <c r="F167" s="56">
        <f t="shared" si="0"/>
        <v>1334332</v>
      </c>
    </row>
    <row r="168" spans="1:6" ht="18.75" outlineLevel="3">
      <c r="A168" s="21" t="s">
        <v>33</v>
      </c>
      <c r="B168" s="22" t="s">
        <v>419</v>
      </c>
      <c r="C168" s="22" t="s">
        <v>486</v>
      </c>
      <c r="D168" s="22" t="s">
        <v>488</v>
      </c>
      <c r="E168" s="22" t="s">
        <v>14</v>
      </c>
      <c r="F168" s="56">
        <v>1334332</v>
      </c>
    </row>
    <row r="169" spans="1:6" ht="56.25" outlineLevel="3">
      <c r="A169" s="51" t="s">
        <v>552</v>
      </c>
      <c r="B169" s="22" t="s">
        <v>419</v>
      </c>
      <c r="C169" s="22" t="s">
        <v>486</v>
      </c>
      <c r="D169" s="22" t="s">
        <v>557</v>
      </c>
      <c r="E169" s="22" t="s">
        <v>6</v>
      </c>
      <c r="F169" s="56">
        <f>F170</f>
        <v>146640.63</v>
      </c>
    </row>
    <row r="170" spans="1:6" ht="75" outlineLevel="3">
      <c r="A170" s="21" t="s">
        <v>11</v>
      </c>
      <c r="B170" s="22" t="s">
        <v>419</v>
      </c>
      <c r="C170" s="22" t="s">
        <v>486</v>
      </c>
      <c r="D170" s="22" t="s">
        <v>557</v>
      </c>
      <c r="E170" s="22" t="s">
        <v>12</v>
      </c>
      <c r="F170" s="56">
        <f>F171</f>
        <v>146640.63</v>
      </c>
    </row>
    <row r="171" spans="1:6" ht="18.75" outlineLevel="3">
      <c r="A171" s="21" t="s">
        <v>33</v>
      </c>
      <c r="B171" s="22" t="s">
        <v>419</v>
      </c>
      <c r="C171" s="22" t="s">
        <v>486</v>
      </c>
      <c r="D171" s="106" t="s">
        <v>557</v>
      </c>
      <c r="E171" s="22" t="s">
        <v>14</v>
      </c>
      <c r="F171" s="56">
        <v>146640.63</v>
      </c>
    </row>
    <row r="172" spans="1:8" s="45" customFormat="1" ht="37.5" outlineLevel="1">
      <c r="A172" s="50" t="s">
        <v>40</v>
      </c>
      <c r="B172" s="37" t="s">
        <v>419</v>
      </c>
      <c r="C172" s="37" t="s">
        <v>41</v>
      </c>
      <c r="D172" s="37" t="s">
        <v>124</v>
      </c>
      <c r="E172" s="37" t="s">
        <v>6</v>
      </c>
      <c r="F172" s="58">
        <f>F173+F178</f>
        <v>12285348.8</v>
      </c>
      <c r="G172" s="46"/>
      <c r="H172" s="46"/>
    </row>
    <row r="173" spans="1:6" ht="37.5" outlineLevel="2">
      <c r="A173" s="21" t="s">
        <v>42</v>
      </c>
      <c r="B173" s="22" t="s">
        <v>419</v>
      </c>
      <c r="C173" s="22" t="s">
        <v>43</v>
      </c>
      <c r="D173" s="22" t="s">
        <v>124</v>
      </c>
      <c r="E173" s="22" t="s">
        <v>6</v>
      </c>
      <c r="F173" s="56">
        <f>F174</f>
        <v>11945348.8</v>
      </c>
    </row>
    <row r="174" spans="1:6" ht="37.5" outlineLevel="4">
      <c r="A174" s="21" t="s">
        <v>130</v>
      </c>
      <c r="B174" s="22" t="s">
        <v>419</v>
      </c>
      <c r="C174" s="22" t="s">
        <v>43</v>
      </c>
      <c r="D174" s="22" t="s">
        <v>125</v>
      </c>
      <c r="E174" s="22" t="s">
        <v>6</v>
      </c>
      <c r="F174" s="56">
        <f>F175</f>
        <v>11945348.8</v>
      </c>
    </row>
    <row r="175" spans="1:6" ht="37.5" outlineLevel="5">
      <c r="A175" s="21" t="s">
        <v>44</v>
      </c>
      <c r="B175" s="22" t="s">
        <v>419</v>
      </c>
      <c r="C175" s="22" t="s">
        <v>43</v>
      </c>
      <c r="D175" s="22" t="s">
        <v>131</v>
      </c>
      <c r="E175" s="22" t="s">
        <v>6</v>
      </c>
      <c r="F175" s="56">
        <f>F176</f>
        <v>11945348.8</v>
      </c>
    </row>
    <row r="176" spans="1:6" ht="37.5" outlineLevel="6">
      <c r="A176" s="21" t="s">
        <v>15</v>
      </c>
      <c r="B176" s="22" t="s">
        <v>419</v>
      </c>
      <c r="C176" s="22" t="s">
        <v>43</v>
      </c>
      <c r="D176" s="22" t="s">
        <v>131</v>
      </c>
      <c r="E176" s="22" t="s">
        <v>16</v>
      </c>
      <c r="F176" s="56">
        <f>F177</f>
        <v>11945348.8</v>
      </c>
    </row>
    <row r="177" spans="1:6" ht="20.25" customHeight="1" outlineLevel="7">
      <c r="A177" s="21" t="s">
        <v>17</v>
      </c>
      <c r="B177" s="22" t="s">
        <v>419</v>
      </c>
      <c r="C177" s="22" t="s">
        <v>43</v>
      </c>
      <c r="D177" s="22" t="s">
        <v>131</v>
      </c>
      <c r="E177" s="22" t="s">
        <v>18</v>
      </c>
      <c r="F177" s="56">
        <v>11945348.8</v>
      </c>
    </row>
    <row r="178" spans="1:6" ht="20.25" customHeight="1" outlineLevel="7">
      <c r="A178" s="21" t="s">
        <v>423</v>
      </c>
      <c r="B178" s="22" t="s">
        <v>419</v>
      </c>
      <c r="C178" s="22" t="s">
        <v>424</v>
      </c>
      <c r="D178" s="22" t="s">
        <v>124</v>
      </c>
      <c r="E178" s="22" t="s">
        <v>6</v>
      </c>
      <c r="F178" s="56">
        <f>F179</f>
        <v>340000</v>
      </c>
    </row>
    <row r="179" spans="1:6" ht="37.5" outlineLevel="7">
      <c r="A179" s="21" t="s">
        <v>130</v>
      </c>
      <c r="B179" s="22" t="s">
        <v>419</v>
      </c>
      <c r="C179" s="22" t="s">
        <v>424</v>
      </c>
      <c r="D179" s="22" t="s">
        <v>125</v>
      </c>
      <c r="E179" s="22" t="s">
        <v>6</v>
      </c>
      <c r="F179" s="56">
        <f>F180</f>
        <v>340000</v>
      </c>
    </row>
    <row r="180" spans="1:6" ht="20.25" customHeight="1" outlineLevel="7">
      <c r="A180" s="21" t="s">
        <v>425</v>
      </c>
      <c r="B180" s="22" t="s">
        <v>419</v>
      </c>
      <c r="C180" s="22" t="s">
        <v>424</v>
      </c>
      <c r="D180" s="22" t="s">
        <v>525</v>
      </c>
      <c r="E180" s="22" t="s">
        <v>6</v>
      </c>
      <c r="F180" s="56">
        <f>F181</f>
        <v>340000</v>
      </c>
    </row>
    <row r="181" spans="1:6" ht="37.5" outlineLevel="7">
      <c r="A181" s="21" t="s">
        <v>15</v>
      </c>
      <c r="B181" s="22" t="s">
        <v>419</v>
      </c>
      <c r="C181" s="22" t="s">
        <v>424</v>
      </c>
      <c r="D181" s="22" t="s">
        <v>525</v>
      </c>
      <c r="E181" s="22" t="s">
        <v>16</v>
      </c>
      <c r="F181" s="56">
        <f>F182</f>
        <v>340000</v>
      </c>
    </row>
    <row r="182" spans="1:6" ht="37.5" outlineLevel="7">
      <c r="A182" s="21" t="s">
        <v>17</v>
      </c>
      <c r="B182" s="22" t="s">
        <v>419</v>
      </c>
      <c r="C182" s="22" t="s">
        <v>424</v>
      </c>
      <c r="D182" s="22" t="s">
        <v>525</v>
      </c>
      <c r="E182" s="22" t="s">
        <v>18</v>
      </c>
      <c r="F182" s="56">
        <v>340000</v>
      </c>
    </row>
    <row r="183" spans="1:8" s="45" customFormat="1" ht="18.75" outlineLevel="7">
      <c r="A183" s="50" t="s">
        <v>118</v>
      </c>
      <c r="B183" s="37" t="s">
        <v>419</v>
      </c>
      <c r="C183" s="37" t="s">
        <v>45</v>
      </c>
      <c r="D183" s="37" t="s">
        <v>124</v>
      </c>
      <c r="E183" s="37" t="s">
        <v>6</v>
      </c>
      <c r="F183" s="58">
        <f>F196+F190+F208+F184</f>
        <v>48019062.059999995</v>
      </c>
      <c r="G183" s="46"/>
      <c r="H183" s="46"/>
    </row>
    <row r="184" spans="1:6" ht="18.75" outlineLevel="7">
      <c r="A184" s="21" t="s">
        <v>120</v>
      </c>
      <c r="B184" s="22" t="s">
        <v>419</v>
      </c>
      <c r="C184" s="22" t="s">
        <v>121</v>
      </c>
      <c r="D184" s="22" t="s">
        <v>124</v>
      </c>
      <c r="E184" s="22" t="s">
        <v>6</v>
      </c>
      <c r="F184" s="56">
        <f>F185</f>
        <v>324127.09</v>
      </c>
    </row>
    <row r="185" spans="1:6" ht="37.5" outlineLevel="7">
      <c r="A185" s="21" t="s">
        <v>130</v>
      </c>
      <c r="B185" s="22" t="s">
        <v>419</v>
      </c>
      <c r="C185" s="22" t="s">
        <v>121</v>
      </c>
      <c r="D185" s="22" t="s">
        <v>125</v>
      </c>
      <c r="E185" s="22" t="s">
        <v>6</v>
      </c>
      <c r="F185" s="56">
        <f>F187</f>
        <v>324127.09</v>
      </c>
    </row>
    <row r="186" spans="1:6" ht="18.75" outlineLevel="7">
      <c r="A186" s="21" t="s">
        <v>231</v>
      </c>
      <c r="B186" s="22" t="s">
        <v>419</v>
      </c>
      <c r="C186" s="22" t="s">
        <v>121</v>
      </c>
      <c r="D186" s="22" t="s">
        <v>230</v>
      </c>
      <c r="E186" s="22" t="s">
        <v>6</v>
      </c>
      <c r="F186" s="56">
        <f>F187</f>
        <v>324127.09</v>
      </c>
    </row>
    <row r="187" spans="1:6" ht="93.75" outlineLevel="7">
      <c r="A187" s="24" t="s">
        <v>335</v>
      </c>
      <c r="B187" s="22" t="s">
        <v>419</v>
      </c>
      <c r="C187" s="22" t="s">
        <v>121</v>
      </c>
      <c r="D187" s="22" t="s">
        <v>240</v>
      </c>
      <c r="E187" s="22" t="s">
        <v>6</v>
      </c>
      <c r="F187" s="56">
        <f>F188</f>
        <v>324127.09</v>
      </c>
    </row>
    <row r="188" spans="1:6" ht="37.5" outlineLevel="7">
      <c r="A188" s="21" t="s">
        <v>15</v>
      </c>
      <c r="B188" s="22" t="s">
        <v>419</v>
      </c>
      <c r="C188" s="22" t="s">
        <v>121</v>
      </c>
      <c r="D188" s="22" t="s">
        <v>240</v>
      </c>
      <c r="E188" s="22" t="s">
        <v>16</v>
      </c>
      <c r="F188" s="56">
        <f>F189</f>
        <v>324127.09</v>
      </c>
    </row>
    <row r="189" spans="1:6" ht="20.25" customHeight="1" outlineLevel="7">
      <c r="A189" s="21" t="s">
        <v>17</v>
      </c>
      <c r="B189" s="22" t="s">
        <v>419</v>
      </c>
      <c r="C189" s="22" t="s">
        <v>121</v>
      </c>
      <c r="D189" s="22" t="s">
        <v>240</v>
      </c>
      <c r="E189" s="22" t="s">
        <v>18</v>
      </c>
      <c r="F189" s="56">
        <v>324127.09</v>
      </c>
    </row>
    <row r="190" spans="1:6" ht="18.75" outlineLevel="7">
      <c r="A190" s="21" t="s">
        <v>242</v>
      </c>
      <c r="B190" s="22" t="s">
        <v>419</v>
      </c>
      <c r="C190" s="22" t="s">
        <v>243</v>
      </c>
      <c r="D190" s="22" t="s">
        <v>124</v>
      </c>
      <c r="E190" s="22" t="s">
        <v>6</v>
      </c>
      <c r="F190" s="56">
        <f>F191</f>
        <v>3387.08</v>
      </c>
    </row>
    <row r="191" spans="1:6" ht="37.5" outlineLevel="7">
      <c r="A191" s="21" t="s">
        <v>130</v>
      </c>
      <c r="B191" s="22" t="s">
        <v>419</v>
      </c>
      <c r="C191" s="22" t="s">
        <v>243</v>
      </c>
      <c r="D191" s="22" t="s">
        <v>125</v>
      </c>
      <c r="E191" s="22" t="s">
        <v>6</v>
      </c>
      <c r="F191" s="56">
        <f>F193</f>
        <v>3387.08</v>
      </c>
    </row>
    <row r="192" spans="1:8" s="45" customFormat="1" ht="18.75" outlineLevel="7">
      <c r="A192" s="21" t="s">
        <v>231</v>
      </c>
      <c r="B192" s="22" t="s">
        <v>419</v>
      </c>
      <c r="C192" s="22" t="s">
        <v>243</v>
      </c>
      <c r="D192" s="22" t="s">
        <v>230</v>
      </c>
      <c r="E192" s="22" t="s">
        <v>6</v>
      </c>
      <c r="F192" s="56">
        <f>F193</f>
        <v>3387.08</v>
      </c>
      <c r="G192" s="46"/>
      <c r="H192" s="46"/>
    </row>
    <row r="193" spans="1:6" ht="76.5" customHeight="1" outlineLevel="7">
      <c r="A193" s="13" t="s">
        <v>337</v>
      </c>
      <c r="B193" s="22" t="s">
        <v>419</v>
      </c>
      <c r="C193" s="22" t="s">
        <v>243</v>
      </c>
      <c r="D193" s="22" t="s">
        <v>336</v>
      </c>
      <c r="E193" s="22" t="s">
        <v>6</v>
      </c>
      <c r="F193" s="56">
        <f>F194</f>
        <v>3387.08</v>
      </c>
    </row>
    <row r="194" spans="1:6" ht="37.5" outlineLevel="7">
      <c r="A194" s="21" t="s">
        <v>15</v>
      </c>
      <c r="B194" s="22" t="s">
        <v>419</v>
      </c>
      <c r="C194" s="22" t="s">
        <v>243</v>
      </c>
      <c r="D194" s="22" t="s">
        <v>336</v>
      </c>
      <c r="E194" s="22" t="s">
        <v>16</v>
      </c>
      <c r="F194" s="56">
        <f>F195</f>
        <v>3387.08</v>
      </c>
    </row>
    <row r="195" spans="1:6" ht="20.25" customHeight="1" outlineLevel="7">
      <c r="A195" s="21" t="s">
        <v>17</v>
      </c>
      <c r="B195" s="22" t="s">
        <v>419</v>
      </c>
      <c r="C195" s="22" t="s">
        <v>243</v>
      </c>
      <c r="D195" s="22" t="s">
        <v>336</v>
      </c>
      <c r="E195" s="22" t="s">
        <v>18</v>
      </c>
      <c r="F195" s="56">
        <v>3387.08</v>
      </c>
    </row>
    <row r="196" spans="1:6" ht="18.75" outlineLevel="7">
      <c r="A196" s="21" t="s">
        <v>48</v>
      </c>
      <c r="B196" s="22" t="s">
        <v>419</v>
      </c>
      <c r="C196" s="22" t="s">
        <v>49</v>
      </c>
      <c r="D196" s="22" t="s">
        <v>124</v>
      </c>
      <c r="E196" s="22" t="s">
        <v>6</v>
      </c>
      <c r="F196" s="56">
        <f>F197</f>
        <v>46731547.88999999</v>
      </c>
    </row>
    <row r="197" spans="1:8" s="45" customFormat="1" ht="56.25" outlineLevel="7">
      <c r="A197" s="50" t="s">
        <v>285</v>
      </c>
      <c r="B197" s="37" t="s">
        <v>419</v>
      </c>
      <c r="C197" s="37" t="s">
        <v>49</v>
      </c>
      <c r="D197" s="37" t="s">
        <v>286</v>
      </c>
      <c r="E197" s="37" t="s">
        <v>6</v>
      </c>
      <c r="F197" s="58">
        <f>F198</f>
        <v>46731547.88999999</v>
      </c>
      <c r="G197" s="46"/>
      <c r="H197" s="46"/>
    </row>
    <row r="198" spans="1:6" ht="18.75" customHeight="1" outlineLevel="7">
      <c r="A198" s="21" t="s">
        <v>287</v>
      </c>
      <c r="B198" s="22" t="s">
        <v>419</v>
      </c>
      <c r="C198" s="22" t="s">
        <v>49</v>
      </c>
      <c r="D198" s="22" t="s">
        <v>288</v>
      </c>
      <c r="E198" s="22" t="s">
        <v>6</v>
      </c>
      <c r="F198" s="56">
        <f>F199+F202+F205</f>
        <v>46731547.88999999</v>
      </c>
    </row>
    <row r="199" spans="1:6" ht="56.25" outlineLevel="7">
      <c r="A199" s="23" t="s">
        <v>558</v>
      </c>
      <c r="B199" s="22" t="s">
        <v>419</v>
      </c>
      <c r="C199" s="22" t="s">
        <v>49</v>
      </c>
      <c r="D199" s="22" t="s">
        <v>289</v>
      </c>
      <c r="E199" s="22" t="s">
        <v>6</v>
      </c>
      <c r="F199" s="56">
        <f>F200</f>
        <v>10649073.66</v>
      </c>
    </row>
    <row r="200" spans="1:6" ht="37.5" outlineLevel="7">
      <c r="A200" s="21" t="s">
        <v>15</v>
      </c>
      <c r="B200" s="22" t="s">
        <v>419</v>
      </c>
      <c r="C200" s="22" t="s">
        <v>49</v>
      </c>
      <c r="D200" s="22" t="s">
        <v>289</v>
      </c>
      <c r="E200" s="22" t="s">
        <v>16</v>
      </c>
      <c r="F200" s="56">
        <f>F201</f>
        <v>10649073.66</v>
      </c>
    </row>
    <row r="201" spans="1:6" ht="21.75" customHeight="1" outlineLevel="7">
      <c r="A201" s="21" t="s">
        <v>17</v>
      </c>
      <c r="B201" s="22" t="s">
        <v>419</v>
      </c>
      <c r="C201" s="22" t="s">
        <v>49</v>
      </c>
      <c r="D201" s="22" t="s">
        <v>289</v>
      </c>
      <c r="E201" s="22" t="s">
        <v>18</v>
      </c>
      <c r="F201" s="56">
        <f>11431547.89-473195.88-309278.35</f>
        <v>10649073.66</v>
      </c>
    </row>
    <row r="202" spans="1:6" ht="75" outlineLevel="7">
      <c r="A202" s="21" t="s">
        <v>478</v>
      </c>
      <c r="B202" s="22" t="s">
        <v>419</v>
      </c>
      <c r="C202" s="22" t="s">
        <v>49</v>
      </c>
      <c r="D202" s="22" t="s">
        <v>489</v>
      </c>
      <c r="E202" s="22" t="s">
        <v>6</v>
      </c>
      <c r="F202" s="56">
        <f>F203</f>
        <v>35000000</v>
      </c>
    </row>
    <row r="203" spans="1:6" ht="37.5" outlineLevel="7">
      <c r="A203" s="21" t="s">
        <v>15</v>
      </c>
      <c r="B203" s="22" t="s">
        <v>419</v>
      </c>
      <c r="C203" s="22" t="s">
        <v>49</v>
      </c>
      <c r="D203" s="22" t="s">
        <v>489</v>
      </c>
      <c r="E203" s="22" t="s">
        <v>16</v>
      </c>
      <c r="F203" s="56">
        <f>F204</f>
        <v>35000000</v>
      </c>
    </row>
    <row r="204" spans="1:6" ht="37.5" outlineLevel="7">
      <c r="A204" s="21" t="s">
        <v>17</v>
      </c>
      <c r="B204" s="22" t="s">
        <v>419</v>
      </c>
      <c r="C204" s="22" t="s">
        <v>49</v>
      </c>
      <c r="D204" s="22" t="s">
        <v>489</v>
      </c>
      <c r="E204" s="22" t="s">
        <v>18</v>
      </c>
      <c r="F204" s="56">
        <v>35000000</v>
      </c>
    </row>
    <row r="205" spans="1:6" ht="39" customHeight="1" outlineLevel="7">
      <c r="A205" s="21" t="s">
        <v>234</v>
      </c>
      <c r="B205" s="22" t="s">
        <v>419</v>
      </c>
      <c r="C205" s="22" t="s">
        <v>49</v>
      </c>
      <c r="D205" s="22" t="s">
        <v>361</v>
      </c>
      <c r="E205" s="22" t="s">
        <v>6</v>
      </c>
      <c r="F205" s="54">
        <f>F206</f>
        <v>1082474.23</v>
      </c>
    </row>
    <row r="206" spans="1:6" ht="37.5" outlineLevel="7">
      <c r="A206" s="21" t="s">
        <v>15</v>
      </c>
      <c r="B206" s="22" t="s">
        <v>419</v>
      </c>
      <c r="C206" s="22" t="s">
        <v>49</v>
      </c>
      <c r="D206" s="22" t="s">
        <v>361</v>
      </c>
      <c r="E206" s="22" t="s">
        <v>16</v>
      </c>
      <c r="F206" s="54">
        <f>F207</f>
        <v>1082474.23</v>
      </c>
    </row>
    <row r="207" spans="1:6" ht="21" customHeight="1" outlineLevel="7">
      <c r="A207" s="21" t="s">
        <v>17</v>
      </c>
      <c r="B207" s="22" t="s">
        <v>419</v>
      </c>
      <c r="C207" s="22" t="s">
        <v>49</v>
      </c>
      <c r="D207" s="22" t="s">
        <v>361</v>
      </c>
      <c r="E207" s="22" t="s">
        <v>18</v>
      </c>
      <c r="F207" s="56">
        <f>300000+473195.88+309278.35</f>
        <v>1082474.23</v>
      </c>
    </row>
    <row r="208" spans="1:6" ht="18.75" outlineLevel="2">
      <c r="A208" s="21" t="s">
        <v>51</v>
      </c>
      <c r="B208" s="22" t="s">
        <v>419</v>
      </c>
      <c r="C208" s="22" t="s">
        <v>52</v>
      </c>
      <c r="D208" s="22" t="s">
        <v>124</v>
      </c>
      <c r="E208" s="22" t="s">
        <v>6</v>
      </c>
      <c r="F208" s="56">
        <f>F218+F209+F213</f>
        <v>960000</v>
      </c>
    </row>
    <row r="209" spans="1:6" ht="37.5" outlineLevel="2">
      <c r="A209" s="21" t="s">
        <v>130</v>
      </c>
      <c r="B209" s="22" t="s">
        <v>419</v>
      </c>
      <c r="C209" s="22" t="s">
        <v>52</v>
      </c>
      <c r="D209" s="22" t="s">
        <v>125</v>
      </c>
      <c r="E209" s="22" t="s">
        <v>6</v>
      </c>
      <c r="F209" s="56">
        <f>F210</f>
        <v>290000</v>
      </c>
    </row>
    <row r="210" spans="1:6" ht="60.75" customHeight="1" outlineLevel="2">
      <c r="A210" s="107" t="s">
        <v>524</v>
      </c>
      <c r="B210" s="22" t="s">
        <v>419</v>
      </c>
      <c r="C210" s="22" t="s">
        <v>52</v>
      </c>
      <c r="D210" s="22" t="s">
        <v>523</v>
      </c>
      <c r="E210" s="22" t="s">
        <v>6</v>
      </c>
      <c r="F210" s="56">
        <f>F211</f>
        <v>290000</v>
      </c>
    </row>
    <row r="211" spans="1:6" ht="37.5" outlineLevel="2">
      <c r="A211" s="21" t="s">
        <v>15</v>
      </c>
      <c r="B211" s="22" t="s">
        <v>419</v>
      </c>
      <c r="C211" s="22" t="s">
        <v>52</v>
      </c>
      <c r="D211" s="22" t="s">
        <v>523</v>
      </c>
      <c r="E211" s="22" t="s">
        <v>16</v>
      </c>
      <c r="F211" s="56">
        <f>F212</f>
        <v>290000</v>
      </c>
    </row>
    <row r="212" spans="1:6" ht="37.5" outlineLevel="2">
      <c r="A212" s="21" t="s">
        <v>17</v>
      </c>
      <c r="B212" s="22" t="s">
        <v>419</v>
      </c>
      <c r="C212" s="22" t="s">
        <v>52</v>
      </c>
      <c r="D212" s="22" t="s">
        <v>523</v>
      </c>
      <c r="E212" s="22" t="s">
        <v>18</v>
      </c>
      <c r="F212" s="56">
        <v>290000</v>
      </c>
    </row>
    <row r="213" spans="1:6" ht="56.25" outlineLevel="2">
      <c r="A213" s="50" t="s">
        <v>574</v>
      </c>
      <c r="B213" s="37" t="s">
        <v>419</v>
      </c>
      <c r="C213" s="37" t="s">
        <v>52</v>
      </c>
      <c r="D213" s="37" t="s">
        <v>575</v>
      </c>
      <c r="E213" s="37" t="s">
        <v>6</v>
      </c>
      <c r="F213" s="56">
        <f>F214</f>
        <v>50000</v>
      </c>
    </row>
    <row r="214" spans="1:6" ht="37.5" outlineLevel="2">
      <c r="A214" s="21" t="s">
        <v>576</v>
      </c>
      <c r="B214" s="22" t="s">
        <v>419</v>
      </c>
      <c r="C214" s="22" t="s">
        <v>52</v>
      </c>
      <c r="D214" s="22" t="s">
        <v>577</v>
      </c>
      <c r="E214" s="22" t="s">
        <v>6</v>
      </c>
      <c r="F214" s="56">
        <f>F215</f>
        <v>50000</v>
      </c>
    </row>
    <row r="215" spans="1:6" ht="93.75" outlineLevel="2">
      <c r="A215" s="21" t="s">
        <v>579</v>
      </c>
      <c r="B215" s="22" t="s">
        <v>419</v>
      </c>
      <c r="C215" s="22" t="s">
        <v>52</v>
      </c>
      <c r="D215" s="22" t="s">
        <v>580</v>
      </c>
      <c r="E215" s="22" t="s">
        <v>6</v>
      </c>
      <c r="F215" s="56">
        <f>F216</f>
        <v>50000</v>
      </c>
    </row>
    <row r="216" spans="1:6" ht="18.75" outlineLevel="2">
      <c r="A216" s="21" t="s">
        <v>19</v>
      </c>
      <c r="B216" s="22" t="s">
        <v>419</v>
      </c>
      <c r="C216" s="22" t="s">
        <v>52</v>
      </c>
      <c r="D216" s="22" t="s">
        <v>580</v>
      </c>
      <c r="E216" s="22" t="s">
        <v>20</v>
      </c>
      <c r="F216" s="56">
        <f>F217</f>
        <v>50000</v>
      </c>
    </row>
    <row r="217" spans="1:6" ht="56.25" outlineLevel="2">
      <c r="A217" s="21" t="s">
        <v>46</v>
      </c>
      <c r="B217" s="22" t="s">
        <v>419</v>
      </c>
      <c r="C217" s="22" t="s">
        <v>52</v>
      </c>
      <c r="D217" s="22" t="s">
        <v>580</v>
      </c>
      <c r="E217" s="22" t="s">
        <v>47</v>
      </c>
      <c r="F217" s="56">
        <v>50000</v>
      </c>
    </row>
    <row r="218" spans="1:8" s="45" customFormat="1" ht="56.25" outlineLevel="3">
      <c r="A218" s="50" t="s">
        <v>341</v>
      </c>
      <c r="B218" s="37" t="s">
        <v>419</v>
      </c>
      <c r="C218" s="37" t="s">
        <v>52</v>
      </c>
      <c r="D218" s="37" t="s">
        <v>290</v>
      </c>
      <c r="E218" s="37" t="s">
        <v>6</v>
      </c>
      <c r="F218" s="58">
        <f>F219+F223</f>
        <v>620000</v>
      </c>
      <c r="G218" s="46"/>
      <c r="H218" s="46"/>
    </row>
    <row r="219" spans="1:6" ht="37.5" outlineLevel="3">
      <c r="A219" s="21" t="s">
        <v>338</v>
      </c>
      <c r="B219" s="22" t="s">
        <v>419</v>
      </c>
      <c r="C219" s="22" t="s">
        <v>52</v>
      </c>
      <c r="D219" s="22" t="s">
        <v>291</v>
      </c>
      <c r="E219" s="22" t="s">
        <v>6</v>
      </c>
      <c r="F219" s="54">
        <f>F220</f>
        <v>300000</v>
      </c>
    </row>
    <row r="220" spans="1:6" ht="18.75" outlineLevel="3">
      <c r="A220" s="21" t="s">
        <v>292</v>
      </c>
      <c r="B220" s="22" t="s">
        <v>419</v>
      </c>
      <c r="C220" s="22" t="s">
        <v>52</v>
      </c>
      <c r="D220" s="22" t="s">
        <v>293</v>
      </c>
      <c r="E220" s="22" t="s">
        <v>6</v>
      </c>
      <c r="F220" s="54">
        <f>F221</f>
        <v>300000</v>
      </c>
    </row>
    <row r="221" spans="1:6" ht="37.5" outlineLevel="3">
      <c r="A221" s="21" t="s">
        <v>15</v>
      </c>
      <c r="B221" s="22" t="s">
        <v>419</v>
      </c>
      <c r="C221" s="22" t="s">
        <v>52</v>
      </c>
      <c r="D221" s="22" t="s">
        <v>293</v>
      </c>
      <c r="E221" s="22" t="s">
        <v>16</v>
      </c>
      <c r="F221" s="54">
        <f>F222</f>
        <v>300000</v>
      </c>
    </row>
    <row r="222" spans="1:6" ht="18.75" customHeight="1" outlineLevel="3">
      <c r="A222" s="21" t="s">
        <v>17</v>
      </c>
      <c r="B222" s="22" t="s">
        <v>419</v>
      </c>
      <c r="C222" s="22" t="s">
        <v>52</v>
      </c>
      <c r="D222" s="22" t="s">
        <v>293</v>
      </c>
      <c r="E222" s="22" t="s">
        <v>18</v>
      </c>
      <c r="F222" s="56">
        <v>300000</v>
      </c>
    </row>
    <row r="223" spans="1:6" ht="19.5" customHeight="1" outlineLevel="3">
      <c r="A223" s="24" t="s">
        <v>340</v>
      </c>
      <c r="B223" s="22" t="s">
        <v>419</v>
      </c>
      <c r="C223" s="22" t="s">
        <v>52</v>
      </c>
      <c r="D223" s="22" t="s">
        <v>339</v>
      </c>
      <c r="E223" s="22" t="s">
        <v>6</v>
      </c>
      <c r="F223" s="56">
        <f>F224</f>
        <v>320000</v>
      </c>
    </row>
    <row r="224" spans="1:6" ht="18.75" outlineLevel="5">
      <c r="A224" s="21" t="s">
        <v>294</v>
      </c>
      <c r="B224" s="22" t="s">
        <v>419</v>
      </c>
      <c r="C224" s="22" t="s">
        <v>52</v>
      </c>
      <c r="D224" s="22" t="s">
        <v>367</v>
      </c>
      <c r="E224" s="22" t="s">
        <v>6</v>
      </c>
      <c r="F224" s="56">
        <f>F225</f>
        <v>320000</v>
      </c>
    </row>
    <row r="225" spans="1:6" ht="37.5" outlineLevel="6">
      <c r="A225" s="21" t="s">
        <v>15</v>
      </c>
      <c r="B225" s="22" t="s">
        <v>419</v>
      </c>
      <c r="C225" s="22" t="s">
        <v>52</v>
      </c>
      <c r="D225" s="22" t="s">
        <v>367</v>
      </c>
      <c r="E225" s="22" t="s">
        <v>16</v>
      </c>
      <c r="F225" s="56">
        <f>F226</f>
        <v>320000</v>
      </c>
    </row>
    <row r="226" spans="1:6" ht="19.5" customHeight="1" outlineLevel="7">
      <c r="A226" s="21" t="s">
        <v>17</v>
      </c>
      <c r="B226" s="22" t="s">
        <v>419</v>
      </c>
      <c r="C226" s="22" t="s">
        <v>52</v>
      </c>
      <c r="D226" s="22" t="s">
        <v>367</v>
      </c>
      <c r="E226" s="22" t="s">
        <v>18</v>
      </c>
      <c r="F226" s="56">
        <v>320000</v>
      </c>
    </row>
    <row r="227" spans="1:8" s="45" customFormat="1" ht="18.75" outlineLevel="1">
      <c r="A227" s="50" t="s">
        <v>53</v>
      </c>
      <c r="B227" s="37" t="s">
        <v>419</v>
      </c>
      <c r="C227" s="37" t="s">
        <v>54</v>
      </c>
      <c r="D227" s="37" t="s">
        <v>124</v>
      </c>
      <c r="E227" s="37" t="s">
        <v>6</v>
      </c>
      <c r="F227" s="61">
        <f>F228+F239+F271+F311</f>
        <v>228280598.19</v>
      </c>
      <c r="G227" s="46"/>
      <c r="H227" s="46"/>
    </row>
    <row r="228" spans="1:6" ht="18.75" outlineLevel="1">
      <c r="A228" s="21" t="s">
        <v>55</v>
      </c>
      <c r="B228" s="22" t="s">
        <v>419</v>
      </c>
      <c r="C228" s="22" t="s">
        <v>56</v>
      </c>
      <c r="D228" s="22" t="s">
        <v>124</v>
      </c>
      <c r="E228" s="22" t="s">
        <v>6</v>
      </c>
      <c r="F228" s="56">
        <f>F229+F234</f>
        <v>3673250</v>
      </c>
    </row>
    <row r="229" spans="1:8" s="45" customFormat="1" ht="56.25" outlineLevel="1">
      <c r="A229" s="50" t="s">
        <v>463</v>
      </c>
      <c r="B229" s="37" t="s">
        <v>419</v>
      </c>
      <c r="C229" s="37" t="s">
        <v>56</v>
      </c>
      <c r="D229" s="37" t="s">
        <v>282</v>
      </c>
      <c r="E229" s="37" t="s">
        <v>6</v>
      </c>
      <c r="F229" s="58">
        <f>F230</f>
        <v>3673250</v>
      </c>
      <c r="G229" s="46"/>
      <c r="H229" s="46"/>
    </row>
    <row r="230" spans="1:6" ht="37.5" outlineLevel="1">
      <c r="A230" s="21" t="s">
        <v>295</v>
      </c>
      <c r="B230" s="22" t="s">
        <v>419</v>
      </c>
      <c r="C230" s="22" t="s">
        <v>56</v>
      </c>
      <c r="D230" s="22" t="s">
        <v>283</v>
      </c>
      <c r="E230" s="22" t="s">
        <v>6</v>
      </c>
      <c r="F230" s="56">
        <f>F231</f>
        <v>3673250</v>
      </c>
    </row>
    <row r="231" spans="1:6" ht="18.75" outlineLevel="5">
      <c r="A231" s="21" t="s">
        <v>296</v>
      </c>
      <c r="B231" s="22" t="s">
        <v>419</v>
      </c>
      <c r="C231" s="22" t="s">
        <v>56</v>
      </c>
      <c r="D231" s="22" t="s">
        <v>297</v>
      </c>
      <c r="E231" s="22" t="s">
        <v>6</v>
      </c>
      <c r="F231" s="56">
        <f>F232</f>
        <v>3673250</v>
      </c>
    </row>
    <row r="232" spans="1:6" ht="37.5" outlineLevel="6">
      <c r="A232" s="21" t="s">
        <v>15</v>
      </c>
      <c r="B232" s="22" t="s">
        <v>419</v>
      </c>
      <c r="C232" s="22" t="s">
        <v>56</v>
      </c>
      <c r="D232" s="22" t="s">
        <v>297</v>
      </c>
      <c r="E232" s="22" t="s">
        <v>16</v>
      </c>
      <c r="F232" s="56">
        <f>F233</f>
        <v>3673250</v>
      </c>
    </row>
    <row r="233" spans="1:6" ht="17.25" customHeight="1" outlineLevel="7">
      <c r="A233" s="21" t="s">
        <v>17</v>
      </c>
      <c r="B233" s="22" t="s">
        <v>419</v>
      </c>
      <c r="C233" s="22" t="s">
        <v>56</v>
      </c>
      <c r="D233" s="22" t="s">
        <v>297</v>
      </c>
      <c r="E233" s="22" t="s">
        <v>18</v>
      </c>
      <c r="F233" s="56">
        <v>3673250</v>
      </c>
    </row>
    <row r="234" spans="1:6" ht="19.5" customHeight="1" hidden="1" outlineLevel="7">
      <c r="A234" s="21" t="s">
        <v>130</v>
      </c>
      <c r="B234" s="22" t="s">
        <v>419</v>
      </c>
      <c r="C234" s="22" t="s">
        <v>56</v>
      </c>
      <c r="D234" s="22" t="s">
        <v>125</v>
      </c>
      <c r="E234" s="22" t="s">
        <v>6</v>
      </c>
      <c r="F234" s="56">
        <f>F235</f>
        <v>0</v>
      </c>
    </row>
    <row r="235" spans="1:6" ht="19.5" customHeight="1" hidden="1" outlineLevel="7">
      <c r="A235" s="21" t="s">
        <v>231</v>
      </c>
      <c r="B235" s="22" t="s">
        <v>419</v>
      </c>
      <c r="C235" s="22" t="s">
        <v>56</v>
      </c>
      <c r="D235" s="22" t="s">
        <v>230</v>
      </c>
      <c r="E235" s="22" t="s">
        <v>6</v>
      </c>
      <c r="F235" s="56">
        <f>F236</f>
        <v>0</v>
      </c>
    </row>
    <row r="236" spans="1:6" ht="19.5" customHeight="1" hidden="1" outlineLevel="7">
      <c r="A236" s="13" t="s">
        <v>333</v>
      </c>
      <c r="B236" s="22" t="s">
        <v>419</v>
      </c>
      <c r="C236" s="22" t="s">
        <v>56</v>
      </c>
      <c r="D236" s="22" t="s">
        <v>426</v>
      </c>
      <c r="E236" s="22" t="s">
        <v>6</v>
      </c>
      <c r="F236" s="56">
        <f>F237</f>
        <v>0</v>
      </c>
    </row>
    <row r="237" spans="1:6" ht="37.5" hidden="1" outlineLevel="7">
      <c r="A237" s="21" t="s">
        <v>15</v>
      </c>
      <c r="B237" s="22" t="s">
        <v>419</v>
      </c>
      <c r="C237" s="22" t="s">
        <v>56</v>
      </c>
      <c r="D237" s="22" t="s">
        <v>426</v>
      </c>
      <c r="E237" s="22" t="s">
        <v>16</v>
      </c>
      <c r="F237" s="56">
        <f>F238</f>
        <v>0</v>
      </c>
    </row>
    <row r="238" spans="1:6" ht="37.5" hidden="1" outlineLevel="7">
      <c r="A238" s="21" t="s">
        <v>17</v>
      </c>
      <c r="B238" s="22" t="s">
        <v>419</v>
      </c>
      <c r="C238" s="22" t="s">
        <v>56</v>
      </c>
      <c r="D238" s="22" t="s">
        <v>426</v>
      </c>
      <c r="E238" s="22" t="s">
        <v>18</v>
      </c>
      <c r="F238" s="56">
        <v>0</v>
      </c>
    </row>
    <row r="239" spans="1:6" ht="18.75" outlineLevel="1" collapsed="1">
      <c r="A239" s="21" t="s">
        <v>57</v>
      </c>
      <c r="B239" s="22" t="s">
        <v>419</v>
      </c>
      <c r="C239" s="22" t="s">
        <v>58</v>
      </c>
      <c r="D239" s="22" t="s">
        <v>124</v>
      </c>
      <c r="E239" s="22" t="s">
        <v>6</v>
      </c>
      <c r="F239" s="56">
        <f>F240</f>
        <v>194690081.64</v>
      </c>
    </row>
    <row r="240" spans="1:8" s="45" customFormat="1" ht="56.25" outlineLevel="1">
      <c r="A240" s="50" t="s">
        <v>298</v>
      </c>
      <c r="B240" s="37" t="s">
        <v>419</v>
      </c>
      <c r="C240" s="37" t="s">
        <v>58</v>
      </c>
      <c r="D240" s="37" t="s">
        <v>132</v>
      </c>
      <c r="E240" s="37" t="s">
        <v>6</v>
      </c>
      <c r="F240" s="58">
        <f>F241+F267</f>
        <v>194690081.64</v>
      </c>
      <c r="G240" s="46"/>
      <c r="H240" s="46"/>
    </row>
    <row r="241" spans="1:6" ht="56.25" outlineLevel="1">
      <c r="A241" s="21" t="s">
        <v>299</v>
      </c>
      <c r="B241" s="22" t="s">
        <v>419</v>
      </c>
      <c r="C241" s="22" t="s">
        <v>58</v>
      </c>
      <c r="D241" s="22" t="s">
        <v>300</v>
      </c>
      <c r="E241" s="22" t="s">
        <v>6</v>
      </c>
      <c r="F241" s="56">
        <f>F242+F249+F255+F258+F252+F264+F261</f>
        <v>38696000</v>
      </c>
    </row>
    <row r="242" spans="1:6" ht="75" outlineLevel="1">
      <c r="A242" s="25" t="s">
        <v>59</v>
      </c>
      <c r="B242" s="22" t="s">
        <v>419</v>
      </c>
      <c r="C242" s="22" t="s">
        <v>58</v>
      </c>
      <c r="D242" s="22" t="s">
        <v>301</v>
      </c>
      <c r="E242" s="22" t="s">
        <v>6</v>
      </c>
      <c r="F242" s="56">
        <f>F243+F247+F245</f>
        <v>18484000</v>
      </c>
    </row>
    <row r="243" spans="1:6" ht="37.5" outlineLevel="1">
      <c r="A243" s="21" t="s">
        <v>15</v>
      </c>
      <c r="B243" s="22" t="s">
        <v>419</v>
      </c>
      <c r="C243" s="22" t="s">
        <v>58</v>
      </c>
      <c r="D243" s="22" t="s">
        <v>301</v>
      </c>
      <c r="E243" s="22" t="s">
        <v>16</v>
      </c>
      <c r="F243" s="56">
        <f>F244</f>
        <v>5190123.62</v>
      </c>
    </row>
    <row r="244" spans="1:6" ht="21" customHeight="1" outlineLevel="1">
      <c r="A244" s="21" t="s">
        <v>17</v>
      </c>
      <c r="B244" s="22" t="s">
        <v>419</v>
      </c>
      <c r="C244" s="22" t="s">
        <v>58</v>
      </c>
      <c r="D244" s="22" t="s">
        <v>301</v>
      </c>
      <c r="E244" s="22" t="s">
        <v>18</v>
      </c>
      <c r="F244" s="56">
        <v>5190123.62</v>
      </c>
    </row>
    <row r="245" spans="1:6" ht="21" customHeight="1" outlineLevel="1">
      <c r="A245" s="21" t="s">
        <v>219</v>
      </c>
      <c r="B245" s="22" t="s">
        <v>419</v>
      </c>
      <c r="C245" s="22" t="s">
        <v>58</v>
      </c>
      <c r="D245" s="22" t="s">
        <v>301</v>
      </c>
      <c r="E245" s="22" t="s">
        <v>220</v>
      </c>
      <c r="F245" s="56">
        <f>F246</f>
        <v>1362876.38</v>
      </c>
    </row>
    <row r="246" spans="1:6" ht="21" customHeight="1" outlineLevel="1">
      <c r="A246" s="21" t="s">
        <v>221</v>
      </c>
      <c r="B246" s="22" t="s">
        <v>419</v>
      </c>
      <c r="C246" s="22" t="s">
        <v>58</v>
      </c>
      <c r="D246" s="22" t="s">
        <v>301</v>
      </c>
      <c r="E246" s="22" t="s">
        <v>222</v>
      </c>
      <c r="F246" s="56">
        <v>1362876.38</v>
      </c>
    </row>
    <row r="247" spans="1:6" ht="21" customHeight="1" outlineLevel="1">
      <c r="A247" s="21" t="s">
        <v>19</v>
      </c>
      <c r="B247" s="22" t="s">
        <v>419</v>
      </c>
      <c r="C247" s="22" t="s">
        <v>58</v>
      </c>
      <c r="D247" s="22" t="s">
        <v>301</v>
      </c>
      <c r="E247" s="22" t="s">
        <v>20</v>
      </c>
      <c r="F247" s="56">
        <f>F248</f>
        <v>11931000</v>
      </c>
    </row>
    <row r="248" spans="1:6" ht="55.5" customHeight="1" outlineLevel="1">
      <c r="A248" s="21" t="s">
        <v>46</v>
      </c>
      <c r="B248" s="22" t="s">
        <v>419</v>
      </c>
      <c r="C248" s="22" t="s">
        <v>58</v>
      </c>
      <c r="D248" s="22" t="s">
        <v>301</v>
      </c>
      <c r="E248" s="22" t="s">
        <v>47</v>
      </c>
      <c r="F248" s="56">
        <v>11931000</v>
      </c>
    </row>
    <row r="249" spans="1:6" ht="36.75" customHeight="1" outlineLevel="1">
      <c r="A249" s="21" t="s">
        <v>207</v>
      </c>
      <c r="B249" s="22" t="s">
        <v>419</v>
      </c>
      <c r="C249" s="22" t="s">
        <v>58</v>
      </c>
      <c r="D249" s="22" t="s">
        <v>302</v>
      </c>
      <c r="E249" s="22" t="s">
        <v>6</v>
      </c>
      <c r="F249" s="54">
        <f>F250</f>
        <v>500000</v>
      </c>
    </row>
    <row r="250" spans="1:6" ht="18.75" outlineLevel="1">
      <c r="A250" s="21" t="s">
        <v>19</v>
      </c>
      <c r="B250" s="22" t="s">
        <v>419</v>
      </c>
      <c r="C250" s="22" t="s">
        <v>58</v>
      </c>
      <c r="D250" s="22" t="s">
        <v>302</v>
      </c>
      <c r="E250" s="22" t="s">
        <v>20</v>
      </c>
      <c r="F250" s="54">
        <f>F251</f>
        <v>500000</v>
      </c>
    </row>
    <row r="251" spans="1:6" ht="56.25" outlineLevel="1">
      <c r="A251" s="21" t="s">
        <v>46</v>
      </c>
      <c r="B251" s="22" t="s">
        <v>419</v>
      </c>
      <c r="C251" s="22" t="s">
        <v>58</v>
      </c>
      <c r="D251" s="22" t="s">
        <v>302</v>
      </c>
      <c r="E251" s="22" t="s">
        <v>47</v>
      </c>
      <c r="F251" s="56">
        <v>500000</v>
      </c>
    </row>
    <row r="252" spans="1:6" ht="37.5" outlineLevel="1">
      <c r="A252" s="21" t="s">
        <v>217</v>
      </c>
      <c r="B252" s="22" t="s">
        <v>419</v>
      </c>
      <c r="C252" s="22" t="s">
        <v>58</v>
      </c>
      <c r="D252" s="22" t="s">
        <v>303</v>
      </c>
      <c r="E252" s="22" t="s">
        <v>6</v>
      </c>
      <c r="F252" s="54">
        <f>F253</f>
        <v>13650000</v>
      </c>
    </row>
    <row r="253" spans="1:6" ht="18.75" outlineLevel="1">
      <c r="A253" s="21" t="s">
        <v>19</v>
      </c>
      <c r="B253" s="22" t="s">
        <v>419</v>
      </c>
      <c r="C253" s="22" t="s">
        <v>58</v>
      </c>
      <c r="D253" s="22" t="s">
        <v>303</v>
      </c>
      <c r="E253" s="22" t="s">
        <v>20</v>
      </c>
      <c r="F253" s="54">
        <f>F254</f>
        <v>13650000</v>
      </c>
    </row>
    <row r="254" spans="1:6" ht="54" customHeight="1" outlineLevel="1">
      <c r="A254" s="21" t="s">
        <v>46</v>
      </c>
      <c r="B254" s="22" t="s">
        <v>419</v>
      </c>
      <c r="C254" s="22" t="s">
        <v>58</v>
      </c>
      <c r="D254" s="22" t="s">
        <v>303</v>
      </c>
      <c r="E254" s="22" t="s">
        <v>47</v>
      </c>
      <c r="F254" s="56">
        <v>13650000</v>
      </c>
    </row>
    <row r="255" spans="1:6" ht="56.25" hidden="1" outlineLevel="1">
      <c r="A255" s="21" t="s">
        <v>250</v>
      </c>
      <c r="B255" s="22" t="s">
        <v>419</v>
      </c>
      <c r="C255" s="22" t="s">
        <v>58</v>
      </c>
      <c r="D255" s="22" t="s">
        <v>342</v>
      </c>
      <c r="E255" s="22" t="s">
        <v>6</v>
      </c>
      <c r="F255" s="56">
        <f>F256</f>
        <v>0</v>
      </c>
    </row>
    <row r="256" spans="1:6" ht="37.5" hidden="1" outlineLevel="1">
      <c r="A256" s="21" t="s">
        <v>15</v>
      </c>
      <c r="B256" s="22" t="s">
        <v>419</v>
      </c>
      <c r="C256" s="22" t="s">
        <v>58</v>
      </c>
      <c r="D256" s="22" t="s">
        <v>342</v>
      </c>
      <c r="E256" s="22" t="s">
        <v>16</v>
      </c>
      <c r="F256" s="56">
        <f>F257</f>
        <v>0</v>
      </c>
    </row>
    <row r="257" spans="1:6" ht="37.5" hidden="1" outlineLevel="1">
      <c r="A257" s="21" t="s">
        <v>17</v>
      </c>
      <c r="B257" s="22" t="s">
        <v>419</v>
      </c>
      <c r="C257" s="22" t="s">
        <v>58</v>
      </c>
      <c r="D257" s="22" t="s">
        <v>342</v>
      </c>
      <c r="E257" s="22" t="s">
        <v>18</v>
      </c>
      <c r="F257" s="56"/>
    </row>
    <row r="258" spans="1:6" ht="56.25" hidden="1" outlineLevel="1">
      <c r="A258" s="21" t="s">
        <v>218</v>
      </c>
      <c r="B258" s="22" t="s">
        <v>419</v>
      </c>
      <c r="C258" s="22" t="s">
        <v>58</v>
      </c>
      <c r="D258" s="22" t="s">
        <v>343</v>
      </c>
      <c r="E258" s="22" t="s">
        <v>6</v>
      </c>
      <c r="F258" s="56">
        <f>F259</f>
        <v>0</v>
      </c>
    </row>
    <row r="259" spans="1:6" ht="37.5" hidden="1" outlineLevel="1">
      <c r="A259" s="21" t="s">
        <v>15</v>
      </c>
      <c r="B259" s="22" t="s">
        <v>419</v>
      </c>
      <c r="C259" s="22" t="s">
        <v>58</v>
      </c>
      <c r="D259" s="22" t="s">
        <v>343</v>
      </c>
      <c r="E259" s="22" t="s">
        <v>16</v>
      </c>
      <c r="F259" s="56">
        <f>F260</f>
        <v>0</v>
      </c>
    </row>
    <row r="260" spans="1:6" ht="37.5" hidden="1" outlineLevel="1">
      <c r="A260" s="21" t="s">
        <v>17</v>
      </c>
      <c r="B260" s="22" t="s">
        <v>419</v>
      </c>
      <c r="C260" s="22" t="s">
        <v>58</v>
      </c>
      <c r="D260" s="22" t="s">
        <v>343</v>
      </c>
      <c r="E260" s="22" t="s">
        <v>18</v>
      </c>
      <c r="F260" s="56"/>
    </row>
    <row r="261" spans="1:6" ht="37.5" outlineLevel="1">
      <c r="A261" s="21" t="s">
        <v>545</v>
      </c>
      <c r="B261" s="22" t="s">
        <v>419</v>
      </c>
      <c r="C261" s="22" t="s">
        <v>58</v>
      </c>
      <c r="D261" s="22" t="s">
        <v>544</v>
      </c>
      <c r="E261" s="22" t="s">
        <v>6</v>
      </c>
      <c r="F261" s="56">
        <f>F262</f>
        <v>6000000</v>
      </c>
    </row>
    <row r="262" spans="1:6" ht="37.5" outlineLevel="1">
      <c r="A262" s="21" t="s">
        <v>15</v>
      </c>
      <c r="B262" s="22" t="s">
        <v>419</v>
      </c>
      <c r="C262" s="22" t="s">
        <v>58</v>
      </c>
      <c r="D262" s="22" t="s">
        <v>544</v>
      </c>
      <c r="E262" s="22" t="s">
        <v>16</v>
      </c>
      <c r="F262" s="56">
        <f>F263</f>
        <v>6000000</v>
      </c>
    </row>
    <row r="263" spans="1:6" ht="37.5" outlineLevel="1">
      <c r="A263" s="21" t="s">
        <v>17</v>
      </c>
      <c r="B263" s="22" t="s">
        <v>419</v>
      </c>
      <c r="C263" s="22" t="s">
        <v>58</v>
      </c>
      <c r="D263" s="22" t="s">
        <v>544</v>
      </c>
      <c r="E263" s="22" t="s">
        <v>18</v>
      </c>
      <c r="F263" s="56">
        <v>6000000</v>
      </c>
    </row>
    <row r="264" spans="1:6" ht="37.5" outlineLevel="1">
      <c r="A264" s="21" t="s">
        <v>522</v>
      </c>
      <c r="B264" s="22" t="s">
        <v>419</v>
      </c>
      <c r="C264" s="22" t="s">
        <v>58</v>
      </c>
      <c r="D264" s="22" t="s">
        <v>521</v>
      </c>
      <c r="E264" s="22" t="s">
        <v>6</v>
      </c>
      <c r="F264" s="56">
        <f>F265</f>
        <v>62000</v>
      </c>
    </row>
    <row r="265" spans="1:6" ht="37.5" outlineLevel="1">
      <c r="A265" s="21" t="s">
        <v>15</v>
      </c>
      <c r="B265" s="22" t="s">
        <v>419</v>
      </c>
      <c r="C265" s="22" t="s">
        <v>58</v>
      </c>
      <c r="D265" s="22" t="s">
        <v>521</v>
      </c>
      <c r="E265" s="22" t="s">
        <v>16</v>
      </c>
      <c r="F265" s="56">
        <f>F266</f>
        <v>62000</v>
      </c>
    </row>
    <row r="266" spans="1:6" ht="37.5" outlineLevel="1">
      <c r="A266" s="21" t="s">
        <v>17</v>
      </c>
      <c r="B266" s="22" t="s">
        <v>419</v>
      </c>
      <c r="C266" s="22" t="s">
        <v>58</v>
      </c>
      <c r="D266" s="22" t="s">
        <v>521</v>
      </c>
      <c r="E266" s="22" t="s">
        <v>18</v>
      </c>
      <c r="F266" s="56">
        <v>62000</v>
      </c>
    </row>
    <row r="267" spans="1:6" ht="18.75" outlineLevel="1">
      <c r="A267" s="24" t="s">
        <v>395</v>
      </c>
      <c r="B267" s="22" t="s">
        <v>419</v>
      </c>
      <c r="C267" s="22" t="s">
        <v>58</v>
      </c>
      <c r="D267" s="22" t="s">
        <v>541</v>
      </c>
      <c r="E267" s="22" t="s">
        <v>6</v>
      </c>
      <c r="F267" s="56">
        <f>F268</f>
        <v>155994081.64</v>
      </c>
    </row>
    <row r="268" spans="1:6" ht="56.25" outlineLevel="1">
      <c r="A268" s="21" t="s">
        <v>398</v>
      </c>
      <c r="B268" s="22" t="s">
        <v>419</v>
      </c>
      <c r="C268" s="22" t="s">
        <v>58</v>
      </c>
      <c r="D268" s="22" t="s">
        <v>542</v>
      </c>
      <c r="E268" s="22" t="s">
        <v>6</v>
      </c>
      <c r="F268" s="56">
        <f>F269</f>
        <v>155994081.64</v>
      </c>
    </row>
    <row r="269" spans="1:6" ht="37.5" outlineLevel="1">
      <c r="A269" s="21" t="s">
        <v>219</v>
      </c>
      <c r="B269" s="22" t="s">
        <v>419</v>
      </c>
      <c r="C269" s="22" t="s">
        <v>58</v>
      </c>
      <c r="D269" s="22" t="s">
        <v>542</v>
      </c>
      <c r="E269" s="22" t="s">
        <v>220</v>
      </c>
      <c r="F269" s="56">
        <f>F270</f>
        <v>155994081.64</v>
      </c>
    </row>
    <row r="270" spans="1:6" ht="18.75" outlineLevel="1">
      <c r="A270" s="21" t="s">
        <v>221</v>
      </c>
      <c r="B270" s="22" t="s">
        <v>419</v>
      </c>
      <c r="C270" s="22" t="s">
        <v>58</v>
      </c>
      <c r="D270" s="22" t="s">
        <v>542</v>
      </c>
      <c r="E270" s="22" t="s">
        <v>222</v>
      </c>
      <c r="F270" s="56">
        <f>143460299.73+12533781.91</f>
        <v>155994081.64</v>
      </c>
    </row>
    <row r="271" spans="1:6" ht="18.75" outlineLevel="1">
      <c r="A271" s="21" t="s">
        <v>60</v>
      </c>
      <c r="B271" s="22" t="s">
        <v>419</v>
      </c>
      <c r="C271" s="22" t="s">
        <v>61</v>
      </c>
      <c r="D271" s="22" t="s">
        <v>124</v>
      </c>
      <c r="E271" s="22" t="s">
        <v>6</v>
      </c>
      <c r="F271" s="56">
        <f>F272+F280+F291</f>
        <v>27421266.55</v>
      </c>
    </row>
    <row r="272" spans="1:8" s="45" customFormat="1" ht="56.25" outlineLevel="1">
      <c r="A272" s="50" t="s">
        <v>298</v>
      </c>
      <c r="B272" s="37" t="s">
        <v>419</v>
      </c>
      <c r="C272" s="37" t="s">
        <v>61</v>
      </c>
      <c r="D272" s="37" t="s">
        <v>132</v>
      </c>
      <c r="E272" s="37" t="s">
        <v>6</v>
      </c>
      <c r="F272" s="58">
        <f>F273</f>
        <v>550000</v>
      </c>
      <c r="G272" s="46"/>
      <c r="H272" s="46"/>
    </row>
    <row r="273" spans="1:6" ht="18.75" outlineLevel="1">
      <c r="A273" s="21" t="s">
        <v>304</v>
      </c>
      <c r="B273" s="22" t="s">
        <v>419</v>
      </c>
      <c r="C273" s="22" t="s">
        <v>61</v>
      </c>
      <c r="D273" s="22" t="s">
        <v>192</v>
      </c>
      <c r="E273" s="22" t="s">
        <v>6</v>
      </c>
      <c r="F273" s="56">
        <f>F274+F277</f>
        <v>550000</v>
      </c>
    </row>
    <row r="274" spans="1:6" ht="18.75" outlineLevel="1">
      <c r="A274" s="21" t="s">
        <v>310</v>
      </c>
      <c r="B274" s="22" t="s">
        <v>419</v>
      </c>
      <c r="C274" s="22" t="s">
        <v>61</v>
      </c>
      <c r="D274" s="22" t="s">
        <v>399</v>
      </c>
      <c r="E274" s="22" t="s">
        <v>6</v>
      </c>
      <c r="F274" s="56">
        <f>F275</f>
        <v>200000</v>
      </c>
    </row>
    <row r="275" spans="1:6" ht="37.5" outlineLevel="1">
      <c r="A275" s="21" t="s">
        <v>15</v>
      </c>
      <c r="B275" s="22" t="s">
        <v>419</v>
      </c>
      <c r="C275" s="22" t="s">
        <v>61</v>
      </c>
      <c r="D275" s="22" t="s">
        <v>399</v>
      </c>
      <c r="E275" s="22" t="s">
        <v>16</v>
      </c>
      <c r="F275" s="56">
        <f>F276</f>
        <v>200000</v>
      </c>
    </row>
    <row r="276" spans="1:6" ht="18.75" customHeight="1" outlineLevel="1">
      <c r="A276" s="21" t="s">
        <v>17</v>
      </c>
      <c r="B276" s="22" t="s">
        <v>419</v>
      </c>
      <c r="C276" s="22" t="s">
        <v>61</v>
      </c>
      <c r="D276" s="22" t="s">
        <v>399</v>
      </c>
      <c r="E276" s="22" t="s">
        <v>18</v>
      </c>
      <c r="F276" s="56">
        <v>200000</v>
      </c>
    </row>
    <row r="277" spans="1:6" ht="37.5" outlineLevel="1">
      <c r="A277" s="25" t="s">
        <v>62</v>
      </c>
      <c r="B277" s="22" t="s">
        <v>419</v>
      </c>
      <c r="C277" s="22" t="s">
        <v>61</v>
      </c>
      <c r="D277" s="22" t="s">
        <v>305</v>
      </c>
      <c r="E277" s="22" t="s">
        <v>6</v>
      </c>
      <c r="F277" s="56">
        <f>F278</f>
        <v>350000</v>
      </c>
    </row>
    <row r="278" spans="1:6" ht="37.5" outlineLevel="1">
      <c r="A278" s="21" t="s">
        <v>15</v>
      </c>
      <c r="B278" s="22" t="s">
        <v>419</v>
      </c>
      <c r="C278" s="22" t="s">
        <v>61</v>
      </c>
      <c r="D278" s="22" t="s">
        <v>305</v>
      </c>
      <c r="E278" s="22" t="s">
        <v>16</v>
      </c>
      <c r="F278" s="56">
        <f>F279</f>
        <v>350000</v>
      </c>
    </row>
    <row r="279" spans="1:6" ht="22.5" customHeight="1" outlineLevel="1">
      <c r="A279" s="21" t="s">
        <v>17</v>
      </c>
      <c r="B279" s="22" t="s">
        <v>419</v>
      </c>
      <c r="C279" s="22" t="s">
        <v>61</v>
      </c>
      <c r="D279" s="22" t="s">
        <v>305</v>
      </c>
      <c r="E279" s="22" t="s">
        <v>18</v>
      </c>
      <c r="F279" s="56">
        <v>350000</v>
      </c>
    </row>
    <row r="280" spans="1:8" s="45" customFormat="1" ht="56.25" outlineLevel="1">
      <c r="A280" s="50" t="s">
        <v>427</v>
      </c>
      <c r="B280" s="37" t="s">
        <v>419</v>
      </c>
      <c r="C280" s="37" t="s">
        <v>61</v>
      </c>
      <c r="D280" s="37" t="s">
        <v>428</v>
      </c>
      <c r="E280" s="37" t="s">
        <v>6</v>
      </c>
      <c r="F280" s="58">
        <f>F281</f>
        <v>10960858.32</v>
      </c>
      <c r="G280" s="46"/>
      <c r="H280" s="46"/>
    </row>
    <row r="281" spans="1:6" ht="37.5" outlineLevel="1">
      <c r="A281" s="21" t="s">
        <v>429</v>
      </c>
      <c r="B281" s="22" t="s">
        <v>419</v>
      </c>
      <c r="C281" s="22" t="s">
        <v>61</v>
      </c>
      <c r="D281" s="22" t="s">
        <v>430</v>
      </c>
      <c r="E281" s="22" t="s">
        <v>6</v>
      </c>
      <c r="F281" s="56">
        <f>F282+F285+F288</f>
        <v>10960858.32</v>
      </c>
    </row>
    <row r="282" spans="1:6" ht="56.25" customHeight="1" outlineLevel="1">
      <c r="A282" s="21" t="s">
        <v>431</v>
      </c>
      <c r="B282" s="22" t="s">
        <v>419</v>
      </c>
      <c r="C282" s="22" t="s">
        <v>61</v>
      </c>
      <c r="D282" s="22" t="s">
        <v>432</v>
      </c>
      <c r="E282" s="22" t="s">
        <v>6</v>
      </c>
      <c r="F282" s="56">
        <f>F283</f>
        <v>2000000</v>
      </c>
    </row>
    <row r="283" spans="1:6" ht="37.5" outlineLevel="1">
      <c r="A283" s="21" t="s">
        <v>15</v>
      </c>
      <c r="B283" s="22" t="s">
        <v>419</v>
      </c>
      <c r="C283" s="22" t="s">
        <v>61</v>
      </c>
      <c r="D283" s="22" t="s">
        <v>432</v>
      </c>
      <c r="E283" s="22" t="s">
        <v>16</v>
      </c>
      <c r="F283" s="56">
        <f>F284</f>
        <v>2000000</v>
      </c>
    </row>
    <row r="284" spans="1:6" ht="37.5" outlineLevel="1">
      <c r="A284" s="21" t="s">
        <v>17</v>
      </c>
      <c r="B284" s="22" t="s">
        <v>419</v>
      </c>
      <c r="C284" s="22" t="s">
        <v>61</v>
      </c>
      <c r="D284" s="22" t="s">
        <v>432</v>
      </c>
      <c r="E284" s="22" t="s">
        <v>18</v>
      </c>
      <c r="F284" s="56">
        <v>2000000</v>
      </c>
    </row>
    <row r="285" spans="1:6" ht="38.25" customHeight="1" outlineLevel="1">
      <c r="A285" s="21" t="s">
        <v>433</v>
      </c>
      <c r="B285" s="22" t="s">
        <v>419</v>
      </c>
      <c r="C285" s="22" t="s">
        <v>61</v>
      </c>
      <c r="D285" s="22" t="s">
        <v>434</v>
      </c>
      <c r="E285" s="22" t="s">
        <v>6</v>
      </c>
      <c r="F285" s="56">
        <f>F286</f>
        <v>3751000</v>
      </c>
    </row>
    <row r="286" spans="1:6" ht="37.5" outlineLevel="1">
      <c r="A286" s="21" t="s">
        <v>15</v>
      </c>
      <c r="B286" s="22" t="s">
        <v>419</v>
      </c>
      <c r="C286" s="22" t="s">
        <v>61</v>
      </c>
      <c r="D286" s="22" t="s">
        <v>434</v>
      </c>
      <c r="E286" s="22" t="s">
        <v>16</v>
      </c>
      <c r="F286" s="56">
        <f>F287</f>
        <v>3751000</v>
      </c>
    </row>
    <row r="287" spans="1:6" ht="37.5" outlineLevel="1">
      <c r="A287" s="21" t="s">
        <v>17</v>
      </c>
      <c r="B287" s="22" t="s">
        <v>419</v>
      </c>
      <c r="C287" s="22" t="s">
        <v>61</v>
      </c>
      <c r="D287" s="22" t="s">
        <v>434</v>
      </c>
      <c r="E287" s="22" t="s">
        <v>18</v>
      </c>
      <c r="F287" s="56">
        <f>1500000+1951000+300000</f>
        <v>3751000</v>
      </c>
    </row>
    <row r="288" spans="1:6" ht="37.5" outlineLevel="1">
      <c r="A288" s="21" t="s">
        <v>435</v>
      </c>
      <c r="B288" s="22" t="s">
        <v>419</v>
      </c>
      <c r="C288" s="22" t="s">
        <v>61</v>
      </c>
      <c r="D288" s="22" t="s">
        <v>436</v>
      </c>
      <c r="E288" s="22" t="s">
        <v>6</v>
      </c>
      <c r="F288" s="56">
        <f>F289</f>
        <v>5209858.32</v>
      </c>
    </row>
    <row r="289" spans="1:6" ht="37.5" outlineLevel="1">
      <c r="A289" s="21" t="s">
        <v>15</v>
      </c>
      <c r="B289" s="22" t="s">
        <v>419</v>
      </c>
      <c r="C289" s="22" t="s">
        <v>61</v>
      </c>
      <c r="D289" s="22" t="s">
        <v>436</v>
      </c>
      <c r="E289" s="22" t="s">
        <v>16</v>
      </c>
      <c r="F289" s="56">
        <f>F290</f>
        <v>5209858.32</v>
      </c>
    </row>
    <row r="290" spans="1:6" ht="37.5" outlineLevel="1">
      <c r="A290" s="21" t="s">
        <v>17</v>
      </c>
      <c r="B290" s="22" t="s">
        <v>419</v>
      </c>
      <c r="C290" s="22" t="s">
        <v>61</v>
      </c>
      <c r="D290" s="22" t="s">
        <v>436</v>
      </c>
      <c r="E290" s="22" t="s">
        <v>18</v>
      </c>
      <c r="F290" s="56">
        <v>5209858.32</v>
      </c>
    </row>
    <row r="291" spans="1:8" s="45" customFormat="1" ht="56.25" outlineLevel="1">
      <c r="A291" s="50" t="s">
        <v>437</v>
      </c>
      <c r="B291" s="37" t="s">
        <v>419</v>
      </c>
      <c r="C291" s="37" t="s">
        <v>61</v>
      </c>
      <c r="D291" s="37" t="s">
        <v>438</v>
      </c>
      <c r="E291" s="37" t="s">
        <v>6</v>
      </c>
      <c r="F291" s="58">
        <f>F292+F300</f>
        <v>15910408.23</v>
      </c>
      <c r="G291" s="46"/>
      <c r="H291" s="46"/>
    </row>
    <row r="292" spans="1:8" s="45" customFormat="1" ht="56.25" outlineLevel="1">
      <c r="A292" s="50" t="s">
        <v>466</v>
      </c>
      <c r="B292" s="37" t="s">
        <v>419</v>
      </c>
      <c r="C292" s="37" t="s">
        <v>61</v>
      </c>
      <c r="D292" s="37" t="s">
        <v>467</v>
      </c>
      <c r="E292" s="37" t="s">
        <v>6</v>
      </c>
      <c r="F292" s="58">
        <f>F293</f>
        <v>8282327.95</v>
      </c>
      <c r="G292" s="46"/>
      <c r="H292" s="46"/>
    </row>
    <row r="293" spans="1:6" ht="37.5" outlineLevel="1">
      <c r="A293" s="21" t="s">
        <v>465</v>
      </c>
      <c r="B293" s="22" t="s">
        <v>419</v>
      </c>
      <c r="C293" s="22" t="s">
        <v>61</v>
      </c>
      <c r="D293" s="22" t="s">
        <v>468</v>
      </c>
      <c r="E293" s="22" t="s">
        <v>6</v>
      </c>
      <c r="F293" s="56">
        <f>F294+F297</f>
        <v>8282327.95</v>
      </c>
    </row>
    <row r="294" spans="1:6" ht="37.5" outlineLevel="1">
      <c r="A294" s="21" t="s">
        <v>464</v>
      </c>
      <c r="B294" s="22" t="s">
        <v>419</v>
      </c>
      <c r="C294" s="22" t="s">
        <v>61</v>
      </c>
      <c r="D294" s="22" t="s">
        <v>469</v>
      </c>
      <c r="E294" s="22" t="s">
        <v>6</v>
      </c>
      <c r="F294" s="56">
        <f>F295</f>
        <v>6850012.11</v>
      </c>
    </row>
    <row r="295" spans="1:6" ht="37.5" outlineLevel="1">
      <c r="A295" s="21" t="s">
        <v>15</v>
      </c>
      <c r="B295" s="22" t="s">
        <v>419</v>
      </c>
      <c r="C295" s="22" t="s">
        <v>61</v>
      </c>
      <c r="D295" s="22" t="s">
        <v>469</v>
      </c>
      <c r="E295" s="22" t="s">
        <v>16</v>
      </c>
      <c r="F295" s="56">
        <f>F296</f>
        <v>6850012.11</v>
      </c>
    </row>
    <row r="296" spans="1:6" ht="37.5" outlineLevel="1">
      <c r="A296" s="21" t="s">
        <v>17</v>
      </c>
      <c r="B296" s="22" t="s">
        <v>419</v>
      </c>
      <c r="C296" s="22" t="s">
        <v>61</v>
      </c>
      <c r="D296" s="22" t="s">
        <v>469</v>
      </c>
      <c r="E296" s="22" t="s">
        <v>18</v>
      </c>
      <c r="F296" s="56">
        <v>6850012.11</v>
      </c>
    </row>
    <row r="297" spans="1:6" ht="37.5" outlineLevel="1">
      <c r="A297" s="23" t="s">
        <v>520</v>
      </c>
      <c r="B297" s="22" t="s">
        <v>419</v>
      </c>
      <c r="C297" s="22" t="s">
        <v>61</v>
      </c>
      <c r="D297" s="106" t="s">
        <v>553</v>
      </c>
      <c r="E297" s="22" t="s">
        <v>6</v>
      </c>
      <c r="F297" s="56">
        <f>F298</f>
        <v>1432315.84</v>
      </c>
    </row>
    <row r="298" spans="1:6" ht="37.5" outlineLevel="1">
      <c r="A298" s="21" t="s">
        <v>15</v>
      </c>
      <c r="B298" s="22" t="s">
        <v>419</v>
      </c>
      <c r="C298" s="22" t="s">
        <v>61</v>
      </c>
      <c r="D298" s="106" t="s">
        <v>553</v>
      </c>
      <c r="E298" s="22" t="s">
        <v>16</v>
      </c>
      <c r="F298" s="56">
        <f>F299</f>
        <v>1432315.84</v>
      </c>
    </row>
    <row r="299" spans="1:6" ht="37.5" outlineLevel="1">
      <c r="A299" s="21" t="s">
        <v>17</v>
      </c>
      <c r="B299" s="22" t="s">
        <v>419</v>
      </c>
      <c r="C299" s="22" t="s">
        <v>61</v>
      </c>
      <c r="D299" s="106" t="s">
        <v>553</v>
      </c>
      <c r="E299" s="22" t="s">
        <v>18</v>
      </c>
      <c r="F299" s="56">
        <v>1432315.84</v>
      </c>
    </row>
    <row r="300" spans="1:8" s="45" customFormat="1" ht="37.5" outlineLevel="1">
      <c r="A300" s="85" t="s">
        <v>470</v>
      </c>
      <c r="B300" s="22" t="s">
        <v>419</v>
      </c>
      <c r="C300" s="22" t="s">
        <v>61</v>
      </c>
      <c r="D300" s="37" t="s">
        <v>472</v>
      </c>
      <c r="E300" s="37" t="s">
        <v>6</v>
      </c>
      <c r="F300" s="58">
        <f>F301</f>
        <v>7628080.279999999</v>
      </c>
      <c r="G300" s="46"/>
      <c r="H300" s="46"/>
    </row>
    <row r="301" spans="1:8" s="45" customFormat="1" ht="37.5" outlineLevel="1">
      <c r="A301" s="85" t="s">
        <v>471</v>
      </c>
      <c r="B301" s="22" t="s">
        <v>419</v>
      </c>
      <c r="C301" s="22" t="s">
        <v>61</v>
      </c>
      <c r="D301" s="37" t="s">
        <v>473</v>
      </c>
      <c r="E301" s="37" t="s">
        <v>6</v>
      </c>
      <c r="F301" s="58">
        <f>F302+F305+F308</f>
        <v>7628080.279999999</v>
      </c>
      <c r="G301" s="46"/>
      <c r="H301" s="46"/>
    </row>
    <row r="302" spans="1:8" s="45" customFormat="1" ht="57" customHeight="1" outlineLevel="1">
      <c r="A302" s="23" t="s">
        <v>479</v>
      </c>
      <c r="B302" s="22" t="s">
        <v>419</v>
      </c>
      <c r="C302" s="22" t="s">
        <v>61</v>
      </c>
      <c r="D302" s="37" t="s">
        <v>490</v>
      </c>
      <c r="E302" s="37" t="s">
        <v>6</v>
      </c>
      <c r="F302" s="58">
        <f>F303</f>
        <v>6501429.37</v>
      </c>
      <c r="G302" s="46"/>
      <c r="H302" s="46"/>
    </row>
    <row r="303" spans="1:8" s="45" customFormat="1" ht="37.5" outlineLevel="1">
      <c r="A303" s="21" t="s">
        <v>15</v>
      </c>
      <c r="B303" s="22" t="s">
        <v>419</v>
      </c>
      <c r="C303" s="22" t="s">
        <v>61</v>
      </c>
      <c r="D303" s="37" t="s">
        <v>490</v>
      </c>
      <c r="E303" s="22" t="s">
        <v>16</v>
      </c>
      <c r="F303" s="58">
        <f>F304</f>
        <v>6501429.37</v>
      </c>
      <c r="G303" s="46"/>
      <c r="H303" s="46"/>
    </row>
    <row r="304" spans="1:8" s="45" customFormat="1" ht="37.5" outlineLevel="1">
      <c r="A304" s="21" t="s">
        <v>17</v>
      </c>
      <c r="B304" s="22" t="s">
        <v>419</v>
      </c>
      <c r="C304" s="22" t="s">
        <v>61</v>
      </c>
      <c r="D304" s="37" t="s">
        <v>490</v>
      </c>
      <c r="E304" s="22" t="s">
        <v>18</v>
      </c>
      <c r="F304" s="58">
        <v>6501429.37</v>
      </c>
      <c r="G304" s="46"/>
      <c r="H304" s="46"/>
    </row>
    <row r="305" spans="1:6" ht="40.5" customHeight="1" outlineLevel="1">
      <c r="A305" s="23" t="s">
        <v>475</v>
      </c>
      <c r="B305" s="22" t="s">
        <v>419</v>
      </c>
      <c r="C305" s="22" t="s">
        <v>61</v>
      </c>
      <c r="D305" s="22" t="s">
        <v>474</v>
      </c>
      <c r="E305" s="22" t="s">
        <v>6</v>
      </c>
      <c r="F305" s="56">
        <f>F306</f>
        <v>201075.14</v>
      </c>
    </row>
    <row r="306" spans="1:6" ht="37.5" outlineLevel="1">
      <c r="A306" s="21" t="s">
        <v>15</v>
      </c>
      <c r="B306" s="22" t="s">
        <v>419</v>
      </c>
      <c r="C306" s="22" t="s">
        <v>61</v>
      </c>
      <c r="D306" s="22" t="s">
        <v>474</v>
      </c>
      <c r="E306" s="22" t="s">
        <v>16</v>
      </c>
      <c r="F306" s="56">
        <f>F307</f>
        <v>201075.14</v>
      </c>
    </row>
    <row r="307" spans="1:6" ht="37.5" outlineLevel="1">
      <c r="A307" s="21" t="s">
        <v>17</v>
      </c>
      <c r="B307" s="22" t="s">
        <v>419</v>
      </c>
      <c r="C307" s="22" t="s">
        <v>61</v>
      </c>
      <c r="D307" s="22" t="s">
        <v>474</v>
      </c>
      <c r="E307" s="22" t="s">
        <v>18</v>
      </c>
      <c r="F307" s="56">
        <v>201075.14</v>
      </c>
    </row>
    <row r="308" spans="1:6" ht="37.5" outlineLevel="1">
      <c r="A308" s="21" t="s">
        <v>520</v>
      </c>
      <c r="B308" s="22" t="s">
        <v>419</v>
      </c>
      <c r="C308" s="22" t="s">
        <v>61</v>
      </c>
      <c r="D308" s="22" t="s">
        <v>519</v>
      </c>
      <c r="E308" s="22" t="s">
        <v>6</v>
      </c>
      <c r="F308" s="56">
        <f>F309</f>
        <v>925575.77</v>
      </c>
    </row>
    <row r="309" spans="1:6" ht="37.5" outlineLevel="1">
      <c r="A309" s="21" t="s">
        <v>15</v>
      </c>
      <c r="B309" s="22" t="s">
        <v>419</v>
      </c>
      <c r="C309" s="22" t="s">
        <v>61</v>
      </c>
      <c r="D309" s="22" t="s">
        <v>519</v>
      </c>
      <c r="E309" s="22" t="s">
        <v>16</v>
      </c>
      <c r="F309" s="56">
        <f>F310</f>
        <v>925575.77</v>
      </c>
    </row>
    <row r="310" spans="1:6" ht="37.5" outlineLevel="1">
      <c r="A310" s="21" t="s">
        <v>17</v>
      </c>
      <c r="B310" s="22" t="s">
        <v>419</v>
      </c>
      <c r="C310" s="22" t="s">
        <v>61</v>
      </c>
      <c r="D310" s="22" t="s">
        <v>519</v>
      </c>
      <c r="E310" s="22" t="s">
        <v>18</v>
      </c>
      <c r="F310" s="56">
        <v>925575.77</v>
      </c>
    </row>
    <row r="311" spans="1:6" ht="20.25" customHeight="1" outlineLevel="1">
      <c r="A311" s="21" t="s">
        <v>244</v>
      </c>
      <c r="B311" s="22" t="s">
        <v>419</v>
      </c>
      <c r="C311" s="22" t="s">
        <v>245</v>
      </c>
      <c r="D311" s="22" t="s">
        <v>124</v>
      </c>
      <c r="E311" s="22" t="s">
        <v>6</v>
      </c>
      <c r="F311" s="54">
        <f>F312</f>
        <v>2496000</v>
      </c>
    </row>
    <row r="312" spans="1:8" s="45" customFormat="1" ht="56.25" outlineLevel="1">
      <c r="A312" s="50" t="s">
        <v>375</v>
      </c>
      <c r="B312" s="37" t="s">
        <v>419</v>
      </c>
      <c r="C312" s="37" t="s">
        <v>245</v>
      </c>
      <c r="D312" s="37" t="s">
        <v>132</v>
      </c>
      <c r="E312" s="37" t="s">
        <v>6</v>
      </c>
      <c r="F312" s="59">
        <f>F313</f>
        <v>2496000</v>
      </c>
      <c r="G312" s="46"/>
      <c r="H312" s="46"/>
    </row>
    <row r="313" spans="1:6" ht="37.5" outlineLevel="1">
      <c r="A313" s="21" t="s">
        <v>306</v>
      </c>
      <c r="B313" s="22" t="s">
        <v>419</v>
      </c>
      <c r="C313" s="22" t="s">
        <v>245</v>
      </c>
      <c r="D313" s="22" t="s">
        <v>300</v>
      </c>
      <c r="E313" s="22" t="s">
        <v>6</v>
      </c>
      <c r="F313" s="54">
        <f>F314+F317</f>
        <v>2496000</v>
      </c>
    </row>
    <row r="314" spans="1:6" ht="37.5" outlineLevel="1">
      <c r="A314" s="13" t="s">
        <v>477</v>
      </c>
      <c r="B314" s="22" t="s">
        <v>419</v>
      </c>
      <c r="C314" s="22" t="s">
        <v>245</v>
      </c>
      <c r="D314" s="22" t="s">
        <v>491</v>
      </c>
      <c r="E314" s="22" t="s">
        <v>6</v>
      </c>
      <c r="F314" s="54">
        <f>F315</f>
        <v>2346000</v>
      </c>
    </row>
    <row r="315" spans="1:6" ht="18.75" outlineLevel="1">
      <c r="A315" s="21" t="s">
        <v>19</v>
      </c>
      <c r="B315" s="22" t="s">
        <v>419</v>
      </c>
      <c r="C315" s="22" t="s">
        <v>245</v>
      </c>
      <c r="D315" s="22" t="s">
        <v>491</v>
      </c>
      <c r="E315" s="22" t="s">
        <v>20</v>
      </c>
      <c r="F315" s="54">
        <f>F316</f>
        <v>2346000</v>
      </c>
    </row>
    <row r="316" spans="1:6" ht="56.25" outlineLevel="1">
      <c r="A316" s="21" t="s">
        <v>46</v>
      </c>
      <c r="B316" s="22" t="s">
        <v>419</v>
      </c>
      <c r="C316" s="22" t="s">
        <v>245</v>
      </c>
      <c r="D316" s="22" t="s">
        <v>491</v>
      </c>
      <c r="E316" s="22" t="s">
        <v>47</v>
      </c>
      <c r="F316" s="54">
        <v>2346000</v>
      </c>
    </row>
    <row r="317" spans="1:6" ht="37.5" customHeight="1" outlineLevel="1">
      <c r="A317" s="21" t="s">
        <v>257</v>
      </c>
      <c r="B317" s="22" t="s">
        <v>419</v>
      </c>
      <c r="C317" s="22" t="s">
        <v>245</v>
      </c>
      <c r="D317" s="22" t="s">
        <v>307</v>
      </c>
      <c r="E317" s="22" t="s">
        <v>6</v>
      </c>
      <c r="F317" s="54">
        <f>F318</f>
        <v>150000</v>
      </c>
    </row>
    <row r="318" spans="1:6" ht="18.75" outlineLevel="1">
      <c r="A318" s="21" t="s">
        <v>19</v>
      </c>
      <c r="B318" s="22" t="s">
        <v>419</v>
      </c>
      <c r="C318" s="22" t="s">
        <v>245</v>
      </c>
      <c r="D318" s="22" t="s">
        <v>307</v>
      </c>
      <c r="E318" s="22" t="s">
        <v>20</v>
      </c>
      <c r="F318" s="54">
        <f>F319</f>
        <v>150000</v>
      </c>
    </row>
    <row r="319" spans="1:6" ht="56.25" outlineLevel="1">
      <c r="A319" s="21" t="s">
        <v>46</v>
      </c>
      <c r="B319" s="22" t="s">
        <v>419</v>
      </c>
      <c r="C319" s="22" t="s">
        <v>245</v>
      </c>
      <c r="D319" s="22" t="s">
        <v>307</v>
      </c>
      <c r="E319" s="22" t="s">
        <v>47</v>
      </c>
      <c r="F319" s="56">
        <v>150000</v>
      </c>
    </row>
    <row r="320" spans="1:8" s="45" customFormat="1" ht="18.75" customHeight="1" outlineLevel="1">
      <c r="A320" s="50" t="s">
        <v>63</v>
      </c>
      <c r="B320" s="37" t="s">
        <v>419</v>
      </c>
      <c r="C320" s="37" t="s">
        <v>64</v>
      </c>
      <c r="D320" s="37" t="s">
        <v>124</v>
      </c>
      <c r="E320" s="37" t="s">
        <v>6</v>
      </c>
      <c r="F320" s="58">
        <f>F321</f>
        <v>515000</v>
      </c>
      <c r="G320" s="46"/>
      <c r="H320" s="46"/>
    </row>
    <row r="321" spans="1:6" ht="18.75" outlineLevel="2">
      <c r="A321" s="21" t="s">
        <v>65</v>
      </c>
      <c r="B321" s="22" t="s">
        <v>419</v>
      </c>
      <c r="C321" s="22" t="s">
        <v>66</v>
      </c>
      <c r="D321" s="22" t="s">
        <v>124</v>
      </c>
      <c r="E321" s="22" t="s">
        <v>6</v>
      </c>
      <c r="F321" s="56">
        <f>F322+F331</f>
        <v>515000</v>
      </c>
    </row>
    <row r="322" spans="1:8" s="45" customFormat="1" ht="41.25" customHeight="1" outlineLevel="3">
      <c r="A322" s="50" t="s">
        <v>308</v>
      </c>
      <c r="B322" s="37" t="s">
        <v>419</v>
      </c>
      <c r="C322" s="37" t="s">
        <v>66</v>
      </c>
      <c r="D322" s="37" t="s">
        <v>133</v>
      </c>
      <c r="E322" s="37" t="s">
        <v>6</v>
      </c>
      <c r="F322" s="58">
        <f>F323+F327</f>
        <v>470000</v>
      </c>
      <c r="G322" s="46"/>
      <c r="H322" s="46"/>
    </row>
    <row r="323" spans="1:6" ht="42.75" customHeight="1" outlineLevel="3">
      <c r="A323" s="21" t="s">
        <v>309</v>
      </c>
      <c r="B323" s="22" t="s">
        <v>419</v>
      </c>
      <c r="C323" s="22" t="s">
        <v>66</v>
      </c>
      <c r="D323" s="22" t="s">
        <v>344</v>
      </c>
      <c r="E323" s="22" t="s">
        <v>6</v>
      </c>
      <c r="F323" s="56">
        <f>F324</f>
        <v>440000</v>
      </c>
    </row>
    <row r="324" spans="1:6" ht="23.25" customHeight="1" outlineLevel="3">
      <c r="A324" s="21" t="s">
        <v>201</v>
      </c>
      <c r="B324" s="22" t="s">
        <v>419</v>
      </c>
      <c r="C324" s="22" t="s">
        <v>66</v>
      </c>
      <c r="D324" s="22" t="s">
        <v>311</v>
      </c>
      <c r="E324" s="22" t="s">
        <v>6</v>
      </c>
      <c r="F324" s="56">
        <f>F325</f>
        <v>440000</v>
      </c>
    </row>
    <row r="325" spans="1:6" ht="23.25" customHeight="1" outlineLevel="3">
      <c r="A325" s="21" t="s">
        <v>15</v>
      </c>
      <c r="B325" s="22" t="s">
        <v>419</v>
      </c>
      <c r="C325" s="22" t="s">
        <v>66</v>
      </c>
      <c r="D325" s="22" t="s">
        <v>311</v>
      </c>
      <c r="E325" s="22" t="s">
        <v>16</v>
      </c>
      <c r="F325" s="56">
        <f>F326</f>
        <v>440000</v>
      </c>
    </row>
    <row r="326" spans="1:6" ht="22.5" customHeight="1" outlineLevel="3">
      <c r="A326" s="21" t="s">
        <v>17</v>
      </c>
      <c r="B326" s="22" t="s">
        <v>419</v>
      </c>
      <c r="C326" s="22" t="s">
        <v>66</v>
      </c>
      <c r="D326" s="22" t="s">
        <v>311</v>
      </c>
      <c r="E326" s="22" t="s">
        <v>18</v>
      </c>
      <c r="F326" s="56">
        <v>440000</v>
      </c>
    </row>
    <row r="327" spans="1:6" ht="37.5" outlineLevel="7">
      <c r="A327" s="21" t="s">
        <v>312</v>
      </c>
      <c r="B327" s="22" t="s">
        <v>419</v>
      </c>
      <c r="C327" s="22" t="s">
        <v>66</v>
      </c>
      <c r="D327" s="22" t="s">
        <v>203</v>
      </c>
      <c r="E327" s="22" t="s">
        <v>6</v>
      </c>
      <c r="F327" s="54">
        <f>F328</f>
        <v>30000</v>
      </c>
    </row>
    <row r="328" spans="1:6" ht="25.5" customHeight="1" outlineLevel="5">
      <c r="A328" s="21" t="s">
        <v>67</v>
      </c>
      <c r="B328" s="22" t="s">
        <v>419</v>
      </c>
      <c r="C328" s="22" t="s">
        <v>66</v>
      </c>
      <c r="D328" s="22" t="s">
        <v>202</v>
      </c>
      <c r="E328" s="22" t="s">
        <v>6</v>
      </c>
      <c r="F328" s="56">
        <f>F329</f>
        <v>30000</v>
      </c>
    </row>
    <row r="329" spans="1:6" ht="37.5" outlineLevel="6">
      <c r="A329" s="21" t="s">
        <v>15</v>
      </c>
      <c r="B329" s="22" t="s">
        <v>419</v>
      </c>
      <c r="C329" s="22" t="s">
        <v>66</v>
      </c>
      <c r="D329" s="22" t="s">
        <v>202</v>
      </c>
      <c r="E329" s="22" t="s">
        <v>16</v>
      </c>
      <c r="F329" s="56">
        <f>F330</f>
        <v>30000</v>
      </c>
    </row>
    <row r="330" spans="1:6" ht="21" customHeight="1" outlineLevel="7">
      <c r="A330" s="21" t="s">
        <v>17</v>
      </c>
      <c r="B330" s="22" t="s">
        <v>419</v>
      </c>
      <c r="C330" s="22" t="s">
        <v>66</v>
      </c>
      <c r="D330" s="22" t="s">
        <v>202</v>
      </c>
      <c r="E330" s="22" t="s">
        <v>18</v>
      </c>
      <c r="F330" s="56">
        <v>30000</v>
      </c>
    </row>
    <row r="331" spans="1:8" s="45" customFormat="1" ht="75" outlineLevel="3">
      <c r="A331" s="50" t="s">
        <v>384</v>
      </c>
      <c r="B331" s="37" t="s">
        <v>419</v>
      </c>
      <c r="C331" s="37" t="s">
        <v>66</v>
      </c>
      <c r="D331" s="37" t="s">
        <v>313</v>
      </c>
      <c r="E331" s="37" t="s">
        <v>6</v>
      </c>
      <c r="F331" s="58">
        <f>F332</f>
        <v>45000</v>
      </c>
      <c r="G331" s="46"/>
      <c r="H331" s="46"/>
    </row>
    <row r="332" spans="1:6" ht="37.5" outlineLevel="5">
      <c r="A332" s="21" t="s">
        <v>314</v>
      </c>
      <c r="B332" s="22" t="s">
        <v>419</v>
      </c>
      <c r="C332" s="22" t="s">
        <v>66</v>
      </c>
      <c r="D332" s="22" t="s">
        <v>315</v>
      </c>
      <c r="E332" s="22" t="s">
        <v>6</v>
      </c>
      <c r="F332" s="56">
        <f>F334</f>
        <v>45000</v>
      </c>
    </row>
    <row r="333" spans="1:6" ht="18.75" outlineLevel="5">
      <c r="A333" s="21" t="s">
        <v>316</v>
      </c>
      <c r="B333" s="22" t="s">
        <v>419</v>
      </c>
      <c r="C333" s="22" t="s">
        <v>66</v>
      </c>
      <c r="D333" s="22" t="s">
        <v>317</v>
      </c>
      <c r="E333" s="22" t="s">
        <v>6</v>
      </c>
      <c r="F333" s="56">
        <f>F334</f>
        <v>45000</v>
      </c>
    </row>
    <row r="334" spans="1:6" ht="37.5" outlineLevel="6">
      <c r="A334" s="21" t="s">
        <v>15</v>
      </c>
      <c r="B334" s="22" t="s">
        <v>419</v>
      </c>
      <c r="C334" s="22" t="s">
        <v>66</v>
      </c>
      <c r="D334" s="22" t="s">
        <v>317</v>
      </c>
      <c r="E334" s="22" t="s">
        <v>16</v>
      </c>
      <c r="F334" s="56">
        <f>F335</f>
        <v>45000</v>
      </c>
    </row>
    <row r="335" spans="1:6" ht="20.25" customHeight="1" outlineLevel="7">
      <c r="A335" s="21" t="s">
        <v>17</v>
      </c>
      <c r="B335" s="22" t="s">
        <v>419</v>
      </c>
      <c r="C335" s="22" t="s">
        <v>66</v>
      </c>
      <c r="D335" s="22" t="s">
        <v>317</v>
      </c>
      <c r="E335" s="22" t="s">
        <v>18</v>
      </c>
      <c r="F335" s="56">
        <v>45000</v>
      </c>
    </row>
    <row r="336" spans="1:8" s="45" customFormat="1" ht="18.75" outlineLevel="1">
      <c r="A336" s="50" t="s">
        <v>68</v>
      </c>
      <c r="B336" s="37" t="s">
        <v>419</v>
      </c>
      <c r="C336" s="37" t="s">
        <v>69</v>
      </c>
      <c r="D336" s="37" t="s">
        <v>124</v>
      </c>
      <c r="E336" s="37" t="s">
        <v>6</v>
      </c>
      <c r="F336" s="58">
        <f>F337</f>
        <v>16476920</v>
      </c>
      <c r="G336" s="46"/>
      <c r="H336" s="46"/>
    </row>
    <row r="337" spans="1:6" ht="18.75" outlineLevel="2">
      <c r="A337" s="21" t="s">
        <v>212</v>
      </c>
      <c r="B337" s="22" t="s">
        <v>419</v>
      </c>
      <c r="C337" s="22" t="s">
        <v>211</v>
      </c>
      <c r="D337" s="22" t="s">
        <v>124</v>
      </c>
      <c r="E337" s="22" t="s">
        <v>6</v>
      </c>
      <c r="F337" s="56">
        <f>F338</f>
        <v>16476920</v>
      </c>
    </row>
    <row r="338" spans="1:8" s="45" customFormat="1" ht="37.5" outlineLevel="3">
      <c r="A338" s="50" t="s">
        <v>320</v>
      </c>
      <c r="B338" s="37" t="s">
        <v>419</v>
      </c>
      <c r="C338" s="37" t="s">
        <v>211</v>
      </c>
      <c r="D338" s="37" t="s">
        <v>134</v>
      </c>
      <c r="E338" s="37" t="s">
        <v>6</v>
      </c>
      <c r="F338" s="58">
        <f>F339+F343</f>
        <v>16476920</v>
      </c>
      <c r="G338" s="46"/>
      <c r="H338" s="46"/>
    </row>
    <row r="339" spans="1:6" ht="37.5" outlineLevel="3">
      <c r="A339" s="21" t="s">
        <v>319</v>
      </c>
      <c r="B339" s="22" t="s">
        <v>419</v>
      </c>
      <c r="C339" s="22" t="s">
        <v>211</v>
      </c>
      <c r="D339" s="22" t="s">
        <v>188</v>
      </c>
      <c r="E339" s="22" t="s">
        <v>6</v>
      </c>
      <c r="F339" s="56">
        <f>F340</f>
        <v>16476920</v>
      </c>
    </row>
    <row r="340" spans="1:6" ht="56.25" outlineLevel="5">
      <c r="A340" s="21" t="s">
        <v>72</v>
      </c>
      <c r="B340" s="22" t="s">
        <v>419</v>
      </c>
      <c r="C340" s="22" t="s">
        <v>211</v>
      </c>
      <c r="D340" s="22" t="s">
        <v>135</v>
      </c>
      <c r="E340" s="22" t="s">
        <v>6</v>
      </c>
      <c r="F340" s="56">
        <f>F341</f>
        <v>16476920</v>
      </c>
    </row>
    <row r="341" spans="1:6" ht="37.5" outlineLevel="6">
      <c r="A341" s="21" t="s">
        <v>36</v>
      </c>
      <c r="B341" s="22" t="s">
        <v>419</v>
      </c>
      <c r="C341" s="22" t="s">
        <v>211</v>
      </c>
      <c r="D341" s="22" t="s">
        <v>135</v>
      </c>
      <c r="E341" s="22" t="s">
        <v>37</v>
      </c>
      <c r="F341" s="56">
        <f>F342</f>
        <v>16476920</v>
      </c>
    </row>
    <row r="342" spans="1:6" ht="18" customHeight="1" outlineLevel="7">
      <c r="A342" s="21" t="s">
        <v>73</v>
      </c>
      <c r="B342" s="22" t="s">
        <v>419</v>
      </c>
      <c r="C342" s="22" t="s">
        <v>211</v>
      </c>
      <c r="D342" s="22" t="s">
        <v>135</v>
      </c>
      <c r="E342" s="22" t="s">
        <v>74</v>
      </c>
      <c r="F342" s="56">
        <v>16476920</v>
      </c>
    </row>
    <row r="343" spans="1:6" ht="37.5" hidden="1" outlineLevel="7">
      <c r="A343" s="21" t="s">
        <v>170</v>
      </c>
      <c r="B343" s="22" t="s">
        <v>419</v>
      </c>
      <c r="C343" s="22" t="s">
        <v>211</v>
      </c>
      <c r="D343" s="22" t="s">
        <v>189</v>
      </c>
      <c r="E343" s="22" t="s">
        <v>6</v>
      </c>
      <c r="F343" s="56">
        <f>F344</f>
        <v>0</v>
      </c>
    </row>
    <row r="344" spans="1:6" ht="75" hidden="1" outlineLevel="7">
      <c r="A344" s="21" t="s">
        <v>440</v>
      </c>
      <c r="B344" s="22" t="s">
        <v>419</v>
      </c>
      <c r="C344" s="22" t="s">
        <v>211</v>
      </c>
      <c r="D344" s="22" t="s">
        <v>441</v>
      </c>
      <c r="E344" s="22" t="s">
        <v>6</v>
      </c>
      <c r="F344" s="56">
        <f>F345</f>
        <v>0</v>
      </c>
    </row>
    <row r="345" spans="1:6" ht="37.5" hidden="1" outlineLevel="7">
      <c r="A345" s="21" t="s">
        <v>36</v>
      </c>
      <c r="B345" s="22" t="s">
        <v>419</v>
      </c>
      <c r="C345" s="22" t="s">
        <v>211</v>
      </c>
      <c r="D345" s="22" t="s">
        <v>441</v>
      </c>
      <c r="E345" s="22" t="s">
        <v>37</v>
      </c>
      <c r="F345" s="56">
        <f>F346</f>
        <v>0</v>
      </c>
    </row>
    <row r="346" spans="1:6" ht="18.75" hidden="1" outlineLevel="7">
      <c r="A346" s="21" t="s">
        <v>73</v>
      </c>
      <c r="B346" s="22" t="s">
        <v>419</v>
      </c>
      <c r="C346" s="22" t="s">
        <v>211</v>
      </c>
      <c r="D346" s="22" t="s">
        <v>441</v>
      </c>
      <c r="E346" s="22" t="s">
        <v>74</v>
      </c>
      <c r="F346" s="56">
        <v>0</v>
      </c>
    </row>
    <row r="347" spans="1:8" s="45" customFormat="1" ht="18.75" outlineLevel="1" collapsed="1">
      <c r="A347" s="50" t="s">
        <v>78</v>
      </c>
      <c r="B347" s="37" t="s">
        <v>419</v>
      </c>
      <c r="C347" s="37" t="s">
        <v>79</v>
      </c>
      <c r="D347" s="37" t="s">
        <v>124</v>
      </c>
      <c r="E347" s="37" t="s">
        <v>6</v>
      </c>
      <c r="F347" s="58">
        <f>F348+F369</f>
        <v>36209671.79</v>
      </c>
      <c r="G347" s="46"/>
      <c r="H347" s="46"/>
    </row>
    <row r="348" spans="1:6" ht="18.75" outlineLevel="2">
      <c r="A348" s="21" t="s">
        <v>80</v>
      </c>
      <c r="B348" s="22" t="s">
        <v>419</v>
      </c>
      <c r="C348" s="22" t="s">
        <v>81</v>
      </c>
      <c r="D348" s="22" t="s">
        <v>124</v>
      </c>
      <c r="E348" s="22" t="s">
        <v>6</v>
      </c>
      <c r="F348" s="56">
        <f>F349</f>
        <v>36209671.79</v>
      </c>
    </row>
    <row r="349" spans="1:8" s="45" customFormat="1" ht="37.5" outlineLevel="3">
      <c r="A349" s="50" t="s">
        <v>320</v>
      </c>
      <c r="B349" s="22" t="s">
        <v>419</v>
      </c>
      <c r="C349" s="37" t="s">
        <v>81</v>
      </c>
      <c r="D349" s="37" t="s">
        <v>134</v>
      </c>
      <c r="E349" s="37" t="s">
        <v>6</v>
      </c>
      <c r="F349" s="58">
        <f>F350+F364+F354</f>
        <v>36209671.79</v>
      </c>
      <c r="G349" s="46"/>
      <c r="H349" s="46"/>
    </row>
    <row r="350" spans="1:6" ht="21.75" customHeight="1" outlineLevel="3">
      <c r="A350" s="21" t="s">
        <v>321</v>
      </c>
      <c r="B350" s="22" t="s">
        <v>419</v>
      </c>
      <c r="C350" s="22" t="s">
        <v>81</v>
      </c>
      <c r="D350" s="22" t="s">
        <v>187</v>
      </c>
      <c r="E350" s="22" t="s">
        <v>6</v>
      </c>
      <c r="F350" s="56">
        <f>F361+F358+F351</f>
        <v>8922611.79</v>
      </c>
    </row>
    <row r="351" spans="1:6" ht="37.5" outlineLevel="7">
      <c r="A351" s="26" t="s">
        <v>83</v>
      </c>
      <c r="B351" s="22" t="s">
        <v>419</v>
      </c>
      <c r="C351" s="22" t="s">
        <v>81</v>
      </c>
      <c r="D351" s="22" t="s">
        <v>139</v>
      </c>
      <c r="E351" s="22" t="s">
        <v>6</v>
      </c>
      <c r="F351" s="56">
        <f>F352</f>
        <v>8689165.51</v>
      </c>
    </row>
    <row r="352" spans="1:6" ht="37.5" outlineLevel="7">
      <c r="A352" s="21" t="s">
        <v>36</v>
      </c>
      <c r="B352" s="22" t="s">
        <v>419</v>
      </c>
      <c r="C352" s="22" t="s">
        <v>81</v>
      </c>
      <c r="D352" s="22" t="s">
        <v>139</v>
      </c>
      <c r="E352" s="22" t="s">
        <v>37</v>
      </c>
      <c r="F352" s="56">
        <f>F353</f>
        <v>8689165.51</v>
      </c>
    </row>
    <row r="353" spans="1:6" ht="18.75" outlineLevel="7">
      <c r="A353" s="21" t="s">
        <v>73</v>
      </c>
      <c r="B353" s="22" t="s">
        <v>419</v>
      </c>
      <c r="C353" s="22" t="s">
        <v>81</v>
      </c>
      <c r="D353" s="22" t="s">
        <v>139</v>
      </c>
      <c r="E353" s="22" t="s">
        <v>74</v>
      </c>
      <c r="F353" s="56">
        <v>8689165.51</v>
      </c>
    </row>
    <row r="354" spans="1:6" ht="37.5" outlineLevel="7">
      <c r="A354" s="107" t="s">
        <v>518</v>
      </c>
      <c r="B354" s="106" t="s">
        <v>419</v>
      </c>
      <c r="C354" s="106" t="s">
        <v>81</v>
      </c>
      <c r="D354" s="106" t="s">
        <v>517</v>
      </c>
      <c r="E354" s="106" t="s">
        <v>6</v>
      </c>
      <c r="F354" s="56">
        <f>F355</f>
        <v>25065560</v>
      </c>
    </row>
    <row r="355" spans="1:6" ht="37.5" outlineLevel="7">
      <c r="A355" s="14" t="s">
        <v>83</v>
      </c>
      <c r="B355" s="106" t="s">
        <v>419</v>
      </c>
      <c r="C355" s="106" t="s">
        <v>81</v>
      </c>
      <c r="D355" s="106" t="s">
        <v>516</v>
      </c>
      <c r="E355" s="106" t="s">
        <v>6</v>
      </c>
      <c r="F355" s="56">
        <f>F356</f>
        <v>25065560</v>
      </c>
    </row>
    <row r="356" spans="1:6" ht="37.5" outlineLevel="7">
      <c r="A356" s="107" t="s">
        <v>36</v>
      </c>
      <c r="B356" s="106" t="s">
        <v>419</v>
      </c>
      <c r="C356" s="106" t="s">
        <v>81</v>
      </c>
      <c r="D356" s="106" t="s">
        <v>516</v>
      </c>
      <c r="E356" s="106" t="s">
        <v>37</v>
      </c>
      <c r="F356" s="56">
        <f>F357</f>
        <v>25065560</v>
      </c>
    </row>
    <row r="357" spans="1:6" ht="18.75" outlineLevel="7">
      <c r="A357" s="107" t="s">
        <v>73</v>
      </c>
      <c r="B357" s="106" t="s">
        <v>419</v>
      </c>
      <c r="C357" s="106" t="s">
        <v>81</v>
      </c>
      <c r="D357" s="106" t="s">
        <v>516</v>
      </c>
      <c r="E357" s="106" t="s">
        <v>74</v>
      </c>
      <c r="F357" s="56">
        <v>25065560</v>
      </c>
    </row>
    <row r="358" spans="1:6" ht="75" outlineLevel="7">
      <c r="A358" s="13" t="s">
        <v>345</v>
      </c>
      <c r="B358" s="22" t="s">
        <v>419</v>
      </c>
      <c r="C358" s="22" t="s">
        <v>81</v>
      </c>
      <c r="D358" s="22" t="s">
        <v>246</v>
      </c>
      <c r="E358" s="22" t="s">
        <v>6</v>
      </c>
      <c r="F358" s="56">
        <f>F359</f>
        <v>226442.89</v>
      </c>
    </row>
    <row r="359" spans="1:6" ht="37.5" outlineLevel="7">
      <c r="A359" s="21" t="s">
        <v>36</v>
      </c>
      <c r="B359" s="22" t="s">
        <v>419</v>
      </c>
      <c r="C359" s="22" t="s">
        <v>81</v>
      </c>
      <c r="D359" s="22" t="s">
        <v>246</v>
      </c>
      <c r="E359" s="22" t="s">
        <v>37</v>
      </c>
      <c r="F359" s="56">
        <f>F360</f>
        <v>226442.89</v>
      </c>
    </row>
    <row r="360" spans="1:6" ht="18.75" outlineLevel="7">
      <c r="A360" s="21" t="s">
        <v>73</v>
      </c>
      <c r="B360" s="22" t="s">
        <v>419</v>
      </c>
      <c r="C360" s="22" t="s">
        <v>81</v>
      </c>
      <c r="D360" s="22" t="s">
        <v>246</v>
      </c>
      <c r="E360" s="22" t="s">
        <v>74</v>
      </c>
      <c r="F360" s="56">
        <v>226442.89</v>
      </c>
    </row>
    <row r="361" spans="1:6" ht="36.75" customHeight="1" outlineLevel="3">
      <c r="A361" s="21" t="s">
        <v>258</v>
      </c>
      <c r="B361" s="22" t="s">
        <v>419</v>
      </c>
      <c r="C361" s="22" t="s">
        <v>81</v>
      </c>
      <c r="D361" s="22" t="s">
        <v>259</v>
      </c>
      <c r="E361" s="22" t="s">
        <v>6</v>
      </c>
      <c r="F361" s="56">
        <f>F362</f>
        <v>7003.39</v>
      </c>
    </row>
    <row r="362" spans="1:6" ht="37.5" outlineLevel="3">
      <c r="A362" s="21" t="s">
        <v>36</v>
      </c>
      <c r="B362" s="22" t="s">
        <v>419</v>
      </c>
      <c r="C362" s="22" t="s">
        <v>81</v>
      </c>
      <c r="D362" s="22" t="s">
        <v>259</v>
      </c>
      <c r="E362" s="22" t="s">
        <v>37</v>
      </c>
      <c r="F362" s="56">
        <f>F363</f>
        <v>7003.39</v>
      </c>
    </row>
    <row r="363" spans="1:6" ht="18.75" outlineLevel="3">
      <c r="A363" s="21" t="s">
        <v>73</v>
      </c>
      <c r="B363" s="22" t="s">
        <v>419</v>
      </c>
      <c r="C363" s="22" t="s">
        <v>81</v>
      </c>
      <c r="D363" s="22" t="s">
        <v>259</v>
      </c>
      <c r="E363" s="22" t="s">
        <v>74</v>
      </c>
      <c r="F363" s="56">
        <v>7003.39</v>
      </c>
    </row>
    <row r="364" spans="1:6" ht="37.5" outlineLevel="7">
      <c r="A364" s="21" t="s">
        <v>170</v>
      </c>
      <c r="B364" s="22" t="s">
        <v>419</v>
      </c>
      <c r="C364" s="22" t="s">
        <v>81</v>
      </c>
      <c r="D364" s="22" t="s">
        <v>189</v>
      </c>
      <c r="E364" s="22" t="s">
        <v>6</v>
      </c>
      <c r="F364" s="54">
        <f>F365</f>
        <v>2221500</v>
      </c>
    </row>
    <row r="365" spans="1:6" ht="18.75" outlineLevel="5">
      <c r="A365" s="21" t="s">
        <v>82</v>
      </c>
      <c r="B365" s="22" t="s">
        <v>419</v>
      </c>
      <c r="C365" s="22" t="s">
        <v>81</v>
      </c>
      <c r="D365" s="22" t="s">
        <v>138</v>
      </c>
      <c r="E365" s="22" t="s">
        <v>6</v>
      </c>
      <c r="F365" s="56">
        <f>F366</f>
        <v>2221500</v>
      </c>
    </row>
    <row r="366" spans="1:6" ht="37.5" outlineLevel="6">
      <c r="A366" s="21" t="s">
        <v>36</v>
      </c>
      <c r="B366" s="22" t="s">
        <v>419</v>
      </c>
      <c r="C366" s="22" t="s">
        <v>81</v>
      </c>
      <c r="D366" s="22" t="s">
        <v>138</v>
      </c>
      <c r="E366" s="22" t="s">
        <v>37</v>
      </c>
      <c r="F366" s="56">
        <f>F367+F368</f>
        <v>2221500</v>
      </c>
    </row>
    <row r="367" spans="1:6" ht="18.75" outlineLevel="7">
      <c r="A367" s="21" t="s">
        <v>73</v>
      </c>
      <c r="B367" s="22" t="s">
        <v>419</v>
      </c>
      <c r="C367" s="22" t="s">
        <v>81</v>
      </c>
      <c r="D367" s="22" t="s">
        <v>138</v>
      </c>
      <c r="E367" s="22" t="s">
        <v>74</v>
      </c>
      <c r="F367" s="56">
        <v>2107500</v>
      </c>
    </row>
    <row r="368" spans="1:6" ht="36.75" customHeight="1" outlineLevel="7">
      <c r="A368" s="21" t="s">
        <v>322</v>
      </c>
      <c r="B368" s="22" t="s">
        <v>419</v>
      </c>
      <c r="C368" s="22" t="s">
        <v>81</v>
      </c>
      <c r="D368" s="22" t="s">
        <v>138</v>
      </c>
      <c r="E368" s="22" t="s">
        <v>208</v>
      </c>
      <c r="F368" s="56">
        <v>114000</v>
      </c>
    </row>
    <row r="369" spans="1:6" ht="18.75" hidden="1" outlineLevel="7">
      <c r="A369" s="21" t="s">
        <v>442</v>
      </c>
      <c r="B369" s="22" t="s">
        <v>419</v>
      </c>
      <c r="C369" s="22" t="s">
        <v>443</v>
      </c>
      <c r="D369" s="22" t="s">
        <v>124</v>
      </c>
      <c r="E369" s="22" t="s">
        <v>6</v>
      </c>
      <c r="F369" s="56">
        <f>F370</f>
        <v>0</v>
      </c>
    </row>
    <row r="370" spans="1:6" ht="37.5" hidden="1" outlineLevel="7">
      <c r="A370" s="21" t="s">
        <v>320</v>
      </c>
      <c r="B370" s="22" t="s">
        <v>419</v>
      </c>
      <c r="C370" s="22" t="s">
        <v>443</v>
      </c>
      <c r="D370" s="22" t="s">
        <v>134</v>
      </c>
      <c r="E370" s="22" t="s">
        <v>6</v>
      </c>
      <c r="F370" s="56">
        <f>F371</f>
        <v>0</v>
      </c>
    </row>
    <row r="371" spans="1:6" ht="37.5" hidden="1" outlineLevel="7">
      <c r="A371" s="21" t="s">
        <v>170</v>
      </c>
      <c r="B371" s="22" t="s">
        <v>419</v>
      </c>
      <c r="C371" s="22" t="s">
        <v>443</v>
      </c>
      <c r="D371" s="22" t="s">
        <v>189</v>
      </c>
      <c r="E371" s="22" t="s">
        <v>6</v>
      </c>
      <c r="F371" s="56">
        <f>F372</f>
        <v>0</v>
      </c>
    </row>
    <row r="372" spans="1:6" ht="56.25" hidden="1" outlineLevel="7">
      <c r="A372" s="21" t="s">
        <v>444</v>
      </c>
      <c r="B372" s="22" t="s">
        <v>419</v>
      </c>
      <c r="C372" s="22" t="s">
        <v>443</v>
      </c>
      <c r="D372" s="22" t="s">
        <v>445</v>
      </c>
      <c r="E372" s="22" t="s">
        <v>6</v>
      </c>
      <c r="F372" s="56">
        <f>F373</f>
        <v>0</v>
      </c>
    </row>
    <row r="373" spans="1:6" ht="37.5" hidden="1" outlineLevel="7">
      <c r="A373" s="21" t="s">
        <v>36</v>
      </c>
      <c r="B373" s="22" t="s">
        <v>419</v>
      </c>
      <c r="C373" s="22" t="s">
        <v>443</v>
      </c>
      <c r="D373" s="22" t="s">
        <v>445</v>
      </c>
      <c r="E373" s="22" t="s">
        <v>37</v>
      </c>
      <c r="F373" s="56">
        <f>F374</f>
        <v>0</v>
      </c>
    </row>
    <row r="374" spans="1:6" ht="18.75" hidden="1" outlineLevel="7">
      <c r="A374" s="21" t="s">
        <v>73</v>
      </c>
      <c r="B374" s="22" t="s">
        <v>419</v>
      </c>
      <c r="C374" s="22" t="s">
        <v>443</v>
      </c>
      <c r="D374" s="22" t="s">
        <v>445</v>
      </c>
      <c r="E374" s="22" t="s">
        <v>74</v>
      </c>
      <c r="F374" s="56">
        <v>0</v>
      </c>
    </row>
    <row r="375" spans="1:8" s="45" customFormat="1" ht="18.75" outlineLevel="1" collapsed="1">
      <c r="A375" s="50" t="s">
        <v>84</v>
      </c>
      <c r="B375" s="37" t="s">
        <v>419</v>
      </c>
      <c r="C375" s="37" t="s">
        <v>85</v>
      </c>
      <c r="D375" s="37" t="s">
        <v>124</v>
      </c>
      <c r="E375" s="37" t="s">
        <v>6</v>
      </c>
      <c r="F375" s="58">
        <f>F376+F381+F396</f>
        <v>44522537.28</v>
      </c>
      <c r="G375" s="46"/>
      <c r="H375" s="46"/>
    </row>
    <row r="376" spans="1:6" ht="18.75" outlineLevel="2">
      <c r="A376" s="21" t="s">
        <v>86</v>
      </c>
      <c r="B376" s="22" t="s">
        <v>419</v>
      </c>
      <c r="C376" s="22" t="s">
        <v>87</v>
      </c>
      <c r="D376" s="22" t="s">
        <v>124</v>
      </c>
      <c r="E376" s="22" t="s">
        <v>6</v>
      </c>
      <c r="F376" s="56">
        <f>F377</f>
        <v>5397734.92</v>
      </c>
    </row>
    <row r="377" spans="1:6" ht="37.5" outlineLevel="4">
      <c r="A377" s="21" t="s">
        <v>130</v>
      </c>
      <c r="B377" s="22" t="s">
        <v>419</v>
      </c>
      <c r="C377" s="22" t="s">
        <v>87</v>
      </c>
      <c r="D377" s="22" t="s">
        <v>125</v>
      </c>
      <c r="E377" s="22" t="s">
        <v>6</v>
      </c>
      <c r="F377" s="56">
        <f>F378</f>
        <v>5397734.92</v>
      </c>
    </row>
    <row r="378" spans="1:6" ht="18.75" outlineLevel="5">
      <c r="A378" s="21" t="s">
        <v>88</v>
      </c>
      <c r="B378" s="22" t="s">
        <v>419</v>
      </c>
      <c r="C378" s="22" t="s">
        <v>87</v>
      </c>
      <c r="D378" s="22" t="s">
        <v>140</v>
      </c>
      <c r="E378" s="22" t="s">
        <v>6</v>
      </c>
      <c r="F378" s="56">
        <f>F379</f>
        <v>5397734.92</v>
      </c>
    </row>
    <row r="379" spans="1:6" ht="18.75" outlineLevel="6">
      <c r="A379" s="21" t="s">
        <v>89</v>
      </c>
      <c r="B379" s="22" t="s">
        <v>419</v>
      </c>
      <c r="C379" s="22" t="s">
        <v>87</v>
      </c>
      <c r="D379" s="22" t="s">
        <v>140</v>
      </c>
      <c r="E379" s="22" t="s">
        <v>90</v>
      </c>
      <c r="F379" s="56">
        <f>F380</f>
        <v>5397734.92</v>
      </c>
    </row>
    <row r="380" spans="1:6" ht="18.75" outlineLevel="7">
      <c r="A380" s="21" t="s">
        <v>91</v>
      </c>
      <c r="B380" s="22" t="s">
        <v>419</v>
      </c>
      <c r="C380" s="22" t="s">
        <v>87</v>
      </c>
      <c r="D380" s="22" t="s">
        <v>140</v>
      </c>
      <c r="E380" s="22" t="s">
        <v>92</v>
      </c>
      <c r="F380" s="56">
        <v>5397734.92</v>
      </c>
    </row>
    <row r="381" spans="1:6" ht="18.75" outlineLevel="7">
      <c r="A381" s="21" t="s">
        <v>93</v>
      </c>
      <c r="B381" s="22" t="s">
        <v>419</v>
      </c>
      <c r="C381" s="22" t="s">
        <v>94</v>
      </c>
      <c r="D381" s="22" t="s">
        <v>124</v>
      </c>
      <c r="E381" s="22" t="s">
        <v>6</v>
      </c>
      <c r="F381" s="56">
        <f>F382+F392+F387</f>
        <v>858600</v>
      </c>
    </row>
    <row r="382" spans="1:8" s="45" customFormat="1" ht="37.5" outlineLevel="7">
      <c r="A382" s="50" t="s">
        <v>323</v>
      </c>
      <c r="B382" s="37" t="s">
        <v>419</v>
      </c>
      <c r="C382" s="37" t="s">
        <v>94</v>
      </c>
      <c r="D382" s="37" t="s">
        <v>127</v>
      </c>
      <c r="E382" s="37" t="s">
        <v>6</v>
      </c>
      <c r="F382" s="58">
        <f>F383</f>
        <v>200000</v>
      </c>
      <c r="G382" s="46"/>
      <c r="H382" s="46"/>
    </row>
    <row r="383" spans="1:6" ht="37.5" outlineLevel="7">
      <c r="A383" s="21" t="s">
        <v>324</v>
      </c>
      <c r="B383" s="22" t="s">
        <v>419</v>
      </c>
      <c r="C383" s="22" t="s">
        <v>94</v>
      </c>
      <c r="D383" s="22" t="s">
        <v>365</v>
      </c>
      <c r="E383" s="22" t="s">
        <v>6</v>
      </c>
      <c r="F383" s="56">
        <f>F384</f>
        <v>200000</v>
      </c>
    </row>
    <row r="384" spans="1:6" ht="37.5" outlineLevel="7">
      <c r="A384" s="21" t="s">
        <v>98</v>
      </c>
      <c r="B384" s="22" t="s">
        <v>419</v>
      </c>
      <c r="C384" s="22" t="s">
        <v>94</v>
      </c>
      <c r="D384" s="22" t="s">
        <v>366</v>
      </c>
      <c r="E384" s="22" t="s">
        <v>6</v>
      </c>
      <c r="F384" s="56">
        <f>F385</f>
        <v>200000</v>
      </c>
    </row>
    <row r="385" spans="1:6" ht="18.75" outlineLevel="7">
      <c r="A385" s="21" t="s">
        <v>89</v>
      </c>
      <c r="B385" s="22" t="s">
        <v>419</v>
      </c>
      <c r="C385" s="22" t="s">
        <v>94</v>
      </c>
      <c r="D385" s="22" t="s">
        <v>366</v>
      </c>
      <c r="E385" s="22" t="s">
        <v>90</v>
      </c>
      <c r="F385" s="56">
        <f>F386</f>
        <v>200000</v>
      </c>
    </row>
    <row r="386" spans="1:6" ht="37.5" outlineLevel="7">
      <c r="A386" s="21" t="s">
        <v>96</v>
      </c>
      <c r="B386" s="22" t="s">
        <v>419</v>
      </c>
      <c r="C386" s="22" t="s">
        <v>94</v>
      </c>
      <c r="D386" s="22" t="s">
        <v>366</v>
      </c>
      <c r="E386" s="22" t="s">
        <v>97</v>
      </c>
      <c r="F386" s="56">
        <v>200000</v>
      </c>
    </row>
    <row r="387" spans="1:8" s="45" customFormat="1" ht="38.25" customHeight="1" outlineLevel="7">
      <c r="A387" s="50" t="s">
        <v>325</v>
      </c>
      <c r="B387" s="37" t="s">
        <v>419</v>
      </c>
      <c r="C387" s="37" t="s">
        <v>94</v>
      </c>
      <c r="D387" s="37" t="s">
        <v>326</v>
      </c>
      <c r="E387" s="37" t="s">
        <v>6</v>
      </c>
      <c r="F387" s="59">
        <f>F388</f>
        <v>558600</v>
      </c>
      <c r="G387" s="46"/>
      <c r="H387" s="46"/>
    </row>
    <row r="388" spans="1:6" ht="36" customHeight="1" outlineLevel="7">
      <c r="A388" s="21" t="s">
        <v>346</v>
      </c>
      <c r="B388" s="22" t="s">
        <v>419</v>
      </c>
      <c r="C388" s="22" t="s">
        <v>94</v>
      </c>
      <c r="D388" s="22" t="s">
        <v>327</v>
      </c>
      <c r="E388" s="22" t="s">
        <v>6</v>
      </c>
      <c r="F388" s="54">
        <f>F389</f>
        <v>558600</v>
      </c>
    </row>
    <row r="389" spans="1:6" ht="37.5" outlineLevel="7">
      <c r="A389" s="21" t="s">
        <v>95</v>
      </c>
      <c r="B389" s="22" t="s">
        <v>419</v>
      </c>
      <c r="C389" s="22" t="s">
        <v>94</v>
      </c>
      <c r="D389" s="22" t="s">
        <v>328</v>
      </c>
      <c r="E389" s="22" t="s">
        <v>6</v>
      </c>
      <c r="F389" s="56">
        <f>F390</f>
        <v>558600</v>
      </c>
    </row>
    <row r="390" spans="1:6" ht="18.75" outlineLevel="7">
      <c r="A390" s="21" t="s">
        <v>89</v>
      </c>
      <c r="B390" s="22" t="s">
        <v>419</v>
      </c>
      <c r="C390" s="22" t="s">
        <v>94</v>
      </c>
      <c r="D390" s="22" t="s">
        <v>328</v>
      </c>
      <c r="E390" s="22" t="s">
        <v>90</v>
      </c>
      <c r="F390" s="54">
        <f>F391</f>
        <v>558600</v>
      </c>
    </row>
    <row r="391" spans="1:6" ht="37.5" outlineLevel="7">
      <c r="A391" s="21" t="s">
        <v>96</v>
      </c>
      <c r="B391" s="22" t="s">
        <v>419</v>
      </c>
      <c r="C391" s="22" t="s">
        <v>94</v>
      </c>
      <c r="D391" s="22" t="s">
        <v>328</v>
      </c>
      <c r="E391" s="22" t="s">
        <v>97</v>
      </c>
      <c r="F391" s="56">
        <v>558600</v>
      </c>
    </row>
    <row r="392" spans="1:6" ht="37.5" outlineLevel="7">
      <c r="A392" s="21" t="s">
        <v>130</v>
      </c>
      <c r="B392" s="22" t="s">
        <v>419</v>
      </c>
      <c r="C392" s="22" t="s">
        <v>94</v>
      </c>
      <c r="D392" s="22" t="s">
        <v>125</v>
      </c>
      <c r="E392" s="22" t="s">
        <v>6</v>
      </c>
      <c r="F392" s="54">
        <f>F393</f>
        <v>100000</v>
      </c>
    </row>
    <row r="393" spans="1:6" ht="37.5" outlineLevel="7">
      <c r="A393" s="21" t="s">
        <v>446</v>
      </c>
      <c r="B393" s="22" t="s">
        <v>419</v>
      </c>
      <c r="C393" s="22" t="s">
        <v>94</v>
      </c>
      <c r="D393" s="22" t="s">
        <v>458</v>
      </c>
      <c r="E393" s="22" t="s">
        <v>6</v>
      </c>
      <c r="F393" s="54">
        <f>F394</f>
        <v>100000</v>
      </c>
    </row>
    <row r="394" spans="1:6" ht="18.75" outlineLevel="7">
      <c r="A394" s="21" t="s">
        <v>89</v>
      </c>
      <c r="B394" s="22" t="s">
        <v>419</v>
      </c>
      <c r="C394" s="22" t="s">
        <v>94</v>
      </c>
      <c r="D394" s="22" t="s">
        <v>458</v>
      </c>
      <c r="E394" s="22" t="s">
        <v>90</v>
      </c>
      <c r="F394" s="54">
        <f>F395</f>
        <v>100000</v>
      </c>
    </row>
    <row r="395" spans="1:6" ht="18.75" outlineLevel="7">
      <c r="A395" s="21" t="s">
        <v>260</v>
      </c>
      <c r="B395" s="22" t="s">
        <v>419</v>
      </c>
      <c r="C395" s="22" t="s">
        <v>94</v>
      </c>
      <c r="D395" s="22" t="s">
        <v>458</v>
      </c>
      <c r="E395" s="22" t="s">
        <v>261</v>
      </c>
      <c r="F395" s="56">
        <v>100000</v>
      </c>
    </row>
    <row r="396" spans="1:6" ht="18.75" outlineLevel="1">
      <c r="A396" s="21" t="s">
        <v>122</v>
      </c>
      <c r="B396" s="22" t="s">
        <v>419</v>
      </c>
      <c r="C396" s="22" t="s">
        <v>123</v>
      </c>
      <c r="D396" s="22" t="s">
        <v>124</v>
      </c>
      <c r="E396" s="22" t="s">
        <v>6</v>
      </c>
      <c r="F396" s="54">
        <f>F397</f>
        <v>38266202.36</v>
      </c>
    </row>
    <row r="397" spans="1:6" ht="37.5" outlineLevel="1">
      <c r="A397" s="21" t="s">
        <v>130</v>
      </c>
      <c r="B397" s="22" t="s">
        <v>419</v>
      </c>
      <c r="C397" s="22" t="s">
        <v>123</v>
      </c>
      <c r="D397" s="22" t="s">
        <v>125</v>
      </c>
      <c r="E397" s="22" t="s">
        <v>6</v>
      </c>
      <c r="F397" s="54">
        <f>F398</f>
        <v>38266202.36</v>
      </c>
    </row>
    <row r="398" spans="1:6" ht="18.75" outlineLevel="1">
      <c r="A398" s="21" t="s">
        <v>231</v>
      </c>
      <c r="B398" s="22" t="s">
        <v>419</v>
      </c>
      <c r="C398" s="22" t="s">
        <v>123</v>
      </c>
      <c r="D398" s="22" t="s">
        <v>230</v>
      </c>
      <c r="E398" s="22" t="s">
        <v>6</v>
      </c>
      <c r="F398" s="54">
        <f>F408+F399+F402</f>
        <v>38266202.36</v>
      </c>
    </row>
    <row r="399" spans="1:6" ht="93.75" outlineLevel="1">
      <c r="A399" s="21" t="s">
        <v>387</v>
      </c>
      <c r="B399" s="22" t="s">
        <v>419</v>
      </c>
      <c r="C399" s="22" t="s">
        <v>123</v>
      </c>
      <c r="D399" s="22" t="s">
        <v>388</v>
      </c>
      <c r="E399" s="22" t="s">
        <v>6</v>
      </c>
      <c r="F399" s="56">
        <f>F400</f>
        <v>1021243.89</v>
      </c>
    </row>
    <row r="400" spans="1:6" ht="18.75" outlineLevel="1">
      <c r="A400" s="21" t="s">
        <v>89</v>
      </c>
      <c r="B400" s="22" t="s">
        <v>419</v>
      </c>
      <c r="C400" s="22" t="s">
        <v>123</v>
      </c>
      <c r="D400" s="22" t="s">
        <v>388</v>
      </c>
      <c r="E400" s="22" t="s">
        <v>90</v>
      </c>
      <c r="F400" s="56">
        <f>F401</f>
        <v>1021243.89</v>
      </c>
    </row>
    <row r="401" spans="1:6" ht="18.75" outlineLevel="1">
      <c r="A401" s="21" t="s">
        <v>91</v>
      </c>
      <c r="B401" s="22" t="s">
        <v>419</v>
      </c>
      <c r="C401" s="22" t="s">
        <v>123</v>
      </c>
      <c r="D401" s="22" t="s">
        <v>388</v>
      </c>
      <c r="E401" s="22" t="s">
        <v>92</v>
      </c>
      <c r="F401" s="56">
        <v>1021243.89</v>
      </c>
    </row>
    <row r="402" spans="1:6" ht="93.75" outlineLevel="1">
      <c r="A402" s="13" t="s">
        <v>389</v>
      </c>
      <c r="B402" s="22" t="s">
        <v>419</v>
      </c>
      <c r="C402" s="22" t="s">
        <v>123</v>
      </c>
      <c r="D402" s="22" t="s">
        <v>390</v>
      </c>
      <c r="E402" s="22" t="s">
        <v>6</v>
      </c>
      <c r="F402" s="56">
        <f>F403+F405</f>
        <v>18737028.47</v>
      </c>
    </row>
    <row r="403" spans="1:6" ht="37.5" outlineLevel="1">
      <c r="A403" s="21" t="s">
        <v>15</v>
      </c>
      <c r="B403" s="22" t="s">
        <v>419</v>
      </c>
      <c r="C403" s="22" t="s">
        <v>123</v>
      </c>
      <c r="D403" s="22" t="s">
        <v>390</v>
      </c>
      <c r="E403" s="22" t="s">
        <v>16</v>
      </c>
      <c r="F403" s="56">
        <f>F404</f>
        <v>130000</v>
      </c>
    </row>
    <row r="404" spans="1:6" ht="20.25" customHeight="1" outlineLevel="1">
      <c r="A404" s="21" t="s">
        <v>17</v>
      </c>
      <c r="B404" s="22" t="s">
        <v>419</v>
      </c>
      <c r="C404" s="22" t="s">
        <v>123</v>
      </c>
      <c r="D404" s="22" t="s">
        <v>390</v>
      </c>
      <c r="E404" s="22" t="s">
        <v>18</v>
      </c>
      <c r="F404" s="56">
        <v>130000</v>
      </c>
    </row>
    <row r="405" spans="1:6" ht="18.75" outlineLevel="1">
      <c r="A405" s="21" t="s">
        <v>89</v>
      </c>
      <c r="B405" s="22" t="s">
        <v>419</v>
      </c>
      <c r="C405" s="22" t="s">
        <v>123</v>
      </c>
      <c r="D405" s="22" t="s">
        <v>390</v>
      </c>
      <c r="E405" s="22" t="s">
        <v>90</v>
      </c>
      <c r="F405" s="56">
        <f>F406+F407</f>
        <v>18607028.47</v>
      </c>
    </row>
    <row r="406" spans="1:6" ht="18.75" outlineLevel="1">
      <c r="A406" s="21" t="s">
        <v>91</v>
      </c>
      <c r="B406" s="22" t="s">
        <v>419</v>
      </c>
      <c r="C406" s="22" t="s">
        <v>123</v>
      </c>
      <c r="D406" s="22" t="s">
        <v>390</v>
      </c>
      <c r="E406" s="22" t="s">
        <v>92</v>
      </c>
      <c r="F406" s="56">
        <v>13066122.39</v>
      </c>
    </row>
    <row r="407" spans="1:6" ht="37.5" outlineLevel="1">
      <c r="A407" s="21" t="s">
        <v>96</v>
      </c>
      <c r="B407" s="22" t="s">
        <v>419</v>
      </c>
      <c r="C407" s="22" t="s">
        <v>123</v>
      </c>
      <c r="D407" s="22" t="s">
        <v>390</v>
      </c>
      <c r="E407" s="22" t="s">
        <v>97</v>
      </c>
      <c r="F407" s="56">
        <v>5540906.08</v>
      </c>
    </row>
    <row r="408" spans="1:6" ht="95.25" customHeight="1" outlineLevel="1">
      <c r="A408" s="13" t="s">
        <v>508</v>
      </c>
      <c r="B408" s="22" t="s">
        <v>419</v>
      </c>
      <c r="C408" s="22" t="s">
        <v>123</v>
      </c>
      <c r="D408" s="22" t="s">
        <v>247</v>
      </c>
      <c r="E408" s="22" t="s">
        <v>6</v>
      </c>
      <c r="F408" s="54">
        <f>F409</f>
        <v>18507930</v>
      </c>
    </row>
    <row r="409" spans="1:6" ht="37.5" outlineLevel="1">
      <c r="A409" s="21" t="s">
        <v>219</v>
      </c>
      <c r="B409" s="22" t="s">
        <v>419</v>
      </c>
      <c r="C409" s="22" t="s">
        <v>123</v>
      </c>
      <c r="D409" s="22" t="s">
        <v>247</v>
      </c>
      <c r="E409" s="22" t="s">
        <v>220</v>
      </c>
      <c r="F409" s="54">
        <f>F410</f>
        <v>18507930</v>
      </c>
    </row>
    <row r="410" spans="1:6" ht="18.75" outlineLevel="1">
      <c r="A410" s="21" t="s">
        <v>221</v>
      </c>
      <c r="B410" s="22" t="s">
        <v>419</v>
      </c>
      <c r="C410" s="22" t="s">
        <v>123</v>
      </c>
      <c r="D410" s="22" t="s">
        <v>247</v>
      </c>
      <c r="E410" s="22" t="s">
        <v>222</v>
      </c>
      <c r="F410" s="56">
        <v>18507930</v>
      </c>
    </row>
    <row r="411" spans="1:8" s="45" customFormat="1" ht="18.75" outlineLevel="1">
      <c r="A411" s="50" t="s">
        <v>99</v>
      </c>
      <c r="B411" s="37" t="s">
        <v>419</v>
      </c>
      <c r="C411" s="37" t="s">
        <v>100</v>
      </c>
      <c r="D411" s="37" t="s">
        <v>124</v>
      </c>
      <c r="E411" s="37" t="s">
        <v>6</v>
      </c>
      <c r="F411" s="59">
        <f>F412</f>
        <v>711000</v>
      </c>
      <c r="G411" s="46"/>
      <c r="H411" s="46"/>
    </row>
    <row r="412" spans="1:6" ht="18.75" outlineLevel="1">
      <c r="A412" s="21" t="s">
        <v>252</v>
      </c>
      <c r="B412" s="22" t="s">
        <v>419</v>
      </c>
      <c r="C412" s="22" t="s">
        <v>251</v>
      </c>
      <c r="D412" s="22" t="s">
        <v>124</v>
      </c>
      <c r="E412" s="22" t="s">
        <v>6</v>
      </c>
      <c r="F412" s="54">
        <f>F413+F424</f>
        <v>711000</v>
      </c>
    </row>
    <row r="413" spans="1:8" s="45" customFormat="1" ht="37.5" customHeight="1" outlineLevel="1">
      <c r="A413" s="50" t="s">
        <v>329</v>
      </c>
      <c r="B413" s="37" t="s">
        <v>419</v>
      </c>
      <c r="C413" s="37" t="s">
        <v>251</v>
      </c>
      <c r="D413" s="37" t="s">
        <v>159</v>
      </c>
      <c r="E413" s="37" t="s">
        <v>6</v>
      </c>
      <c r="F413" s="59">
        <f>F420+F414</f>
        <v>661000</v>
      </c>
      <c r="G413" s="46"/>
      <c r="H413" s="46"/>
    </row>
    <row r="414" spans="1:6" ht="37.5" outlineLevel="1">
      <c r="A414" s="21" t="s">
        <v>172</v>
      </c>
      <c r="B414" s="22" t="s">
        <v>419</v>
      </c>
      <c r="C414" s="22" t="s">
        <v>251</v>
      </c>
      <c r="D414" s="22" t="s">
        <v>190</v>
      </c>
      <c r="E414" s="22" t="s">
        <v>6</v>
      </c>
      <c r="F414" s="54">
        <f>F415</f>
        <v>661000</v>
      </c>
    </row>
    <row r="415" spans="1:6" ht="21" customHeight="1" outlineLevel="1">
      <c r="A415" s="21" t="s">
        <v>101</v>
      </c>
      <c r="B415" s="22" t="s">
        <v>419</v>
      </c>
      <c r="C415" s="22" t="s">
        <v>251</v>
      </c>
      <c r="D415" s="22" t="s">
        <v>160</v>
      </c>
      <c r="E415" s="22" t="s">
        <v>6</v>
      </c>
      <c r="F415" s="54">
        <f>F416+F418</f>
        <v>661000</v>
      </c>
    </row>
    <row r="416" spans="1:6" ht="37.5" outlineLevel="1">
      <c r="A416" s="21" t="s">
        <v>15</v>
      </c>
      <c r="B416" s="22" t="s">
        <v>419</v>
      </c>
      <c r="C416" s="22" t="s">
        <v>251</v>
      </c>
      <c r="D416" s="22" t="s">
        <v>160</v>
      </c>
      <c r="E416" s="22" t="s">
        <v>16</v>
      </c>
      <c r="F416" s="54">
        <f>F417</f>
        <v>639300</v>
      </c>
    </row>
    <row r="417" spans="1:6" ht="19.5" customHeight="1" outlineLevel="1">
      <c r="A417" s="21" t="s">
        <v>17</v>
      </c>
      <c r="B417" s="22" t="s">
        <v>419</v>
      </c>
      <c r="C417" s="22" t="s">
        <v>251</v>
      </c>
      <c r="D417" s="22" t="s">
        <v>160</v>
      </c>
      <c r="E417" s="22" t="s">
        <v>18</v>
      </c>
      <c r="F417" s="56">
        <v>639300</v>
      </c>
    </row>
    <row r="418" spans="1:6" ht="18" customHeight="1" outlineLevel="1">
      <c r="A418" s="21" t="s">
        <v>227</v>
      </c>
      <c r="B418" s="22" t="s">
        <v>419</v>
      </c>
      <c r="C418" s="22" t="s">
        <v>251</v>
      </c>
      <c r="D418" s="22" t="s">
        <v>160</v>
      </c>
      <c r="E418" s="22" t="s">
        <v>20</v>
      </c>
      <c r="F418" s="54">
        <f>F419</f>
        <v>21700</v>
      </c>
    </row>
    <row r="419" spans="1:6" ht="18" customHeight="1" outlineLevel="1">
      <c r="A419" s="21" t="s">
        <v>228</v>
      </c>
      <c r="B419" s="22" t="s">
        <v>419</v>
      </c>
      <c r="C419" s="22" t="s">
        <v>251</v>
      </c>
      <c r="D419" s="22" t="s">
        <v>160</v>
      </c>
      <c r="E419" s="22" t="s">
        <v>22</v>
      </c>
      <c r="F419" s="56">
        <v>21700</v>
      </c>
    </row>
    <row r="420" spans="1:6" ht="18.75" hidden="1" outlineLevel="1">
      <c r="A420" s="21" t="s">
        <v>330</v>
      </c>
      <c r="B420" s="22" t="s">
        <v>419</v>
      </c>
      <c r="C420" s="22" t="s">
        <v>251</v>
      </c>
      <c r="D420" s="22" t="s">
        <v>254</v>
      </c>
      <c r="E420" s="22" t="s">
        <v>6</v>
      </c>
      <c r="F420" s="54">
        <f>F421</f>
        <v>0</v>
      </c>
    </row>
    <row r="421" spans="1:6" ht="37.5" hidden="1" outlineLevel="1">
      <c r="A421" s="21" t="s">
        <v>235</v>
      </c>
      <c r="B421" s="22" t="s">
        <v>419</v>
      </c>
      <c r="C421" s="22" t="s">
        <v>251</v>
      </c>
      <c r="D421" s="22" t="s">
        <v>253</v>
      </c>
      <c r="E421" s="22" t="s">
        <v>6</v>
      </c>
      <c r="F421" s="54">
        <f>F422</f>
        <v>0</v>
      </c>
    </row>
    <row r="422" spans="1:6" ht="37.5" hidden="1" outlineLevel="1">
      <c r="A422" s="21" t="s">
        <v>219</v>
      </c>
      <c r="B422" s="22" t="s">
        <v>419</v>
      </c>
      <c r="C422" s="22" t="s">
        <v>251</v>
      </c>
      <c r="D422" s="22" t="s">
        <v>253</v>
      </c>
      <c r="E422" s="22" t="s">
        <v>220</v>
      </c>
      <c r="F422" s="54">
        <f>F423</f>
        <v>0</v>
      </c>
    </row>
    <row r="423" spans="1:6" ht="18.75" hidden="1" outlineLevel="1">
      <c r="A423" s="21" t="s">
        <v>221</v>
      </c>
      <c r="B423" s="22" t="s">
        <v>419</v>
      </c>
      <c r="C423" s="22" t="s">
        <v>251</v>
      </c>
      <c r="D423" s="22" t="s">
        <v>253</v>
      </c>
      <c r="E423" s="22" t="s">
        <v>222</v>
      </c>
      <c r="F423" s="56">
        <v>0</v>
      </c>
    </row>
    <row r="424" spans="1:6" ht="36" customHeight="1" outlineLevel="1">
      <c r="A424" s="44" t="s">
        <v>400</v>
      </c>
      <c r="B424" s="37" t="s">
        <v>419</v>
      </c>
      <c r="C424" s="37" t="s">
        <v>251</v>
      </c>
      <c r="D424" s="37" t="s">
        <v>401</v>
      </c>
      <c r="E424" s="37" t="s">
        <v>6</v>
      </c>
      <c r="F424" s="56">
        <f>F425</f>
        <v>50000</v>
      </c>
    </row>
    <row r="425" spans="1:6" ht="20.25" customHeight="1" outlineLevel="1">
      <c r="A425" s="86" t="s">
        <v>402</v>
      </c>
      <c r="B425" s="22" t="s">
        <v>419</v>
      </c>
      <c r="C425" s="22" t="s">
        <v>251</v>
      </c>
      <c r="D425" s="22" t="s">
        <v>403</v>
      </c>
      <c r="E425" s="22" t="s">
        <v>6</v>
      </c>
      <c r="F425" s="56">
        <f>F426</f>
        <v>50000</v>
      </c>
    </row>
    <row r="426" spans="1:6" ht="37.5" outlineLevel="1">
      <c r="A426" s="21" t="s">
        <v>404</v>
      </c>
      <c r="B426" s="22" t="s">
        <v>419</v>
      </c>
      <c r="C426" s="22" t="s">
        <v>251</v>
      </c>
      <c r="D426" s="22" t="s">
        <v>405</v>
      </c>
      <c r="E426" s="22" t="s">
        <v>6</v>
      </c>
      <c r="F426" s="56">
        <f>F427</f>
        <v>50000</v>
      </c>
    </row>
    <row r="427" spans="1:6" ht="20.25" customHeight="1" outlineLevel="1">
      <c r="A427" s="21" t="s">
        <v>15</v>
      </c>
      <c r="B427" s="22" t="s">
        <v>419</v>
      </c>
      <c r="C427" s="22" t="s">
        <v>251</v>
      </c>
      <c r="D427" s="22" t="s">
        <v>405</v>
      </c>
      <c r="E427" s="22" t="s">
        <v>16</v>
      </c>
      <c r="F427" s="56">
        <f>F428</f>
        <v>50000</v>
      </c>
    </row>
    <row r="428" spans="1:6" ht="21" customHeight="1" outlineLevel="1">
      <c r="A428" s="21" t="s">
        <v>17</v>
      </c>
      <c r="B428" s="22" t="s">
        <v>419</v>
      </c>
      <c r="C428" s="22" t="s">
        <v>251</v>
      </c>
      <c r="D428" s="22" t="s">
        <v>405</v>
      </c>
      <c r="E428" s="22" t="s">
        <v>18</v>
      </c>
      <c r="F428" s="56">
        <v>50000</v>
      </c>
    </row>
    <row r="429" spans="1:8" s="45" customFormat="1" ht="18.75" outlineLevel="1">
      <c r="A429" s="50" t="s">
        <v>102</v>
      </c>
      <c r="B429" s="37" t="s">
        <v>419</v>
      </c>
      <c r="C429" s="37" t="s">
        <v>103</v>
      </c>
      <c r="D429" s="37" t="s">
        <v>124</v>
      </c>
      <c r="E429" s="37" t="s">
        <v>6</v>
      </c>
      <c r="F429" s="58">
        <f aca="true" t="shared" si="1" ref="F429:F434">F430</f>
        <v>2500000</v>
      </c>
      <c r="G429" s="46"/>
      <c r="H429" s="46"/>
    </row>
    <row r="430" spans="1:6" ht="18.75" outlineLevel="2">
      <c r="A430" s="21" t="s">
        <v>104</v>
      </c>
      <c r="B430" s="22" t="s">
        <v>419</v>
      </c>
      <c r="C430" s="22" t="s">
        <v>105</v>
      </c>
      <c r="D430" s="22" t="s">
        <v>124</v>
      </c>
      <c r="E430" s="22" t="s">
        <v>6</v>
      </c>
      <c r="F430" s="56">
        <f t="shared" si="1"/>
        <v>2500000</v>
      </c>
    </row>
    <row r="431" spans="1:8" s="45" customFormat="1" ht="36.75" customHeight="1" outlineLevel="3">
      <c r="A431" s="50" t="s">
        <v>383</v>
      </c>
      <c r="B431" s="37" t="s">
        <v>419</v>
      </c>
      <c r="C431" s="37" t="s">
        <v>105</v>
      </c>
      <c r="D431" s="37" t="s">
        <v>268</v>
      </c>
      <c r="E431" s="37" t="s">
        <v>6</v>
      </c>
      <c r="F431" s="58">
        <f t="shared" si="1"/>
        <v>2500000</v>
      </c>
      <c r="G431" s="46"/>
      <c r="H431" s="46"/>
    </row>
    <row r="432" spans="1:6" ht="24.75" customHeight="1" outlineLevel="4">
      <c r="A432" s="24" t="s">
        <v>278</v>
      </c>
      <c r="B432" s="22" t="s">
        <v>419</v>
      </c>
      <c r="C432" s="22" t="s">
        <v>105</v>
      </c>
      <c r="D432" s="22" t="s">
        <v>270</v>
      </c>
      <c r="E432" s="22" t="s">
        <v>6</v>
      </c>
      <c r="F432" s="56">
        <f t="shared" si="1"/>
        <v>2500000</v>
      </c>
    </row>
    <row r="433" spans="1:6" ht="37.5" outlineLevel="5">
      <c r="A433" s="21" t="s">
        <v>106</v>
      </c>
      <c r="B433" s="22" t="s">
        <v>419</v>
      </c>
      <c r="C433" s="22" t="s">
        <v>105</v>
      </c>
      <c r="D433" s="22" t="s">
        <v>271</v>
      </c>
      <c r="E433" s="22" t="s">
        <v>6</v>
      </c>
      <c r="F433" s="56">
        <f t="shared" si="1"/>
        <v>2500000</v>
      </c>
    </row>
    <row r="434" spans="1:6" ht="37.5" outlineLevel="6">
      <c r="A434" s="21" t="s">
        <v>36</v>
      </c>
      <c r="B434" s="22" t="s">
        <v>419</v>
      </c>
      <c r="C434" s="22" t="s">
        <v>105</v>
      </c>
      <c r="D434" s="22" t="s">
        <v>271</v>
      </c>
      <c r="E434" s="22" t="s">
        <v>37</v>
      </c>
      <c r="F434" s="56">
        <f t="shared" si="1"/>
        <v>2500000</v>
      </c>
    </row>
    <row r="435" spans="1:6" ht="18.75" outlineLevel="7">
      <c r="A435" s="21" t="s">
        <v>38</v>
      </c>
      <c r="B435" s="22" t="s">
        <v>419</v>
      </c>
      <c r="C435" s="22" t="s">
        <v>105</v>
      </c>
      <c r="D435" s="22" t="s">
        <v>271</v>
      </c>
      <c r="E435" s="22" t="s">
        <v>39</v>
      </c>
      <c r="F435" s="56">
        <v>2500000</v>
      </c>
    </row>
    <row r="436" spans="1:8" s="3" customFormat="1" ht="21.75" customHeight="1">
      <c r="A436" s="19" t="s">
        <v>447</v>
      </c>
      <c r="B436" s="20" t="s">
        <v>420</v>
      </c>
      <c r="C436" s="20" t="s">
        <v>5</v>
      </c>
      <c r="D436" s="20" t="s">
        <v>124</v>
      </c>
      <c r="E436" s="20" t="s">
        <v>6</v>
      </c>
      <c r="F436" s="60">
        <f>F437</f>
        <v>6397896</v>
      </c>
      <c r="G436" s="7"/>
      <c r="H436" s="7"/>
    </row>
    <row r="437" spans="1:6" ht="18.75" outlineLevel="1">
      <c r="A437" s="21" t="s">
        <v>7</v>
      </c>
      <c r="B437" s="22" t="s">
        <v>420</v>
      </c>
      <c r="C437" s="22" t="s">
        <v>8</v>
      </c>
      <c r="D437" s="22" t="s">
        <v>124</v>
      </c>
      <c r="E437" s="22" t="s">
        <v>6</v>
      </c>
      <c r="F437" s="56">
        <f>F438+F453+F460</f>
        <v>6397896</v>
      </c>
    </row>
    <row r="438" spans="1:6" ht="37.5" customHeight="1" outlineLevel="2">
      <c r="A438" s="21" t="s">
        <v>107</v>
      </c>
      <c r="B438" s="22" t="s">
        <v>420</v>
      </c>
      <c r="C438" s="22" t="s">
        <v>108</v>
      </c>
      <c r="D438" s="22" t="s">
        <v>124</v>
      </c>
      <c r="E438" s="22" t="s">
        <v>6</v>
      </c>
      <c r="F438" s="56">
        <f>F439</f>
        <v>5083115</v>
      </c>
    </row>
    <row r="439" spans="1:6" ht="37.5" outlineLevel="4">
      <c r="A439" s="21" t="s">
        <v>130</v>
      </c>
      <c r="B439" s="22" t="s">
        <v>420</v>
      </c>
      <c r="C439" s="22" t="s">
        <v>108</v>
      </c>
      <c r="D439" s="22" t="s">
        <v>125</v>
      </c>
      <c r="E439" s="22" t="s">
        <v>6</v>
      </c>
      <c r="F439" s="56">
        <f>F440+F443+F450</f>
        <v>5083115</v>
      </c>
    </row>
    <row r="440" spans="1:6" ht="18.75" outlineLevel="5">
      <c r="A440" s="21" t="s">
        <v>448</v>
      </c>
      <c r="B440" s="22" t="s">
        <v>420</v>
      </c>
      <c r="C440" s="22" t="s">
        <v>108</v>
      </c>
      <c r="D440" s="22" t="s">
        <v>449</v>
      </c>
      <c r="E440" s="22" t="s">
        <v>6</v>
      </c>
      <c r="F440" s="56">
        <f>F441</f>
        <v>2407541</v>
      </c>
    </row>
    <row r="441" spans="1:6" ht="75" outlineLevel="6">
      <c r="A441" s="21" t="s">
        <v>11</v>
      </c>
      <c r="B441" s="22" t="s">
        <v>420</v>
      </c>
      <c r="C441" s="22" t="s">
        <v>108</v>
      </c>
      <c r="D441" s="22" t="s">
        <v>449</v>
      </c>
      <c r="E441" s="22" t="s">
        <v>12</v>
      </c>
      <c r="F441" s="56">
        <f>F442</f>
        <v>2407541</v>
      </c>
    </row>
    <row r="442" spans="1:6" ht="37.5" outlineLevel="7">
      <c r="A442" s="21" t="s">
        <v>13</v>
      </c>
      <c r="B442" s="22" t="s">
        <v>420</v>
      </c>
      <c r="C442" s="22" t="s">
        <v>108</v>
      </c>
      <c r="D442" s="22" t="s">
        <v>449</v>
      </c>
      <c r="E442" s="22" t="s">
        <v>14</v>
      </c>
      <c r="F442" s="54">
        <v>2407541</v>
      </c>
    </row>
    <row r="443" spans="1:6" ht="56.25" outlineLevel="5">
      <c r="A443" s="21" t="s">
        <v>413</v>
      </c>
      <c r="B443" s="22" t="s">
        <v>420</v>
      </c>
      <c r="C443" s="22" t="s">
        <v>108</v>
      </c>
      <c r="D443" s="22" t="s">
        <v>414</v>
      </c>
      <c r="E443" s="22" t="s">
        <v>6</v>
      </c>
      <c r="F443" s="56">
        <f>F444+F446+F448</f>
        <v>2495574</v>
      </c>
    </row>
    <row r="444" spans="1:6" ht="75" outlineLevel="6">
      <c r="A444" s="21" t="s">
        <v>11</v>
      </c>
      <c r="B444" s="22" t="s">
        <v>420</v>
      </c>
      <c r="C444" s="22" t="s">
        <v>108</v>
      </c>
      <c r="D444" s="22" t="s">
        <v>414</v>
      </c>
      <c r="E444" s="22" t="s">
        <v>12</v>
      </c>
      <c r="F444" s="56">
        <f>F445</f>
        <v>2347288</v>
      </c>
    </row>
    <row r="445" spans="1:6" ht="37.5" outlineLevel="7">
      <c r="A445" s="21" t="s">
        <v>13</v>
      </c>
      <c r="B445" s="22" t="s">
        <v>420</v>
      </c>
      <c r="C445" s="22" t="s">
        <v>108</v>
      </c>
      <c r="D445" s="22" t="s">
        <v>414</v>
      </c>
      <c r="E445" s="22" t="s">
        <v>14</v>
      </c>
      <c r="F445" s="54">
        <v>2347288</v>
      </c>
    </row>
    <row r="446" spans="1:6" ht="37.5" outlineLevel="6">
      <c r="A446" s="21" t="s">
        <v>15</v>
      </c>
      <c r="B446" s="22" t="s">
        <v>420</v>
      </c>
      <c r="C446" s="22" t="s">
        <v>108</v>
      </c>
      <c r="D446" s="22" t="s">
        <v>414</v>
      </c>
      <c r="E446" s="22" t="s">
        <v>16</v>
      </c>
      <c r="F446" s="56">
        <f>F447</f>
        <v>146396</v>
      </c>
    </row>
    <row r="447" spans="1:6" ht="20.25" customHeight="1" outlineLevel="7">
      <c r="A447" s="21" t="s">
        <v>17</v>
      </c>
      <c r="B447" s="22" t="s">
        <v>420</v>
      </c>
      <c r="C447" s="22" t="s">
        <v>108</v>
      </c>
      <c r="D447" s="22" t="s">
        <v>414</v>
      </c>
      <c r="E447" s="22" t="s">
        <v>18</v>
      </c>
      <c r="F447" s="54">
        <v>146396</v>
      </c>
    </row>
    <row r="448" spans="1:6" ht="18.75" outlineLevel="6">
      <c r="A448" s="21" t="s">
        <v>19</v>
      </c>
      <c r="B448" s="22" t="s">
        <v>420</v>
      </c>
      <c r="C448" s="22" t="s">
        <v>108</v>
      </c>
      <c r="D448" s="22" t="s">
        <v>414</v>
      </c>
      <c r="E448" s="22" t="s">
        <v>20</v>
      </c>
      <c r="F448" s="56">
        <f>F449</f>
        <v>1890</v>
      </c>
    </row>
    <row r="449" spans="1:6" ht="18.75" outlineLevel="7">
      <c r="A449" s="21" t="s">
        <v>21</v>
      </c>
      <c r="B449" s="22" t="s">
        <v>420</v>
      </c>
      <c r="C449" s="22" t="s">
        <v>108</v>
      </c>
      <c r="D449" s="22" t="s">
        <v>414</v>
      </c>
      <c r="E449" s="22" t="s">
        <v>22</v>
      </c>
      <c r="F449" s="54">
        <v>1890</v>
      </c>
    </row>
    <row r="450" spans="1:6" ht="18.75" outlineLevel="5">
      <c r="A450" s="21" t="s">
        <v>451</v>
      </c>
      <c r="B450" s="22" t="s">
        <v>420</v>
      </c>
      <c r="C450" s="22" t="s">
        <v>108</v>
      </c>
      <c r="D450" s="22" t="s">
        <v>450</v>
      </c>
      <c r="E450" s="22" t="s">
        <v>6</v>
      </c>
      <c r="F450" s="56">
        <f>F451</f>
        <v>180000</v>
      </c>
    </row>
    <row r="451" spans="1:6" ht="75" outlineLevel="6">
      <c r="A451" s="21" t="s">
        <v>11</v>
      </c>
      <c r="B451" s="22" t="s">
        <v>420</v>
      </c>
      <c r="C451" s="22" t="s">
        <v>108</v>
      </c>
      <c r="D451" s="22" t="s">
        <v>450</v>
      </c>
      <c r="E451" s="22" t="s">
        <v>12</v>
      </c>
      <c r="F451" s="56">
        <f>F452</f>
        <v>180000</v>
      </c>
    </row>
    <row r="452" spans="1:6" ht="37.5" outlineLevel="7">
      <c r="A452" s="21" t="s">
        <v>13</v>
      </c>
      <c r="B452" s="22" t="s">
        <v>420</v>
      </c>
      <c r="C452" s="22" t="s">
        <v>108</v>
      </c>
      <c r="D452" s="22" t="s">
        <v>450</v>
      </c>
      <c r="E452" s="22" t="s">
        <v>14</v>
      </c>
      <c r="F452" s="54">
        <v>180000</v>
      </c>
    </row>
    <row r="453" spans="1:6" ht="37.5" customHeight="1" outlineLevel="2">
      <c r="A453" s="21" t="s">
        <v>9</v>
      </c>
      <c r="B453" s="22" t="s">
        <v>420</v>
      </c>
      <c r="C453" s="22" t="s">
        <v>10</v>
      </c>
      <c r="D453" s="22" t="s">
        <v>124</v>
      </c>
      <c r="E453" s="22" t="s">
        <v>6</v>
      </c>
      <c r="F453" s="56">
        <f>F454</f>
        <v>1183217</v>
      </c>
    </row>
    <row r="454" spans="1:6" ht="37.5" outlineLevel="4">
      <c r="A454" s="21" t="s">
        <v>130</v>
      </c>
      <c r="B454" s="22" t="s">
        <v>420</v>
      </c>
      <c r="C454" s="22" t="s">
        <v>10</v>
      </c>
      <c r="D454" s="22" t="s">
        <v>125</v>
      </c>
      <c r="E454" s="22" t="s">
        <v>6</v>
      </c>
      <c r="F454" s="56">
        <f>F455</f>
        <v>1183217</v>
      </c>
    </row>
    <row r="455" spans="1:6" ht="18.75" outlineLevel="5">
      <c r="A455" s="21" t="s">
        <v>119</v>
      </c>
      <c r="B455" s="22" t="s">
        <v>420</v>
      </c>
      <c r="C455" s="22" t="s">
        <v>10</v>
      </c>
      <c r="D455" s="22" t="s">
        <v>141</v>
      </c>
      <c r="E455" s="22" t="s">
        <v>6</v>
      </c>
      <c r="F455" s="56">
        <f>F456+F458</f>
        <v>1183217</v>
      </c>
    </row>
    <row r="456" spans="1:6" ht="75" outlineLevel="6">
      <c r="A456" s="21" t="s">
        <v>11</v>
      </c>
      <c r="B456" s="22" t="s">
        <v>420</v>
      </c>
      <c r="C456" s="22" t="s">
        <v>10</v>
      </c>
      <c r="D456" s="22" t="s">
        <v>141</v>
      </c>
      <c r="E456" s="22" t="s">
        <v>12</v>
      </c>
      <c r="F456" s="56">
        <f>F457</f>
        <v>1183217</v>
      </c>
    </row>
    <row r="457" spans="1:6" ht="36.75" customHeight="1" outlineLevel="7">
      <c r="A457" s="21" t="s">
        <v>13</v>
      </c>
      <c r="B457" s="22" t="s">
        <v>420</v>
      </c>
      <c r="C457" s="22" t="s">
        <v>10</v>
      </c>
      <c r="D457" s="22" t="s">
        <v>141</v>
      </c>
      <c r="E457" s="22" t="s">
        <v>14</v>
      </c>
      <c r="F457" s="54">
        <v>1183217</v>
      </c>
    </row>
    <row r="458" spans="1:6" ht="37.5" hidden="1" outlineLevel="7">
      <c r="A458" s="21" t="s">
        <v>15</v>
      </c>
      <c r="B458" s="22" t="s">
        <v>420</v>
      </c>
      <c r="C458" s="22" t="s">
        <v>10</v>
      </c>
      <c r="D458" s="22" t="s">
        <v>141</v>
      </c>
      <c r="E458" s="22" t="s">
        <v>16</v>
      </c>
      <c r="F458" s="54">
        <f>F459</f>
        <v>0</v>
      </c>
    </row>
    <row r="459" spans="1:6" ht="37.5" hidden="1" outlineLevel="7">
      <c r="A459" s="21" t="s">
        <v>17</v>
      </c>
      <c r="B459" s="22" t="s">
        <v>420</v>
      </c>
      <c r="C459" s="22" t="s">
        <v>10</v>
      </c>
      <c r="D459" s="22" t="s">
        <v>141</v>
      </c>
      <c r="E459" s="22" t="s">
        <v>18</v>
      </c>
      <c r="F459" s="54">
        <v>0</v>
      </c>
    </row>
    <row r="460" spans="1:6" ht="18.75" outlineLevel="2" collapsed="1">
      <c r="A460" s="21" t="s">
        <v>23</v>
      </c>
      <c r="B460" s="22" t="s">
        <v>420</v>
      </c>
      <c r="C460" s="22" t="s">
        <v>24</v>
      </c>
      <c r="D460" s="22" t="s">
        <v>124</v>
      </c>
      <c r="E460" s="22" t="s">
        <v>6</v>
      </c>
      <c r="F460" s="56">
        <f>F461+F466</f>
        <v>131564</v>
      </c>
    </row>
    <row r="461" spans="1:8" s="45" customFormat="1" ht="37.5" outlineLevel="3">
      <c r="A461" s="50" t="s">
        <v>374</v>
      </c>
      <c r="B461" s="37" t="s">
        <v>420</v>
      </c>
      <c r="C461" s="37" t="s">
        <v>24</v>
      </c>
      <c r="D461" s="37" t="s">
        <v>126</v>
      </c>
      <c r="E461" s="37" t="s">
        <v>6</v>
      </c>
      <c r="F461" s="58">
        <f>F462</f>
        <v>32000</v>
      </c>
      <c r="G461" s="46"/>
      <c r="H461" s="46"/>
    </row>
    <row r="462" spans="1:6" ht="37.5" outlineLevel="4">
      <c r="A462" s="51" t="s">
        <v>173</v>
      </c>
      <c r="B462" s="22" t="s">
        <v>420</v>
      </c>
      <c r="C462" s="22" t="s">
        <v>24</v>
      </c>
      <c r="D462" s="22" t="s">
        <v>266</v>
      </c>
      <c r="E462" s="22" t="s">
        <v>6</v>
      </c>
      <c r="F462" s="56">
        <f>F463</f>
        <v>32000</v>
      </c>
    </row>
    <row r="463" spans="1:6" ht="18.75" outlineLevel="5">
      <c r="A463" s="51" t="s">
        <v>272</v>
      </c>
      <c r="B463" s="22" t="s">
        <v>420</v>
      </c>
      <c r="C463" s="22" t="s">
        <v>24</v>
      </c>
      <c r="D463" s="22" t="s">
        <v>267</v>
      </c>
      <c r="E463" s="22" t="s">
        <v>6</v>
      </c>
      <c r="F463" s="56">
        <f>F464</f>
        <v>32000</v>
      </c>
    </row>
    <row r="464" spans="1:6" ht="37.5" outlineLevel="6">
      <c r="A464" s="21" t="s">
        <v>15</v>
      </c>
      <c r="B464" s="22" t="s">
        <v>420</v>
      </c>
      <c r="C464" s="22" t="s">
        <v>24</v>
      </c>
      <c r="D464" s="22" t="s">
        <v>267</v>
      </c>
      <c r="E464" s="22" t="s">
        <v>16</v>
      </c>
      <c r="F464" s="56">
        <f>F465</f>
        <v>32000</v>
      </c>
    </row>
    <row r="465" spans="1:6" ht="22.5" customHeight="1" outlineLevel="7">
      <c r="A465" s="21" t="s">
        <v>17</v>
      </c>
      <c r="B465" s="22" t="s">
        <v>420</v>
      </c>
      <c r="C465" s="22" t="s">
        <v>24</v>
      </c>
      <c r="D465" s="22" t="s">
        <v>267</v>
      </c>
      <c r="E465" s="22" t="s">
        <v>18</v>
      </c>
      <c r="F465" s="54">
        <v>32000</v>
      </c>
    </row>
    <row r="466" spans="1:8" s="45" customFormat="1" ht="37.5" outlineLevel="7">
      <c r="A466" s="50" t="s">
        <v>130</v>
      </c>
      <c r="B466" s="37" t="s">
        <v>420</v>
      </c>
      <c r="C466" s="37" t="s">
        <v>24</v>
      </c>
      <c r="D466" s="37" t="s">
        <v>125</v>
      </c>
      <c r="E466" s="37" t="s">
        <v>6</v>
      </c>
      <c r="F466" s="62">
        <f>F467</f>
        <v>99564</v>
      </c>
      <c r="G466" s="46"/>
      <c r="H466" s="46"/>
    </row>
    <row r="467" spans="1:6" ht="37.5" outlineLevel="7">
      <c r="A467" s="21" t="s">
        <v>452</v>
      </c>
      <c r="B467" s="22" t="s">
        <v>420</v>
      </c>
      <c r="C467" s="22" t="s">
        <v>24</v>
      </c>
      <c r="D467" s="22" t="s">
        <v>453</v>
      </c>
      <c r="E467" s="22" t="s">
        <v>6</v>
      </c>
      <c r="F467" s="63">
        <f>F468</f>
        <v>99564</v>
      </c>
    </row>
    <row r="468" spans="1:6" ht="37.5" outlineLevel="7">
      <c r="A468" s="21" t="s">
        <v>15</v>
      </c>
      <c r="B468" s="22" t="s">
        <v>420</v>
      </c>
      <c r="C468" s="22" t="s">
        <v>24</v>
      </c>
      <c r="D468" s="22" t="s">
        <v>453</v>
      </c>
      <c r="E468" s="22" t="s">
        <v>16</v>
      </c>
      <c r="F468" s="63">
        <f>F469</f>
        <v>99564</v>
      </c>
    </row>
    <row r="469" spans="1:6" ht="21" customHeight="1" outlineLevel="7">
      <c r="A469" s="21" t="s">
        <v>17</v>
      </c>
      <c r="B469" s="22" t="s">
        <v>420</v>
      </c>
      <c r="C469" s="22" t="s">
        <v>24</v>
      </c>
      <c r="D469" s="22" t="s">
        <v>453</v>
      </c>
      <c r="E469" s="22" t="s">
        <v>18</v>
      </c>
      <c r="F469" s="54">
        <v>99564</v>
      </c>
    </row>
    <row r="470" spans="1:8" s="3" customFormat="1" ht="37.5">
      <c r="A470" s="19" t="s">
        <v>462</v>
      </c>
      <c r="B470" s="20" t="s">
        <v>456</v>
      </c>
      <c r="C470" s="20" t="s">
        <v>5</v>
      </c>
      <c r="D470" s="20" t="s">
        <v>124</v>
      </c>
      <c r="E470" s="20" t="s">
        <v>6</v>
      </c>
      <c r="F470" s="60">
        <f>F471+F617+F633</f>
        <v>587771321.7099999</v>
      </c>
      <c r="G470" s="97"/>
      <c r="H470" s="97"/>
    </row>
    <row r="471" spans="1:8" s="45" customFormat="1" ht="18.75" outlineLevel="1">
      <c r="A471" s="50" t="s">
        <v>68</v>
      </c>
      <c r="B471" s="37" t="s">
        <v>456</v>
      </c>
      <c r="C471" s="37" t="s">
        <v>69</v>
      </c>
      <c r="D471" s="37" t="s">
        <v>124</v>
      </c>
      <c r="E471" s="37" t="s">
        <v>6</v>
      </c>
      <c r="F471" s="58">
        <f>F472+F511+F578+F597+F551</f>
        <v>577651185.06</v>
      </c>
      <c r="G471" s="46"/>
      <c r="H471" s="46"/>
    </row>
    <row r="472" spans="1:6" ht="18.75" outlineLevel="2">
      <c r="A472" s="21" t="s">
        <v>109</v>
      </c>
      <c r="B472" s="22" t="s">
        <v>456</v>
      </c>
      <c r="C472" s="22" t="s">
        <v>110</v>
      </c>
      <c r="D472" s="22" t="s">
        <v>124</v>
      </c>
      <c r="E472" s="22" t="s">
        <v>6</v>
      </c>
      <c r="F472" s="56">
        <f>F473</f>
        <v>151116929.76</v>
      </c>
    </row>
    <row r="473" spans="1:8" s="45" customFormat="1" ht="37.5" outlineLevel="3">
      <c r="A473" s="50" t="s">
        <v>347</v>
      </c>
      <c r="B473" s="22" t="s">
        <v>456</v>
      </c>
      <c r="C473" s="37" t="s">
        <v>110</v>
      </c>
      <c r="D473" s="37" t="s">
        <v>136</v>
      </c>
      <c r="E473" s="37" t="s">
        <v>6</v>
      </c>
      <c r="F473" s="58">
        <f>F474</f>
        <v>151116929.76</v>
      </c>
      <c r="G473" s="46"/>
      <c r="H473" s="46"/>
    </row>
    <row r="474" spans="1:6" ht="37.5" outlineLevel="4">
      <c r="A474" s="21" t="s">
        <v>348</v>
      </c>
      <c r="B474" s="22" t="s">
        <v>456</v>
      </c>
      <c r="C474" s="22" t="s">
        <v>110</v>
      </c>
      <c r="D474" s="22" t="s">
        <v>137</v>
      </c>
      <c r="E474" s="22" t="s">
        <v>6</v>
      </c>
      <c r="F474" s="56">
        <f>F475+F482+F507</f>
        <v>151116929.76</v>
      </c>
    </row>
    <row r="475" spans="1:6" ht="37.5" outlineLevel="4">
      <c r="A475" s="24" t="s">
        <v>161</v>
      </c>
      <c r="B475" s="22" t="s">
        <v>456</v>
      </c>
      <c r="C475" s="22" t="s">
        <v>110</v>
      </c>
      <c r="D475" s="22" t="s">
        <v>179</v>
      </c>
      <c r="E475" s="22" t="s">
        <v>6</v>
      </c>
      <c r="F475" s="56">
        <f>F476+F479</f>
        <v>118077623.8</v>
      </c>
    </row>
    <row r="476" spans="1:6" ht="56.25" outlineLevel="5">
      <c r="A476" s="21" t="s">
        <v>112</v>
      </c>
      <c r="B476" s="22" t="s">
        <v>456</v>
      </c>
      <c r="C476" s="22" t="s">
        <v>110</v>
      </c>
      <c r="D476" s="22" t="s">
        <v>142</v>
      </c>
      <c r="E476" s="22" t="s">
        <v>6</v>
      </c>
      <c r="F476" s="56">
        <f>F477</f>
        <v>42483752.8</v>
      </c>
    </row>
    <row r="477" spans="1:6" ht="37.5" outlineLevel="6">
      <c r="A477" s="21" t="s">
        <v>36</v>
      </c>
      <c r="B477" s="22" t="s">
        <v>456</v>
      </c>
      <c r="C477" s="22" t="s">
        <v>110</v>
      </c>
      <c r="D477" s="22" t="s">
        <v>142</v>
      </c>
      <c r="E477" s="22" t="s">
        <v>37</v>
      </c>
      <c r="F477" s="56">
        <f>F478</f>
        <v>42483752.8</v>
      </c>
    </row>
    <row r="478" spans="1:6" ht="18.75" outlineLevel="7">
      <c r="A478" s="21" t="s">
        <v>73</v>
      </c>
      <c r="B478" s="22" t="s">
        <v>456</v>
      </c>
      <c r="C478" s="22" t="s">
        <v>110</v>
      </c>
      <c r="D478" s="22" t="s">
        <v>142</v>
      </c>
      <c r="E478" s="22" t="s">
        <v>74</v>
      </c>
      <c r="F478" s="54">
        <v>42483752.8</v>
      </c>
    </row>
    <row r="479" spans="1:6" ht="93.75" outlineLevel="7">
      <c r="A479" s="24" t="s">
        <v>349</v>
      </c>
      <c r="B479" s="22" t="s">
        <v>456</v>
      </c>
      <c r="C479" s="22" t="s">
        <v>110</v>
      </c>
      <c r="D479" s="22" t="s">
        <v>143</v>
      </c>
      <c r="E479" s="22" t="s">
        <v>6</v>
      </c>
      <c r="F479" s="56">
        <f>F480</f>
        <v>75593871</v>
      </c>
    </row>
    <row r="480" spans="1:6" ht="37.5" outlineLevel="7">
      <c r="A480" s="21" t="s">
        <v>36</v>
      </c>
      <c r="B480" s="22" t="s">
        <v>456</v>
      </c>
      <c r="C480" s="22" t="s">
        <v>110</v>
      </c>
      <c r="D480" s="22" t="s">
        <v>143</v>
      </c>
      <c r="E480" s="22" t="s">
        <v>37</v>
      </c>
      <c r="F480" s="56">
        <f>F481</f>
        <v>75593871</v>
      </c>
    </row>
    <row r="481" spans="1:6" ht="18.75" outlineLevel="7">
      <c r="A481" s="21" t="s">
        <v>73</v>
      </c>
      <c r="B481" s="22" t="s">
        <v>456</v>
      </c>
      <c r="C481" s="22" t="s">
        <v>110</v>
      </c>
      <c r="D481" s="22" t="s">
        <v>143</v>
      </c>
      <c r="E481" s="22" t="s">
        <v>74</v>
      </c>
      <c r="F481" s="54">
        <v>75593871</v>
      </c>
    </row>
    <row r="482" spans="1:6" ht="18.75" customHeight="1" outlineLevel="7">
      <c r="A482" s="24" t="s">
        <v>162</v>
      </c>
      <c r="B482" s="22" t="s">
        <v>456</v>
      </c>
      <c r="C482" s="22" t="s">
        <v>110</v>
      </c>
      <c r="D482" s="22" t="s">
        <v>181</v>
      </c>
      <c r="E482" s="22" t="s">
        <v>6</v>
      </c>
      <c r="F482" s="54">
        <f>F501+F483+F489+F492+F498+F486+F504+F495</f>
        <v>1526681.9</v>
      </c>
    </row>
    <row r="483" spans="1:6" ht="37.5" outlineLevel="7">
      <c r="A483" s="21" t="s">
        <v>236</v>
      </c>
      <c r="B483" s="22" t="s">
        <v>456</v>
      </c>
      <c r="C483" s="22" t="s">
        <v>110</v>
      </c>
      <c r="D483" s="22" t="s">
        <v>237</v>
      </c>
      <c r="E483" s="22" t="s">
        <v>6</v>
      </c>
      <c r="F483" s="54">
        <f>F484</f>
        <v>97500</v>
      </c>
    </row>
    <row r="484" spans="1:6" ht="37.5" outlineLevel="7">
      <c r="A484" s="21" t="s">
        <v>36</v>
      </c>
      <c r="B484" s="22" t="s">
        <v>456</v>
      </c>
      <c r="C484" s="22" t="s">
        <v>110</v>
      </c>
      <c r="D484" s="22" t="s">
        <v>237</v>
      </c>
      <c r="E484" s="22" t="s">
        <v>37</v>
      </c>
      <c r="F484" s="54">
        <f>F485</f>
        <v>97500</v>
      </c>
    </row>
    <row r="485" spans="1:6" ht="18.75" outlineLevel="7">
      <c r="A485" s="21" t="s">
        <v>73</v>
      </c>
      <c r="B485" s="22" t="s">
        <v>456</v>
      </c>
      <c r="C485" s="22" t="s">
        <v>110</v>
      </c>
      <c r="D485" s="22" t="s">
        <v>237</v>
      </c>
      <c r="E485" s="22" t="s">
        <v>74</v>
      </c>
      <c r="F485" s="54">
        <v>97500</v>
      </c>
    </row>
    <row r="486" spans="1:6" ht="18.75" outlineLevel="7">
      <c r="A486" s="21" t="s">
        <v>223</v>
      </c>
      <c r="B486" s="22" t="s">
        <v>456</v>
      </c>
      <c r="C486" s="22" t="s">
        <v>110</v>
      </c>
      <c r="D486" s="22" t="s">
        <v>238</v>
      </c>
      <c r="E486" s="22" t="s">
        <v>6</v>
      </c>
      <c r="F486" s="63">
        <f>F487</f>
        <v>124792</v>
      </c>
    </row>
    <row r="487" spans="1:6" ht="37.5" outlineLevel="7">
      <c r="A487" s="21" t="s">
        <v>36</v>
      </c>
      <c r="B487" s="22" t="s">
        <v>456</v>
      </c>
      <c r="C487" s="22" t="s">
        <v>110</v>
      </c>
      <c r="D487" s="22" t="s">
        <v>238</v>
      </c>
      <c r="E487" s="22" t="s">
        <v>37</v>
      </c>
      <c r="F487" s="63">
        <f>F488</f>
        <v>124792</v>
      </c>
    </row>
    <row r="488" spans="1:6" ht="18.75" outlineLevel="7">
      <c r="A488" s="21" t="s">
        <v>73</v>
      </c>
      <c r="B488" s="22" t="s">
        <v>456</v>
      </c>
      <c r="C488" s="22" t="s">
        <v>110</v>
      </c>
      <c r="D488" s="22" t="s">
        <v>238</v>
      </c>
      <c r="E488" s="22" t="s">
        <v>74</v>
      </c>
      <c r="F488" s="54">
        <v>124792</v>
      </c>
    </row>
    <row r="489" spans="1:6" ht="18.75" outlineLevel="7">
      <c r="A489" s="21" t="s">
        <v>262</v>
      </c>
      <c r="B489" s="22" t="s">
        <v>456</v>
      </c>
      <c r="C489" s="22" t="s">
        <v>110</v>
      </c>
      <c r="D489" s="22" t="s">
        <v>454</v>
      </c>
      <c r="E489" s="22" t="s">
        <v>6</v>
      </c>
      <c r="F489" s="54">
        <f>F490</f>
        <v>422050</v>
      </c>
    </row>
    <row r="490" spans="1:6" ht="37.5" outlineLevel="7">
      <c r="A490" s="21" t="s">
        <v>36</v>
      </c>
      <c r="B490" s="22" t="s">
        <v>456</v>
      </c>
      <c r="C490" s="22" t="s">
        <v>110</v>
      </c>
      <c r="D490" s="22" t="s">
        <v>454</v>
      </c>
      <c r="E490" s="22" t="s">
        <v>37</v>
      </c>
      <c r="F490" s="54">
        <f>F491</f>
        <v>422050</v>
      </c>
    </row>
    <row r="491" spans="1:6" ht="18.75" outlineLevel="7">
      <c r="A491" s="21" t="s">
        <v>73</v>
      </c>
      <c r="B491" s="22" t="s">
        <v>456</v>
      </c>
      <c r="C491" s="22" t="s">
        <v>110</v>
      </c>
      <c r="D491" s="22" t="s">
        <v>454</v>
      </c>
      <c r="E491" s="22" t="s">
        <v>74</v>
      </c>
      <c r="F491" s="54">
        <v>422050</v>
      </c>
    </row>
    <row r="492" spans="1:6" ht="37.5" outlineLevel="7">
      <c r="A492" s="51" t="s">
        <v>396</v>
      </c>
      <c r="B492" s="22" t="s">
        <v>456</v>
      </c>
      <c r="C492" s="22" t="s">
        <v>110</v>
      </c>
      <c r="D492" s="22" t="s">
        <v>397</v>
      </c>
      <c r="E492" s="22" t="s">
        <v>6</v>
      </c>
      <c r="F492" s="54">
        <f>F493</f>
        <v>126000</v>
      </c>
    </row>
    <row r="493" spans="1:6" ht="37.5" outlineLevel="7">
      <c r="A493" s="21" t="s">
        <v>36</v>
      </c>
      <c r="B493" s="22" t="s">
        <v>456</v>
      </c>
      <c r="C493" s="22" t="s">
        <v>110</v>
      </c>
      <c r="D493" s="22" t="s">
        <v>397</v>
      </c>
      <c r="E493" s="22" t="s">
        <v>37</v>
      </c>
      <c r="F493" s="54">
        <f>F494</f>
        <v>126000</v>
      </c>
    </row>
    <row r="494" spans="1:6" ht="18.75" outlineLevel="7">
      <c r="A494" s="21" t="s">
        <v>73</v>
      </c>
      <c r="B494" s="22" t="s">
        <v>456</v>
      </c>
      <c r="C494" s="22" t="s">
        <v>110</v>
      </c>
      <c r="D494" s="22" t="s">
        <v>397</v>
      </c>
      <c r="E494" s="22" t="s">
        <v>74</v>
      </c>
      <c r="F494" s="54">
        <v>126000</v>
      </c>
    </row>
    <row r="495" spans="1:6" ht="37.5" outlineLevel="7">
      <c r="A495" s="21" t="s">
        <v>554</v>
      </c>
      <c r="B495" s="22" t="s">
        <v>456</v>
      </c>
      <c r="C495" s="22" t="s">
        <v>110</v>
      </c>
      <c r="D495" s="106" t="s">
        <v>555</v>
      </c>
      <c r="E495" s="22" t="s">
        <v>6</v>
      </c>
      <c r="F495" s="54">
        <f>F496</f>
        <v>345000</v>
      </c>
    </row>
    <row r="496" spans="1:6" ht="37.5" outlineLevel="7">
      <c r="A496" s="21" t="s">
        <v>36</v>
      </c>
      <c r="B496" s="22" t="s">
        <v>456</v>
      </c>
      <c r="C496" s="22" t="s">
        <v>110</v>
      </c>
      <c r="D496" s="22" t="s">
        <v>555</v>
      </c>
      <c r="E496" s="22" t="s">
        <v>37</v>
      </c>
      <c r="F496" s="54">
        <f>F497</f>
        <v>345000</v>
      </c>
    </row>
    <row r="497" spans="1:6" ht="18.75" outlineLevel="7">
      <c r="A497" s="21" t="s">
        <v>73</v>
      </c>
      <c r="B497" s="22" t="s">
        <v>456</v>
      </c>
      <c r="C497" s="22" t="s">
        <v>110</v>
      </c>
      <c r="D497" s="22" t="s">
        <v>555</v>
      </c>
      <c r="E497" s="22" t="s">
        <v>74</v>
      </c>
      <c r="F497" s="54">
        <v>345000</v>
      </c>
    </row>
    <row r="498" spans="1:6" ht="76.5" customHeight="1" outlineLevel="7">
      <c r="A498" s="13" t="s">
        <v>492</v>
      </c>
      <c r="B498" s="22" t="s">
        <v>456</v>
      </c>
      <c r="C498" s="22" t="s">
        <v>110</v>
      </c>
      <c r="D498" s="22" t="s">
        <v>493</v>
      </c>
      <c r="E498" s="22" t="s">
        <v>6</v>
      </c>
      <c r="F498" s="54">
        <f>F499</f>
        <v>398999.7</v>
      </c>
    </row>
    <row r="499" spans="1:6" ht="37.5" outlineLevel="7">
      <c r="A499" s="21" t="s">
        <v>36</v>
      </c>
      <c r="B499" s="22" t="s">
        <v>456</v>
      </c>
      <c r="C499" s="22" t="s">
        <v>110</v>
      </c>
      <c r="D499" s="22" t="s">
        <v>493</v>
      </c>
      <c r="E499" s="22" t="s">
        <v>37</v>
      </c>
      <c r="F499" s="54">
        <f>F500</f>
        <v>398999.7</v>
      </c>
    </row>
    <row r="500" spans="1:6" ht="18.75" outlineLevel="7">
      <c r="A500" s="21" t="s">
        <v>73</v>
      </c>
      <c r="B500" s="22" t="s">
        <v>456</v>
      </c>
      <c r="C500" s="22" t="s">
        <v>110</v>
      </c>
      <c r="D500" s="22" t="s">
        <v>493</v>
      </c>
      <c r="E500" s="22" t="s">
        <v>74</v>
      </c>
      <c r="F500" s="54">
        <v>398999.7</v>
      </c>
    </row>
    <row r="501" spans="1:6" ht="0.75" customHeight="1" hidden="1" outlineLevel="7">
      <c r="A501" s="13" t="s">
        <v>248</v>
      </c>
      <c r="B501" s="22" t="s">
        <v>456</v>
      </c>
      <c r="C501" s="22" t="s">
        <v>110</v>
      </c>
      <c r="D501" s="22" t="s">
        <v>249</v>
      </c>
      <c r="E501" s="22" t="s">
        <v>6</v>
      </c>
      <c r="F501" s="63">
        <f>F502</f>
        <v>0</v>
      </c>
    </row>
    <row r="502" spans="1:6" ht="37.5" outlineLevel="7">
      <c r="A502" s="21" t="s">
        <v>219</v>
      </c>
      <c r="B502" s="22" t="s">
        <v>456</v>
      </c>
      <c r="C502" s="22" t="s">
        <v>110</v>
      </c>
      <c r="D502" s="22" t="s">
        <v>249</v>
      </c>
      <c r="E502" s="22" t="s">
        <v>220</v>
      </c>
      <c r="F502" s="63">
        <f>F503</f>
        <v>0</v>
      </c>
    </row>
    <row r="503" spans="1:6" ht="18.75" outlineLevel="7">
      <c r="A503" s="21" t="s">
        <v>221</v>
      </c>
      <c r="B503" s="22" t="s">
        <v>456</v>
      </c>
      <c r="C503" s="22" t="s">
        <v>110</v>
      </c>
      <c r="D503" s="22" t="s">
        <v>249</v>
      </c>
      <c r="E503" s="22" t="s">
        <v>222</v>
      </c>
      <c r="F503" s="54">
        <v>0</v>
      </c>
    </row>
    <row r="504" spans="1:6" ht="56.25" outlineLevel="7">
      <c r="A504" s="21" t="s">
        <v>391</v>
      </c>
      <c r="B504" s="22" t="s">
        <v>456</v>
      </c>
      <c r="C504" s="22" t="s">
        <v>110</v>
      </c>
      <c r="D504" s="22" t="s">
        <v>392</v>
      </c>
      <c r="E504" s="22" t="s">
        <v>6</v>
      </c>
      <c r="F504" s="54">
        <f>F505</f>
        <v>12340.2</v>
      </c>
    </row>
    <row r="505" spans="1:6" ht="37.5" outlineLevel="7">
      <c r="A505" s="21" t="s">
        <v>36</v>
      </c>
      <c r="B505" s="22" t="s">
        <v>456</v>
      </c>
      <c r="C505" s="22" t="s">
        <v>110</v>
      </c>
      <c r="D505" s="22" t="s">
        <v>392</v>
      </c>
      <c r="E505" s="22" t="s">
        <v>37</v>
      </c>
      <c r="F505" s="54">
        <f>F506</f>
        <v>12340.2</v>
      </c>
    </row>
    <row r="506" spans="1:6" ht="18.75" outlineLevel="7">
      <c r="A506" s="21" t="s">
        <v>73</v>
      </c>
      <c r="B506" s="22" t="s">
        <v>456</v>
      </c>
      <c r="C506" s="22" t="s">
        <v>110</v>
      </c>
      <c r="D506" s="22" t="s">
        <v>392</v>
      </c>
      <c r="E506" s="22" t="s">
        <v>74</v>
      </c>
      <c r="F506" s="54">
        <v>12340.2</v>
      </c>
    </row>
    <row r="507" spans="1:6" ht="56.25" outlineLevel="7">
      <c r="A507" s="102" t="s">
        <v>494</v>
      </c>
      <c r="B507" s="22" t="s">
        <v>456</v>
      </c>
      <c r="C507" s="22" t="s">
        <v>110</v>
      </c>
      <c r="D507" s="22" t="s">
        <v>495</v>
      </c>
      <c r="E507" s="22" t="s">
        <v>6</v>
      </c>
      <c r="F507" s="54">
        <f>F508</f>
        <v>31512624.06</v>
      </c>
    </row>
    <row r="508" spans="1:6" ht="93.75" outlineLevel="7">
      <c r="A508" s="51" t="s">
        <v>476</v>
      </c>
      <c r="B508" s="22" t="s">
        <v>456</v>
      </c>
      <c r="C508" s="22" t="s">
        <v>110</v>
      </c>
      <c r="D508" s="22" t="s">
        <v>515</v>
      </c>
      <c r="E508" s="22" t="s">
        <v>6</v>
      </c>
      <c r="F508" s="54">
        <f>F509</f>
        <v>31512624.06</v>
      </c>
    </row>
    <row r="509" spans="1:6" ht="37.5" outlineLevel="7">
      <c r="A509" s="21" t="s">
        <v>219</v>
      </c>
      <c r="B509" s="22" t="s">
        <v>456</v>
      </c>
      <c r="C509" s="22" t="s">
        <v>110</v>
      </c>
      <c r="D509" s="22" t="s">
        <v>515</v>
      </c>
      <c r="E509" s="22" t="s">
        <v>220</v>
      </c>
      <c r="F509" s="54">
        <f>F510</f>
        <v>31512624.06</v>
      </c>
    </row>
    <row r="510" spans="1:6" ht="18.75" outlineLevel="7">
      <c r="A510" s="21" t="s">
        <v>221</v>
      </c>
      <c r="B510" s="22" t="s">
        <v>456</v>
      </c>
      <c r="C510" s="22" t="s">
        <v>110</v>
      </c>
      <c r="D510" s="22" t="s">
        <v>515</v>
      </c>
      <c r="E510" s="22" t="s">
        <v>222</v>
      </c>
      <c r="F510" s="54">
        <v>31512624.06</v>
      </c>
    </row>
    <row r="511" spans="1:6" ht="18.75" outlineLevel="2">
      <c r="A511" s="21" t="s">
        <v>70</v>
      </c>
      <c r="B511" s="22" t="s">
        <v>456</v>
      </c>
      <c r="C511" s="22" t="s">
        <v>71</v>
      </c>
      <c r="D511" s="22" t="s">
        <v>124</v>
      </c>
      <c r="E511" s="22" t="s">
        <v>6</v>
      </c>
      <c r="F511" s="56">
        <f>F512</f>
        <v>378648367.7</v>
      </c>
    </row>
    <row r="512" spans="1:8" s="45" customFormat="1" ht="37.5" outlineLevel="3">
      <c r="A512" s="50" t="s">
        <v>347</v>
      </c>
      <c r="B512" s="37" t="s">
        <v>456</v>
      </c>
      <c r="C512" s="37" t="s">
        <v>71</v>
      </c>
      <c r="D512" s="37" t="s">
        <v>136</v>
      </c>
      <c r="E512" s="37" t="s">
        <v>6</v>
      </c>
      <c r="F512" s="58">
        <f>F513</f>
        <v>378648367.7</v>
      </c>
      <c r="G512" s="46"/>
      <c r="H512" s="46"/>
    </row>
    <row r="513" spans="1:6" ht="37.5" outlineLevel="4">
      <c r="A513" s="21" t="s">
        <v>351</v>
      </c>
      <c r="B513" s="22" t="s">
        <v>456</v>
      </c>
      <c r="C513" s="22" t="s">
        <v>71</v>
      </c>
      <c r="D513" s="22" t="s">
        <v>144</v>
      </c>
      <c r="E513" s="22" t="s">
        <v>6</v>
      </c>
      <c r="F513" s="56">
        <f>F514+F527+F543+F547</f>
        <v>378648367.7</v>
      </c>
    </row>
    <row r="514" spans="1:6" ht="37.5" customHeight="1" outlineLevel="4">
      <c r="A514" s="24" t="s">
        <v>164</v>
      </c>
      <c r="B514" s="22" t="s">
        <v>456</v>
      </c>
      <c r="C514" s="22" t="s">
        <v>71</v>
      </c>
      <c r="D514" s="22" t="s">
        <v>182</v>
      </c>
      <c r="E514" s="22" t="s">
        <v>6</v>
      </c>
      <c r="F514" s="56">
        <f>F515+F518+F521+F524</f>
        <v>358222952.51</v>
      </c>
    </row>
    <row r="515" spans="1:6" ht="56.25" outlineLevel="4">
      <c r="A515" s="26" t="s">
        <v>496</v>
      </c>
      <c r="B515" s="22" t="s">
        <v>456</v>
      </c>
      <c r="C515" s="22" t="s">
        <v>71</v>
      </c>
      <c r="D515" s="22" t="s">
        <v>497</v>
      </c>
      <c r="E515" s="22" t="s">
        <v>6</v>
      </c>
      <c r="F515" s="56">
        <f>F516</f>
        <v>20592000</v>
      </c>
    </row>
    <row r="516" spans="1:6" ht="37.5" outlineLevel="4">
      <c r="A516" s="21" t="s">
        <v>36</v>
      </c>
      <c r="B516" s="22" t="s">
        <v>456</v>
      </c>
      <c r="C516" s="22" t="s">
        <v>71</v>
      </c>
      <c r="D516" s="22" t="s">
        <v>497</v>
      </c>
      <c r="E516" s="22" t="s">
        <v>37</v>
      </c>
      <c r="F516" s="56">
        <f>F517</f>
        <v>20592000</v>
      </c>
    </row>
    <row r="517" spans="1:6" ht="18.75" outlineLevel="4">
      <c r="A517" s="21" t="s">
        <v>73</v>
      </c>
      <c r="B517" s="22" t="s">
        <v>456</v>
      </c>
      <c r="C517" s="22" t="s">
        <v>71</v>
      </c>
      <c r="D517" s="22" t="s">
        <v>497</v>
      </c>
      <c r="E517" s="22" t="s">
        <v>74</v>
      </c>
      <c r="F517" s="56">
        <v>20592000</v>
      </c>
    </row>
    <row r="518" spans="1:6" ht="56.25" outlineLevel="5">
      <c r="A518" s="21" t="s">
        <v>113</v>
      </c>
      <c r="B518" s="22" t="s">
        <v>456</v>
      </c>
      <c r="C518" s="22" t="s">
        <v>71</v>
      </c>
      <c r="D518" s="22" t="s">
        <v>145</v>
      </c>
      <c r="E518" s="22" t="s">
        <v>6</v>
      </c>
      <c r="F518" s="56">
        <f>F519</f>
        <v>94259812.51</v>
      </c>
    </row>
    <row r="519" spans="1:6" ht="37.5" outlineLevel="6">
      <c r="A519" s="21" t="s">
        <v>36</v>
      </c>
      <c r="B519" s="22" t="s">
        <v>456</v>
      </c>
      <c r="C519" s="22" t="s">
        <v>71</v>
      </c>
      <c r="D519" s="22" t="s">
        <v>145</v>
      </c>
      <c r="E519" s="22" t="s">
        <v>37</v>
      </c>
      <c r="F519" s="56">
        <f>F520</f>
        <v>94259812.51</v>
      </c>
    </row>
    <row r="520" spans="1:6" ht="18.75" outlineLevel="7">
      <c r="A520" s="21" t="s">
        <v>73</v>
      </c>
      <c r="B520" s="22" t="s">
        <v>456</v>
      </c>
      <c r="C520" s="22" t="s">
        <v>71</v>
      </c>
      <c r="D520" s="22" t="s">
        <v>145</v>
      </c>
      <c r="E520" s="22" t="s">
        <v>74</v>
      </c>
      <c r="F520" s="54">
        <v>94259812.51</v>
      </c>
    </row>
    <row r="521" spans="1:6" ht="75" customHeight="1" outlineLevel="5">
      <c r="A521" s="24" t="s">
        <v>352</v>
      </c>
      <c r="B521" s="22" t="s">
        <v>456</v>
      </c>
      <c r="C521" s="22" t="s">
        <v>71</v>
      </c>
      <c r="D521" s="22" t="s">
        <v>146</v>
      </c>
      <c r="E521" s="22" t="s">
        <v>6</v>
      </c>
      <c r="F521" s="56">
        <f>F522</f>
        <v>232256540</v>
      </c>
    </row>
    <row r="522" spans="1:6" ht="37.5" outlineLevel="5">
      <c r="A522" s="21" t="s">
        <v>36</v>
      </c>
      <c r="B522" s="22" t="s">
        <v>456</v>
      </c>
      <c r="C522" s="22" t="s">
        <v>71</v>
      </c>
      <c r="D522" s="22" t="s">
        <v>146</v>
      </c>
      <c r="E522" s="22" t="s">
        <v>37</v>
      </c>
      <c r="F522" s="56">
        <f>F523</f>
        <v>232256540</v>
      </c>
    </row>
    <row r="523" spans="1:6" ht="18.75" outlineLevel="5">
      <c r="A523" s="21" t="s">
        <v>73</v>
      </c>
      <c r="B523" s="22" t="s">
        <v>456</v>
      </c>
      <c r="C523" s="22" t="s">
        <v>71</v>
      </c>
      <c r="D523" s="22" t="s">
        <v>146</v>
      </c>
      <c r="E523" s="22" t="s">
        <v>74</v>
      </c>
      <c r="F523" s="54">
        <v>232256540</v>
      </c>
    </row>
    <row r="524" spans="1:6" ht="75.75" customHeight="1" outlineLevel="5">
      <c r="A524" s="23" t="s">
        <v>408</v>
      </c>
      <c r="B524" s="22" t="s">
        <v>456</v>
      </c>
      <c r="C524" s="22" t="s">
        <v>71</v>
      </c>
      <c r="D524" s="22" t="s">
        <v>409</v>
      </c>
      <c r="E524" s="22" t="s">
        <v>6</v>
      </c>
      <c r="F524" s="54">
        <f>F525</f>
        <v>11114600</v>
      </c>
    </row>
    <row r="525" spans="1:6" ht="37.5" outlineLevel="5">
      <c r="A525" s="21" t="s">
        <v>36</v>
      </c>
      <c r="B525" s="22" t="s">
        <v>456</v>
      </c>
      <c r="C525" s="22" t="s">
        <v>71</v>
      </c>
      <c r="D525" s="22" t="s">
        <v>409</v>
      </c>
      <c r="E525" s="22" t="s">
        <v>37</v>
      </c>
      <c r="F525" s="54">
        <f>F526</f>
        <v>11114600</v>
      </c>
    </row>
    <row r="526" spans="1:6" ht="18.75" outlineLevel="5">
      <c r="A526" s="21" t="s">
        <v>73</v>
      </c>
      <c r="B526" s="22" t="s">
        <v>456</v>
      </c>
      <c r="C526" s="22" t="s">
        <v>71</v>
      </c>
      <c r="D526" s="22" t="s">
        <v>409</v>
      </c>
      <c r="E526" s="22" t="s">
        <v>74</v>
      </c>
      <c r="F526" s="54">
        <v>11114600</v>
      </c>
    </row>
    <row r="527" spans="1:6" ht="18" customHeight="1" outlineLevel="5">
      <c r="A527" s="51" t="s">
        <v>165</v>
      </c>
      <c r="B527" s="22" t="s">
        <v>456</v>
      </c>
      <c r="C527" s="22" t="s">
        <v>71</v>
      </c>
      <c r="D527" s="22" t="s">
        <v>180</v>
      </c>
      <c r="E527" s="22" t="s">
        <v>6</v>
      </c>
      <c r="F527" s="54">
        <f>F528+F531+F537+F540+F534</f>
        <v>11189059.19</v>
      </c>
    </row>
    <row r="528" spans="1:6" ht="18.75" outlineLevel="5">
      <c r="A528" s="21" t="s">
        <v>223</v>
      </c>
      <c r="B528" s="22" t="s">
        <v>456</v>
      </c>
      <c r="C528" s="22" t="s">
        <v>71</v>
      </c>
      <c r="D528" s="22" t="s">
        <v>224</v>
      </c>
      <c r="E528" s="22" t="s">
        <v>6</v>
      </c>
      <c r="F528" s="63">
        <f>F529</f>
        <v>154798</v>
      </c>
    </row>
    <row r="529" spans="1:6" ht="37.5" outlineLevel="5">
      <c r="A529" s="21" t="s">
        <v>36</v>
      </c>
      <c r="B529" s="22" t="s">
        <v>456</v>
      </c>
      <c r="C529" s="22" t="s">
        <v>71</v>
      </c>
      <c r="D529" s="22" t="s">
        <v>224</v>
      </c>
      <c r="E529" s="22" t="s">
        <v>37</v>
      </c>
      <c r="F529" s="63">
        <f>F530</f>
        <v>154798</v>
      </c>
    </row>
    <row r="530" spans="1:6" ht="18.75" outlineLevel="5">
      <c r="A530" s="21" t="s">
        <v>73</v>
      </c>
      <c r="B530" s="22" t="s">
        <v>456</v>
      </c>
      <c r="C530" s="22" t="s">
        <v>71</v>
      </c>
      <c r="D530" s="22" t="s">
        <v>224</v>
      </c>
      <c r="E530" s="22" t="s">
        <v>74</v>
      </c>
      <c r="F530" s="54">
        <v>154798</v>
      </c>
    </row>
    <row r="531" spans="1:6" ht="18.75" outlineLevel="5">
      <c r="A531" s="49" t="s">
        <v>262</v>
      </c>
      <c r="B531" s="22" t="s">
        <v>456</v>
      </c>
      <c r="C531" s="22" t="s">
        <v>71</v>
      </c>
      <c r="D531" s="22" t="s">
        <v>263</v>
      </c>
      <c r="E531" s="22" t="s">
        <v>6</v>
      </c>
      <c r="F531" s="63">
        <f>F532</f>
        <v>1351000.34</v>
      </c>
    </row>
    <row r="532" spans="1:6" ht="37.5" outlineLevel="5">
      <c r="A532" s="21" t="s">
        <v>36</v>
      </c>
      <c r="B532" s="22" t="s">
        <v>456</v>
      </c>
      <c r="C532" s="22" t="s">
        <v>71</v>
      </c>
      <c r="D532" s="22" t="s">
        <v>263</v>
      </c>
      <c r="E532" s="22" t="s">
        <v>37</v>
      </c>
      <c r="F532" s="63">
        <f>F533</f>
        <v>1351000.34</v>
      </c>
    </row>
    <row r="533" spans="1:6" ht="18.75" outlineLevel="5">
      <c r="A533" s="21" t="s">
        <v>73</v>
      </c>
      <c r="B533" s="22" t="s">
        <v>456</v>
      </c>
      <c r="C533" s="22" t="s">
        <v>71</v>
      </c>
      <c r="D533" s="22" t="s">
        <v>263</v>
      </c>
      <c r="E533" s="22" t="s">
        <v>74</v>
      </c>
      <c r="F533" s="54">
        <v>1351000.34</v>
      </c>
    </row>
    <row r="534" spans="1:6" ht="37.5" outlineLevel="5">
      <c r="A534" s="51" t="s">
        <v>396</v>
      </c>
      <c r="B534" s="22" t="s">
        <v>456</v>
      </c>
      <c r="C534" s="22" t="s">
        <v>71</v>
      </c>
      <c r="D534" s="22" t="s">
        <v>549</v>
      </c>
      <c r="E534" s="22" t="s">
        <v>6</v>
      </c>
      <c r="F534" s="54">
        <f>F535</f>
        <v>1879885</v>
      </c>
    </row>
    <row r="535" spans="1:6" ht="37.5" outlineLevel="5">
      <c r="A535" s="21" t="s">
        <v>36</v>
      </c>
      <c r="B535" s="22" t="s">
        <v>456</v>
      </c>
      <c r="C535" s="22" t="s">
        <v>71</v>
      </c>
      <c r="D535" s="22" t="s">
        <v>549</v>
      </c>
      <c r="E535" s="22" t="s">
        <v>37</v>
      </c>
      <c r="F535" s="54">
        <f>F536</f>
        <v>1879885</v>
      </c>
    </row>
    <row r="536" spans="1:6" ht="18.75" outlineLevel="5">
      <c r="A536" s="21" t="s">
        <v>73</v>
      </c>
      <c r="B536" s="22" t="s">
        <v>456</v>
      </c>
      <c r="C536" s="22" t="s">
        <v>71</v>
      </c>
      <c r="D536" s="22" t="s">
        <v>549</v>
      </c>
      <c r="E536" s="22" t="s">
        <v>74</v>
      </c>
      <c r="F536" s="54">
        <v>1879885</v>
      </c>
    </row>
    <row r="537" spans="1:6" ht="56.25" outlineLevel="5">
      <c r="A537" s="26" t="s">
        <v>498</v>
      </c>
      <c r="B537" s="22" t="s">
        <v>456</v>
      </c>
      <c r="C537" s="22" t="s">
        <v>71</v>
      </c>
      <c r="D537" s="22" t="s">
        <v>499</v>
      </c>
      <c r="E537" s="22" t="s">
        <v>6</v>
      </c>
      <c r="F537" s="54">
        <f>F538</f>
        <v>7642785.42</v>
      </c>
    </row>
    <row r="538" spans="1:6" ht="37.5" outlineLevel="5">
      <c r="A538" s="21" t="s">
        <v>36</v>
      </c>
      <c r="B538" s="22" t="s">
        <v>456</v>
      </c>
      <c r="C538" s="22" t="s">
        <v>71</v>
      </c>
      <c r="D538" s="22" t="s">
        <v>499</v>
      </c>
      <c r="E538" s="22" t="s">
        <v>37</v>
      </c>
      <c r="F538" s="54">
        <f>F539</f>
        <v>7642785.42</v>
      </c>
    </row>
    <row r="539" spans="1:6" ht="18.75" outlineLevel="5">
      <c r="A539" s="21" t="s">
        <v>73</v>
      </c>
      <c r="B539" s="22" t="s">
        <v>456</v>
      </c>
      <c r="C539" s="22" t="s">
        <v>71</v>
      </c>
      <c r="D539" s="22" t="s">
        <v>499</v>
      </c>
      <c r="E539" s="22" t="s">
        <v>74</v>
      </c>
      <c r="F539" s="54">
        <v>7642785.42</v>
      </c>
    </row>
    <row r="540" spans="1:6" ht="37.5" outlineLevel="5">
      <c r="A540" s="21" t="s">
        <v>393</v>
      </c>
      <c r="B540" s="22" t="s">
        <v>456</v>
      </c>
      <c r="C540" s="22" t="s">
        <v>71</v>
      </c>
      <c r="D540" s="22" t="s">
        <v>394</v>
      </c>
      <c r="E540" s="22" t="s">
        <v>6</v>
      </c>
      <c r="F540" s="54">
        <f>F541</f>
        <v>160590.43</v>
      </c>
    </row>
    <row r="541" spans="1:6" ht="37.5" outlineLevel="5">
      <c r="A541" s="21" t="s">
        <v>36</v>
      </c>
      <c r="B541" s="22" t="s">
        <v>456</v>
      </c>
      <c r="C541" s="22" t="s">
        <v>71</v>
      </c>
      <c r="D541" s="22" t="s">
        <v>394</v>
      </c>
      <c r="E541" s="22" t="s">
        <v>37</v>
      </c>
      <c r="F541" s="54">
        <f>F542</f>
        <v>160590.43</v>
      </c>
    </row>
    <row r="542" spans="1:6" ht="18.75" outlineLevel="5">
      <c r="A542" s="21" t="s">
        <v>73</v>
      </c>
      <c r="B542" s="22" t="s">
        <v>456</v>
      </c>
      <c r="C542" s="22" t="s">
        <v>71</v>
      </c>
      <c r="D542" s="22" t="s">
        <v>394</v>
      </c>
      <c r="E542" s="22" t="s">
        <v>74</v>
      </c>
      <c r="F542" s="54">
        <v>160590.43</v>
      </c>
    </row>
    <row r="543" spans="1:6" ht="37.5" outlineLevel="5">
      <c r="A543" s="51" t="s">
        <v>229</v>
      </c>
      <c r="B543" s="22" t="s">
        <v>456</v>
      </c>
      <c r="C543" s="22" t="s">
        <v>71</v>
      </c>
      <c r="D543" s="22" t="s">
        <v>183</v>
      </c>
      <c r="E543" s="22" t="s">
        <v>6</v>
      </c>
      <c r="F543" s="54">
        <f>F544</f>
        <v>6226250</v>
      </c>
    </row>
    <row r="544" spans="1:6" ht="93.75" outlineLevel="5">
      <c r="A544" s="103" t="s">
        <v>510</v>
      </c>
      <c r="B544" s="22" t="s">
        <v>456</v>
      </c>
      <c r="C544" s="22" t="s">
        <v>71</v>
      </c>
      <c r="D544" s="22" t="s">
        <v>511</v>
      </c>
      <c r="E544" s="22" t="s">
        <v>6</v>
      </c>
      <c r="F544" s="54">
        <f>F545</f>
        <v>6226250</v>
      </c>
    </row>
    <row r="545" spans="1:6" ht="37.5" outlineLevel="5">
      <c r="A545" s="21" t="s">
        <v>36</v>
      </c>
      <c r="B545" s="22" t="s">
        <v>456</v>
      </c>
      <c r="C545" s="22" t="s">
        <v>71</v>
      </c>
      <c r="D545" s="22" t="s">
        <v>511</v>
      </c>
      <c r="E545" s="22" t="s">
        <v>37</v>
      </c>
      <c r="F545" s="54">
        <f>F546</f>
        <v>6226250</v>
      </c>
    </row>
    <row r="546" spans="1:6" ht="18.75" outlineLevel="5">
      <c r="A546" s="21" t="s">
        <v>73</v>
      </c>
      <c r="B546" s="22" t="s">
        <v>456</v>
      </c>
      <c r="C546" s="22" t="s">
        <v>71</v>
      </c>
      <c r="D546" s="22" t="s">
        <v>511</v>
      </c>
      <c r="E546" s="22" t="s">
        <v>74</v>
      </c>
      <c r="F546" s="54">
        <f>6226250</f>
        <v>6226250</v>
      </c>
    </row>
    <row r="547" spans="1:6" ht="18.75" outlineLevel="5">
      <c r="A547" s="26" t="s">
        <v>406</v>
      </c>
      <c r="B547" s="22" t="s">
        <v>456</v>
      </c>
      <c r="C547" s="22" t="s">
        <v>71</v>
      </c>
      <c r="D547" s="22" t="s">
        <v>264</v>
      </c>
      <c r="E547" s="22" t="s">
        <v>6</v>
      </c>
      <c r="F547" s="54">
        <f>F548</f>
        <v>3010106</v>
      </c>
    </row>
    <row r="548" spans="1:6" ht="39.75" customHeight="1" outlineLevel="5">
      <c r="A548" s="21" t="s">
        <v>407</v>
      </c>
      <c r="B548" s="22" t="s">
        <v>456</v>
      </c>
      <c r="C548" s="22" t="s">
        <v>71</v>
      </c>
      <c r="D548" s="22" t="s">
        <v>507</v>
      </c>
      <c r="E548" s="22" t="s">
        <v>6</v>
      </c>
      <c r="F548" s="54">
        <f>F549</f>
        <v>3010106</v>
      </c>
    </row>
    <row r="549" spans="1:6" ht="37.5" outlineLevel="5">
      <c r="A549" s="21" t="s">
        <v>36</v>
      </c>
      <c r="B549" s="22" t="s">
        <v>456</v>
      </c>
      <c r="C549" s="22" t="s">
        <v>71</v>
      </c>
      <c r="D549" s="22" t="s">
        <v>507</v>
      </c>
      <c r="E549" s="22" t="s">
        <v>37</v>
      </c>
      <c r="F549" s="54">
        <f>F550</f>
        <v>3010106</v>
      </c>
    </row>
    <row r="550" spans="1:6" ht="18.75" outlineLevel="5">
      <c r="A550" s="21" t="s">
        <v>73</v>
      </c>
      <c r="B550" s="22" t="s">
        <v>456</v>
      </c>
      <c r="C550" s="22" t="s">
        <v>71</v>
      </c>
      <c r="D550" s="22" t="s">
        <v>507</v>
      </c>
      <c r="E550" s="22" t="s">
        <v>74</v>
      </c>
      <c r="F550" s="54">
        <v>3010106</v>
      </c>
    </row>
    <row r="551" spans="1:6" ht="18.75" outlineLevel="5">
      <c r="A551" s="21" t="s">
        <v>212</v>
      </c>
      <c r="B551" s="22" t="s">
        <v>456</v>
      </c>
      <c r="C551" s="22" t="s">
        <v>211</v>
      </c>
      <c r="D551" s="22" t="s">
        <v>124</v>
      </c>
      <c r="E551" s="22" t="s">
        <v>6</v>
      </c>
      <c r="F551" s="63">
        <f>F552</f>
        <v>24173790</v>
      </c>
    </row>
    <row r="552" spans="1:8" s="45" customFormat="1" ht="37.5" outlineLevel="5">
      <c r="A552" s="50" t="s">
        <v>347</v>
      </c>
      <c r="B552" s="37" t="s">
        <v>456</v>
      </c>
      <c r="C552" s="37" t="s">
        <v>211</v>
      </c>
      <c r="D552" s="37" t="s">
        <v>136</v>
      </c>
      <c r="E552" s="37" t="s">
        <v>6</v>
      </c>
      <c r="F552" s="62">
        <f>F553</f>
        <v>24173790</v>
      </c>
      <c r="G552" s="46"/>
      <c r="H552" s="46"/>
    </row>
    <row r="553" spans="1:6" ht="38.25" customHeight="1" outlineLevel="4">
      <c r="A553" s="21" t="s">
        <v>353</v>
      </c>
      <c r="B553" s="22" t="s">
        <v>456</v>
      </c>
      <c r="C553" s="22" t="s">
        <v>211</v>
      </c>
      <c r="D553" s="22" t="s">
        <v>147</v>
      </c>
      <c r="E553" s="22" t="s">
        <v>6</v>
      </c>
      <c r="F553" s="56">
        <f>F554+F561+F571+F558</f>
        <v>24173790</v>
      </c>
    </row>
    <row r="554" spans="1:6" ht="37.5" outlineLevel="4">
      <c r="A554" s="24" t="s">
        <v>166</v>
      </c>
      <c r="B554" s="22" t="s">
        <v>456</v>
      </c>
      <c r="C554" s="22" t="s">
        <v>211</v>
      </c>
      <c r="D554" s="22" t="s">
        <v>184</v>
      </c>
      <c r="E554" s="22" t="s">
        <v>6</v>
      </c>
      <c r="F554" s="56">
        <f>F555</f>
        <v>23484740</v>
      </c>
    </row>
    <row r="555" spans="1:6" ht="56.25" outlineLevel="5">
      <c r="A555" s="21" t="s">
        <v>114</v>
      </c>
      <c r="B555" s="22" t="s">
        <v>456</v>
      </c>
      <c r="C555" s="22" t="s">
        <v>211</v>
      </c>
      <c r="D555" s="22" t="s">
        <v>149</v>
      </c>
      <c r="E555" s="22" t="s">
        <v>6</v>
      </c>
      <c r="F555" s="56">
        <f>F556</f>
        <v>23484740</v>
      </c>
    </row>
    <row r="556" spans="1:6" ht="37.5" outlineLevel="6">
      <c r="A556" s="21" t="s">
        <v>36</v>
      </c>
      <c r="B556" s="22" t="s">
        <v>456</v>
      </c>
      <c r="C556" s="22" t="s">
        <v>211</v>
      </c>
      <c r="D556" s="22" t="s">
        <v>149</v>
      </c>
      <c r="E556" s="22" t="s">
        <v>37</v>
      </c>
      <c r="F556" s="56">
        <f>F557</f>
        <v>23484740</v>
      </c>
    </row>
    <row r="557" spans="1:6" ht="18.75" outlineLevel="7">
      <c r="A557" s="21" t="s">
        <v>73</v>
      </c>
      <c r="B557" s="22" t="s">
        <v>456</v>
      </c>
      <c r="C557" s="22" t="s">
        <v>211</v>
      </c>
      <c r="D557" s="22" t="s">
        <v>149</v>
      </c>
      <c r="E557" s="22" t="s">
        <v>74</v>
      </c>
      <c r="F557" s="54">
        <v>23484740</v>
      </c>
    </row>
    <row r="558" spans="1:6" ht="37.5" outlineLevel="7">
      <c r="A558" s="21" t="s">
        <v>564</v>
      </c>
      <c r="B558" s="22" t="s">
        <v>456</v>
      </c>
      <c r="C558" s="22" t="s">
        <v>211</v>
      </c>
      <c r="D558" s="22" t="s">
        <v>565</v>
      </c>
      <c r="E558" s="22" t="s">
        <v>6</v>
      </c>
      <c r="F558" s="54">
        <f>F559</f>
        <v>401100</v>
      </c>
    </row>
    <row r="559" spans="1:6" ht="37.5" outlineLevel="7">
      <c r="A559" s="21" t="s">
        <v>36</v>
      </c>
      <c r="B559" s="22" t="s">
        <v>456</v>
      </c>
      <c r="C559" s="22" t="s">
        <v>211</v>
      </c>
      <c r="D559" s="22" t="s">
        <v>566</v>
      </c>
      <c r="E559" s="22" t="s">
        <v>37</v>
      </c>
      <c r="F559" s="54">
        <f>F560</f>
        <v>401100</v>
      </c>
    </row>
    <row r="560" spans="1:6" ht="18.75" outlineLevel="7">
      <c r="A560" s="21" t="s">
        <v>73</v>
      </c>
      <c r="B560" s="22" t="s">
        <v>456</v>
      </c>
      <c r="C560" s="22" t="s">
        <v>211</v>
      </c>
      <c r="D560" s="22" t="s">
        <v>566</v>
      </c>
      <c r="E560" s="22" t="s">
        <v>74</v>
      </c>
      <c r="F560" s="54">
        <v>401100</v>
      </c>
    </row>
    <row r="561" spans="1:6" ht="37.5" outlineLevel="7">
      <c r="A561" s="24" t="s">
        <v>354</v>
      </c>
      <c r="B561" s="22" t="s">
        <v>456</v>
      </c>
      <c r="C561" s="22" t="s">
        <v>211</v>
      </c>
      <c r="D561" s="22" t="s">
        <v>185</v>
      </c>
      <c r="E561" s="22" t="s">
        <v>6</v>
      </c>
      <c r="F561" s="54">
        <f>F562+F568+F575+F565</f>
        <v>287950</v>
      </c>
    </row>
    <row r="562" spans="1:6" ht="18.75" outlineLevel="7">
      <c r="A562" s="21" t="s">
        <v>223</v>
      </c>
      <c r="B562" s="22" t="s">
        <v>456</v>
      </c>
      <c r="C562" s="22" t="s">
        <v>211</v>
      </c>
      <c r="D562" s="22" t="s">
        <v>241</v>
      </c>
      <c r="E562" s="22" t="s">
        <v>6</v>
      </c>
      <c r="F562" s="63">
        <f>F563</f>
        <v>24800</v>
      </c>
    </row>
    <row r="563" spans="1:6" ht="37.5" outlineLevel="7">
      <c r="A563" s="21" t="s">
        <v>36</v>
      </c>
      <c r="B563" s="22" t="s">
        <v>456</v>
      </c>
      <c r="C563" s="22" t="s">
        <v>211</v>
      </c>
      <c r="D563" s="22" t="s">
        <v>241</v>
      </c>
      <c r="E563" s="22" t="s">
        <v>37</v>
      </c>
      <c r="F563" s="63">
        <f>F564</f>
        <v>24800</v>
      </c>
    </row>
    <row r="564" spans="1:6" ht="18.75" outlineLevel="7">
      <c r="A564" s="21" t="s">
        <v>73</v>
      </c>
      <c r="B564" s="22" t="s">
        <v>456</v>
      </c>
      <c r="C564" s="22" t="s">
        <v>211</v>
      </c>
      <c r="D564" s="22" t="s">
        <v>241</v>
      </c>
      <c r="E564" s="22" t="s">
        <v>74</v>
      </c>
      <c r="F564" s="54">
        <v>24800</v>
      </c>
    </row>
    <row r="565" spans="1:6" ht="18.75" outlineLevel="7">
      <c r="A565" s="49" t="s">
        <v>262</v>
      </c>
      <c r="B565" s="22" t="s">
        <v>456</v>
      </c>
      <c r="C565" s="22" t="s">
        <v>211</v>
      </c>
      <c r="D565" s="22" t="s">
        <v>560</v>
      </c>
      <c r="E565" s="22" t="s">
        <v>6</v>
      </c>
      <c r="F565" s="54">
        <f>F566</f>
        <v>125650</v>
      </c>
    </row>
    <row r="566" spans="1:6" ht="37.5" outlineLevel="7">
      <c r="A566" s="21" t="s">
        <v>36</v>
      </c>
      <c r="B566" s="22" t="s">
        <v>456</v>
      </c>
      <c r="C566" s="22" t="s">
        <v>211</v>
      </c>
      <c r="D566" s="22" t="s">
        <v>560</v>
      </c>
      <c r="E566" s="22" t="s">
        <v>37</v>
      </c>
      <c r="F566" s="54">
        <f>F567</f>
        <v>125650</v>
      </c>
    </row>
    <row r="567" spans="1:6" ht="18.75" outlineLevel="7">
      <c r="A567" s="21" t="s">
        <v>73</v>
      </c>
      <c r="B567" s="22" t="s">
        <v>456</v>
      </c>
      <c r="C567" s="22" t="s">
        <v>211</v>
      </c>
      <c r="D567" s="22" t="s">
        <v>560</v>
      </c>
      <c r="E567" s="22" t="s">
        <v>74</v>
      </c>
      <c r="F567" s="54">
        <v>125650</v>
      </c>
    </row>
    <row r="568" spans="1:6" ht="18.75" outlineLevel="5">
      <c r="A568" s="21" t="s">
        <v>111</v>
      </c>
      <c r="B568" s="22" t="s">
        <v>456</v>
      </c>
      <c r="C568" s="22" t="s">
        <v>211</v>
      </c>
      <c r="D568" s="22" t="s">
        <v>148</v>
      </c>
      <c r="E568" s="22" t="s">
        <v>6</v>
      </c>
      <c r="F568" s="56">
        <f>F569</f>
        <v>85500</v>
      </c>
    </row>
    <row r="569" spans="1:6" ht="37.5" outlineLevel="6">
      <c r="A569" s="21" t="s">
        <v>36</v>
      </c>
      <c r="B569" s="22" t="s">
        <v>456</v>
      </c>
      <c r="C569" s="22" t="s">
        <v>211</v>
      </c>
      <c r="D569" s="22" t="s">
        <v>148</v>
      </c>
      <c r="E569" s="22" t="s">
        <v>37</v>
      </c>
      <c r="F569" s="56">
        <f>F570</f>
        <v>85500</v>
      </c>
    </row>
    <row r="570" spans="1:6" ht="17.25" customHeight="1" outlineLevel="7">
      <c r="A570" s="21" t="s">
        <v>73</v>
      </c>
      <c r="B570" s="22" t="s">
        <v>456</v>
      </c>
      <c r="C570" s="22" t="s">
        <v>211</v>
      </c>
      <c r="D570" s="22" t="s">
        <v>148</v>
      </c>
      <c r="E570" s="22" t="s">
        <v>74</v>
      </c>
      <c r="F570" s="54">
        <v>85500</v>
      </c>
    </row>
    <row r="571" spans="1:6" ht="0.75" customHeight="1" hidden="1" outlineLevel="7">
      <c r="A571" s="21" t="s">
        <v>330</v>
      </c>
      <c r="B571" s="22" t="s">
        <v>456</v>
      </c>
      <c r="C571" s="22" t="s">
        <v>211</v>
      </c>
      <c r="D571" s="22" t="s">
        <v>255</v>
      </c>
      <c r="E571" s="22" t="s">
        <v>6</v>
      </c>
      <c r="F571" s="54">
        <f>F572</f>
        <v>0</v>
      </c>
    </row>
    <row r="572" spans="1:6" ht="39" customHeight="1" hidden="1" outlineLevel="7">
      <c r="A572" s="21" t="s">
        <v>502</v>
      </c>
      <c r="B572" s="22" t="s">
        <v>456</v>
      </c>
      <c r="C572" s="22" t="s">
        <v>211</v>
      </c>
      <c r="D572" s="22" t="s">
        <v>503</v>
      </c>
      <c r="E572" s="22" t="s">
        <v>6</v>
      </c>
      <c r="F572" s="54">
        <f>F573</f>
        <v>0</v>
      </c>
    </row>
    <row r="573" spans="1:6" ht="37.5" hidden="1" outlineLevel="7">
      <c r="A573" s="21" t="s">
        <v>36</v>
      </c>
      <c r="B573" s="22" t="s">
        <v>456</v>
      </c>
      <c r="C573" s="22" t="s">
        <v>211</v>
      </c>
      <c r="D573" s="22" t="s">
        <v>503</v>
      </c>
      <c r="E573" s="22" t="s">
        <v>37</v>
      </c>
      <c r="F573" s="54">
        <f>F574</f>
        <v>0</v>
      </c>
    </row>
    <row r="574" spans="1:6" ht="18.75" hidden="1" outlineLevel="7">
      <c r="A574" s="21" t="s">
        <v>73</v>
      </c>
      <c r="B574" s="22" t="s">
        <v>456</v>
      </c>
      <c r="C574" s="22" t="s">
        <v>211</v>
      </c>
      <c r="D574" s="22" t="s">
        <v>503</v>
      </c>
      <c r="E574" s="22" t="s">
        <v>74</v>
      </c>
      <c r="F574" s="54">
        <v>0</v>
      </c>
    </row>
    <row r="575" spans="1:6" ht="37.5" outlineLevel="7">
      <c r="A575" s="51" t="s">
        <v>396</v>
      </c>
      <c r="B575" s="22" t="s">
        <v>456</v>
      </c>
      <c r="C575" s="22" t="s">
        <v>211</v>
      </c>
      <c r="D575" s="106" t="s">
        <v>556</v>
      </c>
      <c r="E575" s="22" t="s">
        <v>6</v>
      </c>
      <c r="F575" s="54">
        <f>F576</f>
        <v>52000</v>
      </c>
    </row>
    <row r="576" spans="1:6" ht="37.5" outlineLevel="7">
      <c r="A576" s="21" t="s">
        <v>36</v>
      </c>
      <c r="B576" s="22" t="s">
        <v>456</v>
      </c>
      <c r="C576" s="22" t="s">
        <v>211</v>
      </c>
      <c r="D576" s="22" t="s">
        <v>556</v>
      </c>
      <c r="E576" s="22" t="s">
        <v>37</v>
      </c>
      <c r="F576" s="54">
        <f>F577</f>
        <v>52000</v>
      </c>
    </row>
    <row r="577" spans="1:6" ht="18.75" outlineLevel="7">
      <c r="A577" s="21" t="s">
        <v>73</v>
      </c>
      <c r="B577" s="22" t="s">
        <v>456</v>
      </c>
      <c r="C577" s="22" t="s">
        <v>211</v>
      </c>
      <c r="D577" s="22" t="s">
        <v>556</v>
      </c>
      <c r="E577" s="22" t="s">
        <v>74</v>
      </c>
      <c r="F577" s="54">
        <v>52000</v>
      </c>
    </row>
    <row r="578" spans="1:6" ht="18.75" outlineLevel="2">
      <c r="A578" s="21" t="s">
        <v>75</v>
      </c>
      <c r="B578" s="22" t="s">
        <v>456</v>
      </c>
      <c r="C578" s="22" t="s">
        <v>76</v>
      </c>
      <c r="D578" s="22" t="s">
        <v>124</v>
      </c>
      <c r="E578" s="22" t="s">
        <v>6</v>
      </c>
      <c r="F578" s="56">
        <f>F579</f>
        <v>2714547.6</v>
      </c>
    </row>
    <row r="579" spans="1:8" s="45" customFormat="1" ht="37.5" outlineLevel="3">
      <c r="A579" s="50" t="s">
        <v>347</v>
      </c>
      <c r="B579" s="37" t="s">
        <v>456</v>
      </c>
      <c r="C579" s="37" t="s">
        <v>76</v>
      </c>
      <c r="D579" s="37" t="s">
        <v>136</v>
      </c>
      <c r="E579" s="37" t="s">
        <v>6</v>
      </c>
      <c r="F579" s="58">
        <f>F580</f>
        <v>2714547.6</v>
      </c>
      <c r="G579" s="46"/>
      <c r="H579" s="46"/>
    </row>
    <row r="580" spans="1:6" ht="37.5" outlineLevel="3">
      <c r="A580" s="21" t="s">
        <v>350</v>
      </c>
      <c r="B580" s="22" t="s">
        <v>456</v>
      </c>
      <c r="C580" s="22" t="s">
        <v>76</v>
      </c>
      <c r="D580" s="22" t="s">
        <v>144</v>
      </c>
      <c r="E580" s="22" t="s">
        <v>6</v>
      </c>
      <c r="F580" s="56">
        <f>F581+F585+F593</f>
        <v>2714547.6</v>
      </c>
    </row>
    <row r="581" spans="1:6" ht="19.5" customHeight="1" outlineLevel="3">
      <c r="A581" s="51" t="s">
        <v>165</v>
      </c>
      <c r="B581" s="22" t="s">
        <v>456</v>
      </c>
      <c r="C581" s="22" t="s">
        <v>76</v>
      </c>
      <c r="D581" s="22" t="s">
        <v>180</v>
      </c>
      <c r="E581" s="22" t="s">
        <v>6</v>
      </c>
      <c r="F581" s="56">
        <f>F582</f>
        <v>70000</v>
      </c>
    </row>
    <row r="582" spans="1:6" ht="18.75" outlineLevel="3">
      <c r="A582" s="21" t="s">
        <v>379</v>
      </c>
      <c r="B582" s="22" t="s">
        <v>456</v>
      </c>
      <c r="C582" s="22" t="s">
        <v>76</v>
      </c>
      <c r="D582" s="22" t="s">
        <v>195</v>
      </c>
      <c r="E582" s="22" t="s">
        <v>6</v>
      </c>
      <c r="F582" s="56">
        <f>F583</f>
        <v>70000</v>
      </c>
    </row>
    <row r="583" spans="1:6" ht="37.5" outlineLevel="3">
      <c r="A583" s="21" t="s">
        <v>15</v>
      </c>
      <c r="B583" s="22" t="s">
        <v>456</v>
      </c>
      <c r="C583" s="22" t="s">
        <v>76</v>
      </c>
      <c r="D583" s="22" t="s">
        <v>195</v>
      </c>
      <c r="E583" s="22" t="s">
        <v>16</v>
      </c>
      <c r="F583" s="56">
        <f>F584</f>
        <v>70000</v>
      </c>
    </row>
    <row r="584" spans="1:6" ht="21" customHeight="1" outlineLevel="3">
      <c r="A584" s="21" t="s">
        <v>17</v>
      </c>
      <c r="B584" s="22" t="s">
        <v>456</v>
      </c>
      <c r="C584" s="22" t="s">
        <v>76</v>
      </c>
      <c r="D584" s="22" t="s">
        <v>195</v>
      </c>
      <c r="E584" s="22" t="s">
        <v>18</v>
      </c>
      <c r="F584" s="54">
        <v>70000</v>
      </c>
    </row>
    <row r="585" spans="1:6" ht="37.5" outlineLevel="3">
      <c r="A585" s="51" t="s">
        <v>229</v>
      </c>
      <c r="B585" s="22" t="s">
        <v>456</v>
      </c>
      <c r="C585" s="22" t="s">
        <v>76</v>
      </c>
      <c r="D585" s="22" t="s">
        <v>183</v>
      </c>
      <c r="E585" s="22" t="s">
        <v>6</v>
      </c>
      <c r="F585" s="54">
        <f>F586</f>
        <v>2520547.6</v>
      </c>
    </row>
    <row r="586" spans="1:6" ht="75" outlineLevel="3">
      <c r="A586" s="13" t="s">
        <v>355</v>
      </c>
      <c r="B586" s="22" t="s">
        <v>456</v>
      </c>
      <c r="C586" s="22" t="s">
        <v>76</v>
      </c>
      <c r="D586" s="22" t="s">
        <v>150</v>
      </c>
      <c r="E586" s="22" t="s">
        <v>6</v>
      </c>
      <c r="F586" s="56">
        <f>F587+F591+F589</f>
        <v>2520547.6</v>
      </c>
    </row>
    <row r="587" spans="1:6" ht="37.5" outlineLevel="3">
      <c r="A587" s="21" t="s">
        <v>15</v>
      </c>
      <c r="B587" s="22" t="s">
        <v>456</v>
      </c>
      <c r="C587" s="22" t="s">
        <v>76</v>
      </c>
      <c r="D587" s="22" t="s">
        <v>150</v>
      </c>
      <c r="E587" s="22" t="s">
        <v>16</v>
      </c>
      <c r="F587" s="56">
        <f>F588</f>
        <v>2000</v>
      </c>
    </row>
    <row r="588" spans="1:6" ht="37.5" outlineLevel="3">
      <c r="A588" s="21" t="s">
        <v>17</v>
      </c>
      <c r="B588" s="22" t="s">
        <v>456</v>
      </c>
      <c r="C588" s="22" t="s">
        <v>76</v>
      </c>
      <c r="D588" s="22" t="s">
        <v>150</v>
      </c>
      <c r="E588" s="22" t="s">
        <v>18</v>
      </c>
      <c r="F588" s="56">
        <v>2000</v>
      </c>
    </row>
    <row r="589" spans="1:6" ht="18.75" outlineLevel="3">
      <c r="A589" s="21" t="s">
        <v>89</v>
      </c>
      <c r="B589" s="22" t="s">
        <v>456</v>
      </c>
      <c r="C589" s="22" t="s">
        <v>76</v>
      </c>
      <c r="D589" s="22" t="s">
        <v>150</v>
      </c>
      <c r="E589" s="22" t="s">
        <v>90</v>
      </c>
      <c r="F589" s="56">
        <f>F590</f>
        <v>320000</v>
      </c>
    </row>
    <row r="590" spans="1:6" ht="37.5" outlineLevel="3">
      <c r="A590" s="21" t="s">
        <v>96</v>
      </c>
      <c r="B590" s="22" t="s">
        <v>456</v>
      </c>
      <c r="C590" s="22" t="s">
        <v>76</v>
      </c>
      <c r="D590" s="22" t="s">
        <v>150</v>
      </c>
      <c r="E590" s="22" t="s">
        <v>97</v>
      </c>
      <c r="F590" s="54">
        <v>320000</v>
      </c>
    </row>
    <row r="591" spans="1:6" ht="37.5" outlineLevel="3">
      <c r="A591" s="21" t="s">
        <v>36</v>
      </c>
      <c r="B591" s="22" t="s">
        <v>456</v>
      </c>
      <c r="C591" s="22" t="s">
        <v>76</v>
      </c>
      <c r="D591" s="22" t="s">
        <v>150</v>
      </c>
      <c r="E591" s="22" t="s">
        <v>37</v>
      </c>
      <c r="F591" s="56">
        <f>F592</f>
        <v>2198547.6</v>
      </c>
    </row>
    <row r="592" spans="1:6" ht="18.75" outlineLevel="3">
      <c r="A592" s="21" t="s">
        <v>73</v>
      </c>
      <c r="B592" s="22" t="s">
        <v>456</v>
      </c>
      <c r="C592" s="22" t="s">
        <v>76</v>
      </c>
      <c r="D592" s="22" t="s">
        <v>150</v>
      </c>
      <c r="E592" s="22" t="s">
        <v>74</v>
      </c>
      <c r="F592" s="54">
        <v>2198547.6</v>
      </c>
    </row>
    <row r="593" spans="1:6" ht="18.75" outlineLevel="3">
      <c r="A593" s="26" t="s">
        <v>198</v>
      </c>
      <c r="B593" s="22" t="s">
        <v>456</v>
      </c>
      <c r="C593" s="22" t="s">
        <v>76</v>
      </c>
      <c r="D593" s="22" t="s">
        <v>197</v>
      </c>
      <c r="E593" s="22" t="s">
        <v>6</v>
      </c>
      <c r="F593" s="54">
        <f>F594</f>
        <v>124000</v>
      </c>
    </row>
    <row r="594" spans="1:6" ht="18.75" outlineLevel="7">
      <c r="A594" s="21" t="s">
        <v>77</v>
      </c>
      <c r="B594" s="22" t="s">
        <v>456</v>
      </c>
      <c r="C594" s="22" t="s">
        <v>76</v>
      </c>
      <c r="D594" s="22" t="s">
        <v>151</v>
      </c>
      <c r="E594" s="22" t="s">
        <v>6</v>
      </c>
      <c r="F594" s="56">
        <f>F595</f>
        <v>124000</v>
      </c>
    </row>
    <row r="595" spans="1:6" ht="37.5" outlineLevel="7">
      <c r="A595" s="21" t="s">
        <v>15</v>
      </c>
      <c r="B595" s="22" t="s">
        <v>456</v>
      </c>
      <c r="C595" s="22" t="s">
        <v>76</v>
      </c>
      <c r="D595" s="22" t="s">
        <v>151</v>
      </c>
      <c r="E595" s="22" t="s">
        <v>16</v>
      </c>
      <c r="F595" s="56">
        <f>F596</f>
        <v>124000</v>
      </c>
    </row>
    <row r="596" spans="1:6" ht="23.25" customHeight="1" outlineLevel="7">
      <c r="A596" s="21" t="s">
        <v>17</v>
      </c>
      <c r="B596" s="22" t="s">
        <v>456</v>
      </c>
      <c r="C596" s="22" t="s">
        <v>76</v>
      </c>
      <c r="D596" s="22" t="s">
        <v>151</v>
      </c>
      <c r="E596" s="22" t="s">
        <v>18</v>
      </c>
      <c r="F596" s="54">
        <v>124000</v>
      </c>
    </row>
    <row r="597" spans="1:6" ht="18.75" outlineLevel="2">
      <c r="A597" s="21" t="s">
        <v>115</v>
      </c>
      <c r="B597" s="22" t="s">
        <v>456</v>
      </c>
      <c r="C597" s="22" t="s">
        <v>116</v>
      </c>
      <c r="D597" s="22" t="s">
        <v>124</v>
      </c>
      <c r="E597" s="22" t="s">
        <v>6</v>
      </c>
      <c r="F597" s="56">
        <f>F598</f>
        <v>20997550</v>
      </c>
    </row>
    <row r="598" spans="1:8" s="45" customFormat="1" ht="37.5" outlineLevel="3">
      <c r="A598" s="50" t="s">
        <v>356</v>
      </c>
      <c r="B598" s="37" t="s">
        <v>456</v>
      </c>
      <c r="C598" s="37" t="s">
        <v>116</v>
      </c>
      <c r="D598" s="37" t="s">
        <v>136</v>
      </c>
      <c r="E598" s="37" t="s">
        <v>6</v>
      </c>
      <c r="F598" s="64">
        <f>F599</f>
        <v>20997550</v>
      </c>
      <c r="G598" s="46"/>
      <c r="H598" s="46"/>
    </row>
    <row r="599" spans="1:8" s="45" customFormat="1" ht="37.5" outlineLevel="3">
      <c r="A599" s="24" t="s">
        <v>168</v>
      </c>
      <c r="B599" s="22" t="s">
        <v>456</v>
      </c>
      <c r="C599" s="22" t="s">
        <v>116</v>
      </c>
      <c r="D599" s="22" t="s">
        <v>186</v>
      </c>
      <c r="E599" s="22" t="s">
        <v>6</v>
      </c>
      <c r="F599" s="58">
        <f>F600+F607+F614</f>
        <v>20997550</v>
      </c>
      <c r="G599" s="46"/>
      <c r="H599" s="46"/>
    </row>
    <row r="600" spans="1:6" ht="56.25" outlineLevel="5">
      <c r="A600" s="21" t="s">
        <v>413</v>
      </c>
      <c r="B600" s="22" t="s">
        <v>456</v>
      </c>
      <c r="C600" s="22" t="s">
        <v>116</v>
      </c>
      <c r="D600" s="22" t="s">
        <v>455</v>
      </c>
      <c r="E600" s="22" t="s">
        <v>6</v>
      </c>
      <c r="F600" s="56">
        <f>F601+F603+F605</f>
        <v>4879020</v>
      </c>
    </row>
    <row r="601" spans="1:6" ht="75" outlineLevel="6">
      <c r="A601" s="21" t="s">
        <v>11</v>
      </c>
      <c r="B601" s="22" t="s">
        <v>456</v>
      </c>
      <c r="C601" s="22" t="s">
        <v>116</v>
      </c>
      <c r="D601" s="22" t="s">
        <v>455</v>
      </c>
      <c r="E601" s="22" t="s">
        <v>12</v>
      </c>
      <c r="F601" s="56">
        <f>F602</f>
        <v>4381020</v>
      </c>
    </row>
    <row r="602" spans="1:6" ht="37.5" outlineLevel="7">
      <c r="A602" s="21" t="s">
        <v>13</v>
      </c>
      <c r="B602" s="22" t="s">
        <v>456</v>
      </c>
      <c r="C602" s="22" t="s">
        <v>116</v>
      </c>
      <c r="D602" s="22" t="s">
        <v>455</v>
      </c>
      <c r="E602" s="22" t="s">
        <v>14</v>
      </c>
      <c r="F602" s="54">
        <v>4381020</v>
      </c>
    </row>
    <row r="603" spans="1:6" ht="37.5" outlineLevel="6">
      <c r="A603" s="21" t="s">
        <v>15</v>
      </c>
      <c r="B603" s="22" t="s">
        <v>456</v>
      </c>
      <c r="C603" s="22" t="s">
        <v>116</v>
      </c>
      <c r="D603" s="22" t="s">
        <v>455</v>
      </c>
      <c r="E603" s="22" t="s">
        <v>16</v>
      </c>
      <c r="F603" s="56">
        <f>F604</f>
        <v>310400</v>
      </c>
    </row>
    <row r="604" spans="1:6" ht="21" customHeight="1" outlineLevel="7">
      <c r="A604" s="21" t="s">
        <v>17</v>
      </c>
      <c r="B604" s="22" t="s">
        <v>456</v>
      </c>
      <c r="C604" s="22" t="s">
        <v>116</v>
      </c>
      <c r="D604" s="22" t="s">
        <v>455</v>
      </c>
      <c r="E604" s="22" t="s">
        <v>18</v>
      </c>
      <c r="F604" s="54">
        <v>310400</v>
      </c>
    </row>
    <row r="605" spans="1:6" ht="18.75" outlineLevel="7">
      <c r="A605" s="21" t="s">
        <v>19</v>
      </c>
      <c r="B605" s="22" t="s">
        <v>456</v>
      </c>
      <c r="C605" s="22" t="s">
        <v>116</v>
      </c>
      <c r="D605" s="22" t="s">
        <v>455</v>
      </c>
      <c r="E605" s="22" t="s">
        <v>20</v>
      </c>
      <c r="F605" s="63">
        <f>F606</f>
        <v>187600</v>
      </c>
    </row>
    <row r="606" spans="1:6" ht="18.75" outlineLevel="7">
      <c r="A606" s="21" t="s">
        <v>21</v>
      </c>
      <c r="B606" s="22" t="s">
        <v>456</v>
      </c>
      <c r="C606" s="22" t="s">
        <v>116</v>
      </c>
      <c r="D606" s="22" t="s">
        <v>455</v>
      </c>
      <c r="E606" s="22" t="s">
        <v>22</v>
      </c>
      <c r="F606" s="54">
        <v>187600</v>
      </c>
    </row>
    <row r="607" spans="1:6" ht="37.5" outlineLevel="5">
      <c r="A607" s="21" t="s">
        <v>32</v>
      </c>
      <c r="B607" s="22" t="s">
        <v>456</v>
      </c>
      <c r="C607" s="22" t="s">
        <v>116</v>
      </c>
      <c r="D607" s="22" t="s">
        <v>152</v>
      </c>
      <c r="E607" s="22" t="s">
        <v>6</v>
      </c>
      <c r="F607" s="56">
        <f>F608+F610+F612</f>
        <v>14094980</v>
      </c>
    </row>
    <row r="608" spans="1:6" ht="75" outlineLevel="6">
      <c r="A608" s="21" t="s">
        <v>11</v>
      </c>
      <c r="B608" s="22" t="s">
        <v>456</v>
      </c>
      <c r="C608" s="22" t="s">
        <v>116</v>
      </c>
      <c r="D608" s="22" t="s">
        <v>152</v>
      </c>
      <c r="E608" s="22" t="s">
        <v>12</v>
      </c>
      <c r="F608" s="56">
        <f>F609</f>
        <v>11344780</v>
      </c>
    </row>
    <row r="609" spans="1:6" ht="18.75" outlineLevel="7">
      <c r="A609" s="21" t="s">
        <v>33</v>
      </c>
      <c r="B609" s="22" t="s">
        <v>456</v>
      </c>
      <c r="C609" s="22" t="s">
        <v>116</v>
      </c>
      <c r="D609" s="22" t="s">
        <v>152</v>
      </c>
      <c r="E609" s="22" t="s">
        <v>34</v>
      </c>
      <c r="F609" s="54">
        <v>11344780</v>
      </c>
    </row>
    <row r="610" spans="1:6" ht="37.5" outlineLevel="6">
      <c r="A610" s="21" t="s">
        <v>15</v>
      </c>
      <c r="B610" s="22" t="s">
        <v>456</v>
      </c>
      <c r="C610" s="22" t="s">
        <v>116</v>
      </c>
      <c r="D610" s="22" t="s">
        <v>152</v>
      </c>
      <c r="E610" s="22" t="s">
        <v>16</v>
      </c>
      <c r="F610" s="56">
        <f>F611</f>
        <v>2708000</v>
      </c>
    </row>
    <row r="611" spans="1:6" ht="22.5" customHeight="1" outlineLevel="7">
      <c r="A611" s="21" t="s">
        <v>17</v>
      </c>
      <c r="B611" s="22" t="s">
        <v>456</v>
      </c>
      <c r="C611" s="22" t="s">
        <v>116</v>
      </c>
      <c r="D611" s="22" t="s">
        <v>152</v>
      </c>
      <c r="E611" s="22" t="s">
        <v>18</v>
      </c>
      <c r="F611" s="54">
        <v>2708000</v>
      </c>
    </row>
    <row r="612" spans="1:6" ht="18.75" outlineLevel="6">
      <c r="A612" s="21" t="s">
        <v>19</v>
      </c>
      <c r="B612" s="22" t="s">
        <v>456</v>
      </c>
      <c r="C612" s="22" t="s">
        <v>116</v>
      </c>
      <c r="D612" s="22" t="s">
        <v>152</v>
      </c>
      <c r="E612" s="22" t="s">
        <v>20</v>
      </c>
      <c r="F612" s="56">
        <f>F613</f>
        <v>42200</v>
      </c>
    </row>
    <row r="613" spans="1:6" ht="18.75" outlineLevel="7">
      <c r="A613" s="21" t="s">
        <v>21</v>
      </c>
      <c r="B613" s="22" t="s">
        <v>456</v>
      </c>
      <c r="C613" s="22" t="s">
        <v>116</v>
      </c>
      <c r="D613" s="22" t="s">
        <v>152</v>
      </c>
      <c r="E613" s="22" t="s">
        <v>22</v>
      </c>
      <c r="F613" s="54">
        <v>42200</v>
      </c>
    </row>
    <row r="614" spans="1:6" ht="37.5" outlineLevel="3">
      <c r="A614" s="26" t="s">
        <v>35</v>
      </c>
      <c r="B614" s="22" t="s">
        <v>456</v>
      </c>
      <c r="C614" s="22" t="s">
        <v>116</v>
      </c>
      <c r="D614" s="22" t="s">
        <v>153</v>
      </c>
      <c r="E614" s="22" t="s">
        <v>6</v>
      </c>
      <c r="F614" s="56">
        <f>F615</f>
        <v>2023550</v>
      </c>
    </row>
    <row r="615" spans="1:6" ht="37.5" outlineLevel="3">
      <c r="A615" s="21" t="s">
        <v>36</v>
      </c>
      <c r="B615" s="22" t="s">
        <v>456</v>
      </c>
      <c r="C615" s="22" t="s">
        <v>116</v>
      </c>
      <c r="D615" s="22" t="s">
        <v>153</v>
      </c>
      <c r="E615" s="22" t="s">
        <v>37</v>
      </c>
      <c r="F615" s="56">
        <f>F616</f>
        <v>2023550</v>
      </c>
    </row>
    <row r="616" spans="1:6" ht="18.75" outlineLevel="3">
      <c r="A616" s="21" t="s">
        <v>38</v>
      </c>
      <c r="B616" s="22" t="s">
        <v>456</v>
      </c>
      <c r="C616" s="22" t="s">
        <v>116</v>
      </c>
      <c r="D616" s="22" t="s">
        <v>153</v>
      </c>
      <c r="E616" s="22" t="s">
        <v>39</v>
      </c>
      <c r="F616" s="54">
        <v>2023550</v>
      </c>
    </row>
    <row r="617" spans="1:8" s="45" customFormat="1" ht="18.75" outlineLevel="3">
      <c r="A617" s="50" t="s">
        <v>84</v>
      </c>
      <c r="B617" s="22" t="s">
        <v>456</v>
      </c>
      <c r="C617" s="37" t="s">
        <v>85</v>
      </c>
      <c r="D617" s="37" t="s">
        <v>124</v>
      </c>
      <c r="E617" s="37" t="s">
        <v>6</v>
      </c>
      <c r="F617" s="58">
        <f>F618+F624</f>
        <v>5864117</v>
      </c>
      <c r="G617" s="46"/>
      <c r="H617" s="46"/>
    </row>
    <row r="618" spans="1:6" ht="18.75" outlineLevel="3">
      <c r="A618" s="21" t="s">
        <v>93</v>
      </c>
      <c r="B618" s="22" t="s">
        <v>456</v>
      </c>
      <c r="C618" s="22" t="s">
        <v>94</v>
      </c>
      <c r="D618" s="22" t="s">
        <v>124</v>
      </c>
      <c r="E618" s="22" t="s">
        <v>6</v>
      </c>
      <c r="F618" s="56">
        <f>F619</f>
        <v>2460000</v>
      </c>
    </row>
    <row r="619" spans="1:8" s="45" customFormat="1" ht="37.5" outlineLevel="3">
      <c r="A619" s="50" t="s">
        <v>347</v>
      </c>
      <c r="B619" s="37" t="s">
        <v>456</v>
      </c>
      <c r="C619" s="37" t="s">
        <v>94</v>
      </c>
      <c r="D619" s="37" t="s">
        <v>136</v>
      </c>
      <c r="E619" s="37" t="s">
        <v>6</v>
      </c>
      <c r="F619" s="58">
        <f>F620</f>
        <v>2460000</v>
      </c>
      <c r="G619" s="46"/>
      <c r="H619" s="46"/>
    </row>
    <row r="620" spans="1:6" ht="18.75" outlineLevel="3">
      <c r="A620" s="24" t="s">
        <v>563</v>
      </c>
      <c r="B620" s="22" t="s">
        <v>456</v>
      </c>
      <c r="C620" s="22" t="s">
        <v>94</v>
      </c>
      <c r="D620" s="22" t="s">
        <v>561</v>
      </c>
      <c r="E620" s="22" t="s">
        <v>6</v>
      </c>
      <c r="F620" s="56">
        <f>F621</f>
        <v>2460000</v>
      </c>
    </row>
    <row r="621" spans="1:6" ht="93.75" outlineLevel="3">
      <c r="A621" s="13" t="s">
        <v>357</v>
      </c>
      <c r="B621" s="22" t="s">
        <v>456</v>
      </c>
      <c r="C621" s="22" t="s">
        <v>94</v>
      </c>
      <c r="D621" s="22" t="s">
        <v>562</v>
      </c>
      <c r="E621" s="22" t="s">
        <v>6</v>
      </c>
      <c r="F621" s="56">
        <f>F622</f>
        <v>2460000</v>
      </c>
    </row>
    <row r="622" spans="1:6" ht="18.75" outlineLevel="3">
      <c r="A622" s="21" t="s">
        <v>89</v>
      </c>
      <c r="B622" s="22" t="s">
        <v>456</v>
      </c>
      <c r="C622" s="22" t="s">
        <v>94</v>
      </c>
      <c r="D622" s="22" t="s">
        <v>562</v>
      </c>
      <c r="E622" s="22" t="s">
        <v>90</v>
      </c>
      <c r="F622" s="56">
        <f>F623</f>
        <v>2460000</v>
      </c>
    </row>
    <row r="623" spans="1:6" ht="37.5" outlineLevel="3">
      <c r="A623" s="21" t="s">
        <v>96</v>
      </c>
      <c r="B623" s="22" t="s">
        <v>456</v>
      </c>
      <c r="C623" s="22" t="s">
        <v>94</v>
      </c>
      <c r="D623" s="22" t="s">
        <v>562</v>
      </c>
      <c r="E623" s="22" t="s">
        <v>97</v>
      </c>
      <c r="F623" s="54">
        <v>2460000</v>
      </c>
    </row>
    <row r="624" spans="1:6" ht="18.75" outlineLevel="3">
      <c r="A624" s="21" t="s">
        <v>122</v>
      </c>
      <c r="B624" s="22" t="s">
        <v>456</v>
      </c>
      <c r="C624" s="22" t="s">
        <v>123</v>
      </c>
      <c r="D624" s="22" t="s">
        <v>124</v>
      </c>
      <c r="E624" s="22" t="s">
        <v>6</v>
      </c>
      <c r="F624" s="56">
        <f>F625</f>
        <v>3404117</v>
      </c>
    </row>
    <row r="625" spans="1:8" s="45" customFormat="1" ht="37.5" outlineLevel="3">
      <c r="A625" s="50" t="s">
        <v>356</v>
      </c>
      <c r="B625" s="37" t="s">
        <v>456</v>
      </c>
      <c r="C625" s="37" t="s">
        <v>123</v>
      </c>
      <c r="D625" s="37" t="s">
        <v>136</v>
      </c>
      <c r="E625" s="37" t="s">
        <v>6</v>
      </c>
      <c r="F625" s="58">
        <f>F626</f>
        <v>3404117</v>
      </c>
      <c r="G625" s="46"/>
      <c r="H625" s="46"/>
    </row>
    <row r="626" spans="1:6" ht="37.5" outlineLevel="3">
      <c r="A626" s="21" t="s">
        <v>348</v>
      </c>
      <c r="B626" s="22" t="s">
        <v>456</v>
      </c>
      <c r="C626" s="22" t="s">
        <v>123</v>
      </c>
      <c r="D626" s="22" t="s">
        <v>137</v>
      </c>
      <c r="E626" s="22" t="s">
        <v>6</v>
      </c>
      <c r="F626" s="56">
        <f>F627</f>
        <v>3404117</v>
      </c>
    </row>
    <row r="627" spans="1:6" ht="23.25" customHeight="1" outlineLevel="3">
      <c r="A627" s="51" t="s">
        <v>163</v>
      </c>
      <c r="B627" s="22" t="s">
        <v>456</v>
      </c>
      <c r="C627" s="22" t="s">
        <v>123</v>
      </c>
      <c r="D627" s="22" t="s">
        <v>194</v>
      </c>
      <c r="E627" s="22" t="s">
        <v>6</v>
      </c>
      <c r="F627" s="56">
        <f>F628</f>
        <v>3404117</v>
      </c>
    </row>
    <row r="628" spans="1:6" ht="129" customHeight="1" outlineLevel="3">
      <c r="A628" s="13" t="s">
        <v>509</v>
      </c>
      <c r="B628" s="22" t="s">
        <v>456</v>
      </c>
      <c r="C628" s="22" t="s">
        <v>123</v>
      </c>
      <c r="D628" s="22" t="s">
        <v>154</v>
      </c>
      <c r="E628" s="22" t="s">
        <v>6</v>
      </c>
      <c r="F628" s="56">
        <f>F631+F629</f>
        <v>3404117</v>
      </c>
    </row>
    <row r="629" spans="1:6" ht="22.5" customHeight="1" outlineLevel="3">
      <c r="A629" s="21" t="s">
        <v>15</v>
      </c>
      <c r="B629" s="22" t="s">
        <v>456</v>
      </c>
      <c r="C629" s="22" t="s">
        <v>123</v>
      </c>
      <c r="D629" s="22" t="s">
        <v>154</v>
      </c>
      <c r="E629" s="22" t="s">
        <v>16</v>
      </c>
      <c r="F629" s="56">
        <f>F630</f>
        <v>24000</v>
      </c>
    </row>
    <row r="630" spans="1:6" ht="39" customHeight="1" outlineLevel="3">
      <c r="A630" s="21" t="s">
        <v>17</v>
      </c>
      <c r="B630" s="22" t="s">
        <v>456</v>
      </c>
      <c r="C630" s="22" t="s">
        <v>123</v>
      </c>
      <c r="D630" s="22" t="s">
        <v>154</v>
      </c>
      <c r="E630" s="22" t="s">
        <v>18</v>
      </c>
      <c r="F630" s="56">
        <v>24000</v>
      </c>
    </row>
    <row r="631" spans="1:6" ht="18.75" outlineLevel="3">
      <c r="A631" s="21" t="s">
        <v>89</v>
      </c>
      <c r="B631" s="22" t="s">
        <v>456</v>
      </c>
      <c r="C631" s="22" t="s">
        <v>123</v>
      </c>
      <c r="D631" s="22" t="s">
        <v>154</v>
      </c>
      <c r="E631" s="22" t="s">
        <v>90</v>
      </c>
      <c r="F631" s="56">
        <f>F632</f>
        <v>3380117</v>
      </c>
    </row>
    <row r="632" spans="1:6" ht="37.5" outlineLevel="3">
      <c r="A632" s="21" t="s">
        <v>96</v>
      </c>
      <c r="B632" s="22" t="s">
        <v>456</v>
      </c>
      <c r="C632" s="22" t="s">
        <v>123</v>
      </c>
      <c r="D632" s="22" t="s">
        <v>154</v>
      </c>
      <c r="E632" s="22" t="s">
        <v>97</v>
      </c>
      <c r="F632" s="54">
        <v>3380117</v>
      </c>
    </row>
    <row r="633" spans="1:6" ht="18.75" outlineLevel="3">
      <c r="A633" s="50" t="s">
        <v>99</v>
      </c>
      <c r="B633" s="22" t="s">
        <v>456</v>
      </c>
      <c r="C633" s="22" t="s">
        <v>100</v>
      </c>
      <c r="D633" s="37" t="s">
        <v>124</v>
      </c>
      <c r="E633" s="22" t="s">
        <v>6</v>
      </c>
      <c r="F633" s="54">
        <f aca="true" t="shared" si="2" ref="F633:F639">F634</f>
        <v>4256019.65</v>
      </c>
    </row>
    <row r="634" spans="1:6" ht="18.75" outlineLevel="3">
      <c r="A634" s="21" t="s">
        <v>252</v>
      </c>
      <c r="B634" s="22" t="s">
        <v>456</v>
      </c>
      <c r="C634" s="22" t="s">
        <v>251</v>
      </c>
      <c r="D634" s="37" t="s">
        <v>124</v>
      </c>
      <c r="E634" s="22" t="s">
        <v>6</v>
      </c>
      <c r="F634" s="54">
        <f t="shared" si="2"/>
        <v>4256019.65</v>
      </c>
    </row>
    <row r="635" spans="1:6" ht="43.5" customHeight="1" outlineLevel="3">
      <c r="A635" s="50" t="s">
        <v>329</v>
      </c>
      <c r="B635" s="22" t="s">
        <v>456</v>
      </c>
      <c r="C635" s="22" t="s">
        <v>251</v>
      </c>
      <c r="D635" s="37" t="s">
        <v>159</v>
      </c>
      <c r="E635" s="22" t="s">
        <v>6</v>
      </c>
      <c r="F635" s="54">
        <f t="shared" si="2"/>
        <v>4256019.65</v>
      </c>
    </row>
    <row r="636" spans="1:6" ht="37.5" outlineLevel="3">
      <c r="A636" s="21" t="s">
        <v>172</v>
      </c>
      <c r="B636" s="22" t="s">
        <v>456</v>
      </c>
      <c r="C636" s="22" t="s">
        <v>251</v>
      </c>
      <c r="D636" s="22" t="s">
        <v>514</v>
      </c>
      <c r="E636" s="22" t="s">
        <v>6</v>
      </c>
      <c r="F636" s="54">
        <f t="shared" si="2"/>
        <v>4256019.65</v>
      </c>
    </row>
    <row r="637" spans="1:6" ht="18.75" outlineLevel="3">
      <c r="A637" s="21" t="s">
        <v>330</v>
      </c>
      <c r="B637" s="22" t="s">
        <v>456</v>
      </c>
      <c r="C637" s="22" t="s">
        <v>251</v>
      </c>
      <c r="D637" s="22" t="s">
        <v>254</v>
      </c>
      <c r="E637" s="22" t="s">
        <v>6</v>
      </c>
      <c r="F637" s="54">
        <f t="shared" si="2"/>
        <v>4256019.65</v>
      </c>
    </row>
    <row r="638" spans="1:6" ht="39.75" customHeight="1" outlineLevel="3">
      <c r="A638" s="21" t="s">
        <v>502</v>
      </c>
      <c r="B638" s="22" t="s">
        <v>456</v>
      </c>
      <c r="C638" s="22" t="s">
        <v>251</v>
      </c>
      <c r="D638" s="22" t="s">
        <v>513</v>
      </c>
      <c r="E638" s="22" t="s">
        <v>6</v>
      </c>
      <c r="F638" s="54">
        <f t="shared" si="2"/>
        <v>4256019.65</v>
      </c>
    </row>
    <row r="639" spans="1:6" ht="37.5" outlineLevel="3">
      <c r="A639" s="21" t="s">
        <v>36</v>
      </c>
      <c r="B639" s="22" t="s">
        <v>456</v>
      </c>
      <c r="C639" s="22" t="s">
        <v>251</v>
      </c>
      <c r="D639" s="22" t="s">
        <v>513</v>
      </c>
      <c r="E639" s="22" t="s">
        <v>37</v>
      </c>
      <c r="F639" s="54">
        <f t="shared" si="2"/>
        <v>4256019.65</v>
      </c>
    </row>
    <row r="640" spans="1:6" ht="18.75" outlineLevel="3">
      <c r="A640" s="21" t="s">
        <v>73</v>
      </c>
      <c r="B640" s="22" t="s">
        <v>456</v>
      </c>
      <c r="C640" s="22" t="s">
        <v>251</v>
      </c>
      <c r="D640" s="22" t="s">
        <v>513</v>
      </c>
      <c r="E640" s="22" t="s">
        <v>74</v>
      </c>
      <c r="F640" s="55">
        <v>4256019.65</v>
      </c>
    </row>
    <row r="641" spans="1:6" ht="37.5" outlineLevel="3">
      <c r="A641" s="114" t="s">
        <v>567</v>
      </c>
      <c r="B641" s="115">
        <v>959</v>
      </c>
      <c r="C641" s="116" t="s">
        <v>5</v>
      </c>
      <c r="D641" s="116" t="s">
        <v>124</v>
      </c>
      <c r="E641" s="116" t="s">
        <v>6</v>
      </c>
      <c r="F641" s="117">
        <f>F642</f>
        <v>348570</v>
      </c>
    </row>
    <row r="642" spans="1:6" ht="18.75" outlineLevel="3">
      <c r="A642" s="21" t="s">
        <v>7</v>
      </c>
      <c r="B642" s="22" t="s">
        <v>568</v>
      </c>
      <c r="C642" s="22" t="s">
        <v>8</v>
      </c>
      <c r="D642" s="22" t="s">
        <v>124</v>
      </c>
      <c r="E642" s="22" t="s">
        <v>6</v>
      </c>
      <c r="F642" s="63">
        <f>F643</f>
        <v>348570</v>
      </c>
    </row>
    <row r="643" spans="1:6" ht="56.25" outlineLevel="3">
      <c r="A643" s="21" t="s">
        <v>9</v>
      </c>
      <c r="B643" s="22" t="s">
        <v>568</v>
      </c>
      <c r="C643" s="22" t="s">
        <v>10</v>
      </c>
      <c r="D643" s="22" t="s">
        <v>124</v>
      </c>
      <c r="E643" s="22" t="s">
        <v>6</v>
      </c>
      <c r="F643" s="56">
        <f>F644</f>
        <v>348570</v>
      </c>
    </row>
    <row r="644" spans="1:6" ht="37.5" outlineLevel="3">
      <c r="A644" s="21" t="s">
        <v>130</v>
      </c>
      <c r="B644" s="22" t="s">
        <v>568</v>
      </c>
      <c r="C644" s="22" t="s">
        <v>10</v>
      </c>
      <c r="D644" s="22" t="s">
        <v>125</v>
      </c>
      <c r="E644" s="22" t="s">
        <v>6</v>
      </c>
      <c r="F644" s="56">
        <f>F645+F648</f>
        <v>348570</v>
      </c>
    </row>
    <row r="645" spans="1:6" ht="18.75" outlineLevel="3">
      <c r="A645" s="21" t="s">
        <v>569</v>
      </c>
      <c r="B645" s="22" t="s">
        <v>568</v>
      </c>
      <c r="C645" s="22" t="s">
        <v>10</v>
      </c>
      <c r="D645" s="22" t="s">
        <v>141</v>
      </c>
      <c r="E645" s="22" t="s">
        <v>6</v>
      </c>
      <c r="F645" s="56">
        <f>F646</f>
        <v>215630</v>
      </c>
    </row>
    <row r="646" spans="1:6" ht="75" outlineLevel="3">
      <c r="A646" s="21" t="s">
        <v>11</v>
      </c>
      <c r="B646" s="22" t="s">
        <v>568</v>
      </c>
      <c r="C646" s="22" t="s">
        <v>10</v>
      </c>
      <c r="D646" s="22" t="s">
        <v>141</v>
      </c>
      <c r="E646" s="22" t="s">
        <v>12</v>
      </c>
      <c r="F646" s="56">
        <f>F647</f>
        <v>215630</v>
      </c>
    </row>
    <row r="647" spans="1:6" ht="37.5" outlineLevel="3">
      <c r="A647" s="21" t="s">
        <v>13</v>
      </c>
      <c r="B647" s="22" t="s">
        <v>568</v>
      </c>
      <c r="C647" s="22" t="s">
        <v>10</v>
      </c>
      <c r="D647" s="22" t="s">
        <v>141</v>
      </c>
      <c r="E647" s="22" t="s">
        <v>14</v>
      </c>
      <c r="F647" s="54">
        <v>215630</v>
      </c>
    </row>
    <row r="648" spans="1:6" ht="56.25" outlineLevel="3">
      <c r="A648" s="21" t="s">
        <v>413</v>
      </c>
      <c r="B648" s="22" t="s">
        <v>568</v>
      </c>
      <c r="C648" s="22" t="s">
        <v>10</v>
      </c>
      <c r="D648" s="22" t="s">
        <v>414</v>
      </c>
      <c r="E648" s="22" t="s">
        <v>6</v>
      </c>
      <c r="F648" s="54">
        <f>F649+F651</f>
        <v>132940</v>
      </c>
    </row>
    <row r="649" spans="1:6" ht="75" outlineLevel="3">
      <c r="A649" s="21" t="s">
        <v>11</v>
      </c>
      <c r="B649" s="22" t="s">
        <v>568</v>
      </c>
      <c r="C649" s="22" t="s">
        <v>10</v>
      </c>
      <c r="D649" s="22" t="s">
        <v>414</v>
      </c>
      <c r="E649" s="22" t="s">
        <v>12</v>
      </c>
      <c r="F649" s="54">
        <f>F650</f>
        <v>36940</v>
      </c>
    </row>
    <row r="650" spans="1:6" ht="37.5" outlineLevel="3">
      <c r="A650" s="21" t="s">
        <v>13</v>
      </c>
      <c r="B650" s="22" t="s">
        <v>568</v>
      </c>
      <c r="C650" s="22" t="s">
        <v>10</v>
      </c>
      <c r="D650" s="22" t="s">
        <v>414</v>
      </c>
      <c r="E650" s="22" t="s">
        <v>14</v>
      </c>
      <c r="F650" s="54">
        <v>36940</v>
      </c>
    </row>
    <row r="651" spans="1:6" ht="37.5" outlineLevel="3">
      <c r="A651" s="21" t="s">
        <v>15</v>
      </c>
      <c r="B651" s="22" t="s">
        <v>568</v>
      </c>
      <c r="C651" s="22" t="s">
        <v>10</v>
      </c>
      <c r="D651" s="22" t="s">
        <v>414</v>
      </c>
      <c r="E651" s="22" t="s">
        <v>16</v>
      </c>
      <c r="F651" s="54">
        <f>F652</f>
        <v>96000</v>
      </c>
    </row>
    <row r="652" spans="1:6" ht="37.5" outlineLevel="3">
      <c r="A652" s="21" t="s">
        <v>17</v>
      </c>
      <c r="B652" s="22" t="s">
        <v>568</v>
      </c>
      <c r="C652" s="22" t="s">
        <v>10</v>
      </c>
      <c r="D652" s="22" t="s">
        <v>414</v>
      </c>
      <c r="E652" s="22" t="s">
        <v>18</v>
      </c>
      <c r="F652" s="54">
        <v>96000</v>
      </c>
    </row>
    <row r="653" spans="1:8" s="3" customFormat="1" ht="18.75">
      <c r="A653" s="119" t="s">
        <v>117</v>
      </c>
      <c r="B653" s="119"/>
      <c r="C653" s="119"/>
      <c r="D653" s="119"/>
      <c r="E653" s="119"/>
      <c r="F653" s="65">
        <f>F14+F36+F436+F470+F641</f>
        <v>1094680564.74</v>
      </c>
      <c r="G653" s="7"/>
      <c r="H653" s="7"/>
    </row>
    <row r="654" spans="1:8" s="3" customFormat="1" ht="18.75">
      <c r="A654" s="90"/>
      <c r="B654" s="91"/>
      <c r="C654" s="91"/>
      <c r="D654" s="91"/>
      <c r="E654" s="91"/>
      <c r="F654" s="65"/>
      <c r="G654" s="7"/>
      <c r="H654" s="7"/>
    </row>
    <row r="655" spans="1:8" s="3" customFormat="1" ht="18.75">
      <c r="A655" s="90"/>
      <c r="B655" s="91"/>
      <c r="C655" s="91"/>
      <c r="D655" s="91"/>
      <c r="E655" s="91"/>
      <c r="F655" s="65"/>
      <c r="G655" s="7"/>
      <c r="H655" s="7"/>
    </row>
    <row r="656" spans="1:8" s="3" customFormat="1" ht="18.75">
      <c r="A656" s="90"/>
      <c r="B656" s="91"/>
      <c r="C656" s="91"/>
      <c r="D656" s="91"/>
      <c r="E656" s="91"/>
      <c r="F656" s="65"/>
      <c r="G656" s="7"/>
      <c r="H656" s="7"/>
    </row>
    <row r="657" spans="1:8" s="3" customFormat="1" ht="18.75">
      <c r="A657" s="90"/>
      <c r="B657" s="91"/>
      <c r="C657" s="91"/>
      <c r="D657" s="91"/>
      <c r="E657" s="91"/>
      <c r="F657" s="65"/>
      <c r="G657" s="7"/>
      <c r="H657" s="7"/>
    </row>
    <row r="658" spans="1:8" s="3" customFormat="1" ht="18.75">
      <c r="A658" s="90"/>
      <c r="B658" s="91"/>
      <c r="C658" s="91"/>
      <c r="D658" s="91"/>
      <c r="E658" s="91"/>
      <c r="F658" s="65"/>
      <c r="G658" s="7"/>
      <c r="H658" s="7"/>
    </row>
    <row r="659" spans="3:5" ht="18.75">
      <c r="C659" s="27"/>
      <c r="D659" s="27"/>
      <c r="E659" s="27"/>
    </row>
    <row r="660" spans="3:6" ht="18.75">
      <c r="C660" s="92"/>
      <c r="F660" s="93"/>
    </row>
    <row r="661" spans="3:6" ht="18.75">
      <c r="C661" s="92"/>
      <c r="F661" s="93"/>
    </row>
    <row r="662" spans="3:6" ht="18.75">
      <c r="C662" s="92"/>
      <c r="F662" s="93"/>
    </row>
    <row r="663" spans="3:6" ht="18.75">
      <c r="C663" s="92"/>
      <c r="F663" s="93"/>
    </row>
    <row r="664" spans="3:6" ht="18.75">
      <c r="C664" s="92"/>
      <c r="F664" s="93"/>
    </row>
    <row r="665" spans="3:6" ht="18.75">
      <c r="C665" s="92"/>
      <c r="F665" s="93"/>
    </row>
    <row r="666" spans="3:6" ht="18.75">
      <c r="C666" s="92"/>
      <c r="F666" s="93"/>
    </row>
    <row r="667" spans="3:6" ht="18.75">
      <c r="C667" s="92"/>
      <c r="F667" s="93"/>
    </row>
    <row r="668" spans="3:6" ht="18.75">
      <c r="C668" s="92"/>
      <c r="F668" s="93"/>
    </row>
    <row r="669" spans="3:6" ht="18.75">
      <c r="C669" s="92"/>
      <c r="F669" s="93"/>
    </row>
    <row r="670" spans="3:6" ht="18.75">
      <c r="C670" s="92"/>
      <c r="F670" s="93"/>
    </row>
    <row r="671" spans="3:6" ht="18.75">
      <c r="C671" s="92"/>
      <c r="F671" s="93"/>
    </row>
    <row r="672" ht="18.75">
      <c r="C672" s="92"/>
    </row>
    <row r="673" spans="4:6" ht="18.75">
      <c r="D673" s="92"/>
      <c r="F673" s="93"/>
    </row>
    <row r="674" spans="4:6" ht="18.75">
      <c r="D674" s="92"/>
      <c r="F674" s="93"/>
    </row>
    <row r="675" spans="4:6" ht="18.75">
      <c r="D675" s="92"/>
      <c r="F675" s="93"/>
    </row>
    <row r="676" spans="4:6" ht="18.75">
      <c r="D676" s="92"/>
      <c r="F676" s="93"/>
    </row>
    <row r="677" spans="4:6" ht="18.75">
      <c r="D677" s="92"/>
      <c r="F677" s="93"/>
    </row>
    <row r="678" spans="4:6" ht="18.75">
      <c r="D678" s="92"/>
      <c r="F678" s="93"/>
    </row>
    <row r="679" spans="4:6" ht="18.75">
      <c r="D679" s="92"/>
      <c r="F679" s="93"/>
    </row>
    <row r="680" spans="4:6" ht="18.75">
      <c r="D680" s="92"/>
      <c r="F680" s="93"/>
    </row>
    <row r="681" spans="4:6" ht="18.75">
      <c r="D681" s="92"/>
      <c r="F681" s="93"/>
    </row>
    <row r="682" spans="4:6" ht="18.75">
      <c r="D682" s="92"/>
      <c r="F682" s="93"/>
    </row>
    <row r="683" spans="4:6" ht="18.75">
      <c r="D683" s="92"/>
      <c r="F683" s="93"/>
    </row>
    <row r="684" spans="4:6" ht="18.75">
      <c r="D684" s="92"/>
      <c r="F684" s="93"/>
    </row>
    <row r="685" spans="4:6" ht="18.75">
      <c r="D685" s="92"/>
      <c r="F685" s="93"/>
    </row>
    <row r="686" spans="4:6" ht="18.75">
      <c r="D686" s="92"/>
      <c r="F686" s="93"/>
    </row>
    <row r="687" spans="4:6" ht="18.75">
      <c r="D687" s="92"/>
      <c r="F687" s="93"/>
    </row>
    <row r="688" spans="4:6" ht="18.75">
      <c r="D688" s="92"/>
      <c r="F688" s="93"/>
    </row>
    <row r="689" spans="4:6" ht="18.75">
      <c r="D689" s="92"/>
      <c r="F689" s="93"/>
    </row>
    <row r="690" spans="4:6" ht="18.75">
      <c r="D690" s="92"/>
      <c r="F690" s="93"/>
    </row>
    <row r="691" spans="4:6" ht="18.75">
      <c r="D691" s="92"/>
      <c r="F691" s="93"/>
    </row>
    <row r="692" spans="4:6" ht="18.75">
      <c r="D692" s="92"/>
      <c r="F692" s="93"/>
    </row>
    <row r="693" ht="18.75">
      <c r="D693" s="92"/>
    </row>
    <row r="694" spans="4:6" ht="18.75">
      <c r="D694" s="92"/>
      <c r="F694" s="95"/>
    </row>
    <row r="695" spans="4:6" ht="18.75">
      <c r="D695" s="92"/>
      <c r="F695" s="93"/>
    </row>
    <row r="700" spans="4:7" ht="18.75">
      <c r="D700" s="93"/>
      <c r="F700" s="94"/>
      <c r="G700" s="93"/>
    </row>
    <row r="701" spans="4:7" ht="18.75">
      <c r="D701" s="93"/>
      <c r="F701" s="94"/>
      <c r="G701" s="93"/>
    </row>
  </sheetData>
  <sheetProtection/>
  <autoFilter ref="D1:D701"/>
  <mergeCells count="5">
    <mergeCell ref="A9:F9"/>
    <mergeCell ref="A653:E653"/>
    <mergeCell ref="A10:F10"/>
    <mergeCell ref="A11:F11"/>
    <mergeCell ref="E4:F4"/>
  </mergeCells>
  <printOptions/>
  <pageMargins left="0.5905511811023623" right="0.5905511811023623" top="0.1968503937007874" bottom="0.1968503937007874" header="0.3937007874015748" footer="0.3937007874015748"/>
  <pageSetup horizontalDpi="600" verticalDpi="600" orientation="portrait" paperSize="9" scale="67" r:id="rId1"/>
  <rowBreaks count="2" manualBreakCount="2">
    <brk id="486" max="5" man="1"/>
    <brk id="52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2"/>
  <sheetViews>
    <sheetView view="pageBreakPreview" zoomScale="98" zoomScaleSheetLayoutView="98" zoomScalePageLayoutView="0" workbookViewId="0" topLeftCell="A1">
      <selection activeCell="E2" sqref="E2"/>
    </sheetView>
  </sheetViews>
  <sheetFormatPr defaultColWidth="7.7109375" defaultRowHeight="15" outlineLevelRow="6"/>
  <cols>
    <col min="1" max="1" width="80.140625" style="29" customWidth="1"/>
    <col min="2" max="2" width="8.421875" style="29" customWidth="1"/>
    <col min="3" max="3" width="16.7109375" style="29" customWidth="1"/>
    <col min="4" max="4" width="7.140625" style="29" customWidth="1"/>
    <col min="5" max="5" width="18.421875" style="29" customWidth="1"/>
    <col min="6" max="6" width="9.140625" style="1" customWidth="1"/>
    <col min="7" max="7" width="18.00390625" style="1" customWidth="1"/>
    <col min="8" max="8" width="23.8515625" style="1" customWidth="1"/>
    <col min="9" max="252" width="9.140625" style="1" customWidth="1"/>
    <col min="253" max="253" width="76.28125" style="1" customWidth="1"/>
    <col min="254" max="254" width="7.7109375" style="1" customWidth="1"/>
    <col min="255" max="255" width="9.7109375" style="1" customWidth="1"/>
    <col min="256" max="16384" width="7.7109375" style="1" customWidth="1"/>
  </cols>
  <sheetData>
    <row r="1" ht="18.75">
      <c r="E1" s="48" t="s">
        <v>581</v>
      </c>
    </row>
    <row r="2" ht="18.75">
      <c r="E2" s="48" t="s">
        <v>570</v>
      </c>
    </row>
    <row r="3" ht="18.75">
      <c r="E3" s="48" t="s">
        <v>571</v>
      </c>
    </row>
    <row r="4" spans="4:5" ht="18.75">
      <c r="D4" s="122" t="s">
        <v>572</v>
      </c>
      <c r="E4" s="122"/>
    </row>
    <row r="5" ht="18.75">
      <c r="E5" s="48" t="s">
        <v>210</v>
      </c>
    </row>
    <row r="6" ht="18.75">
      <c r="E6" s="48" t="s">
        <v>505</v>
      </c>
    </row>
    <row r="7" ht="18.75">
      <c r="E7" s="48" t="s">
        <v>504</v>
      </c>
    </row>
    <row r="8" ht="18.75">
      <c r="E8" s="48" t="s">
        <v>506</v>
      </c>
    </row>
    <row r="9" spans="1:5" ht="18.75">
      <c r="A9" s="123" t="s">
        <v>155</v>
      </c>
      <c r="B9" s="124"/>
      <c r="C9" s="124"/>
      <c r="D9" s="124"/>
      <c r="E9" s="124"/>
    </row>
    <row r="10" spans="1:5" ht="18.75">
      <c r="A10" s="120" t="s">
        <v>461</v>
      </c>
      <c r="B10" s="125"/>
      <c r="C10" s="125"/>
      <c r="D10" s="125"/>
      <c r="E10" s="125"/>
    </row>
    <row r="11" spans="1:5" ht="18.75">
      <c r="A11" s="120" t="s">
        <v>540</v>
      </c>
      <c r="B11" s="120"/>
      <c r="C11" s="120"/>
      <c r="D11" s="120"/>
      <c r="E11" s="120"/>
    </row>
    <row r="12" spans="1:5" ht="18.75">
      <c r="A12" s="120" t="s">
        <v>213</v>
      </c>
      <c r="B12" s="120"/>
      <c r="C12" s="120"/>
      <c r="D12" s="120"/>
      <c r="E12" s="120"/>
    </row>
    <row r="13" spans="1:5" ht="18.75">
      <c r="A13" s="120" t="s">
        <v>214</v>
      </c>
      <c r="B13" s="120"/>
      <c r="C13" s="120"/>
      <c r="D13" s="120"/>
      <c r="E13" s="120"/>
    </row>
    <row r="14" spans="1:5" ht="18.75">
      <c r="A14" s="105"/>
      <c r="B14" s="30"/>
      <c r="C14" s="30"/>
      <c r="D14" s="30"/>
      <c r="E14" s="41" t="s">
        <v>360</v>
      </c>
    </row>
    <row r="15" spans="1:5" ht="37.5">
      <c r="A15" s="18" t="s">
        <v>0</v>
      </c>
      <c r="B15" s="18" t="s">
        <v>2</v>
      </c>
      <c r="C15" s="18" t="s">
        <v>3</v>
      </c>
      <c r="D15" s="18" t="s">
        <v>4</v>
      </c>
      <c r="E15" s="18" t="s">
        <v>156</v>
      </c>
    </row>
    <row r="16" spans="1:7" s="3" customFormat="1" ht="18.75">
      <c r="A16" s="21" t="s">
        <v>7</v>
      </c>
      <c r="B16" s="20" t="s">
        <v>8</v>
      </c>
      <c r="C16" s="20" t="s">
        <v>124</v>
      </c>
      <c r="D16" s="20" t="s">
        <v>6</v>
      </c>
      <c r="E16" s="60">
        <f>E17+E22+E44+E37+E50+E72+E67</f>
        <v>115908132.28000002</v>
      </c>
      <c r="G16" s="7"/>
    </row>
    <row r="17" spans="1:5" ht="37.5" outlineLevel="1">
      <c r="A17" s="21" t="s">
        <v>27</v>
      </c>
      <c r="B17" s="22" t="s">
        <v>28</v>
      </c>
      <c r="C17" s="22" t="s">
        <v>124</v>
      </c>
      <c r="D17" s="22" t="s">
        <v>6</v>
      </c>
      <c r="E17" s="56">
        <f>E18</f>
        <v>2580816.72</v>
      </c>
    </row>
    <row r="18" spans="1:5" ht="18.75" outlineLevel="2">
      <c r="A18" s="21" t="s">
        <v>157</v>
      </c>
      <c r="B18" s="22" t="s">
        <v>28</v>
      </c>
      <c r="C18" s="22" t="s">
        <v>125</v>
      </c>
      <c r="D18" s="22" t="s">
        <v>6</v>
      </c>
      <c r="E18" s="56">
        <f>E19</f>
        <v>2580816.72</v>
      </c>
    </row>
    <row r="19" spans="1:5" ht="18.75" outlineLevel="4">
      <c r="A19" s="21" t="s">
        <v>415</v>
      </c>
      <c r="B19" s="22" t="s">
        <v>28</v>
      </c>
      <c r="C19" s="22" t="s">
        <v>416</v>
      </c>
      <c r="D19" s="22" t="s">
        <v>6</v>
      </c>
      <c r="E19" s="56">
        <f>E20</f>
        <v>2580816.72</v>
      </c>
    </row>
    <row r="20" spans="1:5" ht="56.25" customHeight="1" outlineLevel="5">
      <c r="A20" s="21" t="s">
        <v>11</v>
      </c>
      <c r="B20" s="22" t="s">
        <v>28</v>
      </c>
      <c r="C20" s="22" t="s">
        <v>416</v>
      </c>
      <c r="D20" s="22" t="s">
        <v>12</v>
      </c>
      <c r="E20" s="56">
        <f>E21</f>
        <v>2580816.72</v>
      </c>
    </row>
    <row r="21" spans="1:5" ht="18" customHeight="1" outlineLevel="6">
      <c r="A21" s="21" t="s">
        <v>13</v>
      </c>
      <c r="B21" s="22" t="s">
        <v>28</v>
      </c>
      <c r="C21" s="22" t="s">
        <v>416</v>
      </c>
      <c r="D21" s="22" t="s">
        <v>14</v>
      </c>
      <c r="E21" s="56">
        <v>2580816.72</v>
      </c>
    </row>
    <row r="22" spans="1:5" ht="38.25" customHeight="1" outlineLevel="1">
      <c r="A22" s="21" t="s">
        <v>107</v>
      </c>
      <c r="B22" s="22" t="s">
        <v>108</v>
      </c>
      <c r="C22" s="22" t="s">
        <v>124</v>
      </c>
      <c r="D22" s="22" t="s">
        <v>6</v>
      </c>
      <c r="E22" s="56">
        <f>E23</f>
        <v>5083115</v>
      </c>
    </row>
    <row r="23" spans="1:5" ht="18.75" outlineLevel="3">
      <c r="A23" s="21" t="s">
        <v>157</v>
      </c>
      <c r="B23" s="22" t="s">
        <v>108</v>
      </c>
      <c r="C23" s="22" t="s">
        <v>125</v>
      </c>
      <c r="D23" s="22" t="s">
        <v>6</v>
      </c>
      <c r="E23" s="56">
        <f>E24+E27+E34</f>
        <v>5083115</v>
      </c>
    </row>
    <row r="24" spans="1:5" ht="18.75" outlineLevel="4">
      <c r="A24" s="21" t="s">
        <v>448</v>
      </c>
      <c r="B24" s="22" t="s">
        <v>108</v>
      </c>
      <c r="C24" s="22" t="s">
        <v>449</v>
      </c>
      <c r="D24" s="22" t="s">
        <v>6</v>
      </c>
      <c r="E24" s="56">
        <f>E25</f>
        <v>2407541</v>
      </c>
    </row>
    <row r="25" spans="1:5" ht="57" customHeight="1" outlineLevel="5">
      <c r="A25" s="21" t="s">
        <v>11</v>
      </c>
      <c r="B25" s="22" t="s">
        <v>108</v>
      </c>
      <c r="C25" s="22" t="s">
        <v>449</v>
      </c>
      <c r="D25" s="22" t="s">
        <v>12</v>
      </c>
      <c r="E25" s="56">
        <f>E26</f>
        <v>2407541</v>
      </c>
    </row>
    <row r="26" spans="1:5" ht="16.5" customHeight="1" outlineLevel="6">
      <c r="A26" s="21" t="s">
        <v>13</v>
      </c>
      <c r="B26" s="22" t="s">
        <v>108</v>
      </c>
      <c r="C26" s="22" t="s">
        <v>449</v>
      </c>
      <c r="D26" s="22" t="s">
        <v>14</v>
      </c>
      <c r="E26" s="56">
        <v>2407541</v>
      </c>
    </row>
    <row r="27" spans="1:5" ht="38.25" customHeight="1" outlineLevel="4">
      <c r="A27" s="21" t="s">
        <v>413</v>
      </c>
      <c r="B27" s="22" t="s">
        <v>108</v>
      </c>
      <c r="C27" s="22" t="s">
        <v>414</v>
      </c>
      <c r="D27" s="22" t="s">
        <v>6</v>
      </c>
      <c r="E27" s="56">
        <f>E28+E30+E32</f>
        <v>2495574</v>
      </c>
    </row>
    <row r="28" spans="1:5" ht="75" outlineLevel="5">
      <c r="A28" s="21" t="s">
        <v>11</v>
      </c>
      <c r="B28" s="22" t="s">
        <v>108</v>
      </c>
      <c r="C28" s="22" t="s">
        <v>414</v>
      </c>
      <c r="D28" s="22" t="s">
        <v>12</v>
      </c>
      <c r="E28" s="56">
        <f>E29</f>
        <v>2347288</v>
      </c>
    </row>
    <row r="29" spans="1:5" ht="16.5" customHeight="1" outlineLevel="6">
      <c r="A29" s="21" t="s">
        <v>13</v>
      </c>
      <c r="B29" s="22" t="s">
        <v>108</v>
      </c>
      <c r="C29" s="22" t="s">
        <v>414</v>
      </c>
      <c r="D29" s="22" t="s">
        <v>14</v>
      </c>
      <c r="E29" s="56">
        <v>2347288</v>
      </c>
    </row>
    <row r="30" spans="1:5" ht="16.5" customHeight="1" outlineLevel="5">
      <c r="A30" s="21" t="s">
        <v>15</v>
      </c>
      <c r="B30" s="22" t="s">
        <v>108</v>
      </c>
      <c r="C30" s="22" t="s">
        <v>414</v>
      </c>
      <c r="D30" s="22" t="s">
        <v>16</v>
      </c>
      <c r="E30" s="56">
        <f>E31</f>
        <v>146396</v>
      </c>
    </row>
    <row r="31" spans="1:5" ht="21" customHeight="1" outlineLevel="6">
      <c r="A31" s="21" t="s">
        <v>17</v>
      </c>
      <c r="B31" s="22" t="s">
        <v>108</v>
      </c>
      <c r="C31" s="22" t="s">
        <v>414</v>
      </c>
      <c r="D31" s="22" t="s">
        <v>18</v>
      </c>
      <c r="E31" s="56">
        <v>146396</v>
      </c>
    </row>
    <row r="32" spans="1:5" ht="18.75" outlineLevel="5">
      <c r="A32" s="21" t="s">
        <v>19</v>
      </c>
      <c r="B32" s="22" t="s">
        <v>108</v>
      </c>
      <c r="C32" s="22" t="s">
        <v>414</v>
      </c>
      <c r="D32" s="22" t="s">
        <v>20</v>
      </c>
      <c r="E32" s="56">
        <f>E33</f>
        <v>1890</v>
      </c>
    </row>
    <row r="33" spans="1:5" ht="18.75" outlineLevel="6">
      <c r="A33" s="21" t="s">
        <v>21</v>
      </c>
      <c r="B33" s="22" t="s">
        <v>108</v>
      </c>
      <c r="C33" s="22" t="s">
        <v>414</v>
      </c>
      <c r="D33" s="22" t="s">
        <v>22</v>
      </c>
      <c r="E33" s="56">
        <v>1890</v>
      </c>
    </row>
    <row r="34" spans="1:5" ht="18.75" outlineLevel="4">
      <c r="A34" s="21" t="s">
        <v>451</v>
      </c>
      <c r="B34" s="22" t="s">
        <v>108</v>
      </c>
      <c r="C34" s="22" t="s">
        <v>450</v>
      </c>
      <c r="D34" s="22" t="s">
        <v>6</v>
      </c>
      <c r="E34" s="56">
        <f>E35</f>
        <v>180000</v>
      </c>
    </row>
    <row r="35" spans="1:5" ht="57" customHeight="1" outlineLevel="5">
      <c r="A35" s="21" t="s">
        <v>11</v>
      </c>
      <c r="B35" s="22" t="s">
        <v>108</v>
      </c>
      <c r="C35" s="22" t="s">
        <v>450</v>
      </c>
      <c r="D35" s="22" t="s">
        <v>12</v>
      </c>
      <c r="E35" s="56">
        <f>E36</f>
        <v>180000</v>
      </c>
    </row>
    <row r="36" spans="1:5" ht="18" customHeight="1" outlineLevel="6">
      <c r="A36" s="21" t="s">
        <v>13</v>
      </c>
      <c r="B36" s="22" t="s">
        <v>108</v>
      </c>
      <c r="C36" s="22" t="s">
        <v>450</v>
      </c>
      <c r="D36" s="22" t="s">
        <v>14</v>
      </c>
      <c r="E36" s="56">
        <f>180000</f>
        <v>180000</v>
      </c>
    </row>
    <row r="37" spans="1:5" ht="39.75" customHeight="1" outlineLevel="1">
      <c r="A37" s="21" t="s">
        <v>29</v>
      </c>
      <c r="B37" s="22" t="s">
        <v>30</v>
      </c>
      <c r="C37" s="22" t="s">
        <v>124</v>
      </c>
      <c r="D37" s="22" t="s">
        <v>6</v>
      </c>
      <c r="E37" s="56">
        <f>E38</f>
        <v>21786932</v>
      </c>
    </row>
    <row r="38" spans="1:5" ht="18.75" outlineLevel="3">
      <c r="A38" s="21" t="s">
        <v>157</v>
      </c>
      <c r="B38" s="22" t="s">
        <v>30</v>
      </c>
      <c r="C38" s="22" t="s">
        <v>125</v>
      </c>
      <c r="D38" s="22" t="s">
        <v>6</v>
      </c>
      <c r="E38" s="56">
        <f>E39</f>
        <v>21786932</v>
      </c>
    </row>
    <row r="39" spans="1:5" ht="39" customHeight="1" outlineLevel="4">
      <c r="A39" s="21" t="s">
        <v>413</v>
      </c>
      <c r="B39" s="22" t="s">
        <v>30</v>
      </c>
      <c r="C39" s="22" t="s">
        <v>414</v>
      </c>
      <c r="D39" s="22" t="s">
        <v>6</v>
      </c>
      <c r="E39" s="56">
        <f>E40+E42</f>
        <v>21786932</v>
      </c>
    </row>
    <row r="40" spans="1:5" ht="38.25" customHeight="1" outlineLevel="5">
      <c r="A40" s="21" t="s">
        <v>11</v>
      </c>
      <c r="B40" s="22" t="s">
        <v>30</v>
      </c>
      <c r="C40" s="22" t="s">
        <v>414</v>
      </c>
      <c r="D40" s="22" t="s">
        <v>12</v>
      </c>
      <c r="E40" s="56">
        <f>E41</f>
        <v>21679932</v>
      </c>
    </row>
    <row r="41" spans="1:5" ht="17.25" customHeight="1" outlineLevel="6">
      <c r="A41" s="21" t="s">
        <v>13</v>
      </c>
      <c r="B41" s="22" t="s">
        <v>30</v>
      </c>
      <c r="C41" s="22" t="s">
        <v>414</v>
      </c>
      <c r="D41" s="22" t="s">
        <v>14</v>
      </c>
      <c r="E41" s="56">
        <v>21679932</v>
      </c>
    </row>
    <row r="42" spans="1:5" ht="17.25" customHeight="1" outlineLevel="5">
      <c r="A42" s="21" t="s">
        <v>15</v>
      </c>
      <c r="B42" s="22" t="s">
        <v>30</v>
      </c>
      <c r="C42" s="22" t="s">
        <v>414</v>
      </c>
      <c r="D42" s="22" t="s">
        <v>16</v>
      </c>
      <c r="E42" s="56">
        <f>E43</f>
        <v>107000</v>
      </c>
    </row>
    <row r="43" spans="1:5" ht="20.25" customHeight="1" outlineLevel="6">
      <c r="A43" s="21" t="s">
        <v>17</v>
      </c>
      <c r="B43" s="22" t="s">
        <v>30</v>
      </c>
      <c r="C43" s="22" t="s">
        <v>414</v>
      </c>
      <c r="D43" s="22" t="s">
        <v>18</v>
      </c>
      <c r="E43" s="56">
        <v>107000</v>
      </c>
    </row>
    <row r="44" spans="1:5" ht="18.75" outlineLevel="6">
      <c r="A44" s="21" t="s">
        <v>215</v>
      </c>
      <c r="B44" s="22" t="s">
        <v>216</v>
      </c>
      <c r="C44" s="22" t="s">
        <v>124</v>
      </c>
      <c r="D44" s="22" t="s">
        <v>6</v>
      </c>
      <c r="E44" s="56">
        <f>E45</f>
        <v>32752.48</v>
      </c>
    </row>
    <row r="45" spans="1:5" ht="22.5" customHeight="1" outlineLevel="6">
      <c r="A45" s="21" t="s">
        <v>130</v>
      </c>
      <c r="B45" s="22" t="s">
        <v>216</v>
      </c>
      <c r="C45" s="22" t="s">
        <v>125</v>
      </c>
      <c r="D45" s="22" t="s">
        <v>6</v>
      </c>
      <c r="E45" s="56">
        <f>E46</f>
        <v>32752.48</v>
      </c>
    </row>
    <row r="46" spans="1:5" ht="18.75" outlineLevel="6">
      <c r="A46" s="21" t="s">
        <v>231</v>
      </c>
      <c r="B46" s="22" t="s">
        <v>216</v>
      </c>
      <c r="C46" s="22" t="s">
        <v>230</v>
      </c>
      <c r="D46" s="22" t="s">
        <v>6</v>
      </c>
      <c r="E46" s="56">
        <f>E47</f>
        <v>32752.48</v>
      </c>
    </row>
    <row r="47" spans="1:5" ht="93.75" outlineLevel="6">
      <c r="A47" s="21" t="s">
        <v>362</v>
      </c>
      <c r="B47" s="22" t="s">
        <v>216</v>
      </c>
      <c r="C47" s="22" t="s">
        <v>239</v>
      </c>
      <c r="D47" s="22" t="s">
        <v>6</v>
      </c>
      <c r="E47" s="56">
        <f>E48</f>
        <v>32752.48</v>
      </c>
    </row>
    <row r="48" spans="1:5" ht="15.75" customHeight="1" outlineLevel="6">
      <c r="A48" s="21" t="s">
        <v>15</v>
      </c>
      <c r="B48" s="22" t="s">
        <v>216</v>
      </c>
      <c r="C48" s="22" t="s">
        <v>239</v>
      </c>
      <c r="D48" s="22" t="s">
        <v>16</v>
      </c>
      <c r="E48" s="56">
        <f>E49</f>
        <v>32752.48</v>
      </c>
    </row>
    <row r="49" spans="1:5" ht="19.5" customHeight="1" outlineLevel="6">
      <c r="A49" s="21" t="s">
        <v>17</v>
      </c>
      <c r="B49" s="22" t="s">
        <v>216</v>
      </c>
      <c r="C49" s="22" t="s">
        <v>239</v>
      </c>
      <c r="D49" s="22" t="s">
        <v>18</v>
      </c>
      <c r="E49" s="56">
        <v>32752.48</v>
      </c>
    </row>
    <row r="50" spans="1:5" ht="36" customHeight="1" outlineLevel="1">
      <c r="A50" s="21" t="s">
        <v>9</v>
      </c>
      <c r="B50" s="22" t="s">
        <v>10</v>
      </c>
      <c r="C50" s="22" t="s">
        <v>124</v>
      </c>
      <c r="D50" s="22" t="s">
        <v>6</v>
      </c>
      <c r="E50" s="56">
        <f>E51</f>
        <v>9272721.24</v>
      </c>
    </row>
    <row r="51" spans="1:5" ht="18.75" outlineLevel="3">
      <c r="A51" s="21" t="s">
        <v>157</v>
      </c>
      <c r="B51" s="22" t="s">
        <v>10</v>
      </c>
      <c r="C51" s="22" t="s">
        <v>125</v>
      </c>
      <c r="D51" s="22" t="s">
        <v>6</v>
      </c>
      <c r="E51" s="56">
        <v>9272721.24</v>
      </c>
    </row>
    <row r="52" spans="1:5" ht="39.75" customHeight="1" outlineLevel="4">
      <c r="A52" s="21" t="s">
        <v>413</v>
      </c>
      <c r="B52" s="22" t="s">
        <v>10</v>
      </c>
      <c r="C52" s="22" t="s">
        <v>414</v>
      </c>
      <c r="D52" s="22" t="s">
        <v>6</v>
      </c>
      <c r="E52" s="56">
        <f>E53+E55+E57</f>
        <v>7104192.1</v>
      </c>
    </row>
    <row r="53" spans="1:5" ht="48" customHeight="1" outlineLevel="5">
      <c r="A53" s="21" t="s">
        <v>11</v>
      </c>
      <c r="B53" s="22" t="s">
        <v>10</v>
      </c>
      <c r="C53" s="22" t="s">
        <v>414</v>
      </c>
      <c r="D53" s="22" t="s">
        <v>12</v>
      </c>
      <c r="E53" s="56">
        <f>E54</f>
        <v>6849302.1</v>
      </c>
    </row>
    <row r="54" spans="1:5" ht="18.75" customHeight="1" outlineLevel="6">
      <c r="A54" s="21" t="s">
        <v>13</v>
      </c>
      <c r="B54" s="22" t="s">
        <v>10</v>
      </c>
      <c r="C54" s="22" t="s">
        <v>414</v>
      </c>
      <c r="D54" s="22" t="s">
        <v>14</v>
      </c>
      <c r="E54" s="56">
        <v>6849302.1</v>
      </c>
    </row>
    <row r="55" spans="1:5" ht="18.75" customHeight="1" outlineLevel="5">
      <c r="A55" s="21" t="s">
        <v>15</v>
      </c>
      <c r="B55" s="22" t="s">
        <v>10</v>
      </c>
      <c r="C55" s="22" t="s">
        <v>414</v>
      </c>
      <c r="D55" s="22" t="s">
        <v>16</v>
      </c>
      <c r="E55" s="56">
        <f>E56</f>
        <v>254890</v>
      </c>
    </row>
    <row r="56" spans="1:5" ht="20.25" customHeight="1" outlineLevel="6">
      <c r="A56" s="21" t="s">
        <v>17</v>
      </c>
      <c r="B56" s="22" t="s">
        <v>10</v>
      </c>
      <c r="C56" s="22" t="s">
        <v>414</v>
      </c>
      <c r="D56" s="22" t="s">
        <v>18</v>
      </c>
      <c r="E56" s="56">
        <v>254890</v>
      </c>
    </row>
    <row r="57" spans="1:5" ht="18.75" hidden="1" outlineLevel="5">
      <c r="A57" s="21" t="s">
        <v>19</v>
      </c>
      <c r="B57" s="22" t="s">
        <v>10</v>
      </c>
      <c r="C57" s="22" t="s">
        <v>414</v>
      </c>
      <c r="D57" s="22" t="s">
        <v>20</v>
      </c>
      <c r="E57" s="56">
        <f>E58</f>
        <v>0</v>
      </c>
    </row>
    <row r="58" spans="1:5" ht="18.75" hidden="1" outlineLevel="6">
      <c r="A58" s="21" t="s">
        <v>21</v>
      </c>
      <c r="B58" s="22" t="s">
        <v>10</v>
      </c>
      <c r="C58" s="22" t="s">
        <v>414</v>
      </c>
      <c r="D58" s="22" t="s">
        <v>22</v>
      </c>
      <c r="E58" s="56">
        <v>0</v>
      </c>
    </row>
    <row r="59" spans="1:5" ht="18.75" outlineLevel="4" collapsed="1">
      <c r="A59" s="21" t="s">
        <v>158</v>
      </c>
      <c r="B59" s="22" t="s">
        <v>10</v>
      </c>
      <c r="C59" s="22" t="s">
        <v>141</v>
      </c>
      <c r="D59" s="22" t="s">
        <v>6</v>
      </c>
      <c r="E59" s="56">
        <f>E60+E62</f>
        <v>1398847</v>
      </c>
    </row>
    <row r="60" spans="1:5" ht="58.5" customHeight="1" outlineLevel="5">
      <c r="A60" s="21" t="s">
        <v>11</v>
      </c>
      <c r="B60" s="22" t="s">
        <v>10</v>
      </c>
      <c r="C60" s="22" t="s">
        <v>141</v>
      </c>
      <c r="D60" s="22" t="s">
        <v>12</v>
      </c>
      <c r="E60" s="56">
        <f>E61</f>
        <v>1398847</v>
      </c>
    </row>
    <row r="61" spans="1:5" ht="16.5" customHeight="1" outlineLevel="6">
      <c r="A61" s="21" t="s">
        <v>13</v>
      </c>
      <c r="B61" s="22" t="s">
        <v>10</v>
      </c>
      <c r="C61" s="22" t="s">
        <v>141</v>
      </c>
      <c r="D61" s="22" t="s">
        <v>14</v>
      </c>
      <c r="E61" s="56">
        <v>1398847</v>
      </c>
    </row>
    <row r="62" spans="1:5" ht="17.25" customHeight="1" hidden="1" outlineLevel="6">
      <c r="A62" s="21" t="s">
        <v>15</v>
      </c>
      <c r="B62" s="22" t="s">
        <v>10</v>
      </c>
      <c r="C62" s="22" t="s">
        <v>141</v>
      </c>
      <c r="D62" s="22" t="s">
        <v>16</v>
      </c>
      <c r="E62" s="56">
        <f>E63</f>
        <v>0</v>
      </c>
    </row>
    <row r="63" spans="1:5" ht="17.25" customHeight="1" hidden="1" outlineLevel="6">
      <c r="A63" s="21" t="s">
        <v>17</v>
      </c>
      <c r="B63" s="22" t="s">
        <v>10</v>
      </c>
      <c r="C63" s="22" t="s">
        <v>141</v>
      </c>
      <c r="D63" s="22" t="s">
        <v>18</v>
      </c>
      <c r="E63" s="56">
        <v>0</v>
      </c>
    </row>
    <row r="64" spans="1:5" ht="19.5" customHeight="1" outlineLevel="4" collapsed="1">
      <c r="A64" s="21" t="s">
        <v>417</v>
      </c>
      <c r="B64" s="22" t="s">
        <v>10</v>
      </c>
      <c r="C64" s="22" t="s">
        <v>457</v>
      </c>
      <c r="D64" s="22" t="s">
        <v>6</v>
      </c>
      <c r="E64" s="56">
        <f>E65</f>
        <v>769682.14</v>
      </c>
    </row>
    <row r="65" spans="1:5" ht="60" customHeight="1" outlineLevel="5">
      <c r="A65" s="21" t="s">
        <v>11</v>
      </c>
      <c r="B65" s="22" t="s">
        <v>10</v>
      </c>
      <c r="C65" s="22" t="s">
        <v>457</v>
      </c>
      <c r="D65" s="22" t="s">
        <v>12</v>
      </c>
      <c r="E65" s="56">
        <f>E66</f>
        <v>769682.14</v>
      </c>
    </row>
    <row r="66" spans="1:5" ht="19.5" customHeight="1" outlineLevel="6">
      <c r="A66" s="21" t="s">
        <v>13</v>
      </c>
      <c r="B66" s="22" t="s">
        <v>10</v>
      </c>
      <c r="C66" s="22" t="s">
        <v>457</v>
      </c>
      <c r="D66" s="22" t="s">
        <v>14</v>
      </c>
      <c r="E66" s="56">
        <v>769682.14</v>
      </c>
    </row>
    <row r="67" spans="1:5" ht="19.5" customHeight="1" outlineLevel="6">
      <c r="A67" s="21" t="s">
        <v>538</v>
      </c>
      <c r="B67" s="22" t="s">
        <v>535</v>
      </c>
      <c r="C67" s="22" t="s">
        <v>124</v>
      </c>
      <c r="D67" s="22" t="s">
        <v>6</v>
      </c>
      <c r="E67" s="56">
        <f>E68</f>
        <v>962007.11</v>
      </c>
    </row>
    <row r="68" spans="1:5" ht="19.5" customHeight="1" outlineLevel="6">
      <c r="A68" s="21" t="s">
        <v>130</v>
      </c>
      <c r="B68" s="22" t="s">
        <v>535</v>
      </c>
      <c r="C68" s="22" t="s">
        <v>125</v>
      </c>
      <c r="D68" s="22" t="s">
        <v>6</v>
      </c>
      <c r="E68" s="56">
        <f>E69</f>
        <v>962007.11</v>
      </c>
    </row>
    <row r="69" spans="1:5" ht="19.5" customHeight="1" outlineLevel="6">
      <c r="A69" s="21" t="s">
        <v>537</v>
      </c>
      <c r="B69" s="22" t="s">
        <v>535</v>
      </c>
      <c r="C69" s="22" t="s">
        <v>539</v>
      </c>
      <c r="D69" s="22" t="s">
        <v>6</v>
      </c>
      <c r="E69" s="56">
        <f>E70</f>
        <v>962007.11</v>
      </c>
    </row>
    <row r="70" spans="1:5" ht="19.5" customHeight="1" outlineLevel="6">
      <c r="A70" s="21" t="s">
        <v>19</v>
      </c>
      <c r="B70" s="22" t="s">
        <v>535</v>
      </c>
      <c r="C70" s="22" t="s">
        <v>539</v>
      </c>
      <c r="D70" s="22" t="s">
        <v>20</v>
      </c>
      <c r="E70" s="56">
        <f>E71</f>
        <v>962007.11</v>
      </c>
    </row>
    <row r="71" spans="1:5" ht="19.5" customHeight="1" outlineLevel="6">
      <c r="A71" s="21" t="s">
        <v>536</v>
      </c>
      <c r="B71" s="22" t="s">
        <v>535</v>
      </c>
      <c r="C71" s="22" t="s">
        <v>539</v>
      </c>
      <c r="D71" s="22" t="s">
        <v>534</v>
      </c>
      <c r="E71" s="56">
        <v>962007.11</v>
      </c>
    </row>
    <row r="72" spans="1:5" ht="18.75" outlineLevel="1">
      <c r="A72" s="21" t="s">
        <v>23</v>
      </c>
      <c r="B72" s="22" t="s">
        <v>24</v>
      </c>
      <c r="C72" s="22" t="s">
        <v>124</v>
      </c>
      <c r="D72" s="22" t="s">
        <v>6</v>
      </c>
      <c r="E72" s="56">
        <f>E73+E98+E103+E111+E118</f>
        <v>76189787.73</v>
      </c>
    </row>
    <row r="73" spans="1:5" ht="37.5" outlineLevel="2">
      <c r="A73" s="50" t="s">
        <v>331</v>
      </c>
      <c r="B73" s="37" t="s">
        <v>24</v>
      </c>
      <c r="C73" s="37" t="s">
        <v>126</v>
      </c>
      <c r="D73" s="37" t="s">
        <v>6</v>
      </c>
      <c r="E73" s="56">
        <f>E74+E81+E91</f>
        <v>25008255.09</v>
      </c>
    </row>
    <row r="74" spans="1:5" ht="37.5" outlineLevel="3">
      <c r="A74" s="21" t="s">
        <v>173</v>
      </c>
      <c r="B74" s="22" t="s">
        <v>24</v>
      </c>
      <c r="C74" s="22" t="s">
        <v>266</v>
      </c>
      <c r="D74" s="22" t="s">
        <v>6</v>
      </c>
      <c r="E74" s="56">
        <f>E75+E78</f>
        <v>1003385</v>
      </c>
    </row>
    <row r="75" spans="1:5" ht="18.75" outlineLevel="4">
      <c r="A75" s="21" t="s">
        <v>272</v>
      </c>
      <c r="B75" s="22" t="s">
        <v>24</v>
      </c>
      <c r="C75" s="22" t="s">
        <v>267</v>
      </c>
      <c r="D75" s="22" t="s">
        <v>6</v>
      </c>
      <c r="E75" s="56">
        <f>E76</f>
        <v>833385</v>
      </c>
    </row>
    <row r="76" spans="1:5" ht="16.5" customHeight="1" outlineLevel="5">
      <c r="A76" s="21" t="s">
        <v>15</v>
      </c>
      <c r="B76" s="22" t="s">
        <v>24</v>
      </c>
      <c r="C76" s="22" t="s">
        <v>267</v>
      </c>
      <c r="D76" s="22" t="s">
        <v>16</v>
      </c>
      <c r="E76" s="56">
        <f>E77</f>
        <v>833385</v>
      </c>
    </row>
    <row r="77" spans="1:5" ht="21" customHeight="1" outlineLevel="6">
      <c r="A77" s="21" t="s">
        <v>17</v>
      </c>
      <c r="B77" s="22" t="s">
        <v>24</v>
      </c>
      <c r="C77" s="22" t="s">
        <v>267</v>
      </c>
      <c r="D77" s="22" t="s">
        <v>18</v>
      </c>
      <c r="E77" s="56">
        <f>212385+31000+20000+570000</f>
        <v>833385</v>
      </c>
    </row>
    <row r="78" spans="1:5" ht="18.75" outlineLevel="4">
      <c r="A78" s="21" t="s">
        <v>273</v>
      </c>
      <c r="B78" s="22" t="s">
        <v>24</v>
      </c>
      <c r="C78" s="22" t="s">
        <v>274</v>
      </c>
      <c r="D78" s="22" t="s">
        <v>6</v>
      </c>
      <c r="E78" s="56">
        <f>E79</f>
        <v>170000</v>
      </c>
    </row>
    <row r="79" spans="1:5" ht="19.5" customHeight="1" outlineLevel="5">
      <c r="A79" s="21" t="s">
        <v>15</v>
      </c>
      <c r="B79" s="22" t="s">
        <v>24</v>
      </c>
      <c r="C79" s="22" t="s">
        <v>274</v>
      </c>
      <c r="D79" s="22" t="s">
        <v>16</v>
      </c>
      <c r="E79" s="56">
        <f>E80</f>
        <v>170000</v>
      </c>
    </row>
    <row r="80" spans="1:5" ht="20.25" customHeight="1" outlineLevel="6">
      <c r="A80" s="21" t="s">
        <v>17</v>
      </c>
      <c r="B80" s="22" t="s">
        <v>24</v>
      </c>
      <c r="C80" s="22" t="s">
        <v>274</v>
      </c>
      <c r="D80" s="22" t="s">
        <v>18</v>
      </c>
      <c r="E80" s="56">
        <v>170000</v>
      </c>
    </row>
    <row r="81" spans="1:5" ht="37.5" outlineLevel="6">
      <c r="A81" s="21" t="s">
        <v>175</v>
      </c>
      <c r="B81" s="22" t="s">
        <v>24</v>
      </c>
      <c r="C81" s="22" t="s">
        <v>191</v>
      </c>
      <c r="D81" s="22" t="s">
        <v>6</v>
      </c>
      <c r="E81" s="56">
        <f>E82</f>
        <v>20952310.09</v>
      </c>
    </row>
    <row r="82" spans="1:5" ht="37.5" outlineLevel="4">
      <c r="A82" s="21" t="s">
        <v>32</v>
      </c>
      <c r="B82" s="22" t="s">
        <v>24</v>
      </c>
      <c r="C82" s="22" t="s">
        <v>128</v>
      </c>
      <c r="D82" s="22" t="s">
        <v>6</v>
      </c>
      <c r="E82" s="56">
        <f>E83+E85+E89+E87</f>
        <v>20952310.09</v>
      </c>
    </row>
    <row r="83" spans="1:5" ht="55.5" customHeight="1" outlineLevel="5">
      <c r="A83" s="21" t="s">
        <v>11</v>
      </c>
      <c r="B83" s="22" t="s">
        <v>24</v>
      </c>
      <c r="C83" s="22" t="s">
        <v>128</v>
      </c>
      <c r="D83" s="22" t="s">
        <v>12</v>
      </c>
      <c r="E83" s="56">
        <f>E84</f>
        <v>10181370</v>
      </c>
    </row>
    <row r="84" spans="1:5" ht="18.75" outlineLevel="6">
      <c r="A84" s="21" t="s">
        <v>33</v>
      </c>
      <c r="B84" s="22" t="s">
        <v>24</v>
      </c>
      <c r="C84" s="22" t="s">
        <v>128</v>
      </c>
      <c r="D84" s="22" t="s">
        <v>34</v>
      </c>
      <c r="E84" s="56">
        <v>10181370</v>
      </c>
    </row>
    <row r="85" spans="1:5" ht="18.75" customHeight="1" outlineLevel="5">
      <c r="A85" s="21" t="s">
        <v>15</v>
      </c>
      <c r="B85" s="22" t="s">
        <v>24</v>
      </c>
      <c r="C85" s="22" t="s">
        <v>128</v>
      </c>
      <c r="D85" s="22" t="s">
        <v>16</v>
      </c>
      <c r="E85" s="56">
        <f>E86</f>
        <v>9999670.09</v>
      </c>
    </row>
    <row r="86" spans="1:5" ht="20.25" customHeight="1" outlineLevel="6">
      <c r="A86" s="21" t="s">
        <v>17</v>
      </c>
      <c r="B86" s="22" t="s">
        <v>24</v>
      </c>
      <c r="C86" s="22" t="s">
        <v>128</v>
      </c>
      <c r="D86" s="22" t="s">
        <v>18</v>
      </c>
      <c r="E86" s="56">
        <f>7657000+2342670.09</f>
        <v>9999670.09</v>
      </c>
    </row>
    <row r="87" spans="1:5" ht="1.5" customHeight="1" hidden="1" outlineLevel="6">
      <c r="A87" s="21" t="s">
        <v>89</v>
      </c>
      <c r="B87" s="22" t="s">
        <v>24</v>
      </c>
      <c r="C87" s="22" t="s">
        <v>128</v>
      </c>
      <c r="D87" s="22" t="s">
        <v>90</v>
      </c>
      <c r="E87" s="56">
        <f>E88</f>
        <v>0</v>
      </c>
    </row>
    <row r="88" spans="1:5" ht="20.25" customHeight="1" hidden="1" outlineLevel="6">
      <c r="A88" s="21" t="s">
        <v>96</v>
      </c>
      <c r="B88" s="22" t="s">
        <v>24</v>
      </c>
      <c r="C88" s="22" t="s">
        <v>128</v>
      </c>
      <c r="D88" s="22" t="s">
        <v>97</v>
      </c>
      <c r="E88" s="56">
        <v>0</v>
      </c>
    </row>
    <row r="89" spans="1:5" ht="18.75" outlineLevel="5" collapsed="1">
      <c r="A89" s="21" t="s">
        <v>19</v>
      </c>
      <c r="B89" s="22" t="s">
        <v>24</v>
      </c>
      <c r="C89" s="22" t="s">
        <v>128</v>
      </c>
      <c r="D89" s="22" t="s">
        <v>20</v>
      </c>
      <c r="E89" s="56">
        <f>E90</f>
        <v>771270</v>
      </c>
    </row>
    <row r="90" spans="1:5" ht="18.75" outlineLevel="6">
      <c r="A90" s="21" t="s">
        <v>21</v>
      </c>
      <c r="B90" s="22" t="s">
        <v>24</v>
      </c>
      <c r="C90" s="22" t="s">
        <v>128</v>
      </c>
      <c r="D90" s="22" t="s">
        <v>22</v>
      </c>
      <c r="E90" s="56">
        <f>771270</f>
        <v>771270</v>
      </c>
    </row>
    <row r="91" spans="1:5" ht="18.75" outlineLevel="6">
      <c r="A91" s="23" t="s">
        <v>533</v>
      </c>
      <c r="B91" s="22" t="s">
        <v>24</v>
      </c>
      <c r="C91" s="22" t="s">
        <v>226</v>
      </c>
      <c r="D91" s="22" t="s">
        <v>6</v>
      </c>
      <c r="E91" s="56">
        <f>E92+E95</f>
        <v>3052560</v>
      </c>
    </row>
    <row r="92" spans="1:5" ht="37.5" outlineLevel="6">
      <c r="A92" s="23" t="s">
        <v>548</v>
      </c>
      <c r="B92" s="22" t="s">
        <v>24</v>
      </c>
      <c r="C92" s="22" t="s">
        <v>532</v>
      </c>
      <c r="D92" s="22" t="s">
        <v>6</v>
      </c>
      <c r="E92" s="56">
        <f>E93</f>
        <v>1601460</v>
      </c>
    </row>
    <row r="93" spans="1:5" ht="37.5" outlineLevel="6">
      <c r="A93" s="21" t="s">
        <v>15</v>
      </c>
      <c r="B93" s="22" t="s">
        <v>24</v>
      </c>
      <c r="C93" s="22" t="s">
        <v>531</v>
      </c>
      <c r="D93" s="22" t="s">
        <v>16</v>
      </c>
      <c r="E93" s="56">
        <f>E94</f>
        <v>1601460</v>
      </c>
    </row>
    <row r="94" spans="1:5" ht="37.5" outlineLevel="6">
      <c r="A94" s="21" t="s">
        <v>17</v>
      </c>
      <c r="B94" s="22" t="s">
        <v>24</v>
      </c>
      <c r="C94" s="22" t="s">
        <v>531</v>
      </c>
      <c r="D94" s="22" t="s">
        <v>18</v>
      </c>
      <c r="E94" s="56">
        <v>1601460</v>
      </c>
    </row>
    <row r="95" spans="1:5" ht="37.5" outlineLevel="6">
      <c r="A95" s="21" t="s">
        <v>530</v>
      </c>
      <c r="B95" s="22" t="s">
        <v>24</v>
      </c>
      <c r="C95" s="22" t="s">
        <v>532</v>
      </c>
      <c r="D95" s="22" t="s">
        <v>6</v>
      </c>
      <c r="E95" s="56">
        <f>E96</f>
        <v>1451100</v>
      </c>
    </row>
    <row r="96" spans="1:5" ht="37.5" outlineLevel="6">
      <c r="A96" s="21" t="s">
        <v>15</v>
      </c>
      <c r="B96" s="22" t="s">
        <v>24</v>
      </c>
      <c r="C96" s="22" t="s">
        <v>529</v>
      </c>
      <c r="D96" s="22" t="s">
        <v>16</v>
      </c>
      <c r="E96" s="56">
        <f>E97</f>
        <v>1451100</v>
      </c>
    </row>
    <row r="97" spans="1:5" ht="37.5" outlineLevel="6">
      <c r="A97" s="21" t="s">
        <v>17</v>
      </c>
      <c r="B97" s="22" t="s">
        <v>24</v>
      </c>
      <c r="C97" s="22" t="s">
        <v>529</v>
      </c>
      <c r="D97" s="22" t="s">
        <v>18</v>
      </c>
      <c r="E97" s="56">
        <v>1451100</v>
      </c>
    </row>
    <row r="98" spans="1:5" ht="37.5" outlineLevel="6">
      <c r="A98" s="50" t="s">
        <v>382</v>
      </c>
      <c r="B98" s="37" t="s">
        <v>24</v>
      </c>
      <c r="C98" s="37" t="s">
        <v>129</v>
      </c>
      <c r="D98" s="37" t="s">
        <v>6</v>
      </c>
      <c r="E98" s="56">
        <f>E99</f>
        <v>89000</v>
      </c>
    </row>
    <row r="99" spans="1:5" ht="18.75" outlineLevel="6">
      <c r="A99" s="21" t="s">
        <v>275</v>
      </c>
      <c r="B99" s="22" t="s">
        <v>24</v>
      </c>
      <c r="C99" s="22" t="s">
        <v>193</v>
      </c>
      <c r="D99" s="22" t="s">
        <v>6</v>
      </c>
      <c r="E99" s="56">
        <f>E100</f>
        <v>89000</v>
      </c>
    </row>
    <row r="100" spans="1:5" ht="37.5" outlineLevel="6">
      <c r="A100" s="21" t="s">
        <v>276</v>
      </c>
      <c r="B100" s="22" t="s">
        <v>24</v>
      </c>
      <c r="C100" s="22" t="s">
        <v>277</v>
      </c>
      <c r="D100" s="22" t="s">
        <v>6</v>
      </c>
      <c r="E100" s="56">
        <f>E101</f>
        <v>89000</v>
      </c>
    </row>
    <row r="101" spans="1:5" ht="37.5" outlineLevel="6">
      <c r="A101" s="21" t="s">
        <v>15</v>
      </c>
      <c r="B101" s="22" t="s">
        <v>24</v>
      </c>
      <c r="C101" s="22" t="s">
        <v>277</v>
      </c>
      <c r="D101" s="22" t="s">
        <v>16</v>
      </c>
      <c r="E101" s="56">
        <f>E102</f>
        <v>89000</v>
      </c>
    </row>
    <row r="102" spans="1:5" ht="20.25" customHeight="1" outlineLevel="6">
      <c r="A102" s="21" t="s">
        <v>17</v>
      </c>
      <c r="B102" s="22" t="s">
        <v>24</v>
      </c>
      <c r="C102" s="22" t="s">
        <v>277</v>
      </c>
      <c r="D102" s="22" t="s">
        <v>18</v>
      </c>
      <c r="E102" s="56">
        <v>89000</v>
      </c>
    </row>
    <row r="103" spans="1:5" ht="33.75" customHeight="1" outlineLevel="6">
      <c r="A103" s="50" t="s">
        <v>383</v>
      </c>
      <c r="B103" s="37" t="s">
        <v>24</v>
      </c>
      <c r="C103" s="37" t="s">
        <v>268</v>
      </c>
      <c r="D103" s="37" t="s">
        <v>6</v>
      </c>
      <c r="E103" s="56">
        <f>E104</f>
        <v>2406309</v>
      </c>
    </row>
    <row r="104" spans="1:5" ht="36.75" customHeight="1" outlineLevel="6">
      <c r="A104" s="24" t="s">
        <v>278</v>
      </c>
      <c r="B104" s="22" t="s">
        <v>24</v>
      </c>
      <c r="C104" s="22" t="s">
        <v>270</v>
      </c>
      <c r="D104" s="22" t="s">
        <v>6</v>
      </c>
      <c r="E104" s="56">
        <f>E105+E108</f>
        <v>2406309</v>
      </c>
    </row>
    <row r="105" spans="1:5" ht="37.5" outlineLevel="6">
      <c r="A105" s="24" t="s">
        <v>279</v>
      </c>
      <c r="B105" s="22" t="s">
        <v>24</v>
      </c>
      <c r="C105" s="22" t="s">
        <v>280</v>
      </c>
      <c r="D105" s="22" t="s">
        <v>6</v>
      </c>
      <c r="E105" s="56">
        <f>E106</f>
        <v>2363809</v>
      </c>
    </row>
    <row r="106" spans="1:5" ht="23.25" customHeight="1" outlineLevel="6">
      <c r="A106" s="21" t="s">
        <v>15</v>
      </c>
      <c r="B106" s="22" t="s">
        <v>24</v>
      </c>
      <c r="C106" s="22" t="s">
        <v>280</v>
      </c>
      <c r="D106" s="22" t="s">
        <v>16</v>
      </c>
      <c r="E106" s="56">
        <f>E107</f>
        <v>2363809</v>
      </c>
    </row>
    <row r="107" spans="1:5" ht="21.75" customHeight="1" outlineLevel="6">
      <c r="A107" s="21" t="s">
        <v>17</v>
      </c>
      <c r="B107" s="22" t="s">
        <v>24</v>
      </c>
      <c r="C107" s="22" t="s">
        <v>280</v>
      </c>
      <c r="D107" s="22" t="s">
        <v>18</v>
      </c>
      <c r="E107" s="56">
        <v>2363809</v>
      </c>
    </row>
    <row r="108" spans="1:5" ht="21" customHeight="1" outlineLevel="6">
      <c r="A108" s="24" t="s">
        <v>281</v>
      </c>
      <c r="B108" s="22" t="s">
        <v>24</v>
      </c>
      <c r="C108" s="22" t="s">
        <v>271</v>
      </c>
      <c r="D108" s="22" t="s">
        <v>6</v>
      </c>
      <c r="E108" s="56">
        <f>E109</f>
        <v>42500</v>
      </c>
    </row>
    <row r="109" spans="1:5" ht="21" customHeight="1" outlineLevel="6">
      <c r="A109" s="21" t="s">
        <v>15</v>
      </c>
      <c r="B109" s="22" t="s">
        <v>24</v>
      </c>
      <c r="C109" s="22" t="s">
        <v>271</v>
      </c>
      <c r="D109" s="22" t="s">
        <v>16</v>
      </c>
      <c r="E109" s="56">
        <f>E110</f>
        <v>42500</v>
      </c>
    </row>
    <row r="110" spans="1:5" ht="21" customHeight="1" outlineLevel="6">
      <c r="A110" s="21" t="s">
        <v>17</v>
      </c>
      <c r="B110" s="22" t="s">
        <v>24</v>
      </c>
      <c r="C110" s="22" t="s">
        <v>271</v>
      </c>
      <c r="D110" s="22" t="s">
        <v>18</v>
      </c>
      <c r="E110" s="56">
        <f>42500</f>
        <v>42500</v>
      </c>
    </row>
    <row r="111" spans="1:5" ht="38.25" customHeight="1" outlineLevel="6">
      <c r="A111" s="50" t="s">
        <v>332</v>
      </c>
      <c r="B111" s="37" t="s">
        <v>24</v>
      </c>
      <c r="C111" s="37" t="s">
        <v>282</v>
      </c>
      <c r="D111" s="37" t="s">
        <v>6</v>
      </c>
      <c r="E111" s="56">
        <f>E112</f>
        <v>5113142.16</v>
      </c>
    </row>
    <row r="112" spans="1:5" ht="37.5" outlineLevel="6">
      <c r="A112" s="21" t="s">
        <v>174</v>
      </c>
      <c r="B112" s="22" t="s">
        <v>24</v>
      </c>
      <c r="C112" s="22" t="s">
        <v>283</v>
      </c>
      <c r="D112" s="22" t="s">
        <v>6</v>
      </c>
      <c r="E112" s="56">
        <f>E113</f>
        <v>5113142.16</v>
      </c>
    </row>
    <row r="113" spans="1:5" ht="56.25" outlineLevel="6">
      <c r="A113" s="21" t="s">
        <v>31</v>
      </c>
      <c r="B113" s="22" t="s">
        <v>24</v>
      </c>
      <c r="C113" s="22" t="s">
        <v>284</v>
      </c>
      <c r="D113" s="22" t="s">
        <v>6</v>
      </c>
      <c r="E113" s="56">
        <f>E114+E116</f>
        <v>5113142.16</v>
      </c>
    </row>
    <row r="114" spans="1:5" ht="18" customHeight="1" outlineLevel="6">
      <c r="A114" s="21" t="s">
        <v>15</v>
      </c>
      <c r="B114" s="22" t="s">
        <v>24</v>
      </c>
      <c r="C114" s="22" t="s">
        <v>284</v>
      </c>
      <c r="D114" s="22" t="s">
        <v>16</v>
      </c>
      <c r="E114" s="56">
        <f>E115</f>
        <v>4973142.16</v>
      </c>
    </row>
    <row r="115" spans="1:5" ht="18.75" customHeight="1" outlineLevel="6">
      <c r="A115" s="21" t="s">
        <v>17</v>
      </c>
      <c r="B115" s="22" t="s">
        <v>24</v>
      </c>
      <c r="C115" s="22" t="s">
        <v>284</v>
      </c>
      <c r="D115" s="22" t="s">
        <v>18</v>
      </c>
      <c r="E115" s="56">
        <v>4973142.16</v>
      </c>
    </row>
    <row r="116" spans="1:5" ht="18.75" outlineLevel="6">
      <c r="A116" s="21" t="s">
        <v>19</v>
      </c>
      <c r="B116" s="22" t="s">
        <v>24</v>
      </c>
      <c r="C116" s="22" t="s">
        <v>284</v>
      </c>
      <c r="D116" s="22" t="s">
        <v>20</v>
      </c>
      <c r="E116" s="56">
        <f>E117</f>
        <v>140000</v>
      </c>
    </row>
    <row r="117" spans="1:5" ht="18.75" outlineLevel="6">
      <c r="A117" s="21" t="s">
        <v>21</v>
      </c>
      <c r="B117" s="22" t="s">
        <v>24</v>
      </c>
      <c r="C117" s="22" t="s">
        <v>284</v>
      </c>
      <c r="D117" s="22" t="s">
        <v>22</v>
      </c>
      <c r="E117" s="56">
        <f>140000</f>
        <v>140000</v>
      </c>
    </row>
    <row r="118" spans="1:5" ht="18.75" outlineLevel="2">
      <c r="A118" s="21" t="s">
        <v>157</v>
      </c>
      <c r="B118" s="22" t="s">
        <v>24</v>
      </c>
      <c r="C118" s="22" t="s">
        <v>125</v>
      </c>
      <c r="D118" s="22" t="s">
        <v>6</v>
      </c>
      <c r="E118" s="56">
        <f>E119+E128+E133+E136+E139+E124</f>
        <v>43573081.480000004</v>
      </c>
    </row>
    <row r="119" spans="1:5" ht="36.75" customHeight="1" outlineLevel="4">
      <c r="A119" s="21" t="s">
        <v>413</v>
      </c>
      <c r="B119" s="22" t="s">
        <v>24</v>
      </c>
      <c r="C119" s="22" t="s">
        <v>414</v>
      </c>
      <c r="D119" s="22" t="s">
        <v>6</v>
      </c>
      <c r="E119" s="56">
        <f>E120+E122</f>
        <v>34085706.37</v>
      </c>
    </row>
    <row r="120" spans="1:5" ht="75" outlineLevel="5">
      <c r="A120" s="21" t="s">
        <v>11</v>
      </c>
      <c r="B120" s="22" t="s">
        <v>24</v>
      </c>
      <c r="C120" s="22" t="s">
        <v>414</v>
      </c>
      <c r="D120" s="22" t="s">
        <v>12</v>
      </c>
      <c r="E120" s="56">
        <f>E121</f>
        <v>34065706.37</v>
      </c>
    </row>
    <row r="121" spans="1:5" ht="17.25" customHeight="1" outlineLevel="6">
      <c r="A121" s="21" t="s">
        <v>13</v>
      </c>
      <c r="B121" s="22" t="s">
        <v>24</v>
      </c>
      <c r="C121" s="22" t="s">
        <v>414</v>
      </c>
      <c r="D121" s="22" t="s">
        <v>14</v>
      </c>
      <c r="E121" s="56">
        <v>34065706.37</v>
      </c>
    </row>
    <row r="122" spans="1:5" ht="17.25" customHeight="1" outlineLevel="6">
      <c r="A122" s="21" t="s">
        <v>15</v>
      </c>
      <c r="B122" s="22" t="s">
        <v>24</v>
      </c>
      <c r="C122" s="22" t="s">
        <v>414</v>
      </c>
      <c r="D122" s="22" t="s">
        <v>16</v>
      </c>
      <c r="E122" s="56">
        <f>E123</f>
        <v>20000</v>
      </c>
    </row>
    <row r="123" spans="1:5" ht="21" customHeight="1" outlineLevel="6">
      <c r="A123" s="21" t="s">
        <v>17</v>
      </c>
      <c r="B123" s="22" t="s">
        <v>24</v>
      </c>
      <c r="C123" s="22" t="s">
        <v>414</v>
      </c>
      <c r="D123" s="22" t="s">
        <v>18</v>
      </c>
      <c r="E123" s="56">
        <f>20000</f>
        <v>20000</v>
      </c>
    </row>
    <row r="124" spans="1:5" ht="39" customHeight="1" outlineLevel="6">
      <c r="A124" s="21" t="s">
        <v>528</v>
      </c>
      <c r="B124" s="22" t="s">
        <v>24</v>
      </c>
      <c r="C124" s="22" t="s">
        <v>526</v>
      </c>
      <c r="D124" s="22" t="s">
        <v>6</v>
      </c>
      <c r="E124" s="56">
        <f>E125</f>
        <v>454002.59</v>
      </c>
    </row>
    <row r="125" spans="1:5" ht="21" customHeight="1" outlineLevel="6">
      <c r="A125" s="21" t="s">
        <v>19</v>
      </c>
      <c r="B125" s="22" t="s">
        <v>24</v>
      </c>
      <c r="C125" s="22" t="s">
        <v>526</v>
      </c>
      <c r="D125" s="22" t="s">
        <v>20</v>
      </c>
      <c r="E125" s="56">
        <f>E127+E126</f>
        <v>454002.59</v>
      </c>
    </row>
    <row r="126" spans="1:5" ht="21" customHeight="1" outlineLevel="6">
      <c r="A126" s="21" t="s">
        <v>546</v>
      </c>
      <c r="B126" s="22" t="s">
        <v>24</v>
      </c>
      <c r="C126" s="22" t="s">
        <v>526</v>
      </c>
      <c r="D126" s="22" t="s">
        <v>547</v>
      </c>
      <c r="E126" s="56">
        <v>61000</v>
      </c>
    </row>
    <row r="127" spans="1:5" ht="21" customHeight="1" outlineLevel="6">
      <c r="A127" s="21" t="s">
        <v>527</v>
      </c>
      <c r="B127" s="22" t="s">
        <v>24</v>
      </c>
      <c r="C127" s="22" t="s">
        <v>526</v>
      </c>
      <c r="D127" s="22" t="s">
        <v>22</v>
      </c>
      <c r="E127" s="56">
        <v>393002.59</v>
      </c>
    </row>
    <row r="128" spans="1:5" ht="21" customHeight="1" outlineLevel="6">
      <c r="A128" s="23" t="s">
        <v>500</v>
      </c>
      <c r="B128" s="22" t="s">
        <v>24</v>
      </c>
      <c r="C128" s="22" t="s">
        <v>501</v>
      </c>
      <c r="D128" s="22" t="s">
        <v>6</v>
      </c>
      <c r="E128" s="56">
        <f>E129+E131</f>
        <v>1317671.32</v>
      </c>
    </row>
    <row r="129" spans="1:5" ht="21" customHeight="1" outlineLevel="6">
      <c r="A129" s="21" t="s">
        <v>15</v>
      </c>
      <c r="B129" s="22" t="s">
        <v>24</v>
      </c>
      <c r="C129" s="22" t="s">
        <v>501</v>
      </c>
      <c r="D129" s="22" t="s">
        <v>16</v>
      </c>
      <c r="E129" s="56">
        <f>E130</f>
        <v>134942.99</v>
      </c>
    </row>
    <row r="130" spans="1:5" ht="21" customHeight="1" outlineLevel="6">
      <c r="A130" s="21" t="s">
        <v>17</v>
      </c>
      <c r="B130" s="22" t="s">
        <v>24</v>
      </c>
      <c r="C130" s="22" t="s">
        <v>501</v>
      </c>
      <c r="D130" s="22" t="s">
        <v>18</v>
      </c>
      <c r="E130" s="56">
        <v>134942.99</v>
      </c>
    </row>
    <row r="131" spans="1:5" ht="23.25" customHeight="1" outlineLevel="6">
      <c r="A131" s="21" t="s">
        <v>89</v>
      </c>
      <c r="B131" s="22" t="s">
        <v>24</v>
      </c>
      <c r="C131" s="22" t="s">
        <v>501</v>
      </c>
      <c r="D131" s="22" t="s">
        <v>90</v>
      </c>
      <c r="E131" s="56">
        <f>E132</f>
        <v>1182728.33</v>
      </c>
    </row>
    <row r="132" spans="1:5" ht="39.75" customHeight="1" outlineLevel="6">
      <c r="A132" s="21" t="s">
        <v>96</v>
      </c>
      <c r="B132" s="22" t="s">
        <v>24</v>
      </c>
      <c r="C132" s="22" t="s">
        <v>501</v>
      </c>
      <c r="D132" s="22" t="s">
        <v>97</v>
      </c>
      <c r="E132" s="56">
        <v>1182728.33</v>
      </c>
    </row>
    <row r="133" spans="1:5" ht="37.5" outlineLevel="6">
      <c r="A133" s="21" t="s">
        <v>459</v>
      </c>
      <c r="B133" s="22" t="s">
        <v>24</v>
      </c>
      <c r="C133" s="22" t="s">
        <v>421</v>
      </c>
      <c r="D133" s="22" t="s">
        <v>6</v>
      </c>
      <c r="E133" s="56">
        <f>E134</f>
        <v>200000</v>
      </c>
    </row>
    <row r="134" spans="1:5" ht="16.5" customHeight="1" outlineLevel="6">
      <c r="A134" s="21" t="s">
        <v>15</v>
      </c>
      <c r="B134" s="22" t="s">
        <v>24</v>
      </c>
      <c r="C134" s="22" t="s">
        <v>421</v>
      </c>
      <c r="D134" s="22" t="s">
        <v>16</v>
      </c>
      <c r="E134" s="56">
        <f>E135</f>
        <v>200000</v>
      </c>
    </row>
    <row r="135" spans="1:5" ht="20.25" customHeight="1" outlineLevel="6">
      <c r="A135" s="21" t="s">
        <v>17</v>
      </c>
      <c r="B135" s="22" t="s">
        <v>24</v>
      </c>
      <c r="C135" s="22" t="s">
        <v>421</v>
      </c>
      <c r="D135" s="22" t="s">
        <v>18</v>
      </c>
      <c r="E135" s="56">
        <f>200000</f>
        <v>200000</v>
      </c>
    </row>
    <row r="136" spans="1:5" ht="21" customHeight="1" outlineLevel="6">
      <c r="A136" s="21" t="s">
        <v>452</v>
      </c>
      <c r="B136" s="22" t="s">
        <v>24</v>
      </c>
      <c r="C136" s="22" t="s">
        <v>225</v>
      </c>
      <c r="D136" s="22" t="s">
        <v>6</v>
      </c>
      <c r="E136" s="56">
        <f>E137</f>
        <v>99564</v>
      </c>
    </row>
    <row r="137" spans="1:5" ht="19.5" customHeight="1" outlineLevel="6">
      <c r="A137" s="21" t="s">
        <v>15</v>
      </c>
      <c r="B137" s="22" t="s">
        <v>24</v>
      </c>
      <c r="C137" s="22" t="s">
        <v>225</v>
      </c>
      <c r="D137" s="22" t="s">
        <v>16</v>
      </c>
      <c r="E137" s="56">
        <f>E138</f>
        <v>99564</v>
      </c>
    </row>
    <row r="138" spans="1:5" ht="20.25" customHeight="1" outlineLevel="6">
      <c r="A138" s="21" t="s">
        <v>17</v>
      </c>
      <c r="B138" s="22" t="s">
        <v>24</v>
      </c>
      <c r="C138" s="22" t="s">
        <v>225</v>
      </c>
      <c r="D138" s="22" t="s">
        <v>18</v>
      </c>
      <c r="E138" s="56">
        <v>99564</v>
      </c>
    </row>
    <row r="139" spans="1:5" ht="18.75" outlineLevel="6">
      <c r="A139" s="21" t="s">
        <v>231</v>
      </c>
      <c r="B139" s="22" t="s">
        <v>24</v>
      </c>
      <c r="C139" s="22" t="s">
        <v>230</v>
      </c>
      <c r="D139" s="22" t="s">
        <v>6</v>
      </c>
      <c r="E139" s="56">
        <f>E140+E166+E143+E151+E156+E161+E148</f>
        <v>7416137.2</v>
      </c>
    </row>
    <row r="140" spans="1:5" ht="18.75" outlineLevel="6">
      <c r="A140" s="21" t="s">
        <v>480</v>
      </c>
      <c r="B140" s="22" t="s">
        <v>24</v>
      </c>
      <c r="C140" s="22" t="s">
        <v>482</v>
      </c>
      <c r="D140" s="22" t="s">
        <v>6</v>
      </c>
      <c r="E140" s="56">
        <f>E141</f>
        <v>307152</v>
      </c>
    </row>
    <row r="141" spans="1:5" ht="37.5" outlineLevel="6">
      <c r="A141" s="21" t="s">
        <v>15</v>
      </c>
      <c r="B141" s="22" t="s">
        <v>24</v>
      </c>
      <c r="C141" s="22" t="s">
        <v>482</v>
      </c>
      <c r="D141" s="22" t="s">
        <v>16</v>
      </c>
      <c r="E141" s="56">
        <f>E142</f>
        <v>307152</v>
      </c>
    </row>
    <row r="142" spans="1:5" ht="37.5" outlineLevel="6">
      <c r="A142" s="21" t="s">
        <v>17</v>
      </c>
      <c r="B142" s="22" t="s">
        <v>24</v>
      </c>
      <c r="C142" s="22" t="s">
        <v>482</v>
      </c>
      <c r="D142" s="22" t="s">
        <v>18</v>
      </c>
      <c r="E142" s="56">
        <v>307152</v>
      </c>
    </row>
    <row r="143" spans="1:5" ht="56.25" outlineLevel="4">
      <c r="A143" s="13" t="s">
        <v>364</v>
      </c>
      <c r="B143" s="22" t="s">
        <v>24</v>
      </c>
      <c r="C143" s="22" t="s">
        <v>232</v>
      </c>
      <c r="D143" s="22" t="s">
        <v>6</v>
      </c>
      <c r="E143" s="56">
        <f>E144+E146</f>
        <v>1395192</v>
      </c>
    </row>
    <row r="144" spans="1:5" ht="38.25" customHeight="1" outlineLevel="5">
      <c r="A144" s="21" t="s">
        <v>11</v>
      </c>
      <c r="B144" s="22" t="s">
        <v>24</v>
      </c>
      <c r="C144" s="22" t="s">
        <v>232</v>
      </c>
      <c r="D144" s="22" t="s">
        <v>12</v>
      </c>
      <c r="E144" s="56">
        <f>E145</f>
        <v>1380192</v>
      </c>
    </row>
    <row r="145" spans="1:5" ht="18.75" customHeight="1" outlineLevel="6">
      <c r="A145" s="21" t="s">
        <v>13</v>
      </c>
      <c r="B145" s="22" t="s">
        <v>24</v>
      </c>
      <c r="C145" s="22" t="s">
        <v>232</v>
      </c>
      <c r="D145" s="22" t="s">
        <v>14</v>
      </c>
      <c r="E145" s="56">
        <f>1346162+34030</f>
        <v>1380192</v>
      </c>
    </row>
    <row r="146" spans="1:5" ht="16.5" customHeight="1" outlineLevel="5">
      <c r="A146" s="21" t="s">
        <v>15</v>
      </c>
      <c r="B146" s="22" t="s">
        <v>24</v>
      </c>
      <c r="C146" s="22" t="s">
        <v>232</v>
      </c>
      <c r="D146" s="22" t="s">
        <v>16</v>
      </c>
      <c r="E146" s="56">
        <f>E147</f>
        <v>15000</v>
      </c>
    </row>
    <row r="147" spans="1:5" ht="20.25" customHeight="1" outlineLevel="6">
      <c r="A147" s="21" t="s">
        <v>17</v>
      </c>
      <c r="B147" s="22" t="s">
        <v>24</v>
      </c>
      <c r="C147" s="22" t="s">
        <v>232</v>
      </c>
      <c r="D147" s="22" t="s">
        <v>18</v>
      </c>
      <c r="E147" s="56">
        <f>15000</f>
        <v>15000</v>
      </c>
    </row>
    <row r="148" spans="1:5" ht="80.25" customHeight="1" outlineLevel="6">
      <c r="A148" s="21" t="s">
        <v>551</v>
      </c>
      <c r="B148" s="22" t="s">
        <v>24</v>
      </c>
      <c r="C148" s="22" t="s">
        <v>550</v>
      </c>
      <c r="D148" s="22" t="s">
        <v>6</v>
      </c>
      <c r="E148" s="56">
        <f>E149</f>
        <v>272232</v>
      </c>
    </row>
    <row r="149" spans="1:5" ht="42" customHeight="1" outlineLevel="6">
      <c r="A149" s="21" t="s">
        <v>13</v>
      </c>
      <c r="B149" s="22" t="s">
        <v>24</v>
      </c>
      <c r="C149" s="22" t="s">
        <v>550</v>
      </c>
      <c r="D149" s="22" t="s">
        <v>12</v>
      </c>
      <c r="E149" s="56">
        <f>E150</f>
        <v>272232</v>
      </c>
    </row>
    <row r="150" spans="1:5" ht="42" customHeight="1" outlineLevel="6">
      <c r="A150" s="21" t="s">
        <v>15</v>
      </c>
      <c r="B150" s="22" t="s">
        <v>24</v>
      </c>
      <c r="C150" s="22" t="s">
        <v>550</v>
      </c>
      <c r="D150" s="22" t="s">
        <v>14</v>
      </c>
      <c r="E150" s="56">
        <v>272232</v>
      </c>
    </row>
    <row r="151" spans="1:5" ht="18.75" outlineLevel="4">
      <c r="A151" s="13" t="s">
        <v>481</v>
      </c>
      <c r="B151" s="22" t="s">
        <v>24</v>
      </c>
      <c r="C151" s="22" t="s">
        <v>483</v>
      </c>
      <c r="D151" s="22" t="s">
        <v>6</v>
      </c>
      <c r="E151" s="56">
        <f>E152+E154</f>
        <v>2016764</v>
      </c>
    </row>
    <row r="152" spans="1:5" ht="75" outlineLevel="5">
      <c r="A152" s="21" t="s">
        <v>11</v>
      </c>
      <c r="B152" s="22" t="s">
        <v>24</v>
      </c>
      <c r="C152" s="22" t="s">
        <v>483</v>
      </c>
      <c r="D152" s="22" t="s">
        <v>12</v>
      </c>
      <c r="E152" s="56">
        <f>E153</f>
        <v>2001764</v>
      </c>
    </row>
    <row r="153" spans="1:5" ht="19.5" customHeight="1" outlineLevel="6">
      <c r="A153" s="21" t="s">
        <v>13</v>
      </c>
      <c r="B153" s="22" t="s">
        <v>24</v>
      </c>
      <c r="C153" s="22" t="s">
        <v>483</v>
      </c>
      <c r="D153" s="22" t="s">
        <v>14</v>
      </c>
      <c r="E153" s="56">
        <v>2001764</v>
      </c>
    </row>
    <row r="154" spans="1:5" ht="19.5" customHeight="1" outlineLevel="5">
      <c r="A154" s="21" t="s">
        <v>15</v>
      </c>
      <c r="B154" s="22" t="s">
        <v>24</v>
      </c>
      <c r="C154" s="22" t="s">
        <v>483</v>
      </c>
      <c r="D154" s="22" t="s">
        <v>16</v>
      </c>
      <c r="E154" s="56">
        <f>E155</f>
        <v>15000</v>
      </c>
    </row>
    <row r="155" spans="1:5" ht="19.5" customHeight="1" outlineLevel="6">
      <c r="A155" s="21" t="s">
        <v>17</v>
      </c>
      <c r="B155" s="22" t="s">
        <v>24</v>
      </c>
      <c r="C155" s="22" t="s">
        <v>483</v>
      </c>
      <c r="D155" s="22" t="s">
        <v>18</v>
      </c>
      <c r="E155" s="56">
        <f>15000</f>
        <v>15000</v>
      </c>
    </row>
    <row r="156" spans="1:5" ht="64.5" customHeight="1" outlineLevel="4">
      <c r="A156" s="13" t="s">
        <v>334</v>
      </c>
      <c r="B156" s="22" t="s">
        <v>24</v>
      </c>
      <c r="C156" s="22" t="s">
        <v>233</v>
      </c>
      <c r="D156" s="22" t="s">
        <v>6</v>
      </c>
      <c r="E156" s="56">
        <f>E157+E159</f>
        <v>801977</v>
      </c>
    </row>
    <row r="157" spans="1:5" ht="75" outlineLevel="5">
      <c r="A157" s="21" t="s">
        <v>11</v>
      </c>
      <c r="B157" s="22" t="s">
        <v>24</v>
      </c>
      <c r="C157" s="22" t="s">
        <v>233</v>
      </c>
      <c r="D157" s="22" t="s">
        <v>12</v>
      </c>
      <c r="E157" s="56">
        <f>E158</f>
        <v>756977</v>
      </c>
    </row>
    <row r="158" spans="1:5" ht="19.5" customHeight="1" outlineLevel="6">
      <c r="A158" s="21" t="s">
        <v>13</v>
      </c>
      <c r="B158" s="22" t="s">
        <v>24</v>
      </c>
      <c r="C158" s="22" t="s">
        <v>233</v>
      </c>
      <c r="D158" s="22" t="s">
        <v>14</v>
      </c>
      <c r="E158" s="56">
        <v>756977</v>
      </c>
    </row>
    <row r="159" spans="1:5" ht="19.5" customHeight="1" outlineLevel="5">
      <c r="A159" s="21" t="s">
        <v>15</v>
      </c>
      <c r="B159" s="22" t="s">
        <v>24</v>
      </c>
      <c r="C159" s="22" t="s">
        <v>233</v>
      </c>
      <c r="D159" s="22" t="s">
        <v>16</v>
      </c>
      <c r="E159" s="56">
        <f>E160</f>
        <v>45000</v>
      </c>
    </row>
    <row r="160" spans="1:5" ht="19.5" customHeight="1" outlineLevel="6">
      <c r="A160" s="21" t="s">
        <v>17</v>
      </c>
      <c r="B160" s="22" t="s">
        <v>24</v>
      </c>
      <c r="C160" s="22" t="s">
        <v>233</v>
      </c>
      <c r="D160" s="22" t="s">
        <v>18</v>
      </c>
      <c r="E160" s="56">
        <v>45000</v>
      </c>
    </row>
    <row r="161" spans="1:5" ht="37.5" outlineLevel="6">
      <c r="A161" s="21" t="s">
        <v>358</v>
      </c>
      <c r="B161" s="22" t="s">
        <v>24</v>
      </c>
      <c r="C161" s="22" t="s">
        <v>359</v>
      </c>
      <c r="D161" s="22" t="s">
        <v>6</v>
      </c>
      <c r="E161" s="56">
        <f>E162+E164</f>
        <v>1882503</v>
      </c>
    </row>
    <row r="162" spans="1:5" ht="75" outlineLevel="6">
      <c r="A162" s="21" t="s">
        <v>11</v>
      </c>
      <c r="B162" s="22" t="s">
        <v>24</v>
      </c>
      <c r="C162" s="22" t="s">
        <v>359</v>
      </c>
      <c r="D162" s="22" t="s">
        <v>12</v>
      </c>
      <c r="E162" s="56">
        <f>E163</f>
        <v>1724903</v>
      </c>
    </row>
    <row r="163" spans="1:5" ht="17.25" customHeight="1" outlineLevel="6">
      <c r="A163" s="21" t="s">
        <v>13</v>
      </c>
      <c r="B163" s="22" t="s">
        <v>24</v>
      </c>
      <c r="C163" s="22" t="s">
        <v>359</v>
      </c>
      <c r="D163" s="22" t="s">
        <v>14</v>
      </c>
      <c r="E163" s="56">
        <v>1724903</v>
      </c>
    </row>
    <row r="164" spans="1:5" ht="17.25" customHeight="1" outlineLevel="6">
      <c r="A164" s="21" t="s">
        <v>15</v>
      </c>
      <c r="B164" s="22" t="s">
        <v>24</v>
      </c>
      <c r="C164" s="22" t="s">
        <v>359</v>
      </c>
      <c r="D164" s="22" t="s">
        <v>16</v>
      </c>
      <c r="E164" s="56">
        <f>E165</f>
        <v>157600</v>
      </c>
    </row>
    <row r="165" spans="1:5" ht="17.25" customHeight="1" outlineLevel="6">
      <c r="A165" s="21" t="s">
        <v>17</v>
      </c>
      <c r="B165" s="22" t="s">
        <v>24</v>
      </c>
      <c r="C165" s="22" t="s">
        <v>359</v>
      </c>
      <c r="D165" s="22" t="s">
        <v>18</v>
      </c>
      <c r="E165" s="56">
        <f>157600</f>
        <v>157600</v>
      </c>
    </row>
    <row r="166" spans="1:5" ht="94.5" customHeight="1" outlineLevel="6">
      <c r="A166" s="13" t="s">
        <v>508</v>
      </c>
      <c r="B166" s="22" t="s">
        <v>24</v>
      </c>
      <c r="C166" s="22" t="s">
        <v>247</v>
      </c>
      <c r="D166" s="22" t="s">
        <v>6</v>
      </c>
      <c r="E166" s="56">
        <f>E167+E169</f>
        <v>740317.2</v>
      </c>
    </row>
    <row r="167" spans="1:5" ht="75" outlineLevel="6">
      <c r="A167" s="21" t="s">
        <v>11</v>
      </c>
      <c r="B167" s="22" t="s">
        <v>24</v>
      </c>
      <c r="C167" s="22" t="s">
        <v>247</v>
      </c>
      <c r="D167" s="22" t="s">
        <v>12</v>
      </c>
      <c r="E167" s="56">
        <f>E168</f>
        <v>680317.2</v>
      </c>
    </row>
    <row r="168" spans="1:5" ht="19.5" customHeight="1" outlineLevel="6">
      <c r="A168" s="21" t="s">
        <v>13</v>
      </c>
      <c r="B168" s="22" t="s">
        <v>24</v>
      </c>
      <c r="C168" s="22" t="s">
        <v>247</v>
      </c>
      <c r="D168" s="22" t="s">
        <v>14</v>
      </c>
      <c r="E168" s="56">
        <v>680317.2</v>
      </c>
    </row>
    <row r="169" spans="1:5" ht="37.5" outlineLevel="6">
      <c r="A169" s="21" t="s">
        <v>15</v>
      </c>
      <c r="B169" s="22" t="s">
        <v>24</v>
      </c>
      <c r="C169" s="22" t="s">
        <v>247</v>
      </c>
      <c r="D169" s="22" t="s">
        <v>16</v>
      </c>
      <c r="E169" s="56">
        <f>E170</f>
        <v>60000</v>
      </c>
    </row>
    <row r="170" spans="1:5" ht="37.5" outlineLevel="6">
      <c r="A170" s="21" t="s">
        <v>17</v>
      </c>
      <c r="B170" s="22" t="s">
        <v>24</v>
      </c>
      <c r="C170" s="22" t="s">
        <v>247</v>
      </c>
      <c r="D170" s="22" t="s">
        <v>18</v>
      </c>
      <c r="E170" s="56">
        <v>60000</v>
      </c>
    </row>
    <row r="171" spans="1:5" ht="22.5" customHeight="1" outlineLevel="6">
      <c r="A171" s="19" t="s">
        <v>484</v>
      </c>
      <c r="B171" s="20" t="s">
        <v>26</v>
      </c>
      <c r="C171" s="20" t="s">
        <v>124</v>
      </c>
      <c r="D171" s="20" t="s">
        <v>6</v>
      </c>
      <c r="E171" s="60">
        <f aca="true" t="shared" si="0" ref="E171:E176">E172</f>
        <v>1480972.63</v>
      </c>
    </row>
    <row r="172" spans="1:5" ht="22.5" customHeight="1" outlineLevel="6">
      <c r="A172" s="21" t="s">
        <v>485</v>
      </c>
      <c r="B172" s="22" t="s">
        <v>486</v>
      </c>
      <c r="C172" s="22" t="s">
        <v>124</v>
      </c>
      <c r="D172" s="22" t="s">
        <v>6</v>
      </c>
      <c r="E172" s="56">
        <f t="shared" si="0"/>
        <v>1480972.63</v>
      </c>
    </row>
    <row r="173" spans="1:5" ht="18.75" outlineLevel="6">
      <c r="A173" s="21" t="s">
        <v>157</v>
      </c>
      <c r="B173" s="22" t="s">
        <v>486</v>
      </c>
      <c r="C173" s="22" t="s">
        <v>125</v>
      </c>
      <c r="D173" s="22" t="s">
        <v>6</v>
      </c>
      <c r="E173" s="56">
        <f t="shared" si="0"/>
        <v>1480972.63</v>
      </c>
    </row>
    <row r="174" spans="1:5" ht="18.75" outlineLevel="6">
      <c r="A174" s="21" t="s">
        <v>231</v>
      </c>
      <c r="B174" s="22" t="s">
        <v>486</v>
      </c>
      <c r="C174" s="22" t="s">
        <v>230</v>
      </c>
      <c r="D174" s="22" t="s">
        <v>6</v>
      </c>
      <c r="E174" s="56">
        <f>E175+E178</f>
        <v>1480972.63</v>
      </c>
    </row>
    <row r="175" spans="1:5" ht="37.5" outlineLevel="6">
      <c r="A175" s="51" t="s">
        <v>487</v>
      </c>
      <c r="B175" s="22" t="s">
        <v>486</v>
      </c>
      <c r="C175" s="22" t="s">
        <v>488</v>
      </c>
      <c r="D175" s="22" t="s">
        <v>6</v>
      </c>
      <c r="E175" s="56">
        <f t="shared" si="0"/>
        <v>1334332</v>
      </c>
    </row>
    <row r="176" spans="1:5" ht="75" outlineLevel="6">
      <c r="A176" s="21" t="s">
        <v>11</v>
      </c>
      <c r="B176" s="22" t="s">
        <v>486</v>
      </c>
      <c r="C176" s="22" t="s">
        <v>488</v>
      </c>
      <c r="D176" s="22" t="s">
        <v>12</v>
      </c>
      <c r="E176" s="56">
        <f t="shared" si="0"/>
        <v>1334332</v>
      </c>
    </row>
    <row r="177" spans="1:5" ht="18.75" outlineLevel="6">
      <c r="A177" s="21" t="s">
        <v>33</v>
      </c>
      <c r="B177" s="22" t="s">
        <v>486</v>
      </c>
      <c r="C177" s="22" t="s">
        <v>488</v>
      </c>
      <c r="D177" s="22" t="s">
        <v>14</v>
      </c>
      <c r="E177" s="56">
        <v>1334332</v>
      </c>
    </row>
    <row r="178" spans="1:5" ht="56.25" outlineLevel="6">
      <c r="A178" s="51" t="s">
        <v>552</v>
      </c>
      <c r="B178" s="22" t="s">
        <v>486</v>
      </c>
      <c r="C178" s="22" t="s">
        <v>557</v>
      </c>
      <c r="D178" s="22" t="s">
        <v>6</v>
      </c>
      <c r="E178" s="56">
        <f>E179</f>
        <v>146640.63</v>
      </c>
    </row>
    <row r="179" spans="1:5" ht="75" outlineLevel="6">
      <c r="A179" s="21" t="s">
        <v>11</v>
      </c>
      <c r="B179" s="22" t="s">
        <v>486</v>
      </c>
      <c r="C179" s="22" t="s">
        <v>557</v>
      </c>
      <c r="D179" s="22" t="s">
        <v>12</v>
      </c>
      <c r="E179" s="56">
        <f>E180</f>
        <v>146640.63</v>
      </c>
    </row>
    <row r="180" spans="1:5" ht="18.75" outlineLevel="6">
      <c r="A180" s="21" t="s">
        <v>33</v>
      </c>
      <c r="B180" s="22" t="s">
        <v>486</v>
      </c>
      <c r="C180" s="22" t="s">
        <v>557</v>
      </c>
      <c r="D180" s="22" t="s">
        <v>14</v>
      </c>
      <c r="E180" s="56">
        <v>146640.63</v>
      </c>
    </row>
    <row r="181" spans="1:5" s="3" customFormat="1" ht="19.5" customHeight="1">
      <c r="A181" s="21" t="s">
        <v>40</v>
      </c>
      <c r="B181" s="20" t="s">
        <v>41</v>
      </c>
      <c r="C181" s="20" t="s">
        <v>124</v>
      </c>
      <c r="D181" s="20" t="s">
        <v>6</v>
      </c>
      <c r="E181" s="60">
        <f>E182+E187</f>
        <v>12285348.8</v>
      </c>
    </row>
    <row r="182" spans="1:5" ht="37.5" outlineLevel="1">
      <c r="A182" s="21" t="s">
        <v>42</v>
      </c>
      <c r="B182" s="22" t="s">
        <v>43</v>
      </c>
      <c r="C182" s="22" t="s">
        <v>124</v>
      </c>
      <c r="D182" s="22" t="s">
        <v>6</v>
      </c>
      <c r="E182" s="56">
        <f>E183</f>
        <v>11945348.8</v>
      </c>
    </row>
    <row r="183" spans="1:5" ht="18.75" outlineLevel="3">
      <c r="A183" s="21" t="s">
        <v>157</v>
      </c>
      <c r="B183" s="22" t="s">
        <v>43</v>
      </c>
      <c r="C183" s="22" t="s">
        <v>125</v>
      </c>
      <c r="D183" s="22" t="s">
        <v>6</v>
      </c>
      <c r="E183" s="56">
        <f>E184</f>
        <v>11945348.8</v>
      </c>
    </row>
    <row r="184" spans="1:5" ht="19.5" customHeight="1" outlineLevel="4">
      <c r="A184" s="21" t="s">
        <v>44</v>
      </c>
      <c r="B184" s="22" t="s">
        <v>43</v>
      </c>
      <c r="C184" s="22" t="s">
        <v>131</v>
      </c>
      <c r="D184" s="22" t="s">
        <v>6</v>
      </c>
      <c r="E184" s="56">
        <f>E185</f>
        <v>11945348.8</v>
      </c>
    </row>
    <row r="185" spans="1:5" ht="17.25" customHeight="1" outlineLevel="5">
      <c r="A185" s="21" t="s">
        <v>15</v>
      </c>
      <c r="B185" s="22" t="s">
        <v>43</v>
      </c>
      <c r="C185" s="22" t="s">
        <v>131</v>
      </c>
      <c r="D185" s="22" t="s">
        <v>16</v>
      </c>
      <c r="E185" s="56">
        <f>E186</f>
        <v>11945348.8</v>
      </c>
    </row>
    <row r="186" spans="1:5" ht="18.75" customHeight="1" outlineLevel="6">
      <c r="A186" s="21" t="s">
        <v>17</v>
      </c>
      <c r="B186" s="22" t="s">
        <v>43</v>
      </c>
      <c r="C186" s="22" t="s">
        <v>131</v>
      </c>
      <c r="D186" s="22" t="s">
        <v>18</v>
      </c>
      <c r="E186" s="56">
        <v>11945348.8</v>
      </c>
    </row>
    <row r="187" spans="1:5" ht="18.75" outlineLevel="6">
      <c r="A187" s="21" t="s">
        <v>423</v>
      </c>
      <c r="B187" s="22" t="s">
        <v>424</v>
      </c>
      <c r="C187" s="22" t="s">
        <v>124</v>
      </c>
      <c r="D187" s="22" t="s">
        <v>6</v>
      </c>
      <c r="E187" s="56">
        <f>E188</f>
        <v>340000</v>
      </c>
    </row>
    <row r="188" spans="1:5" ht="37.5" outlineLevel="6">
      <c r="A188" s="21" t="s">
        <v>130</v>
      </c>
      <c r="B188" s="22" t="s">
        <v>424</v>
      </c>
      <c r="C188" s="22" t="s">
        <v>125</v>
      </c>
      <c r="D188" s="22" t="s">
        <v>6</v>
      </c>
      <c r="E188" s="56">
        <f>E189</f>
        <v>340000</v>
      </c>
    </row>
    <row r="189" spans="1:5" ht="37.5" outlineLevel="6">
      <c r="A189" s="21" t="s">
        <v>425</v>
      </c>
      <c r="B189" s="22" t="s">
        <v>424</v>
      </c>
      <c r="C189" s="22" t="s">
        <v>525</v>
      </c>
      <c r="D189" s="22" t="s">
        <v>6</v>
      </c>
      <c r="E189" s="56">
        <f>E190</f>
        <v>340000</v>
      </c>
    </row>
    <row r="190" spans="1:5" ht="37.5" outlineLevel="6">
      <c r="A190" s="21" t="s">
        <v>15</v>
      </c>
      <c r="B190" s="22" t="s">
        <v>424</v>
      </c>
      <c r="C190" s="22" t="s">
        <v>525</v>
      </c>
      <c r="D190" s="22" t="s">
        <v>16</v>
      </c>
      <c r="E190" s="56">
        <f>E191</f>
        <v>340000</v>
      </c>
    </row>
    <row r="191" spans="1:5" ht="37.5" outlineLevel="6">
      <c r="A191" s="21" t="s">
        <v>17</v>
      </c>
      <c r="B191" s="22" t="s">
        <v>424</v>
      </c>
      <c r="C191" s="22" t="s">
        <v>525</v>
      </c>
      <c r="D191" s="22" t="s">
        <v>18</v>
      </c>
      <c r="E191" s="56">
        <v>340000</v>
      </c>
    </row>
    <row r="192" spans="1:5" s="3" customFormat="1" ht="18.75">
      <c r="A192" s="21" t="s">
        <v>118</v>
      </c>
      <c r="B192" s="20" t="s">
        <v>45</v>
      </c>
      <c r="C192" s="20" t="s">
        <v>124</v>
      </c>
      <c r="D192" s="20" t="s">
        <v>6</v>
      </c>
      <c r="E192" s="60">
        <f>E193+E199+E205+E217</f>
        <v>48019062.059999995</v>
      </c>
    </row>
    <row r="193" spans="1:5" s="3" customFormat="1" ht="18.75">
      <c r="A193" s="21" t="s">
        <v>120</v>
      </c>
      <c r="B193" s="22" t="s">
        <v>121</v>
      </c>
      <c r="C193" s="22" t="s">
        <v>124</v>
      </c>
      <c r="D193" s="22" t="s">
        <v>6</v>
      </c>
      <c r="E193" s="56">
        <f>E194</f>
        <v>324127.09</v>
      </c>
    </row>
    <row r="194" spans="1:5" s="3" customFormat="1" ht="18.75">
      <c r="A194" s="21" t="s">
        <v>157</v>
      </c>
      <c r="B194" s="22" t="s">
        <v>121</v>
      </c>
      <c r="C194" s="22" t="s">
        <v>125</v>
      </c>
      <c r="D194" s="22" t="s">
        <v>6</v>
      </c>
      <c r="E194" s="56">
        <f>E195</f>
        <v>324127.09</v>
      </c>
    </row>
    <row r="195" spans="1:5" s="3" customFormat="1" ht="18.75">
      <c r="A195" s="21" t="s">
        <v>231</v>
      </c>
      <c r="B195" s="22" t="s">
        <v>121</v>
      </c>
      <c r="C195" s="22" t="s">
        <v>230</v>
      </c>
      <c r="D195" s="22" t="s">
        <v>6</v>
      </c>
      <c r="E195" s="56">
        <f>E196</f>
        <v>324127.09</v>
      </c>
    </row>
    <row r="196" spans="1:5" s="3" customFormat="1" ht="55.5" customHeight="1">
      <c r="A196" s="24" t="s">
        <v>335</v>
      </c>
      <c r="B196" s="22" t="s">
        <v>121</v>
      </c>
      <c r="C196" s="22" t="s">
        <v>240</v>
      </c>
      <c r="D196" s="22" t="s">
        <v>6</v>
      </c>
      <c r="E196" s="56">
        <f>E197</f>
        <v>324127.09</v>
      </c>
    </row>
    <row r="197" spans="1:5" s="3" customFormat="1" ht="18.75" customHeight="1">
      <c r="A197" s="21" t="s">
        <v>15</v>
      </c>
      <c r="B197" s="22" t="s">
        <v>121</v>
      </c>
      <c r="C197" s="22" t="s">
        <v>240</v>
      </c>
      <c r="D197" s="22" t="s">
        <v>16</v>
      </c>
      <c r="E197" s="56">
        <f>E198</f>
        <v>324127.09</v>
      </c>
    </row>
    <row r="198" spans="1:5" s="3" customFormat="1" ht="18" customHeight="1">
      <c r="A198" s="21" t="s">
        <v>17</v>
      </c>
      <c r="B198" s="22" t="s">
        <v>121</v>
      </c>
      <c r="C198" s="22" t="s">
        <v>240</v>
      </c>
      <c r="D198" s="22" t="s">
        <v>18</v>
      </c>
      <c r="E198" s="56">
        <v>324127.09</v>
      </c>
    </row>
    <row r="199" spans="1:5" s="3" customFormat="1" ht="18.75">
      <c r="A199" s="21" t="s">
        <v>242</v>
      </c>
      <c r="B199" s="22" t="s">
        <v>243</v>
      </c>
      <c r="C199" s="22" t="s">
        <v>124</v>
      </c>
      <c r="D199" s="22" t="s">
        <v>6</v>
      </c>
      <c r="E199" s="56">
        <f>E200</f>
        <v>3387.08</v>
      </c>
    </row>
    <row r="200" spans="1:5" s="3" customFormat="1" ht="21" customHeight="1">
      <c r="A200" s="21" t="s">
        <v>130</v>
      </c>
      <c r="B200" s="22" t="s">
        <v>243</v>
      </c>
      <c r="C200" s="22" t="s">
        <v>125</v>
      </c>
      <c r="D200" s="22" t="s">
        <v>6</v>
      </c>
      <c r="E200" s="56">
        <f>E201</f>
        <v>3387.08</v>
      </c>
    </row>
    <row r="201" spans="1:5" s="3" customFormat="1" ht="18.75">
      <c r="A201" s="21" t="s">
        <v>231</v>
      </c>
      <c r="B201" s="22" t="s">
        <v>243</v>
      </c>
      <c r="C201" s="22" t="s">
        <v>230</v>
      </c>
      <c r="D201" s="22" t="s">
        <v>6</v>
      </c>
      <c r="E201" s="56">
        <f>E202</f>
        <v>3387.08</v>
      </c>
    </row>
    <row r="202" spans="1:5" s="3" customFormat="1" ht="76.5" customHeight="1">
      <c r="A202" s="13" t="s">
        <v>337</v>
      </c>
      <c r="B202" s="22" t="s">
        <v>243</v>
      </c>
      <c r="C202" s="22" t="s">
        <v>336</v>
      </c>
      <c r="D202" s="22" t="s">
        <v>6</v>
      </c>
      <c r="E202" s="56">
        <f>E203</f>
        <v>3387.08</v>
      </c>
    </row>
    <row r="203" spans="1:5" s="3" customFormat="1" ht="17.25" customHeight="1">
      <c r="A203" s="21" t="s">
        <v>15</v>
      </c>
      <c r="B203" s="22" t="s">
        <v>243</v>
      </c>
      <c r="C203" s="22" t="s">
        <v>336</v>
      </c>
      <c r="D203" s="22" t="s">
        <v>16</v>
      </c>
      <c r="E203" s="56">
        <f>E204</f>
        <v>3387.08</v>
      </c>
    </row>
    <row r="204" spans="1:5" s="3" customFormat="1" ht="21" customHeight="1">
      <c r="A204" s="21" t="s">
        <v>17</v>
      </c>
      <c r="B204" s="22" t="s">
        <v>243</v>
      </c>
      <c r="C204" s="22" t="s">
        <v>336</v>
      </c>
      <c r="D204" s="22" t="s">
        <v>18</v>
      </c>
      <c r="E204" s="56">
        <v>3387.08</v>
      </c>
    </row>
    <row r="205" spans="1:5" ht="18.75" outlineLevel="6">
      <c r="A205" s="21" t="s">
        <v>48</v>
      </c>
      <c r="B205" s="22" t="s">
        <v>49</v>
      </c>
      <c r="C205" s="22" t="s">
        <v>124</v>
      </c>
      <c r="D205" s="22" t="s">
        <v>6</v>
      </c>
      <c r="E205" s="56">
        <f>E206</f>
        <v>46731547.88999999</v>
      </c>
    </row>
    <row r="206" spans="1:5" ht="41.25" customHeight="1" outlineLevel="6">
      <c r="A206" s="50" t="s">
        <v>285</v>
      </c>
      <c r="B206" s="37" t="s">
        <v>49</v>
      </c>
      <c r="C206" s="37" t="s">
        <v>286</v>
      </c>
      <c r="D206" s="37" t="s">
        <v>6</v>
      </c>
      <c r="E206" s="56">
        <f>E207</f>
        <v>46731547.88999999</v>
      </c>
    </row>
    <row r="207" spans="1:5" ht="19.5" customHeight="1" outlineLevel="6">
      <c r="A207" s="21" t="s">
        <v>287</v>
      </c>
      <c r="B207" s="22" t="s">
        <v>49</v>
      </c>
      <c r="C207" s="22" t="s">
        <v>288</v>
      </c>
      <c r="D207" s="22" t="s">
        <v>6</v>
      </c>
      <c r="E207" s="56">
        <f>E208+E211+E214</f>
        <v>46731547.88999999</v>
      </c>
    </row>
    <row r="208" spans="1:5" ht="39.75" customHeight="1" outlineLevel="6">
      <c r="A208" s="53" t="s">
        <v>559</v>
      </c>
      <c r="B208" s="22" t="s">
        <v>49</v>
      </c>
      <c r="C208" s="22" t="s">
        <v>289</v>
      </c>
      <c r="D208" s="22" t="s">
        <v>6</v>
      </c>
      <c r="E208" s="56">
        <f>E209</f>
        <v>10649073.66</v>
      </c>
    </row>
    <row r="209" spans="1:5" ht="18" customHeight="1" outlineLevel="6">
      <c r="A209" s="21" t="s">
        <v>15</v>
      </c>
      <c r="B209" s="22" t="s">
        <v>49</v>
      </c>
      <c r="C209" s="22" t="s">
        <v>289</v>
      </c>
      <c r="D209" s="22" t="s">
        <v>16</v>
      </c>
      <c r="E209" s="56">
        <f>E210</f>
        <v>10649073.66</v>
      </c>
    </row>
    <row r="210" spans="1:5" ht="21" customHeight="1" outlineLevel="6">
      <c r="A210" s="21" t="s">
        <v>17</v>
      </c>
      <c r="B210" s="22" t="s">
        <v>49</v>
      </c>
      <c r="C210" s="22" t="s">
        <v>289</v>
      </c>
      <c r="D210" s="22" t="s">
        <v>18</v>
      </c>
      <c r="E210" s="56">
        <f>11103000+328547.89-473195.88-309278.35</f>
        <v>10649073.66</v>
      </c>
    </row>
    <row r="211" spans="1:5" ht="75" outlineLevel="6">
      <c r="A211" s="21" t="s">
        <v>478</v>
      </c>
      <c r="B211" s="22" t="s">
        <v>49</v>
      </c>
      <c r="C211" s="22" t="s">
        <v>489</v>
      </c>
      <c r="D211" s="22" t="s">
        <v>6</v>
      </c>
      <c r="E211" s="56">
        <f>E212</f>
        <v>35000000</v>
      </c>
    </row>
    <row r="212" spans="1:5" ht="37.5" outlineLevel="6">
      <c r="A212" s="21" t="s">
        <v>15</v>
      </c>
      <c r="B212" s="22" t="s">
        <v>49</v>
      </c>
      <c r="C212" s="22" t="s">
        <v>489</v>
      </c>
      <c r="D212" s="22" t="s">
        <v>16</v>
      </c>
      <c r="E212" s="56">
        <f>E213</f>
        <v>35000000</v>
      </c>
    </row>
    <row r="213" spans="1:5" ht="37.5" outlineLevel="6">
      <c r="A213" s="21" t="s">
        <v>17</v>
      </c>
      <c r="B213" s="22" t="s">
        <v>49</v>
      </c>
      <c r="C213" s="22" t="s">
        <v>489</v>
      </c>
      <c r="D213" s="22" t="s">
        <v>18</v>
      </c>
      <c r="E213" s="56">
        <v>35000000</v>
      </c>
    </row>
    <row r="214" spans="1:5" ht="37.5" outlineLevel="6">
      <c r="A214" s="21" t="s">
        <v>234</v>
      </c>
      <c r="B214" s="22" t="s">
        <v>49</v>
      </c>
      <c r="C214" s="22" t="s">
        <v>361</v>
      </c>
      <c r="D214" s="22" t="s">
        <v>6</v>
      </c>
      <c r="E214" s="56">
        <f>E215</f>
        <v>1082474.23</v>
      </c>
    </row>
    <row r="215" spans="1:5" ht="17.25" customHeight="1" outlineLevel="6">
      <c r="A215" s="21" t="s">
        <v>15</v>
      </c>
      <c r="B215" s="22" t="s">
        <v>49</v>
      </c>
      <c r="C215" s="22" t="s">
        <v>361</v>
      </c>
      <c r="D215" s="22" t="s">
        <v>16</v>
      </c>
      <c r="E215" s="56">
        <f>E216</f>
        <v>1082474.23</v>
      </c>
    </row>
    <row r="216" spans="1:5" ht="21" customHeight="1" outlineLevel="6">
      <c r="A216" s="21" t="s">
        <v>17</v>
      </c>
      <c r="B216" s="22" t="s">
        <v>49</v>
      </c>
      <c r="C216" s="22" t="s">
        <v>361</v>
      </c>
      <c r="D216" s="22" t="s">
        <v>18</v>
      </c>
      <c r="E216" s="56">
        <f>300000+473195.88+309278.35</f>
        <v>1082474.23</v>
      </c>
    </row>
    <row r="217" spans="1:5" ht="18.75" outlineLevel="1">
      <c r="A217" s="21" t="s">
        <v>51</v>
      </c>
      <c r="B217" s="22" t="s">
        <v>52</v>
      </c>
      <c r="C217" s="22" t="s">
        <v>124</v>
      </c>
      <c r="D217" s="22" t="s">
        <v>6</v>
      </c>
      <c r="E217" s="56">
        <f>E227+E218+E222</f>
        <v>960000</v>
      </c>
    </row>
    <row r="218" spans="1:5" ht="37.5" outlineLevel="1">
      <c r="A218" s="21" t="s">
        <v>130</v>
      </c>
      <c r="B218" s="22" t="s">
        <v>52</v>
      </c>
      <c r="C218" s="22" t="s">
        <v>125</v>
      </c>
      <c r="D218" s="22" t="s">
        <v>6</v>
      </c>
      <c r="E218" s="56">
        <f>E219</f>
        <v>290000</v>
      </c>
    </row>
    <row r="219" spans="1:5" ht="56.25" outlineLevel="1">
      <c r="A219" s="107" t="s">
        <v>524</v>
      </c>
      <c r="B219" s="22" t="s">
        <v>52</v>
      </c>
      <c r="C219" s="22" t="s">
        <v>523</v>
      </c>
      <c r="D219" s="22" t="s">
        <v>6</v>
      </c>
      <c r="E219" s="56">
        <f>E220</f>
        <v>290000</v>
      </c>
    </row>
    <row r="220" spans="1:5" ht="37.5" outlineLevel="1">
      <c r="A220" s="21" t="s">
        <v>15</v>
      </c>
      <c r="B220" s="22" t="s">
        <v>52</v>
      </c>
      <c r="C220" s="22" t="s">
        <v>523</v>
      </c>
      <c r="D220" s="22" t="s">
        <v>16</v>
      </c>
      <c r="E220" s="56">
        <f>E221</f>
        <v>290000</v>
      </c>
    </row>
    <row r="221" spans="1:5" ht="37.5" outlineLevel="1">
      <c r="A221" s="21" t="s">
        <v>17</v>
      </c>
      <c r="B221" s="22" t="s">
        <v>52</v>
      </c>
      <c r="C221" s="22" t="s">
        <v>523</v>
      </c>
      <c r="D221" s="22" t="s">
        <v>18</v>
      </c>
      <c r="E221" s="56">
        <v>290000</v>
      </c>
    </row>
    <row r="222" spans="1:5" ht="56.25" outlineLevel="1">
      <c r="A222" s="50" t="s">
        <v>574</v>
      </c>
      <c r="B222" s="37" t="s">
        <v>52</v>
      </c>
      <c r="C222" s="37" t="s">
        <v>575</v>
      </c>
      <c r="D222" s="37" t="s">
        <v>6</v>
      </c>
      <c r="E222" s="56">
        <f>E223</f>
        <v>50000</v>
      </c>
    </row>
    <row r="223" spans="1:5" ht="37.5" outlineLevel="1">
      <c r="A223" s="21" t="s">
        <v>576</v>
      </c>
      <c r="B223" s="22" t="s">
        <v>52</v>
      </c>
      <c r="C223" s="22" t="s">
        <v>577</v>
      </c>
      <c r="D223" s="22" t="s">
        <v>6</v>
      </c>
      <c r="E223" s="56">
        <f>E224</f>
        <v>50000</v>
      </c>
    </row>
    <row r="224" spans="1:5" ht="93.75" outlineLevel="1">
      <c r="A224" s="21" t="s">
        <v>579</v>
      </c>
      <c r="B224" s="22" t="s">
        <v>52</v>
      </c>
      <c r="C224" s="22" t="s">
        <v>580</v>
      </c>
      <c r="D224" s="22" t="s">
        <v>6</v>
      </c>
      <c r="E224" s="56">
        <f>E225</f>
        <v>50000</v>
      </c>
    </row>
    <row r="225" spans="1:5" ht="18.75" outlineLevel="1">
      <c r="A225" s="21" t="s">
        <v>19</v>
      </c>
      <c r="B225" s="22" t="s">
        <v>52</v>
      </c>
      <c r="C225" s="22" t="s">
        <v>580</v>
      </c>
      <c r="D225" s="22" t="s">
        <v>20</v>
      </c>
      <c r="E225" s="56">
        <f>E226</f>
        <v>50000</v>
      </c>
    </row>
    <row r="226" spans="1:5" ht="56.25" outlineLevel="1">
      <c r="A226" s="21" t="s">
        <v>46</v>
      </c>
      <c r="B226" s="22" t="s">
        <v>52</v>
      </c>
      <c r="C226" s="22" t="s">
        <v>580</v>
      </c>
      <c r="D226" s="22" t="s">
        <v>47</v>
      </c>
      <c r="E226" s="56">
        <v>50000</v>
      </c>
    </row>
    <row r="227" spans="1:5" ht="38.25" customHeight="1" outlineLevel="1">
      <c r="A227" s="50" t="s">
        <v>341</v>
      </c>
      <c r="B227" s="37" t="s">
        <v>52</v>
      </c>
      <c r="C227" s="37" t="s">
        <v>290</v>
      </c>
      <c r="D227" s="37" t="s">
        <v>6</v>
      </c>
      <c r="E227" s="56">
        <f>E228+E232</f>
        <v>620000</v>
      </c>
    </row>
    <row r="228" spans="1:5" ht="18.75" customHeight="1" outlineLevel="1">
      <c r="A228" s="21" t="s">
        <v>338</v>
      </c>
      <c r="B228" s="22" t="s">
        <v>52</v>
      </c>
      <c r="C228" s="22" t="s">
        <v>291</v>
      </c>
      <c r="D228" s="22" t="s">
        <v>6</v>
      </c>
      <c r="E228" s="56">
        <f>E229</f>
        <v>300000</v>
      </c>
    </row>
    <row r="229" spans="1:5" ht="24.75" customHeight="1" outlineLevel="1">
      <c r="A229" s="21" t="s">
        <v>292</v>
      </c>
      <c r="B229" s="22" t="s">
        <v>52</v>
      </c>
      <c r="C229" s="22" t="s">
        <v>293</v>
      </c>
      <c r="D229" s="22" t="s">
        <v>6</v>
      </c>
      <c r="E229" s="56">
        <f>E230</f>
        <v>300000</v>
      </c>
    </row>
    <row r="230" spans="1:5" ht="16.5" customHeight="1" outlineLevel="1">
      <c r="A230" s="21" t="s">
        <v>15</v>
      </c>
      <c r="B230" s="22" t="s">
        <v>52</v>
      </c>
      <c r="C230" s="22" t="s">
        <v>293</v>
      </c>
      <c r="D230" s="22" t="s">
        <v>16</v>
      </c>
      <c r="E230" s="56">
        <f>E231</f>
        <v>300000</v>
      </c>
    </row>
    <row r="231" spans="1:5" ht="19.5" customHeight="1" outlineLevel="1">
      <c r="A231" s="21" t="s">
        <v>17</v>
      </c>
      <c r="B231" s="22" t="s">
        <v>52</v>
      </c>
      <c r="C231" s="22" t="s">
        <v>293</v>
      </c>
      <c r="D231" s="22" t="s">
        <v>18</v>
      </c>
      <c r="E231" s="56">
        <v>300000</v>
      </c>
    </row>
    <row r="232" spans="1:5" ht="37.5" customHeight="1" outlineLevel="4">
      <c r="A232" s="24" t="s">
        <v>340</v>
      </c>
      <c r="B232" s="22" t="s">
        <v>52</v>
      </c>
      <c r="C232" s="22" t="s">
        <v>339</v>
      </c>
      <c r="D232" s="22" t="s">
        <v>6</v>
      </c>
      <c r="E232" s="56">
        <f>E233</f>
        <v>320000</v>
      </c>
    </row>
    <row r="233" spans="1:5" ht="26.25" customHeight="1" outlineLevel="5">
      <c r="A233" s="21" t="s">
        <v>294</v>
      </c>
      <c r="B233" s="22" t="s">
        <v>52</v>
      </c>
      <c r="C233" s="22" t="s">
        <v>367</v>
      </c>
      <c r="D233" s="22" t="s">
        <v>6</v>
      </c>
      <c r="E233" s="56">
        <f>E234</f>
        <v>320000</v>
      </c>
    </row>
    <row r="234" spans="1:5" ht="18" customHeight="1" outlineLevel="6">
      <c r="A234" s="21" t="s">
        <v>15</v>
      </c>
      <c r="B234" s="22" t="s">
        <v>52</v>
      </c>
      <c r="C234" s="22" t="s">
        <v>367</v>
      </c>
      <c r="D234" s="22" t="s">
        <v>16</v>
      </c>
      <c r="E234" s="56">
        <f>E235</f>
        <v>320000</v>
      </c>
    </row>
    <row r="235" spans="1:5" ht="21" customHeight="1" outlineLevel="6">
      <c r="A235" s="21" t="s">
        <v>17</v>
      </c>
      <c r="B235" s="22" t="s">
        <v>52</v>
      </c>
      <c r="C235" s="22" t="s">
        <v>367</v>
      </c>
      <c r="D235" s="22" t="s">
        <v>18</v>
      </c>
      <c r="E235" s="56">
        <f>320000</f>
        <v>320000</v>
      </c>
    </row>
    <row r="236" spans="1:5" s="3" customFormat="1" ht="18.75">
      <c r="A236" s="21" t="s">
        <v>53</v>
      </c>
      <c r="B236" s="20" t="s">
        <v>54</v>
      </c>
      <c r="C236" s="20" t="s">
        <v>124</v>
      </c>
      <c r="D236" s="20" t="s">
        <v>6</v>
      </c>
      <c r="E236" s="60">
        <f>E237+E248+E280+E320</f>
        <v>228280598.19</v>
      </c>
    </row>
    <row r="237" spans="1:5" s="3" customFormat="1" ht="18.75">
      <c r="A237" s="21" t="s">
        <v>55</v>
      </c>
      <c r="B237" s="22" t="s">
        <v>56</v>
      </c>
      <c r="C237" s="22" t="s">
        <v>124</v>
      </c>
      <c r="D237" s="22" t="s">
        <v>6</v>
      </c>
      <c r="E237" s="56">
        <f>E238+E243</f>
        <v>3673250</v>
      </c>
    </row>
    <row r="238" spans="1:5" s="3" customFormat="1" ht="36.75" customHeight="1">
      <c r="A238" s="50" t="s">
        <v>463</v>
      </c>
      <c r="B238" s="37" t="s">
        <v>56</v>
      </c>
      <c r="C238" s="37" t="s">
        <v>282</v>
      </c>
      <c r="D238" s="37" t="s">
        <v>6</v>
      </c>
      <c r="E238" s="56">
        <f>E239</f>
        <v>3673250</v>
      </c>
    </row>
    <row r="239" spans="1:5" s="3" customFormat="1" ht="37.5">
      <c r="A239" s="21" t="s">
        <v>295</v>
      </c>
      <c r="B239" s="22" t="s">
        <v>56</v>
      </c>
      <c r="C239" s="22" t="s">
        <v>283</v>
      </c>
      <c r="D239" s="22" t="s">
        <v>6</v>
      </c>
      <c r="E239" s="56">
        <f>E240</f>
        <v>3673250</v>
      </c>
    </row>
    <row r="240" spans="1:5" s="3" customFormat="1" ht="18.75">
      <c r="A240" s="21" t="s">
        <v>296</v>
      </c>
      <c r="B240" s="22" t="s">
        <v>56</v>
      </c>
      <c r="C240" s="22" t="s">
        <v>297</v>
      </c>
      <c r="D240" s="22" t="s">
        <v>6</v>
      </c>
      <c r="E240" s="56">
        <f>E241</f>
        <v>3673250</v>
      </c>
    </row>
    <row r="241" spans="1:5" s="3" customFormat="1" ht="17.25" customHeight="1">
      <c r="A241" s="21" t="s">
        <v>15</v>
      </c>
      <c r="B241" s="22" t="s">
        <v>56</v>
      </c>
      <c r="C241" s="22" t="s">
        <v>297</v>
      </c>
      <c r="D241" s="22" t="s">
        <v>16</v>
      </c>
      <c r="E241" s="56">
        <f>E242</f>
        <v>3673250</v>
      </c>
    </row>
    <row r="242" spans="1:5" s="3" customFormat="1" ht="21.75" customHeight="1">
      <c r="A242" s="21" t="s">
        <v>17</v>
      </c>
      <c r="B242" s="22" t="s">
        <v>56</v>
      </c>
      <c r="C242" s="22" t="s">
        <v>297</v>
      </c>
      <c r="D242" s="22" t="s">
        <v>18</v>
      </c>
      <c r="E242" s="56">
        <v>3673250</v>
      </c>
    </row>
    <row r="243" spans="1:5" s="3" customFormat="1" ht="37.5" hidden="1">
      <c r="A243" s="21" t="s">
        <v>130</v>
      </c>
      <c r="B243" s="22" t="s">
        <v>56</v>
      </c>
      <c r="C243" s="22" t="s">
        <v>125</v>
      </c>
      <c r="D243" s="22" t="s">
        <v>6</v>
      </c>
      <c r="E243" s="56">
        <f>E244</f>
        <v>0</v>
      </c>
    </row>
    <row r="244" spans="1:5" s="3" customFormat="1" ht="18.75" hidden="1">
      <c r="A244" s="21" t="s">
        <v>231</v>
      </c>
      <c r="B244" s="22" t="s">
        <v>56</v>
      </c>
      <c r="C244" s="22" t="s">
        <v>230</v>
      </c>
      <c r="D244" s="22" t="s">
        <v>6</v>
      </c>
      <c r="E244" s="56">
        <f>E245</f>
        <v>0</v>
      </c>
    </row>
    <row r="245" spans="1:5" s="3" customFormat="1" ht="56.25" hidden="1">
      <c r="A245" s="13" t="s">
        <v>333</v>
      </c>
      <c r="B245" s="22" t="s">
        <v>56</v>
      </c>
      <c r="C245" s="22" t="s">
        <v>426</v>
      </c>
      <c r="D245" s="22" t="s">
        <v>6</v>
      </c>
      <c r="E245" s="56">
        <f>E246</f>
        <v>0</v>
      </c>
    </row>
    <row r="246" spans="1:5" s="3" customFormat="1" ht="37.5" hidden="1">
      <c r="A246" s="21" t="s">
        <v>15</v>
      </c>
      <c r="B246" s="22" t="s">
        <v>56</v>
      </c>
      <c r="C246" s="22" t="s">
        <v>426</v>
      </c>
      <c r="D246" s="22" t="s">
        <v>16</v>
      </c>
      <c r="E246" s="56">
        <f>E247</f>
        <v>0</v>
      </c>
    </row>
    <row r="247" spans="1:5" s="3" customFormat="1" ht="37.5" hidden="1">
      <c r="A247" s="21" t="s">
        <v>17</v>
      </c>
      <c r="B247" s="22" t="s">
        <v>56</v>
      </c>
      <c r="C247" s="22" t="s">
        <v>426</v>
      </c>
      <c r="D247" s="22" t="s">
        <v>18</v>
      </c>
      <c r="E247" s="56">
        <v>0</v>
      </c>
    </row>
    <row r="248" spans="1:5" s="3" customFormat="1" ht="18.75">
      <c r="A248" s="21" t="s">
        <v>57</v>
      </c>
      <c r="B248" s="22" t="s">
        <v>58</v>
      </c>
      <c r="C248" s="22" t="s">
        <v>124</v>
      </c>
      <c r="D248" s="22" t="s">
        <v>6</v>
      </c>
      <c r="E248" s="56">
        <f>E249</f>
        <v>194690081.64</v>
      </c>
    </row>
    <row r="249" spans="1:5" s="3" customFormat="1" ht="39" customHeight="1">
      <c r="A249" s="50" t="s">
        <v>298</v>
      </c>
      <c r="B249" s="37" t="s">
        <v>58</v>
      </c>
      <c r="C249" s="37" t="s">
        <v>132</v>
      </c>
      <c r="D249" s="37" t="s">
        <v>6</v>
      </c>
      <c r="E249" s="56">
        <f>E250+E276</f>
        <v>194690081.64</v>
      </c>
    </row>
    <row r="250" spans="1:5" s="3" customFormat="1" ht="56.25">
      <c r="A250" s="21" t="s">
        <v>299</v>
      </c>
      <c r="B250" s="22" t="s">
        <v>58</v>
      </c>
      <c r="C250" s="22" t="s">
        <v>300</v>
      </c>
      <c r="D250" s="22" t="s">
        <v>6</v>
      </c>
      <c r="E250" s="56">
        <f>E251+E258+E261+E264+E267+E273+E270</f>
        <v>38696000</v>
      </c>
    </row>
    <row r="251" spans="1:5" s="3" customFormat="1" ht="54.75" customHeight="1">
      <c r="A251" s="25" t="s">
        <v>59</v>
      </c>
      <c r="B251" s="22" t="s">
        <v>58</v>
      </c>
      <c r="C251" s="22" t="s">
        <v>301</v>
      </c>
      <c r="D251" s="22" t="s">
        <v>6</v>
      </c>
      <c r="E251" s="56">
        <f>E252+E256+E254</f>
        <v>18484000</v>
      </c>
    </row>
    <row r="252" spans="1:5" s="3" customFormat="1" ht="21.75" customHeight="1">
      <c r="A252" s="21" t="s">
        <v>15</v>
      </c>
      <c r="B252" s="22" t="s">
        <v>58</v>
      </c>
      <c r="C252" s="22" t="s">
        <v>301</v>
      </c>
      <c r="D252" s="22" t="s">
        <v>16</v>
      </c>
      <c r="E252" s="56">
        <f>E253</f>
        <v>5190123.62</v>
      </c>
    </row>
    <row r="253" spans="1:5" s="3" customFormat="1" ht="21.75" customHeight="1">
      <c r="A253" s="21" t="s">
        <v>17</v>
      </c>
      <c r="B253" s="22" t="s">
        <v>58</v>
      </c>
      <c r="C253" s="22" t="s">
        <v>301</v>
      </c>
      <c r="D253" s="22" t="s">
        <v>18</v>
      </c>
      <c r="E253" s="56">
        <v>5190123.62</v>
      </c>
    </row>
    <row r="254" spans="1:5" s="3" customFormat="1" ht="21.75" customHeight="1">
      <c r="A254" s="21" t="s">
        <v>219</v>
      </c>
      <c r="B254" s="22" t="s">
        <v>58</v>
      </c>
      <c r="C254" s="22" t="s">
        <v>301</v>
      </c>
      <c r="D254" s="22" t="s">
        <v>220</v>
      </c>
      <c r="E254" s="56">
        <f>E255</f>
        <v>1362876.38</v>
      </c>
    </row>
    <row r="255" spans="1:5" s="3" customFormat="1" ht="21.75" customHeight="1">
      <c r="A255" s="21" t="s">
        <v>221</v>
      </c>
      <c r="B255" s="22" t="s">
        <v>58</v>
      </c>
      <c r="C255" s="22" t="s">
        <v>301</v>
      </c>
      <c r="D255" s="22" t="s">
        <v>222</v>
      </c>
      <c r="E255" s="56">
        <v>1362876.38</v>
      </c>
    </row>
    <row r="256" spans="1:5" s="3" customFormat="1" ht="21.75" customHeight="1">
      <c r="A256" s="21" t="s">
        <v>19</v>
      </c>
      <c r="B256" s="22" t="s">
        <v>58</v>
      </c>
      <c r="C256" s="22" t="s">
        <v>301</v>
      </c>
      <c r="D256" s="22" t="s">
        <v>20</v>
      </c>
      <c r="E256" s="56">
        <f>E257</f>
        <v>11931000</v>
      </c>
    </row>
    <row r="257" spans="1:5" s="3" customFormat="1" ht="60" customHeight="1">
      <c r="A257" s="21" t="s">
        <v>46</v>
      </c>
      <c r="B257" s="22" t="s">
        <v>58</v>
      </c>
      <c r="C257" s="22" t="s">
        <v>301</v>
      </c>
      <c r="D257" s="22" t="s">
        <v>47</v>
      </c>
      <c r="E257" s="56">
        <v>11931000</v>
      </c>
    </row>
    <row r="258" spans="1:5" s="3" customFormat="1" ht="36.75" customHeight="1">
      <c r="A258" s="21" t="s">
        <v>207</v>
      </c>
      <c r="B258" s="22" t="s">
        <v>58</v>
      </c>
      <c r="C258" s="22" t="s">
        <v>302</v>
      </c>
      <c r="D258" s="22" t="s">
        <v>6</v>
      </c>
      <c r="E258" s="56">
        <f>E259</f>
        <v>500000</v>
      </c>
    </row>
    <row r="259" spans="1:5" s="3" customFormat="1" ht="18.75">
      <c r="A259" s="21" t="s">
        <v>19</v>
      </c>
      <c r="B259" s="22" t="s">
        <v>58</v>
      </c>
      <c r="C259" s="22" t="s">
        <v>302</v>
      </c>
      <c r="D259" s="22" t="s">
        <v>20</v>
      </c>
      <c r="E259" s="56">
        <f>E260</f>
        <v>500000</v>
      </c>
    </row>
    <row r="260" spans="1:5" s="3" customFormat="1" ht="38.25" customHeight="1">
      <c r="A260" s="21" t="s">
        <v>46</v>
      </c>
      <c r="B260" s="22" t="s">
        <v>58</v>
      </c>
      <c r="C260" s="22" t="s">
        <v>302</v>
      </c>
      <c r="D260" s="22" t="s">
        <v>47</v>
      </c>
      <c r="E260" s="56">
        <f>500000</f>
        <v>500000</v>
      </c>
    </row>
    <row r="261" spans="1:5" s="3" customFormat="1" ht="37.5">
      <c r="A261" s="21" t="s">
        <v>217</v>
      </c>
      <c r="B261" s="22" t="s">
        <v>58</v>
      </c>
      <c r="C261" s="22" t="s">
        <v>303</v>
      </c>
      <c r="D261" s="22" t="s">
        <v>6</v>
      </c>
      <c r="E261" s="56">
        <f>E262</f>
        <v>13650000</v>
      </c>
    </row>
    <row r="262" spans="1:5" s="3" customFormat="1" ht="18.75">
      <c r="A262" s="21" t="s">
        <v>19</v>
      </c>
      <c r="B262" s="22" t="s">
        <v>58</v>
      </c>
      <c r="C262" s="22" t="s">
        <v>303</v>
      </c>
      <c r="D262" s="22" t="s">
        <v>20</v>
      </c>
      <c r="E262" s="56">
        <f>E263</f>
        <v>13650000</v>
      </c>
    </row>
    <row r="263" spans="1:5" s="3" customFormat="1" ht="34.5" customHeight="1">
      <c r="A263" s="21" t="s">
        <v>46</v>
      </c>
      <c r="B263" s="22" t="s">
        <v>58</v>
      </c>
      <c r="C263" s="22" t="s">
        <v>303</v>
      </c>
      <c r="D263" s="22" t="s">
        <v>47</v>
      </c>
      <c r="E263" s="56">
        <v>13650000</v>
      </c>
    </row>
    <row r="264" spans="1:5" s="3" customFormat="1" ht="56.25" hidden="1">
      <c r="A264" s="21" t="s">
        <v>250</v>
      </c>
      <c r="B264" s="22" t="s">
        <v>58</v>
      </c>
      <c r="C264" s="22" t="s">
        <v>342</v>
      </c>
      <c r="D264" s="22" t="s">
        <v>6</v>
      </c>
      <c r="E264" s="56">
        <f>E265</f>
        <v>0</v>
      </c>
    </row>
    <row r="265" spans="1:5" s="3" customFormat="1" ht="37.5" customHeight="1" hidden="1">
      <c r="A265" s="21" t="s">
        <v>15</v>
      </c>
      <c r="B265" s="22" t="s">
        <v>58</v>
      </c>
      <c r="C265" s="22" t="s">
        <v>342</v>
      </c>
      <c r="D265" s="22" t="s">
        <v>16</v>
      </c>
      <c r="E265" s="56">
        <f>E266</f>
        <v>0</v>
      </c>
    </row>
    <row r="266" spans="1:5" s="3" customFormat="1" ht="37.5" hidden="1">
      <c r="A266" s="21" t="s">
        <v>17</v>
      </c>
      <c r="B266" s="22" t="s">
        <v>58</v>
      </c>
      <c r="C266" s="22" t="s">
        <v>342</v>
      </c>
      <c r="D266" s="22" t="s">
        <v>18</v>
      </c>
      <c r="E266" s="56">
        <v>0</v>
      </c>
    </row>
    <row r="267" spans="1:5" s="3" customFormat="1" ht="56.25" hidden="1">
      <c r="A267" s="21" t="s">
        <v>218</v>
      </c>
      <c r="B267" s="22" t="s">
        <v>58</v>
      </c>
      <c r="C267" s="22" t="s">
        <v>343</v>
      </c>
      <c r="D267" s="22" t="s">
        <v>6</v>
      </c>
      <c r="E267" s="56">
        <f>E268</f>
        <v>0</v>
      </c>
    </row>
    <row r="268" spans="1:5" s="3" customFormat="1" ht="37.5" hidden="1">
      <c r="A268" s="21" t="s">
        <v>15</v>
      </c>
      <c r="B268" s="22" t="s">
        <v>58</v>
      </c>
      <c r="C268" s="22" t="s">
        <v>343</v>
      </c>
      <c r="D268" s="22" t="s">
        <v>16</v>
      </c>
      <c r="E268" s="56">
        <f>E269</f>
        <v>0</v>
      </c>
    </row>
    <row r="269" spans="1:5" s="3" customFormat="1" ht="37.5" hidden="1">
      <c r="A269" s="21" t="s">
        <v>17</v>
      </c>
      <c r="B269" s="22" t="s">
        <v>58</v>
      </c>
      <c r="C269" s="22" t="s">
        <v>343</v>
      </c>
      <c r="D269" s="22" t="s">
        <v>18</v>
      </c>
      <c r="E269" s="56">
        <v>0</v>
      </c>
    </row>
    <row r="270" spans="1:5" s="3" customFormat="1" ht="37.5">
      <c r="A270" s="21" t="s">
        <v>543</v>
      </c>
      <c r="B270" s="22" t="s">
        <v>58</v>
      </c>
      <c r="C270" s="22" t="s">
        <v>544</v>
      </c>
      <c r="D270" s="22" t="s">
        <v>6</v>
      </c>
      <c r="E270" s="56">
        <f>E271</f>
        <v>6000000</v>
      </c>
    </row>
    <row r="271" spans="1:5" s="3" customFormat="1" ht="37.5">
      <c r="A271" s="21" t="s">
        <v>15</v>
      </c>
      <c r="B271" s="22" t="s">
        <v>58</v>
      </c>
      <c r="C271" s="22" t="s">
        <v>544</v>
      </c>
      <c r="D271" s="22" t="s">
        <v>16</v>
      </c>
      <c r="E271" s="56">
        <f>E272</f>
        <v>6000000</v>
      </c>
    </row>
    <row r="272" spans="1:5" s="3" customFormat="1" ht="37.5">
      <c r="A272" s="21" t="s">
        <v>17</v>
      </c>
      <c r="B272" s="22" t="s">
        <v>58</v>
      </c>
      <c r="C272" s="22" t="s">
        <v>544</v>
      </c>
      <c r="D272" s="22" t="s">
        <v>18</v>
      </c>
      <c r="E272" s="56">
        <v>6000000</v>
      </c>
    </row>
    <row r="273" spans="1:5" s="3" customFormat="1" ht="37.5">
      <c r="A273" s="21" t="s">
        <v>522</v>
      </c>
      <c r="B273" s="22" t="s">
        <v>58</v>
      </c>
      <c r="C273" s="22" t="s">
        <v>521</v>
      </c>
      <c r="D273" s="22" t="s">
        <v>6</v>
      </c>
      <c r="E273" s="56">
        <f>E274</f>
        <v>62000</v>
      </c>
    </row>
    <row r="274" spans="1:5" s="3" customFormat="1" ht="37.5">
      <c r="A274" s="21" t="s">
        <v>15</v>
      </c>
      <c r="B274" s="22" t="s">
        <v>58</v>
      </c>
      <c r="C274" s="22" t="s">
        <v>521</v>
      </c>
      <c r="D274" s="22" t="s">
        <v>16</v>
      </c>
      <c r="E274" s="56">
        <f>E275</f>
        <v>62000</v>
      </c>
    </row>
    <row r="275" spans="1:5" s="3" customFormat="1" ht="37.5">
      <c r="A275" s="21" t="s">
        <v>17</v>
      </c>
      <c r="B275" s="22" t="s">
        <v>58</v>
      </c>
      <c r="C275" s="22" t="s">
        <v>521</v>
      </c>
      <c r="D275" s="22" t="s">
        <v>18</v>
      </c>
      <c r="E275" s="56">
        <v>62000</v>
      </c>
    </row>
    <row r="276" spans="1:5" s="3" customFormat="1" ht="18.75">
      <c r="A276" s="24" t="s">
        <v>395</v>
      </c>
      <c r="B276" s="22" t="s">
        <v>58</v>
      </c>
      <c r="C276" s="22" t="s">
        <v>541</v>
      </c>
      <c r="D276" s="22" t="s">
        <v>6</v>
      </c>
      <c r="E276" s="56">
        <f>E277</f>
        <v>155994081.64</v>
      </c>
    </row>
    <row r="277" spans="1:5" s="3" customFormat="1" ht="56.25">
      <c r="A277" s="21" t="s">
        <v>398</v>
      </c>
      <c r="B277" s="22" t="s">
        <v>58</v>
      </c>
      <c r="C277" s="22" t="s">
        <v>542</v>
      </c>
      <c r="D277" s="22" t="s">
        <v>6</v>
      </c>
      <c r="E277" s="56">
        <f>E278</f>
        <v>155994081.64</v>
      </c>
    </row>
    <row r="278" spans="1:5" s="3" customFormat="1" ht="37.5">
      <c r="A278" s="21" t="s">
        <v>219</v>
      </c>
      <c r="B278" s="22" t="s">
        <v>58</v>
      </c>
      <c r="C278" s="22" t="s">
        <v>542</v>
      </c>
      <c r="D278" s="22" t="s">
        <v>220</v>
      </c>
      <c r="E278" s="56">
        <f>E279</f>
        <v>155994081.64</v>
      </c>
    </row>
    <row r="279" spans="1:5" s="3" customFormat="1" ht="18.75">
      <c r="A279" s="21" t="s">
        <v>221</v>
      </c>
      <c r="B279" s="22" t="s">
        <v>58</v>
      </c>
      <c r="C279" s="22" t="s">
        <v>542</v>
      </c>
      <c r="D279" s="22" t="s">
        <v>222</v>
      </c>
      <c r="E279" s="56">
        <f>143460299.73+12533781.91</f>
        <v>155994081.64</v>
      </c>
    </row>
    <row r="280" spans="1:5" s="3" customFormat="1" ht="18.75">
      <c r="A280" s="21" t="s">
        <v>60</v>
      </c>
      <c r="B280" s="22" t="s">
        <v>61</v>
      </c>
      <c r="C280" s="22" t="s">
        <v>124</v>
      </c>
      <c r="D280" s="22" t="s">
        <v>6</v>
      </c>
      <c r="E280" s="56">
        <f>E281+E289+E300</f>
        <v>27421266.55</v>
      </c>
    </row>
    <row r="281" spans="1:5" s="3" customFormat="1" ht="56.25">
      <c r="A281" s="50" t="s">
        <v>298</v>
      </c>
      <c r="B281" s="37" t="s">
        <v>61</v>
      </c>
      <c r="C281" s="37" t="s">
        <v>132</v>
      </c>
      <c r="D281" s="37" t="s">
        <v>6</v>
      </c>
      <c r="E281" s="56">
        <f>E282</f>
        <v>550000</v>
      </c>
    </row>
    <row r="282" spans="1:5" s="3" customFormat="1" ht="18.75">
      <c r="A282" s="21" t="s">
        <v>304</v>
      </c>
      <c r="B282" s="22" t="s">
        <v>61</v>
      </c>
      <c r="C282" s="22" t="s">
        <v>192</v>
      </c>
      <c r="D282" s="22" t="s">
        <v>6</v>
      </c>
      <c r="E282" s="56">
        <f>E283+E286</f>
        <v>550000</v>
      </c>
    </row>
    <row r="283" spans="1:5" s="3" customFormat="1" ht="18.75">
      <c r="A283" s="21" t="s">
        <v>310</v>
      </c>
      <c r="B283" s="22" t="s">
        <v>61</v>
      </c>
      <c r="C283" s="22" t="s">
        <v>399</v>
      </c>
      <c r="D283" s="22" t="s">
        <v>6</v>
      </c>
      <c r="E283" s="56">
        <f>E284</f>
        <v>200000</v>
      </c>
    </row>
    <row r="284" spans="1:5" s="3" customFormat="1" ht="16.5" customHeight="1">
      <c r="A284" s="23" t="s">
        <v>15</v>
      </c>
      <c r="B284" s="22" t="s">
        <v>61</v>
      </c>
      <c r="C284" s="22" t="s">
        <v>399</v>
      </c>
      <c r="D284" s="22" t="s">
        <v>16</v>
      </c>
      <c r="E284" s="56">
        <f>E285</f>
        <v>200000</v>
      </c>
    </row>
    <row r="285" spans="1:5" s="3" customFormat="1" ht="20.25" customHeight="1">
      <c r="A285" s="23" t="s">
        <v>17</v>
      </c>
      <c r="B285" s="22" t="s">
        <v>61</v>
      </c>
      <c r="C285" s="22" t="s">
        <v>399</v>
      </c>
      <c r="D285" s="22" t="s">
        <v>18</v>
      </c>
      <c r="E285" s="56">
        <v>200000</v>
      </c>
    </row>
    <row r="286" spans="1:5" s="3" customFormat="1" ht="37.5">
      <c r="A286" s="25" t="s">
        <v>62</v>
      </c>
      <c r="B286" s="22" t="s">
        <v>61</v>
      </c>
      <c r="C286" s="22" t="s">
        <v>305</v>
      </c>
      <c r="D286" s="22" t="s">
        <v>6</v>
      </c>
      <c r="E286" s="56">
        <f>E287</f>
        <v>350000</v>
      </c>
    </row>
    <row r="287" spans="1:5" s="3" customFormat="1" ht="16.5" customHeight="1">
      <c r="A287" s="21" t="s">
        <v>15</v>
      </c>
      <c r="B287" s="22" t="s">
        <v>61</v>
      </c>
      <c r="C287" s="22" t="s">
        <v>305</v>
      </c>
      <c r="D287" s="22" t="s">
        <v>16</v>
      </c>
      <c r="E287" s="56">
        <f>E288</f>
        <v>350000</v>
      </c>
    </row>
    <row r="288" spans="1:5" s="3" customFormat="1" ht="21.75" customHeight="1">
      <c r="A288" s="21" t="s">
        <v>17</v>
      </c>
      <c r="B288" s="22" t="s">
        <v>61</v>
      </c>
      <c r="C288" s="22" t="s">
        <v>305</v>
      </c>
      <c r="D288" s="22" t="s">
        <v>18</v>
      </c>
      <c r="E288" s="56">
        <f>350000</f>
        <v>350000</v>
      </c>
    </row>
    <row r="289" spans="1:5" s="3" customFormat="1" ht="36.75" customHeight="1">
      <c r="A289" s="50" t="s">
        <v>427</v>
      </c>
      <c r="B289" s="37" t="s">
        <v>61</v>
      </c>
      <c r="C289" s="37" t="s">
        <v>428</v>
      </c>
      <c r="D289" s="37" t="s">
        <v>6</v>
      </c>
      <c r="E289" s="56">
        <f>E290</f>
        <v>10960858.32</v>
      </c>
    </row>
    <row r="290" spans="1:5" s="3" customFormat="1" ht="37.5">
      <c r="A290" s="21" t="s">
        <v>429</v>
      </c>
      <c r="B290" s="22" t="s">
        <v>61</v>
      </c>
      <c r="C290" s="22" t="s">
        <v>430</v>
      </c>
      <c r="D290" s="22" t="s">
        <v>6</v>
      </c>
      <c r="E290" s="56">
        <f>E291+E294+E297</f>
        <v>10960858.32</v>
      </c>
    </row>
    <row r="291" spans="1:5" s="3" customFormat="1" ht="38.25" customHeight="1">
      <c r="A291" s="21" t="s">
        <v>431</v>
      </c>
      <c r="B291" s="22" t="s">
        <v>61</v>
      </c>
      <c r="C291" s="22" t="s">
        <v>432</v>
      </c>
      <c r="D291" s="22" t="s">
        <v>6</v>
      </c>
      <c r="E291" s="56">
        <f>E292</f>
        <v>2000000</v>
      </c>
    </row>
    <row r="292" spans="1:5" s="3" customFormat="1" ht="38.25" customHeight="1">
      <c r="A292" s="21" t="s">
        <v>15</v>
      </c>
      <c r="B292" s="22" t="s">
        <v>61</v>
      </c>
      <c r="C292" s="22" t="s">
        <v>432</v>
      </c>
      <c r="D292" s="22" t="s">
        <v>16</v>
      </c>
      <c r="E292" s="56">
        <f>E293</f>
        <v>2000000</v>
      </c>
    </row>
    <row r="293" spans="1:5" s="3" customFormat="1" ht="38.25" customHeight="1">
      <c r="A293" s="21" t="s">
        <v>17</v>
      </c>
      <c r="B293" s="22" t="s">
        <v>61</v>
      </c>
      <c r="C293" s="22" t="s">
        <v>432</v>
      </c>
      <c r="D293" s="22" t="s">
        <v>18</v>
      </c>
      <c r="E293" s="56">
        <f>2000000</f>
        <v>2000000</v>
      </c>
    </row>
    <row r="294" spans="1:5" s="3" customFormat="1" ht="38.25" customHeight="1">
      <c r="A294" s="21" t="s">
        <v>433</v>
      </c>
      <c r="B294" s="22" t="s">
        <v>61</v>
      </c>
      <c r="C294" s="22" t="s">
        <v>434</v>
      </c>
      <c r="D294" s="22" t="s">
        <v>6</v>
      </c>
      <c r="E294" s="56">
        <f>E295</f>
        <v>3751000</v>
      </c>
    </row>
    <row r="295" spans="1:8" s="3" customFormat="1" ht="38.25" customHeight="1">
      <c r="A295" s="21" t="s">
        <v>15</v>
      </c>
      <c r="B295" s="22" t="s">
        <v>61</v>
      </c>
      <c r="C295" s="22" t="s">
        <v>434</v>
      </c>
      <c r="D295" s="22" t="s">
        <v>16</v>
      </c>
      <c r="E295" s="56">
        <f>E296</f>
        <v>3751000</v>
      </c>
      <c r="H295" s="3" t="s">
        <v>50</v>
      </c>
    </row>
    <row r="296" spans="1:5" s="3" customFormat="1" ht="38.25" customHeight="1">
      <c r="A296" s="21" t="s">
        <v>17</v>
      </c>
      <c r="B296" s="22" t="s">
        <v>61</v>
      </c>
      <c r="C296" s="22" t="s">
        <v>434</v>
      </c>
      <c r="D296" s="22" t="s">
        <v>18</v>
      </c>
      <c r="E296" s="56">
        <f>1500000+1951000+300000</f>
        <v>3751000</v>
      </c>
    </row>
    <row r="297" spans="1:5" s="3" customFormat="1" ht="38.25" customHeight="1">
      <c r="A297" s="21" t="s">
        <v>435</v>
      </c>
      <c r="B297" s="22" t="s">
        <v>61</v>
      </c>
      <c r="C297" s="22" t="s">
        <v>436</v>
      </c>
      <c r="D297" s="22" t="s">
        <v>6</v>
      </c>
      <c r="E297" s="56">
        <f>E298</f>
        <v>5209858.32</v>
      </c>
    </row>
    <row r="298" spans="1:9" s="3" customFormat="1" ht="38.25" customHeight="1">
      <c r="A298" s="21" t="s">
        <v>15</v>
      </c>
      <c r="B298" s="22" t="s">
        <v>61</v>
      </c>
      <c r="C298" s="22" t="s">
        <v>436</v>
      </c>
      <c r="D298" s="22" t="s">
        <v>16</v>
      </c>
      <c r="E298" s="56">
        <f>E299</f>
        <v>5209858.32</v>
      </c>
      <c r="I298" s="3" t="s">
        <v>50</v>
      </c>
    </row>
    <row r="299" spans="1:5" s="3" customFormat="1" ht="18.75" customHeight="1">
      <c r="A299" s="21" t="s">
        <v>17</v>
      </c>
      <c r="B299" s="22" t="s">
        <v>61</v>
      </c>
      <c r="C299" s="22" t="s">
        <v>436</v>
      </c>
      <c r="D299" s="22" t="s">
        <v>18</v>
      </c>
      <c r="E299" s="56">
        <v>5209858.32</v>
      </c>
    </row>
    <row r="300" spans="1:5" s="3" customFormat="1" ht="56.25">
      <c r="A300" s="50" t="s">
        <v>437</v>
      </c>
      <c r="B300" s="37" t="s">
        <v>61</v>
      </c>
      <c r="C300" s="37" t="s">
        <v>438</v>
      </c>
      <c r="D300" s="37" t="s">
        <v>6</v>
      </c>
      <c r="E300" s="56">
        <f>E301+E309</f>
        <v>15910408.23</v>
      </c>
    </row>
    <row r="301" spans="1:5" s="3" customFormat="1" ht="56.25">
      <c r="A301" s="50" t="s">
        <v>466</v>
      </c>
      <c r="B301" s="37" t="s">
        <v>61</v>
      </c>
      <c r="C301" s="37" t="s">
        <v>467</v>
      </c>
      <c r="D301" s="37" t="s">
        <v>6</v>
      </c>
      <c r="E301" s="56">
        <f>E302</f>
        <v>8282327.95</v>
      </c>
    </row>
    <row r="302" spans="1:5" s="3" customFormat="1" ht="23.25" customHeight="1">
      <c r="A302" s="21" t="s">
        <v>465</v>
      </c>
      <c r="B302" s="22" t="s">
        <v>61</v>
      </c>
      <c r="C302" s="22" t="s">
        <v>468</v>
      </c>
      <c r="D302" s="22" t="s">
        <v>6</v>
      </c>
      <c r="E302" s="56">
        <f>E303+E306</f>
        <v>8282327.95</v>
      </c>
    </row>
    <row r="303" spans="1:5" s="3" customFormat="1" ht="37.5">
      <c r="A303" s="21" t="s">
        <v>464</v>
      </c>
      <c r="B303" s="22" t="s">
        <v>61</v>
      </c>
      <c r="C303" s="22" t="s">
        <v>469</v>
      </c>
      <c r="D303" s="22" t="s">
        <v>6</v>
      </c>
      <c r="E303" s="56">
        <f>E304</f>
        <v>6850012.11</v>
      </c>
    </row>
    <row r="304" spans="1:5" s="3" customFormat="1" ht="37.5">
      <c r="A304" s="21" t="s">
        <v>15</v>
      </c>
      <c r="B304" s="22" t="s">
        <v>61</v>
      </c>
      <c r="C304" s="22" t="s">
        <v>469</v>
      </c>
      <c r="D304" s="22" t="s">
        <v>16</v>
      </c>
      <c r="E304" s="56">
        <f>E305</f>
        <v>6850012.11</v>
      </c>
    </row>
    <row r="305" spans="1:5" s="3" customFormat="1" ht="37.5">
      <c r="A305" s="21" t="s">
        <v>17</v>
      </c>
      <c r="B305" s="22" t="s">
        <v>61</v>
      </c>
      <c r="C305" s="22" t="s">
        <v>469</v>
      </c>
      <c r="D305" s="22" t="s">
        <v>18</v>
      </c>
      <c r="E305" s="56">
        <v>6850012.11</v>
      </c>
    </row>
    <row r="306" spans="1:5" s="3" customFormat="1" ht="37.5">
      <c r="A306" s="23" t="s">
        <v>520</v>
      </c>
      <c r="B306" s="22" t="s">
        <v>61</v>
      </c>
      <c r="C306" s="106" t="s">
        <v>553</v>
      </c>
      <c r="D306" s="22" t="s">
        <v>6</v>
      </c>
      <c r="E306" s="56">
        <f>E307</f>
        <v>1432315.84</v>
      </c>
    </row>
    <row r="307" spans="1:5" s="3" customFormat="1" ht="37.5">
      <c r="A307" s="21" t="s">
        <v>15</v>
      </c>
      <c r="B307" s="22" t="s">
        <v>61</v>
      </c>
      <c r="C307" s="106" t="s">
        <v>553</v>
      </c>
      <c r="D307" s="22" t="s">
        <v>16</v>
      </c>
      <c r="E307" s="56">
        <f>E308</f>
        <v>1432315.84</v>
      </c>
    </row>
    <row r="308" spans="1:5" s="3" customFormat="1" ht="37.5">
      <c r="A308" s="21" t="s">
        <v>17</v>
      </c>
      <c r="B308" s="22" t="s">
        <v>61</v>
      </c>
      <c r="C308" s="106" t="s">
        <v>553</v>
      </c>
      <c r="D308" s="22" t="s">
        <v>18</v>
      </c>
      <c r="E308" s="56">
        <v>1432315.84</v>
      </c>
    </row>
    <row r="309" spans="1:5" s="3" customFormat="1" ht="37.5">
      <c r="A309" s="85" t="s">
        <v>470</v>
      </c>
      <c r="B309" s="22" t="s">
        <v>61</v>
      </c>
      <c r="C309" s="37" t="s">
        <v>472</v>
      </c>
      <c r="D309" s="37" t="s">
        <v>6</v>
      </c>
      <c r="E309" s="56">
        <f>E310</f>
        <v>7628080.279999999</v>
      </c>
    </row>
    <row r="310" spans="1:5" s="3" customFormat="1" ht="37.5">
      <c r="A310" s="85" t="s">
        <v>471</v>
      </c>
      <c r="B310" s="22" t="s">
        <v>61</v>
      </c>
      <c r="C310" s="37" t="s">
        <v>473</v>
      </c>
      <c r="D310" s="37" t="s">
        <v>6</v>
      </c>
      <c r="E310" s="56">
        <f>E311+E314+E317</f>
        <v>7628080.279999999</v>
      </c>
    </row>
    <row r="311" spans="1:5" s="3" customFormat="1" ht="58.5" customHeight="1">
      <c r="A311" s="23" t="s">
        <v>479</v>
      </c>
      <c r="B311" s="22" t="s">
        <v>61</v>
      </c>
      <c r="C311" s="22" t="s">
        <v>490</v>
      </c>
      <c r="D311" s="22" t="s">
        <v>6</v>
      </c>
      <c r="E311" s="56">
        <f>E312</f>
        <v>6501429.37</v>
      </c>
    </row>
    <row r="312" spans="1:5" s="3" customFormat="1" ht="37.5">
      <c r="A312" s="21" t="s">
        <v>15</v>
      </c>
      <c r="B312" s="22" t="s">
        <v>61</v>
      </c>
      <c r="C312" s="22" t="s">
        <v>490</v>
      </c>
      <c r="D312" s="22" t="s">
        <v>16</v>
      </c>
      <c r="E312" s="56">
        <f>E313</f>
        <v>6501429.37</v>
      </c>
    </row>
    <row r="313" spans="1:5" s="3" customFormat="1" ht="37.5">
      <c r="A313" s="21" t="s">
        <v>17</v>
      </c>
      <c r="B313" s="22" t="s">
        <v>61</v>
      </c>
      <c r="C313" s="22" t="s">
        <v>490</v>
      </c>
      <c r="D313" s="22" t="s">
        <v>18</v>
      </c>
      <c r="E313" s="56">
        <v>6501429.37</v>
      </c>
    </row>
    <row r="314" spans="1:5" s="3" customFormat="1" ht="56.25">
      <c r="A314" s="23" t="s">
        <v>475</v>
      </c>
      <c r="B314" s="22" t="s">
        <v>61</v>
      </c>
      <c r="C314" s="22" t="s">
        <v>474</v>
      </c>
      <c r="D314" s="22" t="s">
        <v>6</v>
      </c>
      <c r="E314" s="56">
        <f>E315</f>
        <v>201075.14</v>
      </c>
    </row>
    <row r="315" spans="1:5" s="3" customFormat="1" ht="37.5">
      <c r="A315" s="21" t="s">
        <v>15</v>
      </c>
      <c r="B315" s="22" t="s">
        <v>61</v>
      </c>
      <c r="C315" s="22" t="s">
        <v>474</v>
      </c>
      <c r="D315" s="22" t="s">
        <v>16</v>
      </c>
      <c r="E315" s="56">
        <f>E316</f>
        <v>201075.14</v>
      </c>
    </row>
    <row r="316" spans="1:5" s="3" customFormat="1" ht="37.5">
      <c r="A316" s="21" t="s">
        <v>17</v>
      </c>
      <c r="B316" s="22" t="s">
        <v>61</v>
      </c>
      <c r="C316" s="22" t="s">
        <v>474</v>
      </c>
      <c r="D316" s="22" t="s">
        <v>18</v>
      </c>
      <c r="E316" s="56">
        <v>201075.14</v>
      </c>
    </row>
    <row r="317" spans="1:5" s="3" customFormat="1" ht="37.5">
      <c r="A317" s="21" t="s">
        <v>520</v>
      </c>
      <c r="B317" s="22" t="s">
        <v>61</v>
      </c>
      <c r="C317" s="22" t="s">
        <v>519</v>
      </c>
      <c r="D317" s="22" t="s">
        <v>6</v>
      </c>
      <c r="E317" s="56">
        <f>E318</f>
        <v>925575.77</v>
      </c>
    </row>
    <row r="318" spans="1:5" s="3" customFormat="1" ht="37.5">
      <c r="A318" s="21" t="s">
        <v>15</v>
      </c>
      <c r="B318" s="22" t="s">
        <v>61</v>
      </c>
      <c r="C318" s="22" t="s">
        <v>519</v>
      </c>
      <c r="D318" s="22" t="s">
        <v>16</v>
      </c>
      <c r="E318" s="56">
        <f>E319</f>
        <v>925575.77</v>
      </c>
    </row>
    <row r="319" spans="1:5" s="3" customFormat="1" ht="37.5">
      <c r="A319" s="21" t="s">
        <v>17</v>
      </c>
      <c r="B319" s="22" t="s">
        <v>61</v>
      </c>
      <c r="C319" s="22" t="s">
        <v>519</v>
      </c>
      <c r="D319" s="22" t="s">
        <v>18</v>
      </c>
      <c r="E319" s="56">
        <v>925575.77</v>
      </c>
    </row>
    <row r="320" spans="1:5" s="3" customFormat="1" ht="18.75">
      <c r="A320" s="21" t="s">
        <v>244</v>
      </c>
      <c r="B320" s="22" t="s">
        <v>245</v>
      </c>
      <c r="C320" s="22" t="s">
        <v>124</v>
      </c>
      <c r="D320" s="22" t="s">
        <v>6</v>
      </c>
      <c r="E320" s="56">
        <f>E321</f>
        <v>2496000</v>
      </c>
    </row>
    <row r="321" spans="1:5" s="3" customFormat="1" ht="56.25">
      <c r="A321" s="50" t="s">
        <v>375</v>
      </c>
      <c r="B321" s="37" t="s">
        <v>245</v>
      </c>
      <c r="C321" s="37" t="s">
        <v>132</v>
      </c>
      <c r="D321" s="37" t="s">
        <v>6</v>
      </c>
      <c r="E321" s="56">
        <f>E322</f>
        <v>2496000</v>
      </c>
    </row>
    <row r="322" spans="1:5" s="3" customFormat="1" ht="37.5">
      <c r="A322" s="21" t="s">
        <v>306</v>
      </c>
      <c r="B322" s="22" t="s">
        <v>245</v>
      </c>
      <c r="C322" s="22" t="s">
        <v>300</v>
      </c>
      <c r="D322" s="22" t="s">
        <v>6</v>
      </c>
      <c r="E322" s="56">
        <f>E323+E326</f>
        <v>2496000</v>
      </c>
    </row>
    <row r="323" spans="1:5" s="3" customFormat="1" ht="37.5">
      <c r="A323" s="13" t="s">
        <v>477</v>
      </c>
      <c r="B323" s="22" t="s">
        <v>245</v>
      </c>
      <c r="C323" s="22" t="s">
        <v>491</v>
      </c>
      <c r="D323" s="22" t="s">
        <v>6</v>
      </c>
      <c r="E323" s="56">
        <f>E324</f>
        <v>2346000</v>
      </c>
    </row>
    <row r="324" spans="1:5" s="3" customFormat="1" ht="18.75">
      <c r="A324" s="21" t="s">
        <v>19</v>
      </c>
      <c r="B324" s="22" t="s">
        <v>245</v>
      </c>
      <c r="C324" s="22" t="s">
        <v>491</v>
      </c>
      <c r="D324" s="22" t="s">
        <v>20</v>
      </c>
      <c r="E324" s="56">
        <f>E325</f>
        <v>2346000</v>
      </c>
    </row>
    <row r="325" spans="1:5" s="3" customFormat="1" ht="56.25">
      <c r="A325" s="21" t="s">
        <v>46</v>
      </c>
      <c r="B325" s="22" t="s">
        <v>245</v>
      </c>
      <c r="C325" s="22" t="s">
        <v>491</v>
      </c>
      <c r="D325" s="22" t="s">
        <v>47</v>
      </c>
      <c r="E325" s="56">
        <v>2346000</v>
      </c>
    </row>
    <row r="326" spans="1:5" s="3" customFormat="1" ht="37.5">
      <c r="A326" s="21" t="s">
        <v>257</v>
      </c>
      <c r="B326" s="22" t="s">
        <v>245</v>
      </c>
      <c r="C326" s="22" t="s">
        <v>307</v>
      </c>
      <c r="D326" s="22" t="s">
        <v>6</v>
      </c>
      <c r="E326" s="56">
        <f>E327</f>
        <v>150000</v>
      </c>
    </row>
    <row r="327" spans="1:5" s="3" customFormat="1" ht="18.75">
      <c r="A327" s="21" t="s">
        <v>19</v>
      </c>
      <c r="B327" s="22" t="s">
        <v>245</v>
      </c>
      <c r="C327" s="22" t="s">
        <v>307</v>
      </c>
      <c r="D327" s="22" t="s">
        <v>20</v>
      </c>
      <c r="E327" s="56">
        <f>E328</f>
        <v>150000</v>
      </c>
    </row>
    <row r="328" spans="1:5" s="3" customFormat="1" ht="39" customHeight="1">
      <c r="A328" s="21" t="s">
        <v>46</v>
      </c>
      <c r="B328" s="22" t="s">
        <v>245</v>
      </c>
      <c r="C328" s="22" t="s">
        <v>307</v>
      </c>
      <c r="D328" s="22" t="s">
        <v>47</v>
      </c>
      <c r="E328" s="56">
        <f>150000</f>
        <v>150000</v>
      </c>
    </row>
    <row r="329" spans="1:5" s="3" customFormat="1" ht="18.75">
      <c r="A329" s="21" t="s">
        <v>63</v>
      </c>
      <c r="B329" s="20" t="s">
        <v>64</v>
      </c>
      <c r="C329" s="20" t="s">
        <v>124</v>
      </c>
      <c r="D329" s="20" t="s">
        <v>6</v>
      </c>
      <c r="E329" s="60">
        <f>E330</f>
        <v>515000</v>
      </c>
    </row>
    <row r="330" spans="1:5" ht="18.75" outlineLevel="1">
      <c r="A330" s="21" t="s">
        <v>65</v>
      </c>
      <c r="B330" s="22" t="s">
        <v>66</v>
      </c>
      <c r="C330" s="22" t="s">
        <v>124</v>
      </c>
      <c r="D330" s="22" t="s">
        <v>6</v>
      </c>
      <c r="E330" s="56">
        <f>E331+E340</f>
        <v>515000</v>
      </c>
    </row>
    <row r="331" spans="1:5" ht="37.5" outlineLevel="2">
      <c r="A331" s="50" t="s">
        <v>308</v>
      </c>
      <c r="B331" s="37" t="s">
        <v>66</v>
      </c>
      <c r="C331" s="37" t="s">
        <v>133</v>
      </c>
      <c r="D331" s="37" t="s">
        <v>6</v>
      </c>
      <c r="E331" s="56">
        <f>E332+E336</f>
        <v>470000</v>
      </c>
    </row>
    <row r="332" spans="1:5" ht="39" customHeight="1" outlineLevel="2">
      <c r="A332" s="21" t="s">
        <v>309</v>
      </c>
      <c r="B332" s="22" t="s">
        <v>66</v>
      </c>
      <c r="C332" s="22" t="s">
        <v>344</v>
      </c>
      <c r="D332" s="22" t="s">
        <v>6</v>
      </c>
      <c r="E332" s="56">
        <f>E333</f>
        <v>440000</v>
      </c>
    </row>
    <row r="333" spans="1:5" ht="20.25" customHeight="1" outlineLevel="4">
      <c r="A333" s="21" t="s">
        <v>201</v>
      </c>
      <c r="B333" s="22" t="s">
        <v>66</v>
      </c>
      <c r="C333" s="22" t="s">
        <v>311</v>
      </c>
      <c r="D333" s="22" t="s">
        <v>6</v>
      </c>
      <c r="E333" s="56">
        <f>E334</f>
        <v>440000</v>
      </c>
    </row>
    <row r="334" spans="1:5" ht="16.5" customHeight="1" outlineLevel="5">
      <c r="A334" s="21" t="s">
        <v>15</v>
      </c>
      <c r="B334" s="22" t="s">
        <v>66</v>
      </c>
      <c r="C334" s="22" t="s">
        <v>311</v>
      </c>
      <c r="D334" s="22" t="s">
        <v>16</v>
      </c>
      <c r="E334" s="56">
        <f>E335</f>
        <v>440000</v>
      </c>
    </row>
    <row r="335" spans="1:5" ht="19.5" customHeight="1" outlineLevel="6">
      <c r="A335" s="21" t="s">
        <v>17</v>
      </c>
      <c r="B335" s="22" t="s">
        <v>66</v>
      </c>
      <c r="C335" s="22" t="s">
        <v>311</v>
      </c>
      <c r="D335" s="22" t="s">
        <v>18</v>
      </c>
      <c r="E335" s="56">
        <v>440000</v>
      </c>
    </row>
    <row r="336" spans="1:5" ht="21.75" customHeight="1" outlineLevel="4">
      <c r="A336" s="21" t="s">
        <v>312</v>
      </c>
      <c r="B336" s="22" t="s">
        <v>66</v>
      </c>
      <c r="C336" s="22" t="s">
        <v>203</v>
      </c>
      <c r="D336" s="22" t="s">
        <v>6</v>
      </c>
      <c r="E336" s="56">
        <f>E337</f>
        <v>30000</v>
      </c>
    </row>
    <row r="337" spans="1:5" ht="18.75" outlineLevel="5">
      <c r="A337" s="21" t="s">
        <v>67</v>
      </c>
      <c r="B337" s="22" t="s">
        <v>66</v>
      </c>
      <c r="C337" s="22" t="s">
        <v>202</v>
      </c>
      <c r="D337" s="22" t="s">
        <v>6</v>
      </c>
      <c r="E337" s="56">
        <f>E338</f>
        <v>30000</v>
      </c>
    </row>
    <row r="338" spans="1:5" ht="16.5" customHeight="1" outlineLevel="6">
      <c r="A338" s="21" t="s">
        <v>15</v>
      </c>
      <c r="B338" s="22" t="s">
        <v>66</v>
      </c>
      <c r="C338" s="22" t="s">
        <v>202</v>
      </c>
      <c r="D338" s="22" t="s">
        <v>16</v>
      </c>
      <c r="E338" s="56">
        <f>E339</f>
        <v>30000</v>
      </c>
    </row>
    <row r="339" spans="1:5" ht="21" customHeight="1" outlineLevel="6">
      <c r="A339" s="21" t="s">
        <v>17</v>
      </c>
      <c r="B339" s="22" t="s">
        <v>66</v>
      </c>
      <c r="C339" s="22" t="s">
        <v>202</v>
      </c>
      <c r="D339" s="22" t="s">
        <v>18</v>
      </c>
      <c r="E339" s="56">
        <f>30000</f>
        <v>30000</v>
      </c>
    </row>
    <row r="340" spans="1:5" ht="75" outlineLevel="6">
      <c r="A340" s="50" t="s">
        <v>385</v>
      </c>
      <c r="B340" s="37" t="s">
        <v>66</v>
      </c>
      <c r="C340" s="37" t="s">
        <v>313</v>
      </c>
      <c r="D340" s="37" t="s">
        <v>6</v>
      </c>
      <c r="E340" s="56">
        <f>E341</f>
        <v>45000</v>
      </c>
    </row>
    <row r="341" spans="1:5" ht="17.25" customHeight="1" outlineLevel="6">
      <c r="A341" s="21" t="s">
        <v>314</v>
      </c>
      <c r="B341" s="22" t="s">
        <v>66</v>
      </c>
      <c r="C341" s="22" t="s">
        <v>315</v>
      </c>
      <c r="D341" s="22" t="s">
        <v>6</v>
      </c>
      <c r="E341" s="56">
        <f>E342</f>
        <v>45000</v>
      </c>
    </row>
    <row r="342" spans="1:5" ht="18.75" outlineLevel="6">
      <c r="A342" s="21" t="s">
        <v>316</v>
      </c>
      <c r="B342" s="22" t="s">
        <v>66</v>
      </c>
      <c r="C342" s="22" t="s">
        <v>317</v>
      </c>
      <c r="D342" s="22" t="s">
        <v>6</v>
      </c>
      <c r="E342" s="56">
        <f>E343</f>
        <v>45000</v>
      </c>
    </row>
    <row r="343" spans="1:5" ht="18" customHeight="1" outlineLevel="6">
      <c r="A343" s="21" t="s">
        <v>15</v>
      </c>
      <c r="B343" s="22" t="s">
        <v>66</v>
      </c>
      <c r="C343" s="22" t="s">
        <v>317</v>
      </c>
      <c r="D343" s="22" t="s">
        <v>16</v>
      </c>
      <c r="E343" s="56">
        <f>E344</f>
        <v>45000</v>
      </c>
    </row>
    <row r="344" spans="1:5" ht="21.75" customHeight="1" outlineLevel="6">
      <c r="A344" s="21" t="s">
        <v>17</v>
      </c>
      <c r="B344" s="22" t="s">
        <v>66</v>
      </c>
      <c r="C344" s="22" t="s">
        <v>317</v>
      </c>
      <c r="D344" s="22" t="s">
        <v>18</v>
      </c>
      <c r="E344" s="56">
        <f>45000</f>
        <v>45000</v>
      </c>
    </row>
    <row r="345" spans="1:5" s="3" customFormat="1" ht="18.75">
      <c r="A345" s="21" t="s">
        <v>68</v>
      </c>
      <c r="B345" s="20" t="s">
        <v>69</v>
      </c>
      <c r="C345" s="20" t="s">
        <v>124</v>
      </c>
      <c r="D345" s="20" t="s">
        <v>6</v>
      </c>
      <c r="E345" s="60">
        <f>E346+E385+E425+E461+E480</f>
        <v>594128105.0600001</v>
      </c>
    </row>
    <row r="346" spans="1:5" ht="18.75" outlineLevel="1">
      <c r="A346" s="21" t="s">
        <v>109</v>
      </c>
      <c r="B346" s="22" t="s">
        <v>110</v>
      </c>
      <c r="C346" s="22" t="s">
        <v>124</v>
      </c>
      <c r="D346" s="22" t="s">
        <v>6</v>
      </c>
      <c r="E346" s="56">
        <f>E347</f>
        <v>151116929.76</v>
      </c>
    </row>
    <row r="347" spans="1:5" ht="37.5" outlineLevel="2">
      <c r="A347" s="50" t="s">
        <v>347</v>
      </c>
      <c r="B347" s="37" t="s">
        <v>110</v>
      </c>
      <c r="C347" s="37" t="s">
        <v>136</v>
      </c>
      <c r="D347" s="37" t="s">
        <v>6</v>
      </c>
      <c r="E347" s="56">
        <f>E348</f>
        <v>151116929.76</v>
      </c>
    </row>
    <row r="348" spans="1:5" ht="37.5" outlineLevel="3">
      <c r="A348" s="21" t="s">
        <v>348</v>
      </c>
      <c r="B348" s="22" t="s">
        <v>110</v>
      </c>
      <c r="C348" s="22" t="s">
        <v>137</v>
      </c>
      <c r="D348" s="22" t="s">
        <v>6</v>
      </c>
      <c r="E348" s="56">
        <f>E349+E356+E381</f>
        <v>151116929.76</v>
      </c>
    </row>
    <row r="349" spans="1:5" ht="37.5" outlineLevel="4">
      <c r="A349" s="24" t="s">
        <v>161</v>
      </c>
      <c r="B349" s="22" t="s">
        <v>110</v>
      </c>
      <c r="C349" s="22" t="s">
        <v>179</v>
      </c>
      <c r="D349" s="22" t="s">
        <v>6</v>
      </c>
      <c r="E349" s="56">
        <f>E350+E353</f>
        <v>118077623.8</v>
      </c>
    </row>
    <row r="350" spans="1:5" ht="38.25" customHeight="1" outlineLevel="5">
      <c r="A350" s="21" t="s">
        <v>112</v>
      </c>
      <c r="B350" s="22" t="s">
        <v>110</v>
      </c>
      <c r="C350" s="22" t="s">
        <v>142</v>
      </c>
      <c r="D350" s="22" t="s">
        <v>6</v>
      </c>
      <c r="E350" s="56">
        <f>E351</f>
        <v>42483752.8</v>
      </c>
    </row>
    <row r="351" spans="1:5" ht="37.5" outlineLevel="6">
      <c r="A351" s="21" t="s">
        <v>36</v>
      </c>
      <c r="B351" s="22" t="s">
        <v>110</v>
      </c>
      <c r="C351" s="22" t="s">
        <v>142</v>
      </c>
      <c r="D351" s="22" t="s">
        <v>37</v>
      </c>
      <c r="E351" s="56">
        <f>E352</f>
        <v>42483752.8</v>
      </c>
    </row>
    <row r="352" spans="1:5" ht="18.75" outlineLevel="4">
      <c r="A352" s="21" t="s">
        <v>73</v>
      </c>
      <c r="B352" s="22" t="s">
        <v>110</v>
      </c>
      <c r="C352" s="22" t="s">
        <v>142</v>
      </c>
      <c r="D352" s="22" t="s">
        <v>74</v>
      </c>
      <c r="E352" s="56">
        <v>42483752.8</v>
      </c>
    </row>
    <row r="353" spans="1:5" ht="57.75" customHeight="1" outlineLevel="5">
      <c r="A353" s="24" t="s">
        <v>349</v>
      </c>
      <c r="B353" s="22" t="s">
        <v>110</v>
      </c>
      <c r="C353" s="22" t="s">
        <v>143</v>
      </c>
      <c r="D353" s="22" t="s">
        <v>6</v>
      </c>
      <c r="E353" s="56">
        <f>E354</f>
        <v>75593871</v>
      </c>
    </row>
    <row r="354" spans="1:5" ht="37.5" outlineLevel="6">
      <c r="A354" s="21" t="s">
        <v>36</v>
      </c>
      <c r="B354" s="22" t="s">
        <v>110</v>
      </c>
      <c r="C354" s="22" t="s">
        <v>143</v>
      </c>
      <c r="D354" s="22" t="s">
        <v>37</v>
      </c>
      <c r="E354" s="56">
        <f>E355</f>
        <v>75593871</v>
      </c>
    </row>
    <row r="355" spans="1:5" ht="18.75" outlineLevel="3">
      <c r="A355" s="21" t="s">
        <v>73</v>
      </c>
      <c r="B355" s="22" t="s">
        <v>110</v>
      </c>
      <c r="C355" s="22" t="s">
        <v>143</v>
      </c>
      <c r="D355" s="22" t="s">
        <v>74</v>
      </c>
      <c r="E355" s="56">
        <v>75593871</v>
      </c>
    </row>
    <row r="356" spans="1:5" ht="18" customHeight="1" outlineLevel="3">
      <c r="A356" s="24" t="s">
        <v>162</v>
      </c>
      <c r="B356" s="22" t="s">
        <v>110</v>
      </c>
      <c r="C356" s="22" t="s">
        <v>181</v>
      </c>
      <c r="D356" s="22" t="s">
        <v>6</v>
      </c>
      <c r="E356" s="56">
        <f>E375+E357+E363+E366+E372+E360+E378+E369</f>
        <v>1526681.9</v>
      </c>
    </row>
    <row r="357" spans="1:5" ht="20.25" customHeight="1" outlineLevel="6">
      <c r="A357" s="21" t="s">
        <v>236</v>
      </c>
      <c r="B357" s="22" t="s">
        <v>110</v>
      </c>
      <c r="C357" s="22" t="s">
        <v>237</v>
      </c>
      <c r="D357" s="22" t="s">
        <v>6</v>
      </c>
      <c r="E357" s="56">
        <f>E358</f>
        <v>97500</v>
      </c>
    </row>
    <row r="358" spans="1:5" ht="37.5" outlineLevel="6">
      <c r="A358" s="21" t="s">
        <v>36</v>
      </c>
      <c r="B358" s="22" t="s">
        <v>110</v>
      </c>
      <c r="C358" s="22" t="s">
        <v>237</v>
      </c>
      <c r="D358" s="22" t="s">
        <v>37</v>
      </c>
      <c r="E358" s="56">
        <f>E359</f>
        <v>97500</v>
      </c>
    </row>
    <row r="359" spans="1:5" ht="18.75" outlineLevel="6">
      <c r="A359" s="21" t="s">
        <v>73</v>
      </c>
      <c r="B359" s="22" t="s">
        <v>110</v>
      </c>
      <c r="C359" s="22" t="s">
        <v>237</v>
      </c>
      <c r="D359" s="22" t="s">
        <v>74</v>
      </c>
      <c r="E359" s="56">
        <f>97500</f>
        <v>97500</v>
      </c>
    </row>
    <row r="360" spans="1:5" ht="18.75" outlineLevel="6">
      <c r="A360" s="21" t="s">
        <v>223</v>
      </c>
      <c r="B360" s="22" t="s">
        <v>110</v>
      </c>
      <c r="C360" s="22" t="s">
        <v>238</v>
      </c>
      <c r="D360" s="22" t="s">
        <v>6</v>
      </c>
      <c r="E360" s="56">
        <f>E361</f>
        <v>124792</v>
      </c>
    </row>
    <row r="361" spans="1:5" ht="37.5" outlineLevel="6">
      <c r="A361" s="21" t="s">
        <v>36</v>
      </c>
      <c r="B361" s="22" t="s">
        <v>110</v>
      </c>
      <c r="C361" s="22" t="s">
        <v>238</v>
      </c>
      <c r="D361" s="22" t="s">
        <v>37</v>
      </c>
      <c r="E361" s="56">
        <f>E362</f>
        <v>124792</v>
      </c>
    </row>
    <row r="362" spans="1:5" ht="18.75" outlineLevel="6">
      <c r="A362" s="21" t="s">
        <v>73</v>
      </c>
      <c r="B362" s="22" t="s">
        <v>110</v>
      </c>
      <c r="C362" s="22" t="s">
        <v>238</v>
      </c>
      <c r="D362" s="22" t="s">
        <v>74</v>
      </c>
      <c r="E362" s="56">
        <v>124792</v>
      </c>
    </row>
    <row r="363" spans="1:5" ht="18.75" outlineLevel="6">
      <c r="A363" s="21" t="s">
        <v>262</v>
      </c>
      <c r="B363" s="22" t="s">
        <v>110</v>
      </c>
      <c r="C363" s="22" t="s">
        <v>454</v>
      </c>
      <c r="D363" s="22" t="s">
        <v>6</v>
      </c>
      <c r="E363" s="56">
        <f>E364</f>
        <v>422050</v>
      </c>
    </row>
    <row r="364" spans="1:5" ht="37.5" outlineLevel="6">
      <c r="A364" s="21" t="s">
        <v>36</v>
      </c>
      <c r="B364" s="22" t="s">
        <v>110</v>
      </c>
      <c r="C364" s="22" t="s">
        <v>454</v>
      </c>
      <c r="D364" s="22" t="s">
        <v>37</v>
      </c>
      <c r="E364" s="56">
        <f>E365</f>
        <v>422050</v>
      </c>
    </row>
    <row r="365" spans="1:5" ht="18.75" outlineLevel="6">
      <c r="A365" s="21" t="s">
        <v>73</v>
      </c>
      <c r="B365" s="22" t="s">
        <v>110</v>
      </c>
      <c r="C365" s="22" t="s">
        <v>454</v>
      </c>
      <c r="D365" s="22" t="s">
        <v>74</v>
      </c>
      <c r="E365" s="56">
        <v>422050</v>
      </c>
    </row>
    <row r="366" spans="1:5" ht="37.5" outlineLevel="6">
      <c r="A366" s="51" t="s">
        <v>396</v>
      </c>
      <c r="B366" s="22" t="s">
        <v>110</v>
      </c>
      <c r="C366" s="22" t="s">
        <v>397</v>
      </c>
      <c r="D366" s="22" t="s">
        <v>6</v>
      </c>
      <c r="E366" s="56">
        <f>E367</f>
        <v>126000</v>
      </c>
    </row>
    <row r="367" spans="1:5" ht="37.5" outlineLevel="6">
      <c r="A367" s="21" t="s">
        <v>36</v>
      </c>
      <c r="B367" s="22" t="s">
        <v>110</v>
      </c>
      <c r="C367" s="22" t="s">
        <v>397</v>
      </c>
      <c r="D367" s="22" t="s">
        <v>37</v>
      </c>
      <c r="E367" s="56">
        <f>E368</f>
        <v>126000</v>
      </c>
    </row>
    <row r="368" spans="1:5" ht="18.75" outlineLevel="6">
      <c r="A368" s="21" t="s">
        <v>73</v>
      </c>
      <c r="B368" s="22" t="s">
        <v>110</v>
      </c>
      <c r="C368" s="22" t="s">
        <v>397</v>
      </c>
      <c r="D368" s="22" t="s">
        <v>74</v>
      </c>
      <c r="E368" s="56">
        <f>126000</f>
        <v>126000</v>
      </c>
    </row>
    <row r="369" spans="1:5" ht="37.5" outlineLevel="6">
      <c r="A369" s="21" t="s">
        <v>554</v>
      </c>
      <c r="B369" s="22" t="s">
        <v>110</v>
      </c>
      <c r="C369" s="22" t="s">
        <v>555</v>
      </c>
      <c r="D369" s="22" t="s">
        <v>6</v>
      </c>
      <c r="E369" s="56">
        <f>E370</f>
        <v>345000</v>
      </c>
    </row>
    <row r="370" spans="1:5" ht="37.5" outlineLevel="6">
      <c r="A370" s="21" t="s">
        <v>36</v>
      </c>
      <c r="B370" s="22" t="s">
        <v>110</v>
      </c>
      <c r="C370" s="22" t="s">
        <v>555</v>
      </c>
      <c r="D370" s="22" t="s">
        <v>37</v>
      </c>
      <c r="E370" s="56">
        <f>E371</f>
        <v>345000</v>
      </c>
    </row>
    <row r="371" spans="1:5" ht="18.75" outlineLevel="6">
      <c r="A371" s="21" t="s">
        <v>73</v>
      </c>
      <c r="B371" s="22" t="s">
        <v>110</v>
      </c>
      <c r="C371" s="22" t="s">
        <v>555</v>
      </c>
      <c r="D371" s="22" t="s">
        <v>74</v>
      </c>
      <c r="E371" s="56">
        <v>345000</v>
      </c>
    </row>
    <row r="372" spans="1:5" ht="75" outlineLevel="6">
      <c r="A372" s="13" t="s">
        <v>492</v>
      </c>
      <c r="B372" s="22" t="s">
        <v>110</v>
      </c>
      <c r="C372" s="22" t="s">
        <v>493</v>
      </c>
      <c r="D372" s="22" t="s">
        <v>6</v>
      </c>
      <c r="E372" s="56">
        <f>E373</f>
        <v>398999.7</v>
      </c>
    </row>
    <row r="373" spans="1:5" ht="37.5" outlineLevel="6">
      <c r="A373" s="21" t="s">
        <v>36</v>
      </c>
      <c r="B373" s="22" t="s">
        <v>110</v>
      </c>
      <c r="C373" s="22" t="s">
        <v>493</v>
      </c>
      <c r="D373" s="22" t="s">
        <v>37</v>
      </c>
      <c r="E373" s="56">
        <f>E374</f>
        <v>398999.7</v>
      </c>
    </row>
    <row r="374" spans="1:5" ht="18" customHeight="1" outlineLevel="6">
      <c r="A374" s="21" t="s">
        <v>73</v>
      </c>
      <c r="B374" s="22" t="s">
        <v>110</v>
      </c>
      <c r="C374" s="22" t="s">
        <v>493</v>
      </c>
      <c r="D374" s="22" t="s">
        <v>74</v>
      </c>
      <c r="E374" s="56">
        <v>398999.7</v>
      </c>
    </row>
    <row r="375" spans="1:5" ht="58.5" customHeight="1" hidden="1" outlineLevel="3">
      <c r="A375" s="13" t="s">
        <v>248</v>
      </c>
      <c r="B375" s="22" t="s">
        <v>110</v>
      </c>
      <c r="C375" s="22" t="s">
        <v>249</v>
      </c>
      <c r="D375" s="22" t="s">
        <v>6</v>
      </c>
      <c r="E375" s="56">
        <f>E376</f>
        <v>0</v>
      </c>
    </row>
    <row r="376" spans="1:5" ht="37.5" hidden="1" outlineLevel="3">
      <c r="A376" s="21" t="s">
        <v>219</v>
      </c>
      <c r="B376" s="22" t="s">
        <v>110</v>
      </c>
      <c r="C376" s="22" t="s">
        <v>249</v>
      </c>
      <c r="D376" s="22" t="s">
        <v>220</v>
      </c>
      <c r="E376" s="56">
        <f>E377</f>
        <v>0</v>
      </c>
    </row>
    <row r="377" spans="1:5" ht="18.75" hidden="1" outlineLevel="3">
      <c r="A377" s="21" t="s">
        <v>221</v>
      </c>
      <c r="B377" s="22" t="s">
        <v>110</v>
      </c>
      <c r="C377" s="22" t="s">
        <v>249</v>
      </c>
      <c r="D377" s="22" t="s">
        <v>222</v>
      </c>
      <c r="E377" s="56">
        <v>0</v>
      </c>
    </row>
    <row r="378" spans="1:5" ht="56.25" outlineLevel="3">
      <c r="A378" s="21" t="s">
        <v>391</v>
      </c>
      <c r="B378" s="22" t="s">
        <v>110</v>
      </c>
      <c r="C378" s="22" t="s">
        <v>392</v>
      </c>
      <c r="D378" s="22" t="s">
        <v>6</v>
      </c>
      <c r="E378" s="56">
        <f>E379</f>
        <v>12340.2</v>
      </c>
    </row>
    <row r="379" spans="1:5" ht="37.5" outlineLevel="3">
      <c r="A379" s="21" t="s">
        <v>36</v>
      </c>
      <c r="B379" s="22" t="s">
        <v>110</v>
      </c>
      <c r="C379" s="22" t="s">
        <v>392</v>
      </c>
      <c r="D379" s="22" t="s">
        <v>37</v>
      </c>
      <c r="E379" s="56">
        <f>E380</f>
        <v>12340.2</v>
      </c>
    </row>
    <row r="380" spans="1:5" ht="18.75" outlineLevel="3">
      <c r="A380" s="21" t="s">
        <v>73</v>
      </c>
      <c r="B380" s="22" t="s">
        <v>110</v>
      </c>
      <c r="C380" s="22" t="s">
        <v>392</v>
      </c>
      <c r="D380" s="22" t="s">
        <v>74</v>
      </c>
      <c r="E380" s="56">
        <v>12340.2</v>
      </c>
    </row>
    <row r="381" spans="1:5" ht="56.25" outlineLevel="3">
      <c r="A381" s="102" t="s">
        <v>494</v>
      </c>
      <c r="B381" s="22" t="s">
        <v>110</v>
      </c>
      <c r="C381" s="22" t="s">
        <v>495</v>
      </c>
      <c r="D381" s="22" t="s">
        <v>6</v>
      </c>
      <c r="E381" s="56">
        <f>E382</f>
        <v>31512624.06</v>
      </c>
    </row>
    <row r="382" spans="1:5" ht="93.75" outlineLevel="3">
      <c r="A382" s="51" t="s">
        <v>476</v>
      </c>
      <c r="B382" s="22" t="s">
        <v>110</v>
      </c>
      <c r="C382" s="22" t="s">
        <v>515</v>
      </c>
      <c r="D382" s="22" t="s">
        <v>6</v>
      </c>
      <c r="E382" s="56">
        <f>E383</f>
        <v>31512624.06</v>
      </c>
    </row>
    <row r="383" spans="1:5" ht="37.5" outlineLevel="3">
      <c r="A383" s="21" t="s">
        <v>219</v>
      </c>
      <c r="B383" s="22" t="s">
        <v>110</v>
      </c>
      <c r="C383" s="22" t="s">
        <v>515</v>
      </c>
      <c r="D383" s="22" t="s">
        <v>220</v>
      </c>
      <c r="E383" s="56">
        <f>E384</f>
        <v>31512624.06</v>
      </c>
    </row>
    <row r="384" spans="1:5" ht="18.75" outlineLevel="3">
      <c r="A384" s="21" t="s">
        <v>221</v>
      </c>
      <c r="B384" s="22" t="s">
        <v>110</v>
      </c>
      <c r="C384" s="22" t="s">
        <v>515</v>
      </c>
      <c r="D384" s="22" t="s">
        <v>222</v>
      </c>
      <c r="E384" s="56">
        <v>31512624.06</v>
      </c>
    </row>
    <row r="385" spans="1:5" ht="18.75" outlineLevel="1">
      <c r="A385" s="21" t="s">
        <v>70</v>
      </c>
      <c r="B385" s="22" t="s">
        <v>71</v>
      </c>
      <c r="C385" s="22" t="s">
        <v>124</v>
      </c>
      <c r="D385" s="22" t="s">
        <v>6</v>
      </c>
      <c r="E385" s="56">
        <f>E386</f>
        <v>378648367.7</v>
      </c>
    </row>
    <row r="386" spans="1:5" ht="37.5" outlineLevel="2">
      <c r="A386" s="50" t="s">
        <v>347</v>
      </c>
      <c r="B386" s="37" t="s">
        <v>71</v>
      </c>
      <c r="C386" s="37" t="s">
        <v>136</v>
      </c>
      <c r="D386" s="37" t="s">
        <v>6</v>
      </c>
      <c r="E386" s="56">
        <f>E387</f>
        <v>378648367.7</v>
      </c>
    </row>
    <row r="387" spans="1:5" ht="37.5" outlineLevel="3">
      <c r="A387" s="21" t="s">
        <v>351</v>
      </c>
      <c r="B387" s="22" t="s">
        <v>71</v>
      </c>
      <c r="C387" s="22" t="s">
        <v>144</v>
      </c>
      <c r="D387" s="22" t="s">
        <v>6</v>
      </c>
      <c r="E387" s="56">
        <f>E388+E401+E417+E421</f>
        <v>378648367.7</v>
      </c>
    </row>
    <row r="388" spans="1:5" ht="37.5" outlineLevel="4">
      <c r="A388" s="24" t="s">
        <v>164</v>
      </c>
      <c r="B388" s="22" t="s">
        <v>71</v>
      </c>
      <c r="C388" s="22" t="s">
        <v>182</v>
      </c>
      <c r="D388" s="22" t="s">
        <v>6</v>
      </c>
      <c r="E388" s="56">
        <f>E389+E392+E395+E398</f>
        <v>358222952.51</v>
      </c>
    </row>
    <row r="389" spans="1:5" ht="56.25" outlineLevel="4">
      <c r="A389" s="26" t="s">
        <v>496</v>
      </c>
      <c r="B389" s="22" t="s">
        <v>71</v>
      </c>
      <c r="C389" s="22" t="s">
        <v>497</v>
      </c>
      <c r="D389" s="22" t="s">
        <v>6</v>
      </c>
      <c r="E389" s="56">
        <f>E390</f>
        <v>20592000</v>
      </c>
    </row>
    <row r="390" spans="1:5" ht="37.5" outlineLevel="4">
      <c r="A390" s="21" t="s">
        <v>36</v>
      </c>
      <c r="B390" s="22" t="s">
        <v>71</v>
      </c>
      <c r="C390" s="22" t="s">
        <v>497</v>
      </c>
      <c r="D390" s="22" t="s">
        <v>37</v>
      </c>
      <c r="E390" s="56">
        <f>E391</f>
        <v>20592000</v>
      </c>
    </row>
    <row r="391" spans="1:5" ht="18.75" outlineLevel="4">
      <c r="A391" s="21" t="s">
        <v>73</v>
      </c>
      <c r="B391" s="22" t="s">
        <v>71</v>
      </c>
      <c r="C391" s="22" t="s">
        <v>497</v>
      </c>
      <c r="D391" s="22" t="s">
        <v>74</v>
      </c>
      <c r="E391" s="56">
        <v>20592000</v>
      </c>
    </row>
    <row r="392" spans="1:5" ht="40.5" customHeight="1" outlineLevel="5">
      <c r="A392" s="21" t="s">
        <v>113</v>
      </c>
      <c r="B392" s="22" t="s">
        <v>71</v>
      </c>
      <c r="C392" s="22" t="s">
        <v>145</v>
      </c>
      <c r="D392" s="22" t="s">
        <v>6</v>
      </c>
      <c r="E392" s="56">
        <f>E393</f>
        <v>94259812.51</v>
      </c>
    </row>
    <row r="393" spans="1:5" ht="37.5" outlineLevel="6">
      <c r="A393" s="21" t="s">
        <v>36</v>
      </c>
      <c r="B393" s="22" t="s">
        <v>71</v>
      </c>
      <c r="C393" s="22" t="s">
        <v>145</v>
      </c>
      <c r="D393" s="22" t="s">
        <v>37</v>
      </c>
      <c r="E393" s="56">
        <f>E394</f>
        <v>94259812.51</v>
      </c>
    </row>
    <row r="394" spans="1:5" ht="18.75" outlineLevel="4">
      <c r="A394" s="21" t="s">
        <v>73</v>
      </c>
      <c r="B394" s="22" t="s">
        <v>71</v>
      </c>
      <c r="C394" s="22" t="s">
        <v>145</v>
      </c>
      <c r="D394" s="22" t="s">
        <v>74</v>
      </c>
      <c r="E394" s="56">
        <v>94259812.51</v>
      </c>
    </row>
    <row r="395" spans="1:5" ht="75.75" customHeight="1" outlineLevel="5">
      <c r="A395" s="24" t="s">
        <v>352</v>
      </c>
      <c r="B395" s="22" t="s">
        <v>71</v>
      </c>
      <c r="C395" s="22" t="s">
        <v>146</v>
      </c>
      <c r="D395" s="22" t="s">
        <v>6</v>
      </c>
      <c r="E395" s="56">
        <f>E396</f>
        <v>232256540</v>
      </c>
    </row>
    <row r="396" spans="1:5" ht="37.5" outlineLevel="6">
      <c r="A396" s="21" t="s">
        <v>36</v>
      </c>
      <c r="B396" s="22" t="s">
        <v>71</v>
      </c>
      <c r="C396" s="22" t="s">
        <v>146</v>
      </c>
      <c r="D396" s="22" t="s">
        <v>37</v>
      </c>
      <c r="E396" s="56">
        <f>E397</f>
        <v>232256540</v>
      </c>
    </row>
    <row r="397" spans="1:5" ht="18.75" outlineLevel="6">
      <c r="A397" s="21" t="s">
        <v>73</v>
      </c>
      <c r="B397" s="22" t="s">
        <v>71</v>
      </c>
      <c r="C397" s="22" t="s">
        <v>146</v>
      </c>
      <c r="D397" s="22" t="s">
        <v>74</v>
      </c>
      <c r="E397" s="56">
        <v>232256540</v>
      </c>
    </row>
    <row r="398" spans="1:5" ht="78" customHeight="1" outlineLevel="6">
      <c r="A398" s="23" t="s">
        <v>408</v>
      </c>
      <c r="B398" s="22" t="s">
        <v>71</v>
      </c>
      <c r="C398" s="22" t="s">
        <v>409</v>
      </c>
      <c r="D398" s="22" t="s">
        <v>6</v>
      </c>
      <c r="E398" s="56">
        <f>E399</f>
        <v>11114600</v>
      </c>
    </row>
    <row r="399" spans="1:5" ht="37.5" outlineLevel="6">
      <c r="A399" s="21" t="s">
        <v>36</v>
      </c>
      <c r="B399" s="22" t="s">
        <v>71</v>
      </c>
      <c r="C399" s="22" t="s">
        <v>409</v>
      </c>
      <c r="D399" s="22" t="s">
        <v>37</v>
      </c>
      <c r="E399" s="56">
        <f>E400</f>
        <v>11114600</v>
      </c>
    </row>
    <row r="400" spans="1:5" ht="18.75" outlineLevel="6">
      <c r="A400" s="21" t="s">
        <v>73</v>
      </c>
      <c r="B400" s="22" t="s">
        <v>71</v>
      </c>
      <c r="C400" s="22" t="s">
        <v>409</v>
      </c>
      <c r="D400" s="22" t="s">
        <v>74</v>
      </c>
      <c r="E400" s="56">
        <v>11114600</v>
      </c>
    </row>
    <row r="401" spans="1:5" ht="19.5" customHeight="1" outlineLevel="6">
      <c r="A401" s="51" t="s">
        <v>165</v>
      </c>
      <c r="B401" s="22" t="s">
        <v>71</v>
      </c>
      <c r="C401" s="22" t="s">
        <v>180</v>
      </c>
      <c r="D401" s="22" t="s">
        <v>6</v>
      </c>
      <c r="E401" s="56">
        <f>E402+E405+E411+E414+E408</f>
        <v>11189059.19</v>
      </c>
    </row>
    <row r="402" spans="1:5" ht="18.75" outlineLevel="6">
      <c r="A402" s="21" t="s">
        <v>223</v>
      </c>
      <c r="B402" s="22" t="s">
        <v>71</v>
      </c>
      <c r="C402" s="22" t="s">
        <v>224</v>
      </c>
      <c r="D402" s="22" t="s">
        <v>6</v>
      </c>
      <c r="E402" s="56">
        <f>E403</f>
        <v>154798</v>
      </c>
    </row>
    <row r="403" spans="1:5" ht="37.5" outlineLevel="6">
      <c r="A403" s="21" t="s">
        <v>36</v>
      </c>
      <c r="B403" s="22" t="s">
        <v>71</v>
      </c>
      <c r="C403" s="22" t="s">
        <v>224</v>
      </c>
      <c r="D403" s="22" t="s">
        <v>37</v>
      </c>
      <c r="E403" s="56">
        <f>E404</f>
        <v>154798</v>
      </c>
    </row>
    <row r="404" spans="1:5" ht="18.75" outlineLevel="6">
      <c r="A404" s="21" t="s">
        <v>73</v>
      </c>
      <c r="B404" s="22" t="s">
        <v>71</v>
      </c>
      <c r="C404" s="22" t="s">
        <v>224</v>
      </c>
      <c r="D404" s="22" t="s">
        <v>74</v>
      </c>
      <c r="E404" s="56">
        <v>154798</v>
      </c>
    </row>
    <row r="405" spans="1:5" ht="18.75" outlineLevel="6">
      <c r="A405" s="49" t="s">
        <v>262</v>
      </c>
      <c r="B405" s="22" t="s">
        <v>71</v>
      </c>
      <c r="C405" s="22" t="s">
        <v>263</v>
      </c>
      <c r="D405" s="22" t="s">
        <v>6</v>
      </c>
      <c r="E405" s="56">
        <f>E406</f>
        <v>1351000.34</v>
      </c>
    </row>
    <row r="406" spans="1:5" ht="37.5" outlineLevel="6">
      <c r="A406" s="21" t="s">
        <v>36</v>
      </c>
      <c r="B406" s="22" t="s">
        <v>71</v>
      </c>
      <c r="C406" s="22" t="s">
        <v>263</v>
      </c>
      <c r="D406" s="22" t="s">
        <v>37</v>
      </c>
      <c r="E406" s="56">
        <f>E407</f>
        <v>1351000.34</v>
      </c>
    </row>
    <row r="407" spans="1:5" ht="18.75" outlineLevel="6">
      <c r="A407" s="21" t="s">
        <v>73</v>
      </c>
      <c r="B407" s="22" t="s">
        <v>71</v>
      </c>
      <c r="C407" s="22" t="s">
        <v>263</v>
      </c>
      <c r="D407" s="22" t="s">
        <v>74</v>
      </c>
      <c r="E407" s="56">
        <v>1351000.34</v>
      </c>
    </row>
    <row r="408" spans="1:5" ht="37.5" outlineLevel="6">
      <c r="A408" s="51" t="s">
        <v>396</v>
      </c>
      <c r="B408" s="22" t="s">
        <v>71</v>
      </c>
      <c r="C408" s="22" t="s">
        <v>549</v>
      </c>
      <c r="D408" s="22" t="s">
        <v>6</v>
      </c>
      <c r="E408" s="56">
        <f>E409</f>
        <v>1879885</v>
      </c>
    </row>
    <row r="409" spans="1:5" ht="37.5" outlineLevel="6">
      <c r="A409" s="21" t="s">
        <v>36</v>
      </c>
      <c r="B409" s="22" t="s">
        <v>71</v>
      </c>
      <c r="C409" s="22" t="s">
        <v>549</v>
      </c>
      <c r="D409" s="22" t="s">
        <v>37</v>
      </c>
      <c r="E409" s="56">
        <f>E410</f>
        <v>1879885</v>
      </c>
    </row>
    <row r="410" spans="1:5" ht="18.75" outlineLevel="6">
      <c r="A410" s="21" t="s">
        <v>73</v>
      </c>
      <c r="B410" s="22" t="s">
        <v>71</v>
      </c>
      <c r="C410" s="22" t="s">
        <v>549</v>
      </c>
      <c r="D410" s="22" t="s">
        <v>74</v>
      </c>
      <c r="E410" s="56">
        <v>1879885</v>
      </c>
    </row>
    <row r="411" spans="1:5" ht="56.25" outlineLevel="6">
      <c r="A411" s="26" t="s">
        <v>498</v>
      </c>
      <c r="B411" s="22" t="s">
        <v>71</v>
      </c>
      <c r="C411" s="22" t="s">
        <v>499</v>
      </c>
      <c r="D411" s="22" t="s">
        <v>6</v>
      </c>
      <c r="E411" s="56">
        <f>E412</f>
        <v>7642785.42</v>
      </c>
    </row>
    <row r="412" spans="1:5" ht="37.5" outlineLevel="6">
      <c r="A412" s="21" t="s">
        <v>36</v>
      </c>
      <c r="B412" s="22" t="s">
        <v>71</v>
      </c>
      <c r="C412" s="22" t="s">
        <v>499</v>
      </c>
      <c r="D412" s="22" t="s">
        <v>37</v>
      </c>
      <c r="E412" s="56">
        <f>E413</f>
        <v>7642785.42</v>
      </c>
    </row>
    <row r="413" spans="1:5" ht="18.75" outlineLevel="6">
      <c r="A413" s="21" t="s">
        <v>73</v>
      </c>
      <c r="B413" s="22" t="s">
        <v>71</v>
      </c>
      <c r="C413" s="22" t="s">
        <v>499</v>
      </c>
      <c r="D413" s="22" t="s">
        <v>74</v>
      </c>
      <c r="E413" s="56">
        <v>7642785.42</v>
      </c>
    </row>
    <row r="414" spans="1:5" ht="20.25" customHeight="1" outlineLevel="6">
      <c r="A414" s="21" t="s">
        <v>393</v>
      </c>
      <c r="B414" s="22" t="s">
        <v>71</v>
      </c>
      <c r="C414" s="22" t="s">
        <v>394</v>
      </c>
      <c r="D414" s="22" t="s">
        <v>6</v>
      </c>
      <c r="E414" s="56">
        <f>E415</f>
        <v>160590.43</v>
      </c>
    </row>
    <row r="415" spans="1:5" ht="39" customHeight="1" outlineLevel="6">
      <c r="A415" s="21" t="s">
        <v>36</v>
      </c>
      <c r="B415" s="22" t="s">
        <v>71</v>
      </c>
      <c r="C415" s="22" t="s">
        <v>394</v>
      </c>
      <c r="D415" s="22" t="s">
        <v>37</v>
      </c>
      <c r="E415" s="56">
        <f>E416</f>
        <v>160590.43</v>
      </c>
    </row>
    <row r="416" spans="1:5" ht="18.75" outlineLevel="6">
      <c r="A416" s="21" t="s">
        <v>73</v>
      </c>
      <c r="B416" s="22" t="s">
        <v>71</v>
      </c>
      <c r="C416" s="22" t="s">
        <v>394</v>
      </c>
      <c r="D416" s="22" t="s">
        <v>74</v>
      </c>
      <c r="E416" s="56">
        <v>160590.43</v>
      </c>
    </row>
    <row r="417" spans="1:5" ht="37.5" outlineLevel="6">
      <c r="A417" s="51" t="s">
        <v>229</v>
      </c>
      <c r="B417" s="22" t="s">
        <v>71</v>
      </c>
      <c r="C417" s="22" t="s">
        <v>183</v>
      </c>
      <c r="D417" s="22" t="s">
        <v>6</v>
      </c>
      <c r="E417" s="56">
        <f>E418</f>
        <v>6226250</v>
      </c>
    </row>
    <row r="418" spans="1:5" ht="93.75" outlineLevel="6">
      <c r="A418" s="103" t="s">
        <v>510</v>
      </c>
      <c r="B418" s="22" t="s">
        <v>71</v>
      </c>
      <c r="C418" s="22" t="s">
        <v>511</v>
      </c>
      <c r="D418" s="22" t="s">
        <v>6</v>
      </c>
      <c r="E418" s="56">
        <f>E419</f>
        <v>6226250</v>
      </c>
    </row>
    <row r="419" spans="1:5" ht="37.5" outlineLevel="6">
      <c r="A419" s="21" t="s">
        <v>36</v>
      </c>
      <c r="B419" s="22" t="s">
        <v>71</v>
      </c>
      <c r="C419" s="22" t="s">
        <v>511</v>
      </c>
      <c r="D419" s="22" t="s">
        <v>37</v>
      </c>
      <c r="E419" s="56">
        <f>E420</f>
        <v>6226250</v>
      </c>
    </row>
    <row r="420" spans="1:5" ht="18.75" outlineLevel="6">
      <c r="A420" s="21" t="s">
        <v>73</v>
      </c>
      <c r="B420" s="22" t="s">
        <v>71</v>
      </c>
      <c r="C420" s="22" t="s">
        <v>511</v>
      </c>
      <c r="D420" s="22" t="s">
        <v>74</v>
      </c>
      <c r="E420" s="56">
        <v>6226250</v>
      </c>
    </row>
    <row r="421" spans="1:5" ht="18.75" outlineLevel="6">
      <c r="A421" s="26" t="s">
        <v>406</v>
      </c>
      <c r="B421" s="22" t="s">
        <v>71</v>
      </c>
      <c r="C421" s="22" t="s">
        <v>264</v>
      </c>
      <c r="D421" s="22" t="s">
        <v>6</v>
      </c>
      <c r="E421" s="56">
        <f>E422</f>
        <v>3010106</v>
      </c>
    </row>
    <row r="422" spans="1:5" ht="37.5" outlineLevel="6">
      <c r="A422" s="21" t="s">
        <v>407</v>
      </c>
      <c r="B422" s="22" t="s">
        <v>71</v>
      </c>
      <c r="C422" s="22" t="s">
        <v>507</v>
      </c>
      <c r="D422" s="22" t="s">
        <v>6</v>
      </c>
      <c r="E422" s="56">
        <f>E423</f>
        <v>3010106</v>
      </c>
    </row>
    <row r="423" spans="1:5" ht="37.5" outlineLevel="6">
      <c r="A423" s="21" t="s">
        <v>36</v>
      </c>
      <c r="B423" s="22" t="s">
        <v>71</v>
      </c>
      <c r="C423" s="22" t="s">
        <v>507</v>
      </c>
      <c r="D423" s="22" t="s">
        <v>37</v>
      </c>
      <c r="E423" s="56">
        <f>E424</f>
        <v>3010106</v>
      </c>
    </row>
    <row r="424" spans="1:5" ht="18.75" outlineLevel="6">
      <c r="A424" s="21" t="s">
        <v>73</v>
      </c>
      <c r="B424" s="22" t="s">
        <v>71</v>
      </c>
      <c r="C424" s="22" t="s">
        <v>507</v>
      </c>
      <c r="D424" s="22" t="s">
        <v>74</v>
      </c>
      <c r="E424" s="56">
        <v>3010106</v>
      </c>
    </row>
    <row r="425" spans="1:5" ht="18.75" outlineLevel="6">
      <c r="A425" s="21" t="s">
        <v>212</v>
      </c>
      <c r="B425" s="22" t="s">
        <v>211</v>
      </c>
      <c r="C425" s="22" t="s">
        <v>124</v>
      </c>
      <c r="D425" s="22" t="s">
        <v>6</v>
      </c>
      <c r="E425" s="56">
        <f>E426+E452</f>
        <v>40650710</v>
      </c>
    </row>
    <row r="426" spans="1:5" ht="37.5" outlineLevel="6">
      <c r="A426" s="50" t="s">
        <v>347</v>
      </c>
      <c r="B426" s="37" t="s">
        <v>211</v>
      </c>
      <c r="C426" s="37" t="s">
        <v>136</v>
      </c>
      <c r="D426" s="37" t="s">
        <v>6</v>
      </c>
      <c r="E426" s="56">
        <f>E427</f>
        <v>24173790</v>
      </c>
    </row>
    <row r="427" spans="1:5" ht="37.5" outlineLevel="3">
      <c r="A427" s="21" t="s">
        <v>353</v>
      </c>
      <c r="B427" s="22" t="s">
        <v>211</v>
      </c>
      <c r="C427" s="22" t="s">
        <v>147</v>
      </c>
      <c r="D427" s="22" t="s">
        <v>6</v>
      </c>
      <c r="E427" s="56">
        <f>E428+E435+E442+E432</f>
        <v>24173790</v>
      </c>
    </row>
    <row r="428" spans="1:5" ht="37.5" outlineLevel="4">
      <c r="A428" s="52" t="s">
        <v>166</v>
      </c>
      <c r="B428" s="22" t="s">
        <v>211</v>
      </c>
      <c r="C428" s="22" t="s">
        <v>184</v>
      </c>
      <c r="D428" s="22" t="s">
        <v>6</v>
      </c>
      <c r="E428" s="56">
        <f>E429</f>
        <v>23484740</v>
      </c>
    </row>
    <row r="429" spans="1:5" ht="56.25" outlineLevel="5">
      <c r="A429" s="21" t="s">
        <v>114</v>
      </c>
      <c r="B429" s="22" t="s">
        <v>211</v>
      </c>
      <c r="C429" s="22" t="s">
        <v>149</v>
      </c>
      <c r="D429" s="22" t="s">
        <v>6</v>
      </c>
      <c r="E429" s="56">
        <f>E430</f>
        <v>23484740</v>
      </c>
    </row>
    <row r="430" spans="1:5" ht="37.5" outlineLevel="6">
      <c r="A430" s="21" t="s">
        <v>36</v>
      </c>
      <c r="B430" s="22" t="s">
        <v>211</v>
      </c>
      <c r="C430" s="22" t="s">
        <v>149</v>
      </c>
      <c r="D430" s="22" t="s">
        <v>37</v>
      </c>
      <c r="E430" s="56">
        <f>E431</f>
        <v>23484740</v>
      </c>
    </row>
    <row r="431" spans="1:5" ht="18.75" outlineLevel="6">
      <c r="A431" s="21" t="s">
        <v>73</v>
      </c>
      <c r="B431" s="22" t="s">
        <v>211</v>
      </c>
      <c r="C431" s="22" t="s">
        <v>149</v>
      </c>
      <c r="D431" s="22" t="s">
        <v>74</v>
      </c>
      <c r="E431" s="56">
        <v>23484740</v>
      </c>
    </row>
    <row r="432" spans="1:5" ht="37.5" outlineLevel="6">
      <c r="A432" s="21" t="s">
        <v>564</v>
      </c>
      <c r="B432" s="22" t="s">
        <v>211</v>
      </c>
      <c r="C432" s="22" t="s">
        <v>565</v>
      </c>
      <c r="D432" s="22" t="s">
        <v>6</v>
      </c>
      <c r="E432" s="56">
        <f>E433</f>
        <v>401100</v>
      </c>
    </row>
    <row r="433" spans="1:5" ht="37.5" outlineLevel="6">
      <c r="A433" s="21" t="s">
        <v>36</v>
      </c>
      <c r="B433" s="22" t="s">
        <v>211</v>
      </c>
      <c r="C433" s="22" t="s">
        <v>566</v>
      </c>
      <c r="D433" s="22" t="s">
        <v>37</v>
      </c>
      <c r="E433" s="56">
        <f>E434</f>
        <v>401100</v>
      </c>
    </row>
    <row r="434" spans="1:5" ht="18.75" outlineLevel="6">
      <c r="A434" s="21" t="s">
        <v>73</v>
      </c>
      <c r="B434" s="22" t="s">
        <v>211</v>
      </c>
      <c r="C434" s="22" t="s">
        <v>566</v>
      </c>
      <c r="D434" s="22" t="s">
        <v>74</v>
      </c>
      <c r="E434" s="56">
        <v>401100</v>
      </c>
    </row>
    <row r="435" spans="1:5" ht="37.5" outlineLevel="5">
      <c r="A435" s="24" t="s">
        <v>354</v>
      </c>
      <c r="B435" s="22" t="s">
        <v>211</v>
      </c>
      <c r="C435" s="22" t="s">
        <v>185</v>
      </c>
      <c r="D435" s="22" t="s">
        <v>6</v>
      </c>
      <c r="E435" s="56">
        <f>E436+E439+E449+E446</f>
        <v>287950</v>
      </c>
    </row>
    <row r="436" spans="1:5" ht="18.75" outlineLevel="6">
      <c r="A436" s="21" t="s">
        <v>223</v>
      </c>
      <c r="B436" s="22" t="s">
        <v>211</v>
      </c>
      <c r="C436" s="22" t="s">
        <v>241</v>
      </c>
      <c r="D436" s="22" t="s">
        <v>6</v>
      </c>
      <c r="E436" s="56">
        <f>E437</f>
        <v>24800</v>
      </c>
    </row>
    <row r="437" spans="1:5" ht="37.5" outlineLevel="6">
      <c r="A437" s="21" t="s">
        <v>36</v>
      </c>
      <c r="B437" s="22" t="s">
        <v>211</v>
      </c>
      <c r="C437" s="22" t="s">
        <v>241</v>
      </c>
      <c r="D437" s="22" t="s">
        <v>37</v>
      </c>
      <c r="E437" s="56">
        <f>E438</f>
        <v>24800</v>
      </c>
    </row>
    <row r="438" spans="1:5" ht="18.75" outlineLevel="6">
      <c r="A438" s="21" t="s">
        <v>73</v>
      </c>
      <c r="B438" s="22" t="s">
        <v>211</v>
      </c>
      <c r="C438" s="22" t="s">
        <v>241</v>
      </c>
      <c r="D438" s="22" t="s">
        <v>74</v>
      </c>
      <c r="E438" s="56">
        <f>24800</f>
        <v>24800</v>
      </c>
    </row>
    <row r="439" spans="1:5" ht="18.75" outlineLevel="6">
      <c r="A439" s="21" t="s">
        <v>111</v>
      </c>
      <c r="B439" s="22" t="s">
        <v>211</v>
      </c>
      <c r="C439" s="22" t="s">
        <v>148</v>
      </c>
      <c r="D439" s="22" t="s">
        <v>6</v>
      </c>
      <c r="E439" s="56">
        <f>E440</f>
        <v>85500</v>
      </c>
    </row>
    <row r="440" spans="1:5" ht="37.5" outlineLevel="6">
      <c r="A440" s="21" t="s">
        <v>36</v>
      </c>
      <c r="B440" s="22" t="s">
        <v>211</v>
      </c>
      <c r="C440" s="22" t="s">
        <v>148</v>
      </c>
      <c r="D440" s="22" t="s">
        <v>37</v>
      </c>
      <c r="E440" s="56">
        <f>E441</f>
        <v>85500</v>
      </c>
    </row>
    <row r="441" spans="1:5" ht="18" customHeight="1" outlineLevel="6">
      <c r="A441" s="21" t="s">
        <v>73</v>
      </c>
      <c r="B441" s="22" t="s">
        <v>211</v>
      </c>
      <c r="C441" s="22" t="s">
        <v>148</v>
      </c>
      <c r="D441" s="22" t="s">
        <v>74</v>
      </c>
      <c r="E441" s="56">
        <f>85500</f>
        <v>85500</v>
      </c>
    </row>
    <row r="442" spans="1:5" ht="18.75" hidden="1" outlineLevel="6">
      <c r="A442" s="21" t="s">
        <v>330</v>
      </c>
      <c r="B442" s="22" t="s">
        <v>211</v>
      </c>
      <c r="C442" s="22" t="s">
        <v>255</v>
      </c>
      <c r="D442" s="22" t="s">
        <v>6</v>
      </c>
      <c r="E442" s="56">
        <f>E443</f>
        <v>0</v>
      </c>
    </row>
    <row r="443" spans="1:5" ht="37.5" hidden="1" outlineLevel="6">
      <c r="A443" s="21" t="s">
        <v>502</v>
      </c>
      <c r="B443" s="22" t="s">
        <v>211</v>
      </c>
      <c r="C443" s="22" t="s">
        <v>503</v>
      </c>
      <c r="D443" s="22" t="s">
        <v>6</v>
      </c>
      <c r="E443" s="56">
        <f>E444</f>
        <v>0</v>
      </c>
    </row>
    <row r="444" spans="1:5" ht="37.5" hidden="1" outlineLevel="6">
      <c r="A444" s="21" t="s">
        <v>36</v>
      </c>
      <c r="B444" s="22" t="s">
        <v>211</v>
      </c>
      <c r="C444" s="22" t="s">
        <v>503</v>
      </c>
      <c r="D444" s="22" t="s">
        <v>37</v>
      </c>
      <c r="E444" s="56">
        <f>E445</f>
        <v>0</v>
      </c>
    </row>
    <row r="445" spans="1:5" ht="18.75" hidden="1" outlineLevel="6">
      <c r="A445" s="21" t="s">
        <v>73</v>
      </c>
      <c r="B445" s="22" t="s">
        <v>211</v>
      </c>
      <c r="C445" s="22" t="s">
        <v>503</v>
      </c>
      <c r="D445" s="22" t="s">
        <v>74</v>
      </c>
      <c r="E445" s="56">
        <v>0</v>
      </c>
    </row>
    <row r="446" spans="1:5" ht="18.75" outlineLevel="6">
      <c r="A446" s="49" t="s">
        <v>262</v>
      </c>
      <c r="B446" s="22" t="s">
        <v>211</v>
      </c>
      <c r="C446" s="22" t="s">
        <v>560</v>
      </c>
      <c r="D446" s="22" t="s">
        <v>6</v>
      </c>
      <c r="E446" s="56">
        <f>E447</f>
        <v>125650</v>
      </c>
    </row>
    <row r="447" spans="1:5" ht="37.5" outlineLevel="6">
      <c r="A447" s="21" t="s">
        <v>36</v>
      </c>
      <c r="B447" s="22" t="s">
        <v>211</v>
      </c>
      <c r="C447" s="22" t="s">
        <v>560</v>
      </c>
      <c r="D447" s="22" t="s">
        <v>37</v>
      </c>
      <c r="E447" s="56">
        <f>E448</f>
        <v>125650</v>
      </c>
    </row>
    <row r="448" spans="1:5" ht="18.75" outlineLevel="6">
      <c r="A448" s="21" t="s">
        <v>73</v>
      </c>
      <c r="B448" s="22" t="s">
        <v>211</v>
      </c>
      <c r="C448" s="22" t="s">
        <v>560</v>
      </c>
      <c r="D448" s="22" t="s">
        <v>74</v>
      </c>
      <c r="E448" s="56">
        <v>125650</v>
      </c>
    </row>
    <row r="449" spans="1:5" ht="37.5" outlineLevel="6">
      <c r="A449" s="51" t="s">
        <v>396</v>
      </c>
      <c r="B449" s="22" t="s">
        <v>211</v>
      </c>
      <c r="C449" s="106" t="s">
        <v>556</v>
      </c>
      <c r="D449" s="22" t="s">
        <v>6</v>
      </c>
      <c r="E449" s="56">
        <f>E450</f>
        <v>52000</v>
      </c>
    </row>
    <row r="450" spans="1:5" ht="37.5" outlineLevel="6">
      <c r="A450" s="21" t="s">
        <v>36</v>
      </c>
      <c r="B450" s="22" t="s">
        <v>211</v>
      </c>
      <c r="C450" s="22" t="s">
        <v>556</v>
      </c>
      <c r="D450" s="22" t="s">
        <v>37</v>
      </c>
      <c r="E450" s="56">
        <f>E451</f>
        <v>52000</v>
      </c>
    </row>
    <row r="451" spans="1:5" ht="18.75" outlineLevel="6">
      <c r="A451" s="21" t="s">
        <v>73</v>
      </c>
      <c r="B451" s="22" t="s">
        <v>211</v>
      </c>
      <c r="C451" s="22" t="s">
        <v>556</v>
      </c>
      <c r="D451" s="22" t="s">
        <v>74</v>
      </c>
      <c r="E451" s="56">
        <v>52000</v>
      </c>
    </row>
    <row r="452" spans="1:5" ht="37.5" outlineLevel="6">
      <c r="A452" s="21" t="s">
        <v>318</v>
      </c>
      <c r="B452" s="22" t="s">
        <v>211</v>
      </c>
      <c r="C452" s="22" t="s">
        <v>134</v>
      </c>
      <c r="D452" s="22" t="s">
        <v>6</v>
      </c>
      <c r="E452" s="56">
        <f>E453+E457</f>
        <v>16476920</v>
      </c>
    </row>
    <row r="453" spans="1:5" ht="21" customHeight="1" outlineLevel="6">
      <c r="A453" s="21" t="s">
        <v>319</v>
      </c>
      <c r="B453" s="22" t="s">
        <v>211</v>
      </c>
      <c r="C453" s="22" t="s">
        <v>188</v>
      </c>
      <c r="D453" s="22" t="s">
        <v>6</v>
      </c>
      <c r="E453" s="56">
        <f>E454</f>
        <v>16476920</v>
      </c>
    </row>
    <row r="454" spans="1:5" ht="41.25" customHeight="1" outlineLevel="6">
      <c r="A454" s="21" t="s">
        <v>72</v>
      </c>
      <c r="B454" s="22" t="s">
        <v>211</v>
      </c>
      <c r="C454" s="22" t="s">
        <v>135</v>
      </c>
      <c r="D454" s="22" t="s">
        <v>6</v>
      </c>
      <c r="E454" s="56">
        <f>E455</f>
        <v>16476920</v>
      </c>
    </row>
    <row r="455" spans="1:5" ht="37.5" outlineLevel="6">
      <c r="A455" s="21" t="s">
        <v>36</v>
      </c>
      <c r="B455" s="22" t="s">
        <v>211</v>
      </c>
      <c r="C455" s="22" t="s">
        <v>135</v>
      </c>
      <c r="D455" s="22" t="s">
        <v>37</v>
      </c>
      <c r="E455" s="56">
        <f>E456</f>
        <v>16476920</v>
      </c>
    </row>
    <row r="456" spans="1:5" ht="18.75" outlineLevel="6">
      <c r="A456" s="21" t="s">
        <v>73</v>
      </c>
      <c r="B456" s="22" t="s">
        <v>211</v>
      </c>
      <c r="C456" s="22" t="s">
        <v>135</v>
      </c>
      <c r="D456" s="22" t="s">
        <v>74</v>
      </c>
      <c r="E456" s="56">
        <v>16476920</v>
      </c>
    </row>
    <row r="457" spans="1:5" ht="21" customHeight="1" hidden="1" outlineLevel="6">
      <c r="A457" s="21" t="s">
        <v>170</v>
      </c>
      <c r="B457" s="22" t="s">
        <v>211</v>
      </c>
      <c r="C457" s="22" t="s">
        <v>189</v>
      </c>
      <c r="D457" s="22" t="s">
        <v>6</v>
      </c>
      <c r="E457" s="56">
        <f>E458</f>
        <v>0</v>
      </c>
    </row>
    <row r="458" spans="1:5" ht="75" hidden="1" outlineLevel="6">
      <c r="A458" s="21" t="s">
        <v>440</v>
      </c>
      <c r="B458" s="22" t="s">
        <v>211</v>
      </c>
      <c r="C458" s="22" t="s">
        <v>441</v>
      </c>
      <c r="D458" s="22" t="s">
        <v>6</v>
      </c>
      <c r="E458" s="56">
        <f>E459</f>
        <v>0</v>
      </c>
    </row>
    <row r="459" spans="1:5" ht="37.5" hidden="1" outlineLevel="6">
      <c r="A459" s="21" t="s">
        <v>36</v>
      </c>
      <c r="B459" s="22" t="s">
        <v>211</v>
      </c>
      <c r="C459" s="22" t="s">
        <v>441</v>
      </c>
      <c r="D459" s="22" t="s">
        <v>37</v>
      </c>
      <c r="E459" s="56">
        <f>E460</f>
        <v>0</v>
      </c>
    </row>
    <row r="460" spans="1:5" ht="18.75" hidden="1" outlineLevel="6">
      <c r="A460" s="21" t="s">
        <v>73</v>
      </c>
      <c r="B460" s="22" t="s">
        <v>211</v>
      </c>
      <c r="C460" s="22" t="s">
        <v>441</v>
      </c>
      <c r="D460" s="22" t="s">
        <v>74</v>
      </c>
      <c r="E460" s="56">
        <v>0</v>
      </c>
    </row>
    <row r="461" spans="1:5" ht="18.75" outlineLevel="1" collapsed="1">
      <c r="A461" s="21" t="s">
        <v>75</v>
      </c>
      <c r="B461" s="22" t="s">
        <v>76</v>
      </c>
      <c r="C461" s="22" t="s">
        <v>124</v>
      </c>
      <c r="D461" s="22" t="s">
        <v>6</v>
      </c>
      <c r="E461" s="56">
        <f>E462</f>
        <v>2714547.6</v>
      </c>
    </row>
    <row r="462" spans="1:5" s="47" customFormat="1" ht="37.5" outlineLevel="2">
      <c r="A462" s="50" t="s">
        <v>347</v>
      </c>
      <c r="B462" s="37" t="s">
        <v>76</v>
      </c>
      <c r="C462" s="37" t="s">
        <v>136</v>
      </c>
      <c r="D462" s="37" t="s">
        <v>6</v>
      </c>
      <c r="E462" s="58">
        <f>E463+E476</f>
        <v>2714547.6</v>
      </c>
    </row>
    <row r="463" spans="1:5" ht="37.5" outlineLevel="3">
      <c r="A463" s="21" t="s">
        <v>350</v>
      </c>
      <c r="B463" s="22" t="s">
        <v>76</v>
      </c>
      <c r="C463" s="22" t="s">
        <v>144</v>
      </c>
      <c r="D463" s="22" t="s">
        <v>6</v>
      </c>
      <c r="E463" s="56">
        <f>E464+E468</f>
        <v>2590547.6</v>
      </c>
    </row>
    <row r="464" spans="1:5" ht="18.75" customHeight="1" outlineLevel="3">
      <c r="A464" s="51" t="s">
        <v>165</v>
      </c>
      <c r="B464" s="22" t="s">
        <v>76</v>
      </c>
      <c r="C464" s="22" t="s">
        <v>180</v>
      </c>
      <c r="D464" s="22" t="s">
        <v>6</v>
      </c>
      <c r="E464" s="56">
        <f>E465</f>
        <v>70000</v>
      </c>
    </row>
    <row r="465" spans="1:5" ht="18.75" outlineLevel="3">
      <c r="A465" s="21" t="s">
        <v>380</v>
      </c>
      <c r="B465" s="22" t="s">
        <v>76</v>
      </c>
      <c r="C465" s="22" t="s">
        <v>195</v>
      </c>
      <c r="D465" s="22" t="s">
        <v>6</v>
      </c>
      <c r="E465" s="56">
        <f>E466</f>
        <v>70000</v>
      </c>
    </row>
    <row r="466" spans="1:5" ht="17.25" customHeight="1" outlineLevel="3">
      <c r="A466" s="21" t="s">
        <v>15</v>
      </c>
      <c r="B466" s="22" t="s">
        <v>76</v>
      </c>
      <c r="C466" s="22" t="s">
        <v>195</v>
      </c>
      <c r="D466" s="22" t="s">
        <v>16</v>
      </c>
      <c r="E466" s="56">
        <f>E467</f>
        <v>70000</v>
      </c>
    </row>
    <row r="467" spans="1:5" ht="21" customHeight="1" outlineLevel="4">
      <c r="A467" s="21" t="s">
        <v>17</v>
      </c>
      <c r="B467" s="22" t="s">
        <v>76</v>
      </c>
      <c r="C467" s="22" t="s">
        <v>195</v>
      </c>
      <c r="D467" s="22" t="s">
        <v>18</v>
      </c>
      <c r="E467" s="56">
        <f>70000</f>
        <v>70000</v>
      </c>
    </row>
    <row r="468" spans="1:5" ht="21" customHeight="1" outlineLevel="6">
      <c r="A468" s="51" t="s">
        <v>229</v>
      </c>
      <c r="B468" s="22" t="s">
        <v>76</v>
      </c>
      <c r="C468" s="22" t="s">
        <v>183</v>
      </c>
      <c r="D468" s="22" t="s">
        <v>6</v>
      </c>
      <c r="E468" s="56">
        <f>E469</f>
        <v>2520547.6</v>
      </c>
    </row>
    <row r="469" spans="1:5" ht="75" outlineLevel="6">
      <c r="A469" s="13" t="s">
        <v>355</v>
      </c>
      <c r="B469" s="22" t="s">
        <v>76</v>
      </c>
      <c r="C469" s="22" t="s">
        <v>150</v>
      </c>
      <c r="D469" s="22" t="s">
        <v>6</v>
      </c>
      <c r="E469" s="56">
        <f>E470+E472+E474</f>
        <v>2520547.6</v>
      </c>
    </row>
    <row r="470" spans="1:5" ht="37.5" outlineLevel="6">
      <c r="A470" s="21" t="s">
        <v>15</v>
      </c>
      <c r="B470" s="22" t="s">
        <v>76</v>
      </c>
      <c r="C470" s="22" t="s">
        <v>150</v>
      </c>
      <c r="D470" s="22" t="s">
        <v>16</v>
      </c>
      <c r="E470" s="56">
        <f>E471</f>
        <v>2000</v>
      </c>
    </row>
    <row r="471" spans="1:5" ht="37.5" outlineLevel="6">
      <c r="A471" s="21" t="s">
        <v>17</v>
      </c>
      <c r="B471" s="22" t="s">
        <v>76</v>
      </c>
      <c r="C471" s="22" t="s">
        <v>150</v>
      </c>
      <c r="D471" s="22" t="s">
        <v>18</v>
      </c>
      <c r="E471" s="56">
        <v>2000</v>
      </c>
    </row>
    <row r="472" spans="1:5" ht="18.75" outlineLevel="5">
      <c r="A472" s="21" t="s">
        <v>89</v>
      </c>
      <c r="B472" s="22" t="s">
        <v>76</v>
      </c>
      <c r="C472" s="22" t="s">
        <v>150</v>
      </c>
      <c r="D472" s="22" t="s">
        <v>90</v>
      </c>
      <c r="E472" s="56">
        <f>E473</f>
        <v>320000</v>
      </c>
    </row>
    <row r="473" spans="1:5" ht="18.75" customHeight="1" outlineLevel="6">
      <c r="A473" s="21" t="s">
        <v>96</v>
      </c>
      <c r="B473" s="22" t="s">
        <v>76</v>
      </c>
      <c r="C473" s="22" t="s">
        <v>150</v>
      </c>
      <c r="D473" s="22" t="s">
        <v>97</v>
      </c>
      <c r="E473" s="56">
        <v>320000</v>
      </c>
    </row>
    <row r="474" spans="1:5" ht="37.5" outlineLevel="4">
      <c r="A474" s="21" t="s">
        <v>36</v>
      </c>
      <c r="B474" s="22" t="s">
        <v>76</v>
      </c>
      <c r="C474" s="22" t="s">
        <v>150</v>
      </c>
      <c r="D474" s="22" t="s">
        <v>37</v>
      </c>
      <c r="E474" s="56">
        <f>E475</f>
        <v>2198547.6</v>
      </c>
    </row>
    <row r="475" spans="1:5" ht="18.75" outlineLevel="5">
      <c r="A475" s="21" t="s">
        <v>73</v>
      </c>
      <c r="B475" s="22" t="s">
        <v>76</v>
      </c>
      <c r="C475" s="22" t="s">
        <v>150</v>
      </c>
      <c r="D475" s="22" t="s">
        <v>74</v>
      </c>
      <c r="E475" s="56">
        <v>2198547.6</v>
      </c>
    </row>
    <row r="476" spans="1:5" ht="18.75" outlineLevel="6">
      <c r="A476" s="26" t="s">
        <v>198</v>
      </c>
      <c r="B476" s="22" t="s">
        <v>76</v>
      </c>
      <c r="C476" s="22" t="s">
        <v>197</v>
      </c>
      <c r="D476" s="22" t="s">
        <v>6</v>
      </c>
      <c r="E476" s="56">
        <f>E477</f>
        <v>124000</v>
      </c>
    </row>
    <row r="477" spans="1:5" ht="18.75" outlineLevel="6">
      <c r="A477" s="21" t="s">
        <v>77</v>
      </c>
      <c r="B477" s="22" t="s">
        <v>76</v>
      </c>
      <c r="C477" s="22" t="s">
        <v>151</v>
      </c>
      <c r="D477" s="22" t="s">
        <v>6</v>
      </c>
      <c r="E477" s="56">
        <f>E478</f>
        <v>124000</v>
      </c>
    </row>
    <row r="478" spans="1:5" ht="18" customHeight="1" outlineLevel="6">
      <c r="A478" s="21" t="s">
        <v>15</v>
      </c>
      <c r="B478" s="22" t="s">
        <v>76</v>
      </c>
      <c r="C478" s="22" t="s">
        <v>151</v>
      </c>
      <c r="D478" s="22" t="s">
        <v>16</v>
      </c>
      <c r="E478" s="56">
        <f>E479</f>
        <v>124000</v>
      </c>
    </row>
    <row r="479" spans="1:5" ht="21.75" customHeight="1" outlineLevel="6">
      <c r="A479" s="21" t="s">
        <v>17</v>
      </c>
      <c r="B479" s="22" t="s">
        <v>76</v>
      </c>
      <c r="C479" s="22" t="s">
        <v>151</v>
      </c>
      <c r="D479" s="22" t="s">
        <v>18</v>
      </c>
      <c r="E479" s="56">
        <f>124000</f>
        <v>124000</v>
      </c>
    </row>
    <row r="480" spans="1:5" ht="18.75" outlineLevel="1">
      <c r="A480" s="21" t="s">
        <v>115</v>
      </c>
      <c r="B480" s="22" t="s">
        <v>116</v>
      </c>
      <c r="C480" s="22" t="s">
        <v>124</v>
      </c>
      <c r="D480" s="22" t="s">
        <v>6</v>
      </c>
      <c r="E480" s="56">
        <f>E481</f>
        <v>20997550</v>
      </c>
    </row>
    <row r="481" spans="1:5" ht="37.5" outlineLevel="2">
      <c r="A481" s="50" t="s">
        <v>356</v>
      </c>
      <c r="B481" s="37" t="s">
        <v>116</v>
      </c>
      <c r="C481" s="37" t="s">
        <v>136</v>
      </c>
      <c r="D481" s="37" t="s">
        <v>6</v>
      </c>
      <c r="E481" s="56">
        <f>E482</f>
        <v>20997550</v>
      </c>
    </row>
    <row r="482" spans="1:5" ht="37.5" outlineLevel="4">
      <c r="A482" s="24" t="s">
        <v>168</v>
      </c>
      <c r="B482" s="22" t="s">
        <v>116</v>
      </c>
      <c r="C482" s="22" t="s">
        <v>186</v>
      </c>
      <c r="D482" s="22" t="s">
        <v>6</v>
      </c>
      <c r="E482" s="56">
        <f>E483+E490+E497</f>
        <v>20997550</v>
      </c>
    </row>
    <row r="483" spans="1:5" ht="39.75" customHeight="1" outlineLevel="5">
      <c r="A483" s="21" t="s">
        <v>413</v>
      </c>
      <c r="B483" s="22" t="s">
        <v>116</v>
      </c>
      <c r="C483" s="22" t="s">
        <v>455</v>
      </c>
      <c r="D483" s="22" t="s">
        <v>6</v>
      </c>
      <c r="E483" s="56">
        <f>E484+E486+E488</f>
        <v>4879020</v>
      </c>
    </row>
    <row r="484" spans="1:5" ht="75" outlineLevel="6">
      <c r="A484" s="21" t="s">
        <v>11</v>
      </c>
      <c r="B484" s="22" t="s">
        <v>116</v>
      </c>
      <c r="C484" s="22" t="s">
        <v>455</v>
      </c>
      <c r="D484" s="22" t="s">
        <v>12</v>
      </c>
      <c r="E484" s="56">
        <f>E485</f>
        <v>4381020</v>
      </c>
    </row>
    <row r="485" spans="1:5" ht="18" customHeight="1" outlineLevel="5">
      <c r="A485" s="21" t="s">
        <v>13</v>
      </c>
      <c r="B485" s="22" t="s">
        <v>116</v>
      </c>
      <c r="C485" s="22" t="s">
        <v>455</v>
      </c>
      <c r="D485" s="22" t="s">
        <v>14</v>
      </c>
      <c r="E485" s="56">
        <v>4381020</v>
      </c>
    </row>
    <row r="486" spans="1:5" ht="18" customHeight="1" outlineLevel="6">
      <c r="A486" s="21" t="s">
        <v>15</v>
      </c>
      <c r="B486" s="22" t="s">
        <v>116</v>
      </c>
      <c r="C486" s="22" t="s">
        <v>455</v>
      </c>
      <c r="D486" s="22" t="s">
        <v>16</v>
      </c>
      <c r="E486" s="56">
        <f>E487</f>
        <v>310400</v>
      </c>
    </row>
    <row r="487" spans="1:5" ht="19.5" customHeight="1" outlineLevel="6">
      <c r="A487" s="21" t="s">
        <v>17</v>
      </c>
      <c r="B487" s="22" t="s">
        <v>116</v>
      </c>
      <c r="C487" s="22" t="s">
        <v>455</v>
      </c>
      <c r="D487" s="22" t="s">
        <v>18</v>
      </c>
      <c r="E487" s="56">
        <v>310400</v>
      </c>
    </row>
    <row r="488" spans="1:5" ht="18.75" outlineLevel="6">
      <c r="A488" s="21" t="s">
        <v>19</v>
      </c>
      <c r="B488" s="22" t="s">
        <v>116</v>
      </c>
      <c r="C488" s="22" t="s">
        <v>455</v>
      </c>
      <c r="D488" s="22" t="s">
        <v>20</v>
      </c>
      <c r="E488" s="56">
        <f>E489</f>
        <v>187600</v>
      </c>
    </row>
    <row r="489" spans="1:5" ht="18.75" outlineLevel="4">
      <c r="A489" s="21" t="s">
        <v>21</v>
      </c>
      <c r="B489" s="22" t="s">
        <v>116</v>
      </c>
      <c r="C489" s="22" t="s">
        <v>455</v>
      </c>
      <c r="D489" s="22" t="s">
        <v>22</v>
      </c>
      <c r="E489" s="56">
        <f>187600</f>
        <v>187600</v>
      </c>
    </row>
    <row r="490" spans="1:5" ht="37.5" outlineLevel="5">
      <c r="A490" s="21" t="s">
        <v>32</v>
      </c>
      <c r="B490" s="22" t="s">
        <v>116</v>
      </c>
      <c r="C490" s="22" t="s">
        <v>152</v>
      </c>
      <c r="D490" s="22" t="s">
        <v>6</v>
      </c>
      <c r="E490" s="56">
        <f>E491+E493+E495</f>
        <v>14094980</v>
      </c>
    </row>
    <row r="491" spans="1:5" ht="75" outlineLevel="6">
      <c r="A491" s="21" t="s">
        <v>11</v>
      </c>
      <c r="B491" s="22" t="s">
        <v>116</v>
      </c>
      <c r="C491" s="22" t="s">
        <v>152</v>
      </c>
      <c r="D491" s="22" t="s">
        <v>12</v>
      </c>
      <c r="E491" s="56">
        <f>E492</f>
        <v>11144780</v>
      </c>
    </row>
    <row r="492" spans="1:5" ht="18.75" outlineLevel="5">
      <c r="A492" s="21" t="s">
        <v>33</v>
      </c>
      <c r="B492" s="22" t="s">
        <v>116</v>
      </c>
      <c r="C492" s="22" t="s">
        <v>152</v>
      </c>
      <c r="D492" s="22" t="s">
        <v>34</v>
      </c>
      <c r="E492" s="56">
        <v>11144780</v>
      </c>
    </row>
    <row r="493" spans="1:5" ht="16.5" customHeight="1" outlineLevel="6">
      <c r="A493" s="21" t="s">
        <v>15</v>
      </c>
      <c r="B493" s="22" t="s">
        <v>116</v>
      </c>
      <c r="C493" s="22" t="s">
        <v>152</v>
      </c>
      <c r="D493" s="22" t="s">
        <v>16</v>
      </c>
      <c r="E493" s="56">
        <f>E494</f>
        <v>2908000</v>
      </c>
    </row>
    <row r="494" spans="1:5" ht="20.25" customHeight="1" outlineLevel="6">
      <c r="A494" s="21" t="s">
        <v>17</v>
      </c>
      <c r="B494" s="22" t="s">
        <v>116</v>
      </c>
      <c r="C494" s="22" t="s">
        <v>152</v>
      </c>
      <c r="D494" s="22" t="s">
        <v>18</v>
      </c>
      <c r="E494" s="56">
        <f>2908000</f>
        <v>2908000</v>
      </c>
    </row>
    <row r="495" spans="1:5" ht="18.75" outlineLevel="6">
      <c r="A495" s="21" t="s">
        <v>19</v>
      </c>
      <c r="B495" s="22" t="s">
        <v>116</v>
      </c>
      <c r="C495" s="22" t="s">
        <v>152</v>
      </c>
      <c r="D495" s="22" t="s">
        <v>20</v>
      </c>
      <c r="E495" s="56">
        <f>E496</f>
        <v>42200</v>
      </c>
    </row>
    <row r="496" spans="1:5" ht="18.75" outlineLevel="6">
      <c r="A496" s="21" t="s">
        <v>21</v>
      </c>
      <c r="B496" s="22" t="s">
        <v>116</v>
      </c>
      <c r="C496" s="22" t="s">
        <v>152</v>
      </c>
      <c r="D496" s="22" t="s">
        <v>22</v>
      </c>
      <c r="E496" s="56">
        <f>42200</f>
        <v>42200</v>
      </c>
    </row>
    <row r="497" spans="1:5" ht="37.5" outlineLevel="6">
      <c r="A497" s="26" t="s">
        <v>35</v>
      </c>
      <c r="B497" s="22" t="s">
        <v>116</v>
      </c>
      <c r="C497" s="22" t="s">
        <v>153</v>
      </c>
      <c r="D497" s="22" t="s">
        <v>6</v>
      </c>
      <c r="E497" s="56">
        <f>E498</f>
        <v>2023550</v>
      </c>
    </row>
    <row r="498" spans="1:5" ht="37.5" outlineLevel="6">
      <c r="A498" s="21" t="s">
        <v>36</v>
      </c>
      <c r="B498" s="22" t="s">
        <v>116</v>
      </c>
      <c r="C498" s="22" t="s">
        <v>153</v>
      </c>
      <c r="D498" s="22" t="s">
        <v>37</v>
      </c>
      <c r="E498" s="56">
        <f>E499</f>
        <v>2023550</v>
      </c>
    </row>
    <row r="499" spans="1:5" ht="18.75" outlineLevel="6">
      <c r="A499" s="21" t="s">
        <v>38</v>
      </c>
      <c r="B499" s="22" t="s">
        <v>116</v>
      </c>
      <c r="C499" s="22" t="s">
        <v>153</v>
      </c>
      <c r="D499" s="22" t="s">
        <v>39</v>
      </c>
      <c r="E499" s="56">
        <v>2023550</v>
      </c>
    </row>
    <row r="500" spans="1:5" s="3" customFormat="1" ht="18.75">
      <c r="A500" s="21" t="s">
        <v>78</v>
      </c>
      <c r="B500" s="20" t="s">
        <v>79</v>
      </c>
      <c r="C500" s="20" t="s">
        <v>124</v>
      </c>
      <c r="D500" s="20" t="s">
        <v>6</v>
      </c>
      <c r="E500" s="60">
        <f>E501+E522</f>
        <v>36209671.79</v>
      </c>
    </row>
    <row r="501" spans="1:5" ht="18.75" outlineLevel="1">
      <c r="A501" s="21" t="s">
        <v>80</v>
      </c>
      <c r="B501" s="22" t="s">
        <v>81</v>
      </c>
      <c r="C501" s="22" t="s">
        <v>124</v>
      </c>
      <c r="D501" s="22" t="s">
        <v>6</v>
      </c>
      <c r="E501" s="56">
        <f>E502</f>
        <v>36209671.79</v>
      </c>
    </row>
    <row r="502" spans="1:5" ht="37.5" outlineLevel="2">
      <c r="A502" s="50" t="s">
        <v>320</v>
      </c>
      <c r="B502" s="37" t="s">
        <v>81</v>
      </c>
      <c r="C502" s="37" t="s">
        <v>134</v>
      </c>
      <c r="D502" s="37" t="s">
        <v>6</v>
      </c>
      <c r="E502" s="56">
        <f>E503+E507+E517</f>
        <v>36209671.79</v>
      </c>
    </row>
    <row r="503" spans="1:5" ht="21" customHeight="1" outlineLevel="2">
      <c r="A503" s="21" t="s">
        <v>321</v>
      </c>
      <c r="B503" s="22" t="s">
        <v>81</v>
      </c>
      <c r="C503" s="22" t="s">
        <v>187</v>
      </c>
      <c r="D503" s="22" t="s">
        <v>6</v>
      </c>
      <c r="E503" s="56">
        <f>E504+E511+E514</f>
        <v>8922611.790000001</v>
      </c>
    </row>
    <row r="504" spans="1:5" ht="37.5" outlineLevel="6">
      <c r="A504" s="26" t="s">
        <v>83</v>
      </c>
      <c r="B504" s="22" t="s">
        <v>81</v>
      </c>
      <c r="C504" s="22" t="s">
        <v>139</v>
      </c>
      <c r="D504" s="22" t="s">
        <v>6</v>
      </c>
      <c r="E504" s="56">
        <f>E505</f>
        <v>8689165.51</v>
      </c>
    </row>
    <row r="505" spans="1:5" ht="37.5" outlineLevel="6">
      <c r="A505" s="21" t="s">
        <v>36</v>
      </c>
      <c r="B505" s="22" t="s">
        <v>81</v>
      </c>
      <c r="C505" s="22" t="s">
        <v>139</v>
      </c>
      <c r="D505" s="22" t="s">
        <v>37</v>
      </c>
      <c r="E505" s="56">
        <f>E506</f>
        <v>8689165.51</v>
      </c>
    </row>
    <row r="506" spans="1:5" ht="18.75" outlineLevel="6">
      <c r="A506" s="21" t="s">
        <v>73</v>
      </c>
      <c r="B506" s="22" t="s">
        <v>81</v>
      </c>
      <c r="C506" s="22" t="s">
        <v>139</v>
      </c>
      <c r="D506" s="22" t="s">
        <v>74</v>
      </c>
      <c r="E506" s="56">
        <v>8689165.51</v>
      </c>
    </row>
    <row r="507" spans="1:5" ht="37.5" outlineLevel="6">
      <c r="A507" s="21" t="s">
        <v>518</v>
      </c>
      <c r="B507" s="22" t="s">
        <v>81</v>
      </c>
      <c r="C507" s="22" t="s">
        <v>517</v>
      </c>
      <c r="D507" s="22" t="s">
        <v>6</v>
      </c>
      <c r="E507" s="56">
        <f>E508</f>
        <v>25065560</v>
      </c>
    </row>
    <row r="508" spans="1:5" ht="37.5" outlineLevel="6">
      <c r="A508" s="26" t="s">
        <v>83</v>
      </c>
      <c r="B508" s="22" t="s">
        <v>81</v>
      </c>
      <c r="C508" s="22" t="s">
        <v>516</v>
      </c>
      <c r="D508" s="22" t="s">
        <v>6</v>
      </c>
      <c r="E508" s="56">
        <f>E509</f>
        <v>25065560</v>
      </c>
    </row>
    <row r="509" spans="1:5" ht="37.5" outlineLevel="6">
      <c r="A509" s="21" t="s">
        <v>36</v>
      </c>
      <c r="B509" s="22" t="s">
        <v>81</v>
      </c>
      <c r="C509" s="22" t="s">
        <v>516</v>
      </c>
      <c r="D509" s="22" t="s">
        <v>37</v>
      </c>
      <c r="E509" s="56">
        <f>E510</f>
        <v>25065560</v>
      </c>
    </row>
    <row r="510" spans="1:5" ht="18.75" outlineLevel="6">
      <c r="A510" s="21" t="s">
        <v>73</v>
      </c>
      <c r="B510" s="22" t="s">
        <v>81</v>
      </c>
      <c r="C510" s="22" t="s">
        <v>516</v>
      </c>
      <c r="D510" s="22" t="s">
        <v>74</v>
      </c>
      <c r="E510" s="56">
        <v>25065560</v>
      </c>
    </row>
    <row r="511" spans="1:5" ht="58.5" customHeight="1" outlineLevel="6">
      <c r="A511" s="13" t="s">
        <v>345</v>
      </c>
      <c r="B511" s="22" t="s">
        <v>81</v>
      </c>
      <c r="C511" s="22" t="s">
        <v>246</v>
      </c>
      <c r="D511" s="22" t="s">
        <v>6</v>
      </c>
      <c r="E511" s="56">
        <f>E512</f>
        <v>226442.89</v>
      </c>
    </row>
    <row r="512" spans="1:5" ht="37.5" outlineLevel="6">
      <c r="A512" s="21" t="s">
        <v>36</v>
      </c>
      <c r="B512" s="22" t="s">
        <v>81</v>
      </c>
      <c r="C512" s="22" t="s">
        <v>246</v>
      </c>
      <c r="D512" s="22" t="s">
        <v>37</v>
      </c>
      <c r="E512" s="56">
        <f>E513</f>
        <v>226442.89</v>
      </c>
    </row>
    <row r="513" spans="1:5" ht="18.75" outlineLevel="4">
      <c r="A513" s="21" t="s">
        <v>73</v>
      </c>
      <c r="B513" s="22" t="s">
        <v>81</v>
      </c>
      <c r="C513" s="22" t="s">
        <v>246</v>
      </c>
      <c r="D513" s="22" t="s">
        <v>74</v>
      </c>
      <c r="E513" s="56">
        <v>226442.89</v>
      </c>
    </row>
    <row r="514" spans="1:5" ht="56.25" outlineLevel="4">
      <c r="A514" s="21" t="s">
        <v>258</v>
      </c>
      <c r="B514" s="22" t="s">
        <v>81</v>
      </c>
      <c r="C514" s="22" t="s">
        <v>259</v>
      </c>
      <c r="D514" s="22" t="s">
        <v>6</v>
      </c>
      <c r="E514" s="56">
        <f>E515</f>
        <v>7003.39</v>
      </c>
    </row>
    <row r="515" spans="1:5" ht="37.5" outlineLevel="4">
      <c r="A515" s="21" t="s">
        <v>36</v>
      </c>
      <c r="B515" s="22" t="s">
        <v>81</v>
      </c>
      <c r="C515" s="22" t="s">
        <v>259</v>
      </c>
      <c r="D515" s="22" t="s">
        <v>37</v>
      </c>
      <c r="E515" s="56">
        <f>E516</f>
        <v>7003.39</v>
      </c>
    </row>
    <row r="516" spans="1:5" ht="18.75" outlineLevel="4">
      <c r="A516" s="21" t="s">
        <v>73</v>
      </c>
      <c r="B516" s="22" t="s">
        <v>81</v>
      </c>
      <c r="C516" s="22" t="s">
        <v>259</v>
      </c>
      <c r="D516" s="22" t="s">
        <v>74</v>
      </c>
      <c r="E516" s="56">
        <v>7003.39</v>
      </c>
    </row>
    <row r="517" spans="1:5" ht="21" customHeight="1" outlineLevel="5">
      <c r="A517" s="21" t="s">
        <v>170</v>
      </c>
      <c r="B517" s="22" t="s">
        <v>81</v>
      </c>
      <c r="C517" s="22" t="s">
        <v>189</v>
      </c>
      <c r="D517" s="22" t="s">
        <v>6</v>
      </c>
      <c r="E517" s="56">
        <f>E518</f>
        <v>2221500</v>
      </c>
    </row>
    <row r="518" spans="1:5" ht="18.75" outlineLevel="6">
      <c r="A518" s="21" t="s">
        <v>82</v>
      </c>
      <c r="B518" s="22" t="s">
        <v>81</v>
      </c>
      <c r="C518" s="22" t="s">
        <v>138</v>
      </c>
      <c r="D518" s="22" t="s">
        <v>6</v>
      </c>
      <c r="E518" s="56">
        <f>E519</f>
        <v>2221500</v>
      </c>
    </row>
    <row r="519" spans="1:5" ht="37.5" outlineLevel="6">
      <c r="A519" s="21" t="s">
        <v>36</v>
      </c>
      <c r="B519" s="22" t="s">
        <v>81</v>
      </c>
      <c r="C519" s="22" t="s">
        <v>138</v>
      </c>
      <c r="D519" s="22" t="s">
        <v>37</v>
      </c>
      <c r="E519" s="56">
        <f>E520+E521</f>
        <v>2221500</v>
      </c>
    </row>
    <row r="520" spans="1:5" ht="18.75" outlineLevel="6">
      <c r="A520" s="21" t="s">
        <v>73</v>
      </c>
      <c r="B520" s="22" t="s">
        <v>81</v>
      </c>
      <c r="C520" s="22" t="s">
        <v>138</v>
      </c>
      <c r="D520" s="22" t="s">
        <v>74</v>
      </c>
      <c r="E520" s="56">
        <v>2107500</v>
      </c>
    </row>
    <row r="521" spans="1:5" ht="36" customHeight="1" outlineLevel="6">
      <c r="A521" s="21" t="s">
        <v>322</v>
      </c>
      <c r="B521" s="22" t="s">
        <v>81</v>
      </c>
      <c r="C521" s="22" t="s">
        <v>138</v>
      </c>
      <c r="D521" s="22" t="s">
        <v>208</v>
      </c>
      <c r="E521" s="56">
        <f>114000</f>
        <v>114000</v>
      </c>
    </row>
    <row r="522" spans="1:5" ht="18.75" hidden="1" outlineLevel="6">
      <c r="A522" s="21" t="s">
        <v>442</v>
      </c>
      <c r="B522" s="22" t="s">
        <v>443</v>
      </c>
      <c r="C522" s="22" t="s">
        <v>124</v>
      </c>
      <c r="D522" s="22" t="s">
        <v>6</v>
      </c>
      <c r="E522" s="56">
        <f>E523</f>
        <v>0</v>
      </c>
    </row>
    <row r="523" spans="1:5" ht="37.5" hidden="1" outlineLevel="6">
      <c r="A523" s="21" t="s">
        <v>320</v>
      </c>
      <c r="B523" s="22" t="s">
        <v>443</v>
      </c>
      <c r="C523" s="22" t="s">
        <v>134</v>
      </c>
      <c r="D523" s="22" t="s">
        <v>6</v>
      </c>
      <c r="E523" s="56">
        <f>E524</f>
        <v>0</v>
      </c>
    </row>
    <row r="524" spans="1:5" ht="21.75" customHeight="1" hidden="1" outlineLevel="6">
      <c r="A524" s="21" t="s">
        <v>170</v>
      </c>
      <c r="B524" s="22" t="s">
        <v>443</v>
      </c>
      <c r="C524" s="22" t="s">
        <v>189</v>
      </c>
      <c r="D524" s="22" t="s">
        <v>6</v>
      </c>
      <c r="E524" s="56">
        <f>E525</f>
        <v>0</v>
      </c>
    </row>
    <row r="525" spans="1:5" ht="40.5" customHeight="1" hidden="1" outlineLevel="6">
      <c r="A525" s="21" t="s">
        <v>444</v>
      </c>
      <c r="B525" s="22" t="s">
        <v>443</v>
      </c>
      <c r="C525" s="22" t="s">
        <v>445</v>
      </c>
      <c r="D525" s="22" t="s">
        <v>6</v>
      </c>
      <c r="E525" s="56">
        <f>E526</f>
        <v>0</v>
      </c>
    </row>
    <row r="526" spans="1:5" ht="37.5" hidden="1" outlineLevel="6">
      <c r="A526" s="21" t="s">
        <v>36</v>
      </c>
      <c r="B526" s="22" t="s">
        <v>443</v>
      </c>
      <c r="C526" s="22" t="s">
        <v>445</v>
      </c>
      <c r="D526" s="22" t="s">
        <v>37</v>
      </c>
      <c r="E526" s="56">
        <f>E527</f>
        <v>0</v>
      </c>
    </row>
    <row r="527" spans="1:5" ht="18.75" hidden="1" outlineLevel="6">
      <c r="A527" s="21" t="s">
        <v>73</v>
      </c>
      <c r="B527" s="22" t="s">
        <v>443</v>
      </c>
      <c r="C527" s="22" t="s">
        <v>445</v>
      </c>
      <c r="D527" s="22" t="s">
        <v>74</v>
      </c>
      <c r="E527" s="56">
        <v>0</v>
      </c>
    </row>
    <row r="528" spans="1:5" s="3" customFormat="1" ht="18.75" collapsed="1">
      <c r="A528" s="21" t="s">
        <v>84</v>
      </c>
      <c r="B528" s="20" t="s">
        <v>85</v>
      </c>
      <c r="C528" s="20" t="s">
        <v>124</v>
      </c>
      <c r="D528" s="20" t="s">
        <v>6</v>
      </c>
      <c r="E528" s="60">
        <f>E529+E554+E534</f>
        <v>50386654.28</v>
      </c>
    </row>
    <row r="529" spans="1:5" ht="18.75" outlineLevel="1">
      <c r="A529" s="21" t="s">
        <v>86</v>
      </c>
      <c r="B529" s="22" t="s">
        <v>87</v>
      </c>
      <c r="C529" s="22" t="s">
        <v>124</v>
      </c>
      <c r="D529" s="22" t="s">
        <v>6</v>
      </c>
      <c r="E529" s="56">
        <f>E530</f>
        <v>5397734.92</v>
      </c>
    </row>
    <row r="530" spans="1:5" ht="18.75" outlineLevel="3">
      <c r="A530" s="21" t="s">
        <v>157</v>
      </c>
      <c r="B530" s="22" t="s">
        <v>87</v>
      </c>
      <c r="C530" s="22" t="s">
        <v>125</v>
      </c>
      <c r="D530" s="22" t="s">
        <v>6</v>
      </c>
      <c r="E530" s="56">
        <f>E531</f>
        <v>5397734.92</v>
      </c>
    </row>
    <row r="531" spans="1:5" ht="18.75" outlineLevel="4">
      <c r="A531" s="21" t="s">
        <v>88</v>
      </c>
      <c r="B531" s="22" t="s">
        <v>87</v>
      </c>
      <c r="C531" s="22" t="s">
        <v>140</v>
      </c>
      <c r="D531" s="22" t="s">
        <v>6</v>
      </c>
      <c r="E531" s="56">
        <f>E532</f>
        <v>5397734.92</v>
      </c>
    </row>
    <row r="532" spans="1:5" ht="18.75" outlineLevel="5">
      <c r="A532" s="21" t="s">
        <v>89</v>
      </c>
      <c r="B532" s="22" t="s">
        <v>87</v>
      </c>
      <c r="C532" s="22" t="s">
        <v>140</v>
      </c>
      <c r="D532" s="22" t="s">
        <v>90</v>
      </c>
      <c r="E532" s="56">
        <f>E533</f>
        <v>5397734.92</v>
      </c>
    </row>
    <row r="533" spans="1:5" ht="18.75" outlineLevel="6">
      <c r="A533" s="21" t="s">
        <v>91</v>
      </c>
      <c r="B533" s="22" t="s">
        <v>87</v>
      </c>
      <c r="C533" s="22" t="s">
        <v>140</v>
      </c>
      <c r="D533" s="22" t="s">
        <v>92</v>
      </c>
      <c r="E533" s="56">
        <v>5397734.92</v>
      </c>
    </row>
    <row r="534" spans="1:5" ht="18.75" outlineLevel="6">
      <c r="A534" s="21" t="s">
        <v>93</v>
      </c>
      <c r="B534" s="22" t="s">
        <v>94</v>
      </c>
      <c r="C534" s="22" t="s">
        <v>124</v>
      </c>
      <c r="D534" s="22" t="s">
        <v>6</v>
      </c>
      <c r="E534" s="56">
        <f>E535+E540+E545+E550</f>
        <v>3318600</v>
      </c>
    </row>
    <row r="535" spans="1:5" ht="37.5" outlineLevel="6">
      <c r="A535" s="50" t="s">
        <v>347</v>
      </c>
      <c r="B535" s="37" t="s">
        <v>94</v>
      </c>
      <c r="C535" s="37" t="s">
        <v>136</v>
      </c>
      <c r="D535" s="37" t="s">
        <v>6</v>
      </c>
      <c r="E535" s="56">
        <f>E536</f>
        <v>2460000</v>
      </c>
    </row>
    <row r="536" spans="1:5" ht="18.75" outlineLevel="6">
      <c r="A536" s="24" t="s">
        <v>563</v>
      </c>
      <c r="B536" s="22" t="s">
        <v>94</v>
      </c>
      <c r="C536" s="22" t="s">
        <v>561</v>
      </c>
      <c r="D536" s="22" t="s">
        <v>6</v>
      </c>
      <c r="E536" s="56">
        <f>E537</f>
        <v>2460000</v>
      </c>
    </row>
    <row r="537" spans="1:5" ht="57.75" customHeight="1" outlineLevel="6">
      <c r="A537" s="13" t="s">
        <v>357</v>
      </c>
      <c r="B537" s="22" t="s">
        <v>94</v>
      </c>
      <c r="C537" s="22" t="s">
        <v>562</v>
      </c>
      <c r="D537" s="22" t="s">
        <v>6</v>
      </c>
      <c r="E537" s="56">
        <f>E538</f>
        <v>2460000</v>
      </c>
    </row>
    <row r="538" spans="1:5" ht="18.75" outlineLevel="6">
      <c r="A538" s="21" t="s">
        <v>89</v>
      </c>
      <c r="B538" s="22" t="s">
        <v>94</v>
      </c>
      <c r="C538" s="22" t="s">
        <v>562</v>
      </c>
      <c r="D538" s="22" t="s">
        <v>90</v>
      </c>
      <c r="E538" s="56">
        <f>E539</f>
        <v>2460000</v>
      </c>
    </row>
    <row r="539" spans="1:5" ht="21" customHeight="1" outlineLevel="6">
      <c r="A539" s="21" t="s">
        <v>96</v>
      </c>
      <c r="B539" s="22" t="s">
        <v>94</v>
      </c>
      <c r="C539" s="22" t="s">
        <v>562</v>
      </c>
      <c r="D539" s="22" t="s">
        <v>97</v>
      </c>
      <c r="E539" s="56">
        <v>2460000</v>
      </c>
    </row>
    <row r="540" spans="1:5" ht="37.5" outlineLevel="6">
      <c r="A540" s="50" t="s">
        <v>323</v>
      </c>
      <c r="B540" s="37" t="s">
        <v>94</v>
      </c>
      <c r="C540" s="37" t="s">
        <v>127</v>
      </c>
      <c r="D540" s="37" t="s">
        <v>6</v>
      </c>
      <c r="E540" s="56">
        <f>E541</f>
        <v>200000</v>
      </c>
    </row>
    <row r="541" spans="1:5" ht="37.5" outlineLevel="6">
      <c r="A541" s="21" t="s">
        <v>324</v>
      </c>
      <c r="B541" s="22" t="s">
        <v>94</v>
      </c>
      <c r="C541" s="22" t="s">
        <v>365</v>
      </c>
      <c r="D541" s="22" t="s">
        <v>6</v>
      </c>
      <c r="E541" s="56">
        <f>E542</f>
        <v>200000</v>
      </c>
    </row>
    <row r="542" spans="1:5" ht="20.25" customHeight="1" outlineLevel="6">
      <c r="A542" s="21" t="s">
        <v>98</v>
      </c>
      <c r="B542" s="22" t="s">
        <v>94</v>
      </c>
      <c r="C542" s="22" t="s">
        <v>366</v>
      </c>
      <c r="D542" s="22" t="s">
        <v>6</v>
      </c>
      <c r="E542" s="56">
        <f>E543</f>
        <v>200000</v>
      </c>
    </row>
    <row r="543" spans="1:5" ht="18.75" outlineLevel="6">
      <c r="A543" s="21" t="s">
        <v>89</v>
      </c>
      <c r="B543" s="22" t="s">
        <v>94</v>
      </c>
      <c r="C543" s="22" t="s">
        <v>366</v>
      </c>
      <c r="D543" s="22" t="s">
        <v>90</v>
      </c>
      <c r="E543" s="56">
        <f>E544</f>
        <v>200000</v>
      </c>
    </row>
    <row r="544" spans="1:5" ht="18" customHeight="1" outlineLevel="6">
      <c r="A544" s="21" t="s">
        <v>96</v>
      </c>
      <c r="B544" s="22" t="s">
        <v>94</v>
      </c>
      <c r="C544" s="22" t="s">
        <v>366</v>
      </c>
      <c r="D544" s="22" t="s">
        <v>97</v>
      </c>
      <c r="E544" s="56">
        <f>200000</f>
        <v>200000</v>
      </c>
    </row>
    <row r="545" spans="1:5" ht="37.5" outlineLevel="6">
      <c r="A545" s="50" t="s">
        <v>325</v>
      </c>
      <c r="B545" s="37" t="s">
        <v>94</v>
      </c>
      <c r="C545" s="37" t="s">
        <v>326</v>
      </c>
      <c r="D545" s="37" t="s">
        <v>6</v>
      </c>
      <c r="E545" s="56">
        <f>E546</f>
        <v>558600</v>
      </c>
    </row>
    <row r="546" spans="1:5" ht="37.5" outlineLevel="6">
      <c r="A546" s="21" t="s">
        <v>346</v>
      </c>
      <c r="B546" s="22" t="s">
        <v>94</v>
      </c>
      <c r="C546" s="22" t="s">
        <v>327</v>
      </c>
      <c r="D546" s="22" t="s">
        <v>6</v>
      </c>
      <c r="E546" s="56">
        <f>E547</f>
        <v>558600</v>
      </c>
    </row>
    <row r="547" spans="1:5" ht="37.5" outlineLevel="6">
      <c r="A547" s="21" t="s">
        <v>95</v>
      </c>
      <c r="B547" s="22" t="s">
        <v>94</v>
      </c>
      <c r="C547" s="22" t="s">
        <v>328</v>
      </c>
      <c r="D547" s="22" t="s">
        <v>6</v>
      </c>
      <c r="E547" s="56">
        <f>E548</f>
        <v>558600</v>
      </c>
    </row>
    <row r="548" spans="1:5" ht="18.75" outlineLevel="6">
      <c r="A548" s="21" t="s">
        <v>89</v>
      </c>
      <c r="B548" s="22" t="s">
        <v>94</v>
      </c>
      <c r="C548" s="22" t="s">
        <v>328</v>
      </c>
      <c r="D548" s="22" t="s">
        <v>90</v>
      </c>
      <c r="E548" s="56">
        <f>E549</f>
        <v>558600</v>
      </c>
    </row>
    <row r="549" spans="1:5" ht="19.5" customHeight="1" outlineLevel="6">
      <c r="A549" s="21" t="s">
        <v>96</v>
      </c>
      <c r="B549" s="22" t="s">
        <v>94</v>
      </c>
      <c r="C549" s="22" t="s">
        <v>328</v>
      </c>
      <c r="D549" s="22" t="s">
        <v>97</v>
      </c>
      <c r="E549" s="56">
        <v>558600</v>
      </c>
    </row>
    <row r="550" spans="1:5" ht="19.5" customHeight="1" outlineLevel="6">
      <c r="A550" s="21" t="s">
        <v>130</v>
      </c>
      <c r="B550" s="22" t="s">
        <v>94</v>
      </c>
      <c r="C550" s="22" t="s">
        <v>125</v>
      </c>
      <c r="D550" s="22" t="s">
        <v>6</v>
      </c>
      <c r="E550" s="56">
        <f>E551</f>
        <v>100000</v>
      </c>
    </row>
    <row r="551" spans="1:5" ht="37.5" outlineLevel="6">
      <c r="A551" s="21" t="s">
        <v>446</v>
      </c>
      <c r="B551" s="22" t="s">
        <v>94</v>
      </c>
      <c r="C551" s="22" t="s">
        <v>458</v>
      </c>
      <c r="D551" s="22" t="s">
        <v>6</v>
      </c>
      <c r="E551" s="56">
        <f>E552</f>
        <v>100000</v>
      </c>
    </row>
    <row r="552" spans="1:5" ht="18.75" outlineLevel="6">
      <c r="A552" s="21" t="s">
        <v>89</v>
      </c>
      <c r="B552" s="22" t="s">
        <v>94</v>
      </c>
      <c r="C552" s="22" t="s">
        <v>458</v>
      </c>
      <c r="D552" s="22" t="s">
        <v>90</v>
      </c>
      <c r="E552" s="56">
        <f>E553</f>
        <v>100000</v>
      </c>
    </row>
    <row r="553" spans="1:5" ht="18.75" outlineLevel="6">
      <c r="A553" s="21" t="s">
        <v>260</v>
      </c>
      <c r="B553" s="22" t="s">
        <v>94</v>
      </c>
      <c r="C553" s="22" t="s">
        <v>458</v>
      </c>
      <c r="D553" s="22" t="s">
        <v>261</v>
      </c>
      <c r="E553" s="56">
        <f>100000</f>
        <v>100000</v>
      </c>
    </row>
    <row r="554" spans="1:5" ht="18.75" outlineLevel="1">
      <c r="A554" s="21" t="s">
        <v>122</v>
      </c>
      <c r="B554" s="22" t="s">
        <v>123</v>
      </c>
      <c r="C554" s="22" t="s">
        <v>124</v>
      </c>
      <c r="D554" s="22" t="s">
        <v>6</v>
      </c>
      <c r="E554" s="56">
        <f>E555+E563</f>
        <v>41670319.36</v>
      </c>
    </row>
    <row r="555" spans="1:5" ht="37.5" outlineLevel="2">
      <c r="A555" s="50" t="s">
        <v>356</v>
      </c>
      <c r="B555" s="37" t="s">
        <v>123</v>
      </c>
      <c r="C555" s="37" t="s">
        <v>136</v>
      </c>
      <c r="D555" s="37" t="s">
        <v>6</v>
      </c>
      <c r="E555" s="56">
        <f>E556</f>
        <v>3404117</v>
      </c>
    </row>
    <row r="556" spans="1:5" ht="37.5" outlineLevel="3">
      <c r="A556" s="21" t="s">
        <v>348</v>
      </c>
      <c r="B556" s="22" t="s">
        <v>123</v>
      </c>
      <c r="C556" s="22" t="s">
        <v>137</v>
      </c>
      <c r="D556" s="22" t="s">
        <v>6</v>
      </c>
      <c r="E556" s="56">
        <f>E557</f>
        <v>3404117</v>
      </c>
    </row>
    <row r="557" spans="1:5" ht="21" customHeight="1" outlineLevel="4">
      <c r="A557" s="51" t="s">
        <v>163</v>
      </c>
      <c r="B557" s="22" t="s">
        <v>123</v>
      </c>
      <c r="C557" s="22" t="s">
        <v>194</v>
      </c>
      <c r="D557" s="22" t="s">
        <v>6</v>
      </c>
      <c r="E557" s="56">
        <f>E558</f>
        <v>3404117</v>
      </c>
    </row>
    <row r="558" spans="1:5" ht="130.5" customHeight="1" outlineLevel="5">
      <c r="A558" s="13" t="s">
        <v>509</v>
      </c>
      <c r="B558" s="22" t="s">
        <v>123</v>
      </c>
      <c r="C558" s="22" t="s">
        <v>154</v>
      </c>
      <c r="D558" s="22" t="s">
        <v>6</v>
      </c>
      <c r="E558" s="56">
        <f>E561+E559</f>
        <v>3404117</v>
      </c>
    </row>
    <row r="559" spans="1:5" ht="24.75" customHeight="1" outlineLevel="5">
      <c r="A559" s="21" t="s">
        <v>15</v>
      </c>
      <c r="B559" s="22" t="s">
        <v>123</v>
      </c>
      <c r="C559" s="22" t="s">
        <v>154</v>
      </c>
      <c r="D559" s="22" t="s">
        <v>16</v>
      </c>
      <c r="E559" s="56">
        <f>E560</f>
        <v>24000</v>
      </c>
    </row>
    <row r="560" spans="1:5" ht="37.5" customHeight="1" outlineLevel="5">
      <c r="A560" s="21" t="s">
        <v>17</v>
      </c>
      <c r="B560" s="22" t="s">
        <v>123</v>
      </c>
      <c r="C560" s="22" t="s">
        <v>154</v>
      </c>
      <c r="D560" s="22" t="s">
        <v>18</v>
      </c>
      <c r="E560" s="56">
        <v>24000</v>
      </c>
    </row>
    <row r="561" spans="1:5" ht="18.75" outlineLevel="6">
      <c r="A561" s="21" t="s">
        <v>89</v>
      </c>
      <c r="B561" s="22" t="s">
        <v>123</v>
      </c>
      <c r="C561" s="22" t="s">
        <v>154</v>
      </c>
      <c r="D561" s="22" t="s">
        <v>90</v>
      </c>
      <c r="E561" s="56">
        <f>E562</f>
        <v>3380117</v>
      </c>
    </row>
    <row r="562" spans="1:5" ht="17.25" customHeight="1" outlineLevel="6">
      <c r="A562" s="21" t="s">
        <v>96</v>
      </c>
      <c r="B562" s="22" t="s">
        <v>123</v>
      </c>
      <c r="C562" s="22" t="s">
        <v>154</v>
      </c>
      <c r="D562" s="22" t="s">
        <v>97</v>
      </c>
      <c r="E562" s="56">
        <v>3380117</v>
      </c>
    </row>
    <row r="563" spans="1:5" ht="20.25" customHeight="1" outlineLevel="6">
      <c r="A563" s="21" t="s">
        <v>130</v>
      </c>
      <c r="B563" s="22" t="s">
        <v>123</v>
      </c>
      <c r="C563" s="22" t="s">
        <v>125</v>
      </c>
      <c r="D563" s="22" t="s">
        <v>6</v>
      </c>
      <c r="E563" s="56">
        <f>E564</f>
        <v>38266202.36</v>
      </c>
    </row>
    <row r="564" spans="1:5" ht="18.75" outlineLevel="6">
      <c r="A564" s="21" t="s">
        <v>231</v>
      </c>
      <c r="B564" s="22" t="s">
        <v>123</v>
      </c>
      <c r="C564" s="22" t="s">
        <v>230</v>
      </c>
      <c r="D564" s="22" t="s">
        <v>6</v>
      </c>
      <c r="E564" s="56">
        <f>E574+E565+E568</f>
        <v>38266202.36</v>
      </c>
    </row>
    <row r="565" spans="1:5" ht="57" customHeight="1" outlineLevel="6">
      <c r="A565" s="21" t="s">
        <v>387</v>
      </c>
      <c r="B565" s="22" t="s">
        <v>123</v>
      </c>
      <c r="C565" s="22" t="s">
        <v>388</v>
      </c>
      <c r="D565" s="22" t="s">
        <v>6</v>
      </c>
      <c r="E565" s="56">
        <f>E566</f>
        <v>1021243.89</v>
      </c>
    </row>
    <row r="566" spans="1:5" ht="18.75" outlineLevel="6">
      <c r="A566" s="21" t="s">
        <v>89</v>
      </c>
      <c r="B566" s="22" t="s">
        <v>123</v>
      </c>
      <c r="C566" s="22" t="s">
        <v>388</v>
      </c>
      <c r="D566" s="22" t="s">
        <v>90</v>
      </c>
      <c r="E566" s="56">
        <f>E567</f>
        <v>1021243.89</v>
      </c>
    </row>
    <row r="567" spans="1:5" ht="18.75" outlineLevel="6">
      <c r="A567" s="21" t="s">
        <v>91</v>
      </c>
      <c r="B567" s="22" t="s">
        <v>123</v>
      </c>
      <c r="C567" s="22" t="s">
        <v>388</v>
      </c>
      <c r="D567" s="22" t="s">
        <v>92</v>
      </c>
      <c r="E567" s="56">
        <v>1021243.89</v>
      </c>
    </row>
    <row r="568" spans="1:5" ht="78.75" customHeight="1" outlineLevel="6">
      <c r="A568" s="13" t="s">
        <v>389</v>
      </c>
      <c r="B568" s="22" t="s">
        <v>123</v>
      </c>
      <c r="C568" s="22" t="s">
        <v>390</v>
      </c>
      <c r="D568" s="22" t="s">
        <v>6</v>
      </c>
      <c r="E568" s="56">
        <f>E569+E571</f>
        <v>18737028.47</v>
      </c>
    </row>
    <row r="569" spans="1:5" ht="17.25" customHeight="1" outlineLevel="6">
      <c r="A569" s="21" t="s">
        <v>15</v>
      </c>
      <c r="B569" s="22" t="s">
        <v>123</v>
      </c>
      <c r="C569" s="22" t="s">
        <v>390</v>
      </c>
      <c r="D569" s="22" t="s">
        <v>16</v>
      </c>
      <c r="E569" s="56">
        <f>E570</f>
        <v>130000</v>
      </c>
    </row>
    <row r="570" spans="1:5" ht="23.25" customHeight="1" outlineLevel="6">
      <c r="A570" s="21" t="s">
        <v>17</v>
      </c>
      <c r="B570" s="22" t="s">
        <v>123</v>
      </c>
      <c r="C570" s="22" t="s">
        <v>390</v>
      </c>
      <c r="D570" s="22" t="s">
        <v>18</v>
      </c>
      <c r="E570" s="56">
        <f>130000</f>
        <v>130000</v>
      </c>
    </row>
    <row r="571" spans="1:5" ht="18.75" outlineLevel="6">
      <c r="A571" s="21" t="s">
        <v>89</v>
      </c>
      <c r="B571" s="22" t="s">
        <v>123</v>
      </c>
      <c r="C571" s="22" t="s">
        <v>390</v>
      </c>
      <c r="D571" s="22" t="s">
        <v>90</v>
      </c>
      <c r="E571" s="56">
        <f>E572+E573</f>
        <v>18607028.47</v>
      </c>
    </row>
    <row r="572" spans="1:5" ht="18.75" outlineLevel="6">
      <c r="A572" s="21" t="s">
        <v>91</v>
      </c>
      <c r="B572" s="22" t="s">
        <v>123</v>
      </c>
      <c r="C572" s="22" t="s">
        <v>390</v>
      </c>
      <c r="D572" s="22" t="s">
        <v>92</v>
      </c>
      <c r="E572" s="56">
        <v>13066122.39</v>
      </c>
    </row>
    <row r="573" spans="1:5" ht="18.75" customHeight="1" outlineLevel="6">
      <c r="A573" s="21" t="s">
        <v>96</v>
      </c>
      <c r="B573" s="22" t="s">
        <v>123</v>
      </c>
      <c r="C573" s="22" t="s">
        <v>390</v>
      </c>
      <c r="D573" s="22" t="s">
        <v>97</v>
      </c>
      <c r="E573" s="56">
        <v>5540906.08</v>
      </c>
    </row>
    <row r="574" spans="1:5" ht="94.5" customHeight="1" outlineLevel="6">
      <c r="A574" s="13" t="s">
        <v>508</v>
      </c>
      <c r="B574" s="22" t="s">
        <v>123</v>
      </c>
      <c r="C574" s="22" t="s">
        <v>247</v>
      </c>
      <c r="D574" s="22" t="s">
        <v>6</v>
      </c>
      <c r="E574" s="56">
        <f>E575</f>
        <v>18507930</v>
      </c>
    </row>
    <row r="575" spans="1:5" ht="37.5" outlineLevel="6">
      <c r="A575" s="21" t="s">
        <v>219</v>
      </c>
      <c r="B575" s="22" t="s">
        <v>123</v>
      </c>
      <c r="C575" s="22" t="s">
        <v>247</v>
      </c>
      <c r="D575" s="22" t="s">
        <v>220</v>
      </c>
      <c r="E575" s="56">
        <f>E576</f>
        <v>18507930</v>
      </c>
    </row>
    <row r="576" spans="1:5" ht="18.75" outlineLevel="6">
      <c r="A576" s="21" t="s">
        <v>221</v>
      </c>
      <c r="B576" s="22" t="s">
        <v>123</v>
      </c>
      <c r="C576" s="22" t="s">
        <v>247</v>
      </c>
      <c r="D576" s="22" t="s">
        <v>222</v>
      </c>
      <c r="E576" s="56">
        <v>18507930</v>
      </c>
    </row>
    <row r="577" spans="1:5" s="3" customFormat="1" ht="18.75">
      <c r="A577" s="21" t="s">
        <v>99</v>
      </c>
      <c r="B577" s="20" t="s">
        <v>100</v>
      </c>
      <c r="C577" s="20" t="s">
        <v>124</v>
      </c>
      <c r="D577" s="20" t="s">
        <v>6</v>
      </c>
      <c r="E577" s="60">
        <f>E578</f>
        <v>4967019.65</v>
      </c>
    </row>
    <row r="578" spans="1:5" ht="18.75" outlineLevel="1">
      <c r="A578" s="21" t="s">
        <v>252</v>
      </c>
      <c r="B578" s="22" t="s">
        <v>251</v>
      </c>
      <c r="C578" s="22" t="s">
        <v>124</v>
      </c>
      <c r="D578" s="22" t="s">
        <v>6</v>
      </c>
      <c r="E578" s="56">
        <f>E579+E593</f>
        <v>4967019.65</v>
      </c>
    </row>
    <row r="579" spans="1:5" ht="34.5" customHeight="1" outlineLevel="2">
      <c r="A579" s="50" t="s">
        <v>329</v>
      </c>
      <c r="B579" s="37" t="s">
        <v>251</v>
      </c>
      <c r="C579" s="37" t="s">
        <v>159</v>
      </c>
      <c r="D579" s="37" t="s">
        <v>6</v>
      </c>
      <c r="E579" s="56">
        <f>E586+E580</f>
        <v>4917019.65</v>
      </c>
    </row>
    <row r="580" spans="1:5" ht="37.5" outlineLevel="6">
      <c r="A580" s="21" t="s">
        <v>172</v>
      </c>
      <c r="B580" s="22" t="s">
        <v>251</v>
      </c>
      <c r="C580" s="22" t="s">
        <v>190</v>
      </c>
      <c r="D580" s="22" t="s">
        <v>6</v>
      </c>
      <c r="E580" s="56">
        <f>E581</f>
        <v>661000</v>
      </c>
    </row>
    <row r="581" spans="1:5" ht="18.75" outlineLevel="6">
      <c r="A581" s="21" t="s">
        <v>101</v>
      </c>
      <c r="B581" s="22" t="s">
        <v>251</v>
      </c>
      <c r="C581" s="22" t="s">
        <v>160</v>
      </c>
      <c r="D581" s="22" t="s">
        <v>6</v>
      </c>
      <c r="E581" s="56">
        <f>E582+E584</f>
        <v>661000</v>
      </c>
    </row>
    <row r="582" spans="1:5" ht="18.75" customHeight="1" outlineLevel="6">
      <c r="A582" s="21" t="s">
        <v>15</v>
      </c>
      <c r="B582" s="22" t="s">
        <v>251</v>
      </c>
      <c r="C582" s="22" t="s">
        <v>160</v>
      </c>
      <c r="D582" s="22" t="s">
        <v>16</v>
      </c>
      <c r="E582" s="56">
        <f>E583</f>
        <v>631000</v>
      </c>
    </row>
    <row r="583" spans="1:5" ht="19.5" customHeight="1" outlineLevel="6">
      <c r="A583" s="21" t="s">
        <v>17</v>
      </c>
      <c r="B583" s="22" t="s">
        <v>251</v>
      </c>
      <c r="C583" s="22" t="s">
        <v>160</v>
      </c>
      <c r="D583" s="22" t="s">
        <v>18</v>
      </c>
      <c r="E583" s="56">
        <f>631000</f>
        <v>631000</v>
      </c>
    </row>
    <row r="584" spans="1:5" ht="21" customHeight="1" outlineLevel="6">
      <c r="A584" s="21" t="s">
        <v>227</v>
      </c>
      <c r="B584" s="22" t="s">
        <v>251</v>
      </c>
      <c r="C584" s="22" t="s">
        <v>160</v>
      </c>
      <c r="D584" s="22" t="s">
        <v>20</v>
      </c>
      <c r="E584" s="56">
        <f>E585</f>
        <v>30000</v>
      </c>
    </row>
    <row r="585" spans="1:5" ht="21" customHeight="1" outlineLevel="6">
      <c r="A585" s="21" t="s">
        <v>228</v>
      </c>
      <c r="B585" s="22" t="s">
        <v>251</v>
      </c>
      <c r="C585" s="22" t="s">
        <v>160</v>
      </c>
      <c r="D585" s="22" t="s">
        <v>22</v>
      </c>
      <c r="E585" s="56">
        <f>30000</f>
        <v>30000</v>
      </c>
    </row>
    <row r="586" spans="1:5" ht="18" customHeight="1" outlineLevel="2">
      <c r="A586" s="21" t="s">
        <v>330</v>
      </c>
      <c r="B586" s="22" t="s">
        <v>251</v>
      </c>
      <c r="C586" s="22" t="s">
        <v>254</v>
      </c>
      <c r="D586" s="22" t="s">
        <v>6</v>
      </c>
      <c r="E586" s="56">
        <f>E587+E590</f>
        <v>4256019.65</v>
      </c>
    </row>
    <row r="587" spans="1:5" ht="18.75" customHeight="1" hidden="1" outlineLevel="2">
      <c r="A587" s="21" t="s">
        <v>235</v>
      </c>
      <c r="B587" s="22" t="s">
        <v>251</v>
      </c>
      <c r="C587" s="22" t="s">
        <v>253</v>
      </c>
      <c r="D587" s="22" t="s">
        <v>6</v>
      </c>
      <c r="E587" s="56">
        <f>E588</f>
        <v>0</v>
      </c>
    </row>
    <row r="588" spans="1:5" ht="37.5" hidden="1" outlineLevel="2">
      <c r="A588" s="21" t="s">
        <v>219</v>
      </c>
      <c r="B588" s="22" t="s">
        <v>251</v>
      </c>
      <c r="C588" s="22" t="s">
        <v>253</v>
      </c>
      <c r="D588" s="22" t="s">
        <v>220</v>
      </c>
      <c r="E588" s="56">
        <f>E589</f>
        <v>0</v>
      </c>
    </row>
    <row r="589" spans="1:5" ht="18.75" hidden="1" outlineLevel="4">
      <c r="A589" s="21" t="s">
        <v>221</v>
      </c>
      <c r="B589" s="22" t="s">
        <v>251</v>
      </c>
      <c r="C589" s="22" t="s">
        <v>253</v>
      </c>
      <c r="D589" s="22" t="s">
        <v>222</v>
      </c>
      <c r="E589" s="56">
        <v>0</v>
      </c>
    </row>
    <row r="590" spans="1:5" ht="43.5" customHeight="1" outlineLevel="4">
      <c r="A590" s="21" t="s">
        <v>502</v>
      </c>
      <c r="B590" s="22" t="s">
        <v>251</v>
      </c>
      <c r="C590" s="22" t="s">
        <v>513</v>
      </c>
      <c r="D590" s="22" t="s">
        <v>6</v>
      </c>
      <c r="E590" s="56">
        <f>E591</f>
        <v>4256019.65</v>
      </c>
    </row>
    <row r="591" spans="1:5" ht="37.5" outlineLevel="4">
      <c r="A591" s="21" t="s">
        <v>36</v>
      </c>
      <c r="B591" s="22" t="s">
        <v>251</v>
      </c>
      <c r="C591" s="22" t="s">
        <v>513</v>
      </c>
      <c r="D591" s="22" t="s">
        <v>37</v>
      </c>
      <c r="E591" s="56">
        <f>E592</f>
        <v>4256019.65</v>
      </c>
    </row>
    <row r="592" spans="1:5" ht="18.75" outlineLevel="4">
      <c r="A592" s="21" t="s">
        <v>73</v>
      </c>
      <c r="B592" s="22" t="s">
        <v>251</v>
      </c>
      <c r="C592" s="22" t="s">
        <v>513</v>
      </c>
      <c r="D592" s="22" t="s">
        <v>74</v>
      </c>
      <c r="E592" s="56">
        <v>4256019.65</v>
      </c>
    </row>
    <row r="593" spans="1:5" ht="37.5" outlineLevel="6">
      <c r="A593" s="50" t="s">
        <v>400</v>
      </c>
      <c r="B593" s="37" t="s">
        <v>251</v>
      </c>
      <c r="C593" s="37" t="s">
        <v>401</v>
      </c>
      <c r="D593" s="37" t="s">
        <v>6</v>
      </c>
      <c r="E593" s="56">
        <f>E594</f>
        <v>50000</v>
      </c>
    </row>
    <row r="594" spans="1:5" ht="21" customHeight="1" outlineLevel="6">
      <c r="A594" s="21" t="s">
        <v>402</v>
      </c>
      <c r="B594" s="22" t="s">
        <v>251</v>
      </c>
      <c r="C594" s="22" t="s">
        <v>403</v>
      </c>
      <c r="D594" s="22" t="s">
        <v>6</v>
      </c>
      <c r="E594" s="56">
        <f>E595</f>
        <v>50000</v>
      </c>
    </row>
    <row r="595" spans="1:5" ht="37.5" outlineLevel="6">
      <c r="A595" s="21" t="s">
        <v>404</v>
      </c>
      <c r="B595" s="22" t="s">
        <v>251</v>
      </c>
      <c r="C595" s="22" t="s">
        <v>405</v>
      </c>
      <c r="D595" s="22" t="s">
        <v>6</v>
      </c>
      <c r="E595" s="56">
        <f>E596</f>
        <v>50000</v>
      </c>
    </row>
    <row r="596" spans="1:5" ht="20.25" customHeight="1" outlineLevel="6">
      <c r="A596" s="21" t="s">
        <v>15</v>
      </c>
      <c r="B596" s="22" t="s">
        <v>251</v>
      </c>
      <c r="C596" s="22" t="s">
        <v>405</v>
      </c>
      <c r="D596" s="22" t="s">
        <v>16</v>
      </c>
      <c r="E596" s="56">
        <f>E597</f>
        <v>50000</v>
      </c>
    </row>
    <row r="597" spans="1:5" ht="22.5" customHeight="1" outlineLevel="6">
      <c r="A597" s="21" t="s">
        <v>17</v>
      </c>
      <c r="B597" s="22" t="s">
        <v>251</v>
      </c>
      <c r="C597" s="22" t="s">
        <v>405</v>
      </c>
      <c r="D597" s="22" t="s">
        <v>18</v>
      </c>
      <c r="E597" s="56">
        <f>50000</f>
        <v>50000</v>
      </c>
    </row>
    <row r="598" spans="1:5" s="3" customFormat="1" ht="18.75">
      <c r="A598" s="21" t="s">
        <v>102</v>
      </c>
      <c r="B598" s="20" t="s">
        <v>103</v>
      </c>
      <c r="C598" s="20" t="s">
        <v>124</v>
      </c>
      <c r="D598" s="20" t="s">
        <v>6</v>
      </c>
      <c r="E598" s="60">
        <f aca="true" t="shared" si="1" ref="E598:E603">E599</f>
        <v>2500000</v>
      </c>
    </row>
    <row r="599" spans="1:5" ht="18.75" outlineLevel="1">
      <c r="A599" s="21" t="s">
        <v>104</v>
      </c>
      <c r="B599" s="22" t="s">
        <v>105</v>
      </c>
      <c r="C599" s="22" t="s">
        <v>124</v>
      </c>
      <c r="D599" s="22" t="s">
        <v>6</v>
      </c>
      <c r="E599" s="56">
        <f t="shared" si="1"/>
        <v>2500000</v>
      </c>
    </row>
    <row r="600" spans="1:5" ht="36" customHeight="1" outlineLevel="2">
      <c r="A600" s="50" t="s">
        <v>383</v>
      </c>
      <c r="B600" s="37" t="s">
        <v>105</v>
      </c>
      <c r="C600" s="37" t="s">
        <v>268</v>
      </c>
      <c r="D600" s="37" t="s">
        <v>6</v>
      </c>
      <c r="E600" s="56">
        <f t="shared" si="1"/>
        <v>2500000</v>
      </c>
    </row>
    <row r="601" spans="1:5" ht="21" customHeight="1" outlineLevel="3">
      <c r="A601" s="24" t="s">
        <v>278</v>
      </c>
      <c r="B601" s="22" t="s">
        <v>105</v>
      </c>
      <c r="C601" s="22" t="s">
        <v>270</v>
      </c>
      <c r="D601" s="22" t="s">
        <v>6</v>
      </c>
      <c r="E601" s="56">
        <f t="shared" si="1"/>
        <v>2500000</v>
      </c>
    </row>
    <row r="602" spans="1:5" ht="37.5" outlineLevel="4">
      <c r="A602" s="21" t="s">
        <v>106</v>
      </c>
      <c r="B602" s="22" t="s">
        <v>105</v>
      </c>
      <c r="C602" s="22" t="s">
        <v>271</v>
      </c>
      <c r="D602" s="22" t="s">
        <v>6</v>
      </c>
      <c r="E602" s="56">
        <f t="shared" si="1"/>
        <v>2500000</v>
      </c>
    </row>
    <row r="603" spans="1:5" ht="37.5" outlineLevel="5">
      <c r="A603" s="21" t="s">
        <v>36</v>
      </c>
      <c r="B603" s="22" t="s">
        <v>105</v>
      </c>
      <c r="C603" s="22" t="s">
        <v>271</v>
      </c>
      <c r="D603" s="22" t="s">
        <v>37</v>
      </c>
      <c r="E603" s="56">
        <f t="shared" si="1"/>
        <v>2500000</v>
      </c>
    </row>
    <row r="604" spans="1:5" ht="18.75" outlineLevel="6">
      <c r="A604" s="21" t="s">
        <v>38</v>
      </c>
      <c r="B604" s="22" t="s">
        <v>105</v>
      </c>
      <c r="C604" s="22" t="s">
        <v>271</v>
      </c>
      <c r="D604" s="22" t="s">
        <v>39</v>
      </c>
      <c r="E604" s="56">
        <f>1000000+1500000</f>
        <v>2500000</v>
      </c>
    </row>
    <row r="605" spans="1:5" s="3" customFormat="1" ht="18.75">
      <c r="A605" s="126" t="s">
        <v>117</v>
      </c>
      <c r="B605" s="126"/>
      <c r="C605" s="126"/>
      <c r="D605" s="126"/>
      <c r="E605" s="69">
        <f>E16+E171+E181+E192+E236+E329+E345+E500+E528+E577+E598</f>
        <v>1094680564.7400002</v>
      </c>
    </row>
    <row r="606" spans="1:5" ht="18.75">
      <c r="A606" s="27"/>
      <c r="B606" s="27"/>
      <c r="C606" s="27"/>
      <c r="D606" s="27"/>
      <c r="E606" s="31"/>
    </row>
    <row r="607" spans="1:5" ht="18.75">
      <c r="A607" s="70"/>
      <c r="B607" s="70"/>
      <c r="C607" s="70"/>
      <c r="D607" s="70"/>
      <c r="E607" s="71"/>
    </row>
    <row r="608" spans="3:5" ht="18.75">
      <c r="C608" s="32"/>
      <c r="E608" s="33"/>
    </row>
    <row r="609" spans="3:5" ht="18.75">
      <c r="C609" s="32"/>
      <c r="E609" s="33"/>
    </row>
    <row r="610" spans="3:8" ht="18.75">
      <c r="C610" s="32"/>
      <c r="E610" s="33"/>
      <c r="G610" s="32"/>
      <c r="H610" s="32"/>
    </row>
    <row r="611" spans="3:8" ht="18.75">
      <c r="C611" s="32"/>
      <c r="E611" s="33"/>
      <c r="G611" s="32"/>
      <c r="H611" s="32"/>
    </row>
    <row r="612" spans="3:8" ht="18.75">
      <c r="C612" s="32"/>
      <c r="E612" s="33"/>
      <c r="G612" s="32"/>
      <c r="H612" s="32"/>
    </row>
    <row r="613" spans="3:8" ht="18.75">
      <c r="C613" s="32"/>
      <c r="E613" s="33"/>
      <c r="G613" s="32"/>
      <c r="H613" s="32"/>
    </row>
    <row r="614" spans="3:8" ht="18.75">
      <c r="C614" s="32"/>
      <c r="E614" s="33"/>
      <c r="G614" s="32"/>
      <c r="H614" s="32"/>
    </row>
    <row r="615" spans="3:8" ht="18.75">
      <c r="C615" s="32"/>
      <c r="E615" s="33"/>
      <c r="G615" s="32"/>
      <c r="H615" s="32"/>
    </row>
    <row r="616" spans="3:8" ht="18.75">
      <c r="C616" s="32"/>
      <c r="E616" s="33"/>
      <c r="G616" s="32"/>
      <c r="H616" s="32"/>
    </row>
    <row r="617" spans="3:8" ht="18.75">
      <c r="C617" s="32"/>
      <c r="E617" s="33"/>
      <c r="G617" s="32"/>
      <c r="H617" s="32"/>
    </row>
    <row r="618" spans="3:8" ht="18.75">
      <c r="C618" s="32"/>
      <c r="E618" s="33"/>
      <c r="G618" s="32"/>
      <c r="H618" s="32"/>
    </row>
    <row r="619" spans="3:8" ht="18.75">
      <c r="C619" s="32"/>
      <c r="E619" s="33"/>
      <c r="G619" s="32"/>
      <c r="H619" s="32"/>
    </row>
    <row r="620" spans="3:8" ht="18.75">
      <c r="C620" s="32"/>
      <c r="E620" s="33"/>
      <c r="G620" s="32"/>
      <c r="H620" s="32"/>
    </row>
    <row r="621" spans="3:8" ht="18.75">
      <c r="C621" s="32"/>
      <c r="E621" s="33"/>
      <c r="G621" s="32"/>
      <c r="H621" s="32"/>
    </row>
    <row r="622" spans="3:8" ht="18.75">
      <c r="C622" s="32"/>
      <c r="E622" s="33"/>
      <c r="G622" s="32"/>
      <c r="H622" s="32"/>
    </row>
    <row r="623" spans="3:8" ht="18.75">
      <c r="C623" s="32"/>
      <c r="E623" s="33"/>
      <c r="G623" s="32"/>
      <c r="H623" s="32"/>
    </row>
    <row r="624" spans="3:5" ht="18.75">
      <c r="C624" s="32"/>
      <c r="E624" s="33"/>
    </row>
    <row r="625" spans="3:5" ht="18.75">
      <c r="C625" s="32"/>
      <c r="E625" s="33"/>
    </row>
    <row r="626" spans="3:5" ht="18.75">
      <c r="C626" s="32"/>
      <c r="E626" s="33"/>
    </row>
    <row r="627" spans="3:5" ht="18.75">
      <c r="C627" s="32"/>
      <c r="E627" s="33"/>
    </row>
    <row r="628" spans="3:5" ht="18.75">
      <c r="C628" s="32"/>
      <c r="E628" s="33"/>
    </row>
    <row r="629" spans="3:5" ht="18.75">
      <c r="C629" s="32"/>
      <c r="E629" s="33"/>
    </row>
    <row r="630" spans="3:5" ht="18.75">
      <c r="C630" s="32"/>
      <c r="E630" s="33"/>
    </row>
    <row r="631" spans="3:5" ht="18.75">
      <c r="C631" s="32"/>
      <c r="E631" s="33"/>
    </row>
    <row r="632" spans="3:5" ht="18.75">
      <c r="C632" s="32"/>
      <c r="E632" s="33"/>
    </row>
    <row r="633" spans="3:5" ht="18.75">
      <c r="C633" s="32"/>
      <c r="E633" s="33"/>
    </row>
    <row r="634" spans="3:5" ht="18.75">
      <c r="C634" s="32"/>
      <c r="E634" s="33"/>
    </row>
    <row r="635" spans="3:5" ht="18.75">
      <c r="C635" s="32"/>
      <c r="E635" s="33"/>
    </row>
    <row r="636" spans="3:5" ht="18.75">
      <c r="C636" s="32"/>
      <c r="E636" s="33"/>
    </row>
    <row r="637" spans="3:5" ht="18.75">
      <c r="C637" s="32"/>
      <c r="E637" s="33"/>
    </row>
    <row r="638" spans="3:5" ht="18.75">
      <c r="C638" s="32"/>
      <c r="E638" s="33"/>
    </row>
    <row r="639" spans="3:5" ht="18.75">
      <c r="C639" s="32"/>
      <c r="E639" s="33"/>
    </row>
    <row r="640" spans="3:5" ht="18.75">
      <c r="C640" s="32"/>
      <c r="E640" s="33"/>
    </row>
    <row r="641" spans="3:5" ht="18.75">
      <c r="C641" s="32"/>
      <c r="E641" s="33"/>
    </row>
    <row r="642" spans="3:5" ht="18.75">
      <c r="C642" s="32"/>
      <c r="E642" s="33"/>
    </row>
    <row r="643" spans="3:5" ht="18.75">
      <c r="C643" s="32"/>
      <c r="E643" s="33"/>
    </row>
    <row r="644" spans="3:5" ht="18.75">
      <c r="C644" s="32"/>
      <c r="E644" s="33"/>
    </row>
    <row r="645" spans="3:5" ht="18.75">
      <c r="C645" s="32"/>
      <c r="E645" s="33"/>
    </row>
    <row r="646" spans="3:5" ht="18.75">
      <c r="C646" s="32"/>
      <c r="E646" s="33"/>
    </row>
    <row r="647" spans="3:5" ht="18.75">
      <c r="C647" s="32"/>
      <c r="E647" s="33"/>
    </row>
    <row r="648" spans="3:5" ht="18.75">
      <c r="C648" s="32"/>
      <c r="E648" s="33"/>
    </row>
    <row r="649" spans="3:5" ht="18.75">
      <c r="C649" s="32"/>
      <c r="E649" s="33"/>
    </row>
    <row r="650" spans="3:5" ht="18.75">
      <c r="C650" s="32"/>
      <c r="E650" s="33"/>
    </row>
    <row r="651" spans="3:5" ht="18.75">
      <c r="C651" s="32"/>
      <c r="E651" s="33"/>
    </row>
    <row r="652" spans="3:5" ht="18.75">
      <c r="C652" s="32"/>
      <c r="E652" s="33"/>
    </row>
    <row r="653" spans="3:5" ht="18.75">
      <c r="C653" s="32"/>
      <c r="E653" s="33"/>
    </row>
    <row r="654" spans="3:5" ht="18.75">
      <c r="C654" s="32"/>
      <c r="E654" s="33"/>
    </row>
    <row r="655" spans="3:5" ht="18.75">
      <c r="C655" s="32"/>
      <c r="E655" s="33"/>
    </row>
    <row r="656" spans="3:5" ht="18.75">
      <c r="C656" s="32"/>
      <c r="E656" s="33"/>
    </row>
    <row r="657" spans="3:5" ht="18.75">
      <c r="C657" s="32"/>
      <c r="E657" s="33"/>
    </row>
    <row r="658" spans="3:5" ht="18.75">
      <c r="C658" s="32"/>
      <c r="E658" s="33"/>
    </row>
    <row r="659" spans="3:5" ht="18.75">
      <c r="C659" s="32"/>
      <c r="E659" s="33"/>
    </row>
    <row r="660" spans="3:5" ht="18.75">
      <c r="C660" s="32"/>
      <c r="E660" s="33"/>
    </row>
    <row r="661" spans="3:5" ht="18.75">
      <c r="C661" s="32"/>
      <c r="E661" s="33"/>
    </row>
    <row r="662" spans="3:5" ht="18.75">
      <c r="C662" s="32"/>
      <c r="E662" s="33"/>
    </row>
    <row r="663" spans="3:5" ht="18.75">
      <c r="C663" s="32"/>
      <c r="E663" s="33"/>
    </row>
    <row r="664" spans="3:5" ht="18.75">
      <c r="C664" s="32"/>
      <c r="E664" s="33"/>
    </row>
    <row r="665" spans="3:5" ht="18.75">
      <c r="C665" s="32"/>
      <c r="E665" s="33"/>
    </row>
    <row r="666" spans="3:5" ht="18.75">
      <c r="C666" s="32"/>
      <c r="E666" s="33"/>
    </row>
    <row r="667" spans="3:5" ht="18.75">
      <c r="C667" s="32"/>
      <c r="E667" s="33"/>
    </row>
    <row r="668" spans="3:5" ht="18.75">
      <c r="C668" s="32"/>
      <c r="E668" s="33"/>
    </row>
    <row r="669" spans="3:5" ht="18.75">
      <c r="C669" s="32"/>
      <c r="E669" s="33"/>
    </row>
    <row r="670" spans="3:5" ht="18.75">
      <c r="C670" s="32"/>
      <c r="E670" s="33"/>
    </row>
    <row r="671" spans="3:5" ht="18.75">
      <c r="C671" s="32"/>
      <c r="E671" s="33"/>
    </row>
    <row r="672" spans="3:5" ht="18.75">
      <c r="C672" s="32"/>
      <c r="E672" s="33"/>
    </row>
    <row r="673" spans="3:7" ht="18.75">
      <c r="C673" s="32"/>
      <c r="E673" s="33"/>
      <c r="G673" s="43"/>
    </row>
    <row r="674" spans="3:5" ht="18.75">
      <c r="C674" s="32"/>
      <c r="E674" s="33"/>
    </row>
    <row r="675" spans="3:5" ht="18.75">
      <c r="C675" s="32"/>
      <c r="E675" s="33"/>
    </row>
    <row r="676" spans="3:5" ht="18.75">
      <c r="C676" s="32"/>
      <c r="E676" s="33"/>
    </row>
    <row r="677" ht="18.75">
      <c r="C677" s="32"/>
    </row>
    <row r="678" ht="18.75">
      <c r="C678" s="32"/>
    </row>
    <row r="679" ht="18.75">
      <c r="C679" s="32"/>
    </row>
    <row r="680" ht="18.75">
      <c r="C680" s="32"/>
    </row>
    <row r="681" ht="18.75">
      <c r="C681" s="32"/>
    </row>
    <row r="682" ht="18.75">
      <c r="C682" s="32"/>
    </row>
  </sheetData>
  <sheetProtection/>
  <mergeCells count="7">
    <mergeCell ref="D4:E4"/>
    <mergeCell ref="A9:E9"/>
    <mergeCell ref="A10:E10"/>
    <mergeCell ref="A605:D605"/>
    <mergeCell ref="A11:E11"/>
    <mergeCell ref="A12:E12"/>
    <mergeCell ref="A13:E13"/>
  </mergeCells>
  <printOptions/>
  <pageMargins left="0.7874015748031497" right="0.7874015748031497" top="0.35433070866141736" bottom="0.3937007874015748" header="0.31496062992125984" footer="0.31496062992125984"/>
  <pageSetup fitToHeight="0" fitToWidth="1" horizontalDpi="600" verticalDpi="600" orientation="portrait" paperSize="9" scale="65" r:id="rId1"/>
  <rowBreaks count="1" manualBreakCount="1">
    <brk id="4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view="pageBreakPreview" zoomScale="93" zoomScaleSheetLayoutView="93" zoomScalePageLayoutView="0" workbookViewId="0" topLeftCell="A52">
      <selection activeCell="C59" sqref="C59"/>
    </sheetView>
  </sheetViews>
  <sheetFormatPr defaultColWidth="0" defaultRowHeight="15"/>
  <cols>
    <col min="1" max="1" width="95.8515625" style="29" customWidth="1"/>
    <col min="2" max="2" width="16.57421875" style="29" customWidth="1"/>
    <col min="3" max="3" width="18.140625" style="29" customWidth="1"/>
    <col min="4" max="4" width="9.140625" style="9" customWidth="1"/>
    <col min="5" max="5" width="17.140625" style="5" customWidth="1"/>
    <col min="6" max="6" width="13.57421875" style="9" customWidth="1"/>
    <col min="7" max="7" width="16.140625" style="1" customWidth="1"/>
    <col min="8" max="8" width="11.28125" style="1" bestFit="1" customWidth="1"/>
    <col min="9" max="9" width="12.421875" style="1" bestFit="1" customWidth="1"/>
    <col min="10" max="10" width="9.140625" style="1" customWidth="1"/>
    <col min="11" max="11" width="13.421875" style="1" customWidth="1"/>
    <col min="12" max="244" width="9.140625" style="1" customWidth="1"/>
    <col min="245" max="245" width="69.8515625" style="1" customWidth="1"/>
    <col min="246" max="246" width="9.7109375" style="1" customWidth="1"/>
    <col min="247" max="250" width="0" style="1" hidden="1" customWidth="1"/>
    <col min="251" max="251" width="13.8515625" style="1" customWidth="1"/>
    <col min="252" max="16384" width="0" style="1" hidden="1" customWidth="1"/>
  </cols>
  <sheetData>
    <row r="1" ht="18.75">
      <c r="C1" s="48" t="s">
        <v>582</v>
      </c>
    </row>
    <row r="2" ht="18.75">
      <c r="C2" s="48" t="s">
        <v>578</v>
      </c>
    </row>
    <row r="3" ht="18.75">
      <c r="C3" s="48" t="s">
        <v>504</v>
      </c>
    </row>
    <row r="4" spans="2:3" ht="18.75">
      <c r="B4" s="122"/>
      <c r="C4" s="122"/>
    </row>
    <row r="5" ht="18.75">
      <c r="C5" s="48" t="s">
        <v>381</v>
      </c>
    </row>
    <row r="6" ht="18.75">
      <c r="C6" s="48" t="s">
        <v>505</v>
      </c>
    </row>
    <row r="7" ht="18.75">
      <c r="C7" s="48" t="s">
        <v>504</v>
      </c>
    </row>
    <row r="8" ht="18.75">
      <c r="C8" s="48" t="s">
        <v>506</v>
      </c>
    </row>
    <row r="9" spans="1:3" ht="18.75">
      <c r="A9" s="118" t="s">
        <v>155</v>
      </c>
      <c r="B9" s="128"/>
      <c r="C9" s="128"/>
    </row>
    <row r="10" spans="1:3" ht="18.75">
      <c r="A10" s="129" t="s">
        <v>460</v>
      </c>
      <c r="B10" s="130"/>
      <c r="C10" s="130"/>
    </row>
    <row r="11" spans="1:6" s="8" customFormat="1" ht="18.75">
      <c r="A11" s="108"/>
      <c r="B11" s="109"/>
      <c r="C11" s="41" t="s">
        <v>360</v>
      </c>
      <c r="D11" s="10"/>
      <c r="E11" s="11"/>
      <c r="F11" s="10"/>
    </row>
    <row r="12" spans="1:3" ht="18.75">
      <c r="A12" s="18" t="s">
        <v>200</v>
      </c>
      <c r="B12" s="18" t="s">
        <v>3</v>
      </c>
      <c r="C12" s="18" t="s">
        <v>156</v>
      </c>
    </row>
    <row r="13" spans="1:11" ht="37.5">
      <c r="A13" s="19" t="s">
        <v>347</v>
      </c>
      <c r="B13" s="20" t="s">
        <v>136</v>
      </c>
      <c r="C13" s="60">
        <f>C14+C19+C24+C29+C30+C31</f>
        <v>583515302.06</v>
      </c>
      <c r="D13" s="5"/>
      <c r="E13" s="73"/>
      <c r="F13" s="6"/>
      <c r="G13" s="4"/>
      <c r="H13" s="4"/>
      <c r="I13" s="4"/>
      <c r="J13" s="42"/>
      <c r="K13" s="42"/>
    </row>
    <row r="14" spans="1:11" ht="39">
      <c r="A14" s="34" t="s">
        <v>368</v>
      </c>
      <c r="B14" s="35" t="s">
        <v>137</v>
      </c>
      <c r="C14" s="68">
        <f>C15+C16+C17+C18</f>
        <v>154521046.76</v>
      </c>
      <c r="D14" s="5"/>
      <c r="E14" s="73"/>
      <c r="F14" s="6"/>
      <c r="G14" s="4"/>
      <c r="H14" s="4"/>
      <c r="I14" s="4"/>
      <c r="J14" s="42"/>
      <c r="K14" s="42"/>
    </row>
    <row r="15" spans="1:11" ht="37.5">
      <c r="A15" s="36" t="s">
        <v>161</v>
      </c>
      <c r="B15" s="37" t="s">
        <v>179</v>
      </c>
      <c r="C15" s="58">
        <v>118077623.8</v>
      </c>
      <c r="D15" s="5"/>
      <c r="E15" s="73"/>
      <c r="F15" s="6"/>
      <c r="G15" s="4"/>
      <c r="H15" s="4"/>
      <c r="I15" s="4"/>
      <c r="J15" s="42"/>
      <c r="K15" s="42"/>
    </row>
    <row r="16" spans="1:11" ht="37.5">
      <c r="A16" s="36" t="s">
        <v>162</v>
      </c>
      <c r="B16" s="37" t="s">
        <v>181</v>
      </c>
      <c r="C16" s="58">
        <v>1526681.9</v>
      </c>
      <c r="D16" s="5"/>
      <c r="E16" s="73"/>
      <c r="F16" s="6"/>
      <c r="G16" s="4"/>
      <c r="H16" s="4"/>
      <c r="I16" s="4"/>
      <c r="J16" s="42"/>
      <c r="K16" s="42"/>
    </row>
    <row r="17" spans="1:11" ht="18.75">
      <c r="A17" s="38" t="s">
        <v>163</v>
      </c>
      <c r="B17" s="37" t="s">
        <v>194</v>
      </c>
      <c r="C17" s="58">
        <v>3404117</v>
      </c>
      <c r="D17" s="5"/>
      <c r="E17" s="73"/>
      <c r="F17" s="6"/>
      <c r="G17" s="4"/>
      <c r="H17" s="4"/>
      <c r="I17" s="4"/>
      <c r="J17" s="42"/>
      <c r="K17" s="42"/>
    </row>
    <row r="18" spans="1:11" ht="37.5">
      <c r="A18" s="102" t="s">
        <v>494</v>
      </c>
      <c r="B18" s="37" t="s">
        <v>495</v>
      </c>
      <c r="C18" s="58">
        <v>31512624.06</v>
      </c>
      <c r="D18" s="5"/>
      <c r="E18" s="73"/>
      <c r="F18" s="6"/>
      <c r="G18" s="4"/>
      <c r="H18" s="4"/>
      <c r="I18" s="4"/>
      <c r="J18" s="42"/>
      <c r="K18" s="42"/>
    </row>
    <row r="19" spans="1:11" ht="39">
      <c r="A19" s="39" t="s">
        <v>369</v>
      </c>
      <c r="B19" s="35" t="s">
        <v>144</v>
      </c>
      <c r="C19" s="111">
        <f>C20+C21+C22+C23</f>
        <v>381238915.3</v>
      </c>
      <c r="D19" s="5"/>
      <c r="E19" s="73"/>
      <c r="F19" s="6"/>
      <c r="G19" s="4"/>
      <c r="H19" s="4"/>
      <c r="I19" s="4"/>
      <c r="J19" s="42"/>
      <c r="K19" s="42"/>
    </row>
    <row r="20" spans="1:11" ht="37.5">
      <c r="A20" s="36" t="s">
        <v>164</v>
      </c>
      <c r="B20" s="37" t="s">
        <v>182</v>
      </c>
      <c r="C20" s="112">
        <f>358172952.51+50000</f>
        <v>358222952.51</v>
      </c>
      <c r="D20" s="5"/>
      <c r="E20" s="73"/>
      <c r="F20" s="6"/>
      <c r="G20" s="4"/>
      <c r="H20" s="4"/>
      <c r="I20" s="4"/>
      <c r="J20" s="42"/>
      <c r="K20" s="42"/>
    </row>
    <row r="21" spans="1:11" ht="37.5">
      <c r="A21" s="38" t="s">
        <v>165</v>
      </c>
      <c r="B21" s="37" t="s">
        <v>180</v>
      </c>
      <c r="C21" s="58">
        <v>11259059.19</v>
      </c>
      <c r="D21" s="5"/>
      <c r="E21" s="73"/>
      <c r="F21" s="6"/>
      <c r="G21" s="4"/>
      <c r="H21" s="4"/>
      <c r="I21" s="4"/>
      <c r="J21" s="42"/>
      <c r="K21" s="42"/>
    </row>
    <row r="22" spans="1:11" ht="37.5">
      <c r="A22" s="38" t="s">
        <v>204</v>
      </c>
      <c r="B22" s="37" t="s">
        <v>183</v>
      </c>
      <c r="C22" s="58">
        <v>8746797.6</v>
      </c>
      <c r="D22" s="5"/>
      <c r="E22" s="73"/>
      <c r="F22" s="6"/>
      <c r="G22" s="4"/>
      <c r="H22" s="4"/>
      <c r="I22" s="4"/>
      <c r="J22" s="42"/>
      <c r="K22" s="42"/>
    </row>
    <row r="23" spans="1:11" ht="18.75">
      <c r="A23" s="38" t="s">
        <v>406</v>
      </c>
      <c r="B23" s="37" t="s">
        <v>264</v>
      </c>
      <c r="C23" s="58">
        <v>3010106</v>
      </c>
      <c r="D23" s="5"/>
      <c r="E23" s="73"/>
      <c r="F23" s="6"/>
      <c r="G23" s="4"/>
      <c r="H23" s="4"/>
      <c r="I23" s="4"/>
      <c r="J23" s="42"/>
      <c r="K23" s="42"/>
    </row>
    <row r="24" spans="1:11" ht="39">
      <c r="A24" s="39" t="s">
        <v>353</v>
      </c>
      <c r="B24" s="35" t="s">
        <v>147</v>
      </c>
      <c r="C24" s="111">
        <f>C25+C26+C27+C28</f>
        <v>24173790</v>
      </c>
      <c r="D24" s="5"/>
      <c r="E24" s="73"/>
      <c r="F24" s="6"/>
      <c r="G24" s="4"/>
      <c r="H24" s="4"/>
      <c r="I24" s="4"/>
      <c r="J24" s="42"/>
      <c r="K24" s="42"/>
    </row>
    <row r="25" spans="1:11" ht="37.5">
      <c r="A25" s="36" t="s">
        <v>166</v>
      </c>
      <c r="B25" s="37" t="s">
        <v>184</v>
      </c>
      <c r="C25" s="112">
        <v>23484740</v>
      </c>
      <c r="D25" s="5"/>
      <c r="E25" s="73"/>
      <c r="F25" s="6"/>
      <c r="G25" s="4"/>
      <c r="H25" s="4"/>
      <c r="I25" s="4"/>
      <c r="J25" s="42"/>
      <c r="K25" s="42"/>
    </row>
    <row r="26" spans="1:11" ht="37.5">
      <c r="A26" s="36" t="s">
        <v>167</v>
      </c>
      <c r="B26" s="37" t="s">
        <v>185</v>
      </c>
      <c r="C26" s="58">
        <v>287950</v>
      </c>
      <c r="D26" s="5"/>
      <c r="E26" s="73"/>
      <c r="F26" s="6"/>
      <c r="G26" s="4"/>
      <c r="H26" s="4"/>
      <c r="I26" s="4"/>
      <c r="J26" s="42"/>
      <c r="K26" s="42"/>
    </row>
    <row r="27" spans="1:11" ht="18.75" hidden="1">
      <c r="A27" s="36" t="s">
        <v>256</v>
      </c>
      <c r="B27" s="37" t="s">
        <v>255</v>
      </c>
      <c r="C27" s="58">
        <v>0</v>
      </c>
      <c r="D27" s="5"/>
      <c r="E27" s="73"/>
      <c r="F27" s="6"/>
      <c r="G27" s="4"/>
      <c r="H27" s="4"/>
      <c r="I27" s="4"/>
      <c r="J27" s="42"/>
      <c r="K27" s="42"/>
    </row>
    <row r="28" spans="1:11" ht="37.5">
      <c r="A28" s="36" t="s">
        <v>564</v>
      </c>
      <c r="B28" s="37" t="s">
        <v>565</v>
      </c>
      <c r="C28" s="58">
        <v>401100</v>
      </c>
      <c r="D28" s="5"/>
      <c r="E28" s="73"/>
      <c r="F28" s="6"/>
      <c r="G28" s="4"/>
      <c r="H28" s="4"/>
      <c r="I28" s="4"/>
      <c r="J28" s="42"/>
      <c r="K28" s="42"/>
    </row>
    <row r="29" spans="1:11" ht="37.5">
      <c r="A29" s="113" t="s">
        <v>168</v>
      </c>
      <c r="B29" s="22" t="s">
        <v>186</v>
      </c>
      <c r="C29" s="58">
        <v>20997550</v>
      </c>
      <c r="D29" s="5"/>
      <c r="E29" s="73"/>
      <c r="F29" s="6"/>
      <c r="G29" s="4"/>
      <c r="H29" s="4"/>
      <c r="I29" s="4"/>
      <c r="J29" s="42"/>
      <c r="K29" s="42"/>
    </row>
    <row r="30" spans="1:11" ht="18.75">
      <c r="A30" s="36" t="s">
        <v>198</v>
      </c>
      <c r="B30" s="37" t="s">
        <v>197</v>
      </c>
      <c r="C30" s="58">
        <v>124000</v>
      </c>
      <c r="D30" s="5"/>
      <c r="E30" s="73"/>
      <c r="F30" s="6"/>
      <c r="G30" s="4"/>
      <c r="H30" s="4"/>
      <c r="I30" s="4"/>
      <c r="J30" s="42"/>
      <c r="K30" s="42"/>
    </row>
    <row r="31" spans="1:11" ht="18.75">
      <c r="A31" s="44" t="s">
        <v>563</v>
      </c>
      <c r="B31" s="37" t="s">
        <v>561</v>
      </c>
      <c r="C31" s="58">
        <v>2460000</v>
      </c>
      <c r="D31" s="5"/>
      <c r="E31" s="73"/>
      <c r="F31" s="6"/>
      <c r="G31" s="4"/>
      <c r="H31" s="4"/>
      <c r="I31" s="4"/>
      <c r="J31" s="42"/>
      <c r="K31" s="42"/>
    </row>
    <row r="32" spans="1:11" ht="37.5">
      <c r="A32" s="19" t="s">
        <v>370</v>
      </c>
      <c r="B32" s="20" t="s">
        <v>134</v>
      </c>
      <c r="C32" s="60">
        <f>C33+C34+C35+C36</f>
        <v>52686591.79</v>
      </c>
      <c r="D32" s="5"/>
      <c r="E32" s="73"/>
      <c r="F32" s="6"/>
      <c r="G32" s="4"/>
      <c r="H32" s="4"/>
      <c r="I32" s="4"/>
      <c r="J32" s="42"/>
      <c r="K32" s="42"/>
    </row>
    <row r="33" spans="1:11" ht="37.5">
      <c r="A33" s="36" t="s">
        <v>169</v>
      </c>
      <c r="B33" s="37" t="s">
        <v>187</v>
      </c>
      <c r="C33" s="58">
        <v>8922611.79</v>
      </c>
      <c r="D33" s="5"/>
      <c r="E33" s="73"/>
      <c r="F33" s="6"/>
      <c r="G33" s="4"/>
      <c r="H33" s="4"/>
      <c r="I33" s="4"/>
      <c r="J33" s="42"/>
      <c r="K33" s="42"/>
    </row>
    <row r="34" spans="1:11" ht="37.5">
      <c r="A34" s="36" t="s">
        <v>166</v>
      </c>
      <c r="B34" s="37" t="s">
        <v>188</v>
      </c>
      <c r="C34" s="58">
        <v>16476920</v>
      </c>
      <c r="D34" s="5"/>
      <c r="E34" s="73"/>
      <c r="F34" s="6"/>
      <c r="G34" s="4"/>
      <c r="H34" s="4"/>
      <c r="I34" s="4"/>
      <c r="J34" s="42"/>
      <c r="K34" s="42"/>
    </row>
    <row r="35" spans="1:11" ht="18.75">
      <c r="A35" s="36" t="s">
        <v>170</v>
      </c>
      <c r="B35" s="37" t="s">
        <v>189</v>
      </c>
      <c r="C35" s="58">
        <v>2221500</v>
      </c>
      <c r="D35" s="5"/>
      <c r="E35" s="73"/>
      <c r="F35" s="6"/>
      <c r="G35" s="4"/>
      <c r="H35" s="4"/>
      <c r="I35" s="4"/>
      <c r="J35" s="42"/>
      <c r="K35" s="42"/>
    </row>
    <row r="36" spans="1:11" ht="26.25" customHeight="1">
      <c r="A36" s="36" t="s">
        <v>518</v>
      </c>
      <c r="B36" s="37" t="s">
        <v>517</v>
      </c>
      <c r="C36" s="58">
        <v>25065560</v>
      </c>
      <c r="D36" s="5"/>
      <c r="E36" s="73"/>
      <c r="F36" s="6"/>
      <c r="G36" s="4"/>
      <c r="H36" s="4"/>
      <c r="I36" s="4"/>
      <c r="J36" s="42"/>
      <c r="K36" s="42"/>
    </row>
    <row r="37" spans="1:11" ht="37.5">
      <c r="A37" s="19" t="s">
        <v>308</v>
      </c>
      <c r="B37" s="20" t="s">
        <v>133</v>
      </c>
      <c r="C37" s="60">
        <f>C38+C39</f>
        <v>470000</v>
      </c>
      <c r="D37" s="5"/>
      <c r="E37" s="73"/>
      <c r="F37" s="6"/>
      <c r="G37" s="4"/>
      <c r="H37" s="4"/>
      <c r="I37" s="4"/>
      <c r="J37" s="42"/>
      <c r="K37" s="42"/>
    </row>
    <row r="38" spans="1:11" ht="37.5">
      <c r="A38" s="36" t="s">
        <v>371</v>
      </c>
      <c r="B38" s="37" t="s">
        <v>344</v>
      </c>
      <c r="C38" s="56">
        <v>440000</v>
      </c>
      <c r="D38" s="5"/>
      <c r="E38" s="73"/>
      <c r="F38" s="6"/>
      <c r="G38" s="4"/>
      <c r="H38" s="4"/>
      <c r="I38" s="4"/>
      <c r="J38" s="42"/>
      <c r="K38" s="42"/>
    </row>
    <row r="39" spans="1:11" ht="18.75">
      <c r="A39" s="36" t="s">
        <v>205</v>
      </c>
      <c r="B39" s="37" t="s">
        <v>203</v>
      </c>
      <c r="C39" s="58">
        <v>30000</v>
      </c>
      <c r="D39" s="5"/>
      <c r="E39" s="73"/>
      <c r="F39" s="6"/>
      <c r="G39" s="4"/>
      <c r="H39" s="4"/>
      <c r="I39" s="4"/>
      <c r="J39" s="42"/>
      <c r="K39" s="42"/>
    </row>
    <row r="40" spans="1:11" ht="37.5">
      <c r="A40" s="19" t="s">
        <v>372</v>
      </c>
      <c r="B40" s="20" t="s">
        <v>159</v>
      </c>
      <c r="C40" s="60">
        <f>C41+C42</f>
        <v>4917019.65</v>
      </c>
      <c r="D40" s="5"/>
      <c r="E40" s="73"/>
      <c r="F40" s="6"/>
      <c r="G40" s="4"/>
      <c r="H40" s="4"/>
      <c r="I40" s="4"/>
      <c r="J40" s="42"/>
      <c r="K40" s="42"/>
    </row>
    <row r="41" spans="1:11" ht="37.5">
      <c r="A41" s="36" t="s">
        <v>172</v>
      </c>
      <c r="B41" s="37" t="s">
        <v>190</v>
      </c>
      <c r="C41" s="58">
        <v>661000</v>
      </c>
      <c r="D41" s="5"/>
      <c r="E41" s="73"/>
      <c r="F41" s="6"/>
      <c r="G41" s="4"/>
      <c r="H41" s="4"/>
      <c r="I41" s="4"/>
      <c r="J41" s="42"/>
      <c r="K41" s="42"/>
    </row>
    <row r="42" spans="1:11" ht="18.75">
      <c r="A42" s="38" t="s">
        <v>256</v>
      </c>
      <c r="B42" s="37" t="s">
        <v>254</v>
      </c>
      <c r="C42" s="58">
        <v>4256019.65</v>
      </c>
      <c r="D42" s="5"/>
      <c r="E42" s="73"/>
      <c r="F42" s="6"/>
      <c r="G42" s="4"/>
      <c r="H42" s="4"/>
      <c r="I42" s="4"/>
      <c r="J42" s="42"/>
      <c r="K42" s="42"/>
    </row>
    <row r="43" spans="1:11" ht="37.5">
      <c r="A43" s="19" t="s">
        <v>323</v>
      </c>
      <c r="B43" s="20" t="s">
        <v>127</v>
      </c>
      <c r="C43" s="60">
        <f>C44</f>
        <v>200000</v>
      </c>
      <c r="D43" s="5"/>
      <c r="E43" s="73"/>
      <c r="F43" s="6"/>
      <c r="G43" s="4"/>
      <c r="H43" s="4"/>
      <c r="I43" s="4"/>
      <c r="J43" s="42"/>
      <c r="K43" s="42"/>
    </row>
    <row r="44" spans="1:11" ht="37.5">
      <c r="A44" s="38" t="s">
        <v>373</v>
      </c>
      <c r="B44" s="37" t="s">
        <v>365</v>
      </c>
      <c r="C44" s="58">
        <v>200000</v>
      </c>
      <c r="D44" s="5"/>
      <c r="E44" s="73"/>
      <c r="F44" s="6"/>
      <c r="G44" s="4"/>
      <c r="H44" s="4"/>
      <c r="I44" s="4"/>
      <c r="J44" s="42"/>
      <c r="K44" s="42"/>
    </row>
    <row r="45" spans="1:11" ht="37.5">
      <c r="A45" s="19" t="s">
        <v>374</v>
      </c>
      <c r="B45" s="20" t="s">
        <v>126</v>
      </c>
      <c r="C45" s="60">
        <f>C46+C47+C48</f>
        <v>25008255.09</v>
      </c>
      <c r="D45" s="5"/>
      <c r="E45" s="73"/>
      <c r="F45" s="6"/>
      <c r="G45" s="4"/>
      <c r="H45" s="4"/>
      <c r="I45" s="4"/>
      <c r="J45" s="42"/>
      <c r="K45" s="42"/>
    </row>
    <row r="46" spans="1:11" ht="37.5">
      <c r="A46" s="38" t="s">
        <v>173</v>
      </c>
      <c r="B46" s="37" t="s">
        <v>266</v>
      </c>
      <c r="C46" s="58">
        <v>1003385</v>
      </c>
      <c r="D46" s="5"/>
      <c r="E46" s="73"/>
      <c r="F46" s="6"/>
      <c r="G46" s="4"/>
      <c r="H46" s="4"/>
      <c r="I46" s="4"/>
      <c r="J46" s="42"/>
      <c r="K46" s="42"/>
    </row>
    <row r="47" spans="1:11" ht="37.5">
      <c r="A47" s="36" t="s">
        <v>175</v>
      </c>
      <c r="B47" s="37" t="s">
        <v>191</v>
      </c>
      <c r="C47" s="58">
        <v>20952310.09</v>
      </c>
      <c r="D47" s="5"/>
      <c r="E47" s="73"/>
      <c r="F47" s="6"/>
      <c r="G47" s="4"/>
      <c r="H47" s="4"/>
      <c r="I47" s="4"/>
      <c r="J47" s="42"/>
      <c r="K47" s="42"/>
    </row>
    <row r="48" spans="1:11" ht="18.75">
      <c r="A48" s="36" t="s">
        <v>533</v>
      </c>
      <c r="B48" s="37" t="s">
        <v>226</v>
      </c>
      <c r="C48" s="58">
        <v>3052560</v>
      </c>
      <c r="D48" s="5"/>
      <c r="E48" s="73"/>
      <c r="F48" s="6"/>
      <c r="G48" s="4"/>
      <c r="H48" s="4"/>
      <c r="I48" s="4"/>
      <c r="J48" s="42"/>
      <c r="K48" s="42"/>
    </row>
    <row r="49" spans="1:11" ht="39" customHeight="1">
      <c r="A49" s="19" t="s">
        <v>375</v>
      </c>
      <c r="B49" s="20" t="s">
        <v>132</v>
      </c>
      <c r="C49" s="60">
        <f>C50+C51+C52</f>
        <v>197736081.64</v>
      </c>
      <c r="D49" s="5"/>
      <c r="E49" s="73"/>
      <c r="F49" s="6"/>
      <c r="G49" s="4"/>
      <c r="H49" s="4"/>
      <c r="I49" s="4"/>
      <c r="J49" s="42"/>
      <c r="K49" s="42"/>
    </row>
    <row r="50" spans="1:11" ht="37.5">
      <c r="A50" s="36" t="s">
        <v>176</v>
      </c>
      <c r="B50" s="37" t="s">
        <v>300</v>
      </c>
      <c r="C50" s="58">
        <v>41192000</v>
      </c>
      <c r="D50" s="5"/>
      <c r="E50" s="73"/>
      <c r="F50" s="6"/>
      <c r="G50" s="4"/>
      <c r="H50" s="4"/>
      <c r="I50" s="4"/>
      <c r="J50" s="42"/>
      <c r="K50" s="42"/>
    </row>
    <row r="51" spans="1:11" ht="18.75">
      <c r="A51" s="40" t="s">
        <v>178</v>
      </c>
      <c r="B51" s="37" t="s">
        <v>192</v>
      </c>
      <c r="C51" s="58">
        <v>550000</v>
      </c>
      <c r="D51" s="5"/>
      <c r="E51" s="73"/>
      <c r="F51" s="6"/>
      <c r="G51" s="4"/>
      <c r="H51" s="4"/>
      <c r="I51" s="4"/>
      <c r="J51" s="42"/>
      <c r="K51" s="42"/>
    </row>
    <row r="52" spans="1:11" ht="18.75">
      <c r="A52" s="44" t="s">
        <v>395</v>
      </c>
      <c r="B52" s="37" t="s">
        <v>541</v>
      </c>
      <c r="C52" s="58">
        <f>143460299.73+12533781.91</f>
        <v>155994081.64</v>
      </c>
      <c r="D52" s="5"/>
      <c r="E52" s="73"/>
      <c r="F52" s="6"/>
      <c r="G52" s="4"/>
      <c r="H52" s="4"/>
      <c r="I52" s="4"/>
      <c r="J52" s="42"/>
      <c r="K52" s="42"/>
    </row>
    <row r="53" spans="1:11" ht="37.5">
      <c r="A53" s="84" t="s">
        <v>382</v>
      </c>
      <c r="B53" s="20" t="s">
        <v>129</v>
      </c>
      <c r="C53" s="60">
        <f>C54</f>
        <v>50000</v>
      </c>
      <c r="D53" s="5"/>
      <c r="E53" s="73"/>
      <c r="F53" s="6"/>
      <c r="G53" s="4"/>
      <c r="H53" s="4"/>
      <c r="I53" s="4"/>
      <c r="J53" s="42"/>
      <c r="K53" s="42"/>
    </row>
    <row r="54" spans="1:11" ht="18.75">
      <c r="A54" s="40" t="s">
        <v>275</v>
      </c>
      <c r="B54" s="37" t="s">
        <v>193</v>
      </c>
      <c r="C54" s="58">
        <v>50000</v>
      </c>
      <c r="D54" s="5"/>
      <c r="E54" s="73"/>
      <c r="F54" s="6"/>
      <c r="G54" s="4"/>
      <c r="H54" s="4"/>
      <c r="I54" s="4"/>
      <c r="J54" s="42"/>
      <c r="K54" s="42"/>
    </row>
    <row r="55" spans="1:11" ht="56.25">
      <c r="A55" s="19" t="s">
        <v>574</v>
      </c>
      <c r="B55" s="20" t="s">
        <v>575</v>
      </c>
      <c r="C55" s="60">
        <f>C56</f>
        <v>89000</v>
      </c>
      <c r="D55" s="5"/>
      <c r="E55" s="73"/>
      <c r="F55" s="6"/>
      <c r="G55" s="4"/>
      <c r="H55" s="4"/>
      <c r="I55" s="4"/>
      <c r="J55" s="42"/>
      <c r="K55" s="42"/>
    </row>
    <row r="56" spans="1:11" ht="37.5">
      <c r="A56" s="50" t="s">
        <v>576</v>
      </c>
      <c r="B56" s="22" t="s">
        <v>577</v>
      </c>
      <c r="C56" s="58">
        <v>89000</v>
      </c>
      <c r="D56" s="5"/>
      <c r="E56" s="73"/>
      <c r="F56" s="6"/>
      <c r="G56" s="4"/>
      <c r="H56" s="4"/>
      <c r="I56" s="4"/>
      <c r="J56" s="42"/>
      <c r="K56" s="42"/>
    </row>
    <row r="57" spans="1:11" ht="37.5">
      <c r="A57" s="19" t="s">
        <v>376</v>
      </c>
      <c r="B57" s="20" t="s">
        <v>326</v>
      </c>
      <c r="C57" s="60">
        <f>C58</f>
        <v>558600</v>
      </c>
      <c r="D57" s="5"/>
      <c r="E57" s="73"/>
      <c r="F57" s="6"/>
      <c r="G57" s="4"/>
      <c r="H57" s="4"/>
      <c r="I57" s="4"/>
      <c r="J57" s="42"/>
      <c r="K57" s="42"/>
    </row>
    <row r="58" spans="1:11" ht="37.5">
      <c r="A58" s="85" t="s">
        <v>377</v>
      </c>
      <c r="B58" s="37" t="s">
        <v>327</v>
      </c>
      <c r="C58" s="58">
        <v>558600</v>
      </c>
      <c r="D58" s="5"/>
      <c r="E58" s="6"/>
      <c r="F58" s="6"/>
      <c r="G58" s="4"/>
      <c r="H58" s="4"/>
      <c r="I58" s="4"/>
      <c r="J58" s="42"/>
      <c r="K58" s="42"/>
    </row>
    <row r="59" spans="1:11" s="80" customFormat="1" ht="38.25" customHeight="1">
      <c r="A59" s="84" t="s">
        <v>383</v>
      </c>
      <c r="B59" s="75" t="s">
        <v>268</v>
      </c>
      <c r="C59" s="76">
        <f>C60</f>
        <v>4906309</v>
      </c>
      <c r="D59" s="77"/>
      <c r="E59" s="78"/>
      <c r="F59" s="78"/>
      <c r="G59" s="78"/>
      <c r="H59" s="78"/>
      <c r="I59" s="78"/>
      <c r="J59" s="79"/>
      <c r="K59" s="79"/>
    </row>
    <row r="60" spans="1:11" ht="37.5">
      <c r="A60" s="36" t="s">
        <v>206</v>
      </c>
      <c r="B60" s="37" t="s">
        <v>270</v>
      </c>
      <c r="C60" s="58">
        <v>4906309</v>
      </c>
      <c r="D60" s="5"/>
      <c r="E60" s="6"/>
      <c r="F60" s="6"/>
      <c r="G60" s="4"/>
      <c r="H60" s="4"/>
      <c r="I60" s="4"/>
      <c r="J60" s="42"/>
      <c r="K60" s="42"/>
    </row>
    <row r="61" spans="1:11" ht="56.25">
      <c r="A61" s="72" t="s">
        <v>285</v>
      </c>
      <c r="B61" s="20" t="s">
        <v>286</v>
      </c>
      <c r="C61" s="60">
        <f>C62</f>
        <v>46731547.89</v>
      </c>
      <c r="D61" s="5"/>
      <c r="E61" s="73"/>
      <c r="F61" s="6"/>
      <c r="G61" s="4"/>
      <c r="H61" s="4"/>
      <c r="I61" s="4"/>
      <c r="J61" s="42"/>
      <c r="K61" s="42"/>
    </row>
    <row r="62" spans="1:11" ht="37.5">
      <c r="A62" s="40" t="s">
        <v>177</v>
      </c>
      <c r="B62" s="37" t="s">
        <v>288</v>
      </c>
      <c r="C62" s="58">
        <v>46731547.89</v>
      </c>
      <c r="D62" s="5"/>
      <c r="E62" s="6"/>
      <c r="F62" s="6"/>
      <c r="G62" s="4"/>
      <c r="H62" s="4"/>
      <c r="I62" s="4"/>
      <c r="J62" s="42"/>
      <c r="K62" s="42"/>
    </row>
    <row r="63" spans="1:11" s="3" customFormat="1" ht="54" customHeight="1">
      <c r="A63" s="19" t="s">
        <v>386</v>
      </c>
      <c r="B63" s="35" t="s">
        <v>313</v>
      </c>
      <c r="C63" s="68">
        <f>C64</f>
        <v>45000</v>
      </c>
      <c r="D63" s="66"/>
      <c r="E63" s="73"/>
      <c r="F63" s="73"/>
      <c r="G63" s="67"/>
      <c r="H63" s="67"/>
      <c r="I63" s="67"/>
      <c r="J63" s="74"/>
      <c r="K63" s="74"/>
    </row>
    <row r="64" spans="1:11" ht="21" customHeight="1">
      <c r="A64" s="44" t="s">
        <v>171</v>
      </c>
      <c r="B64" s="37" t="s">
        <v>315</v>
      </c>
      <c r="C64" s="58">
        <v>45000</v>
      </c>
      <c r="D64" s="5"/>
      <c r="E64" s="6"/>
      <c r="F64" s="6"/>
      <c r="G64" s="4"/>
      <c r="H64" s="4"/>
      <c r="I64" s="4"/>
      <c r="J64" s="42"/>
      <c r="K64" s="42"/>
    </row>
    <row r="65" spans="1:11" ht="56.25">
      <c r="A65" s="81" t="s">
        <v>341</v>
      </c>
      <c r="B65" s="20" t="s">
        <v>290</v>
      </c>
      <c r="C65" s="60">
        <f>C66+C67</f>
        <v>620000</v>
      </c>
      <c r="D65" s="5"/>
      <c r="E65" s="73"/>
      <c r="F65" s="6"/>
      <c r="G65" s="4"/>
      <c r="H65" s="4"/>
      <c r="I65" s="4"/>
      <c r="J65" s="42"/>
      <c r="K65" s="42"/>
    </row>
    <row r="66" spans="1:11" ht="22.5" customHeight="1">
      <c r="A66" s="38" t="s">
        <v>378</v>
      </c>
      <c r="B66" s="37" t="s">
        <v>291</v>
      </c>
      <c r="C66" s="58">
        <v>300000</v>
      </c>
      <c r="D66" s="5"/>
      <c r="E66" s="73"/>
      <c r="F66" s="6"/>
      <c r="G66" s="4"/>
      <c r="H66" s="4"/>
      <c r="I66" s="4"/>
      <c r="J66" s="42"/>
      <c r="K66" s="42"/>
    </row>
    <row r="67" spans="1:11" ht="22.5" customHeight="1">
      <c r="A67" s="38" t="s">
        <v>340</v>
      </c>
      <c r="B67" s="37" t="s">
        <v>339</v>
      </c>
      <c r="C67" s="58">
        <v>320000</v>
      </c>
      <c r="D67" s="5"/>
      <c r="E67" s="73"/>
      <c r="F67" s="6"/>
      <c r="G67" s="4"/>
      <c r="H67" s="4"/>
      <c r="I67" s="4"/>
      <c r="J67" s="42"/>
      <c r="K67" s="42"/>
    </row>
    <row r="68" spans="1:11" ht="37.5">
      <c r="A68" s="81" t="s">
        <v>332</v>
      </c>
      <c r="B68" s="20" t="s">
        <v>282</v>
      </c>
      <c r="C68" s="60">
        <f>C69</f>
        <v>8786392.16</v>
      </c>
      <c r="D68" s="5"/>
      <c r="E68" s="73"/>
      <c r="F68" s="6"/>
      <c r="G68" s="4"/>
      <c r="H68" s="4"/>
      <c r="I68" s="4"/>
      <c r="J68" s="42"/>
      <c r="K68" s="42"/>
    </row>
    <row r="69" spans="1:11" ht="37.5">
      <c r="A69" s="36" t="s">
        <v>174</v>
      </c>
      <c r="B69" s="37" t="s">
        <v>283</v>
      </c>
      <c r="C69" s="58">
        <v>8786392.16</v>
      </c>
      <c r="D69" s="5"/>
      <c r="E69" s="6"/>
      <c r="F69" s="6"/>
      <c r="G69" s="4"/>
      <c r="H69" s="4"/>
      <c r="I69" s="4"/>
      <c r="J69" s="42"/>
      <c r="K69" s="42"/>
    </row>
    <row r="70" spans="1:6" s="47" customFormat="1" ht="37.5">
      <c r="A70" s="87" t="s">
        <v>400</v>
      </c>
      <c r="B70" s="20" t="s">
        <v>401</v>
      </c>
      <c r="C70" s="60">
        <f>C71</f>
        <v>50000</v>
      </c>
      <c r="D70" s="82"/>
      <c r="E70" s="83"/>
      <c r="F70" s="82"/>
    </row>
    <row r="71" spans="1:6" s="47" customFormat="1" ht="18.75">
      <c r="A71" s="88" t="s">
        <v>402</v>
      </c>
      <c r="B71" s="37" t="s">
        <v>403</v>
      </c>
      <c r="C71" s="58">
        <v>50000</v>
      </c>
      <c r="D71" s="82"/>
      <c r="E71" s="83"/>
      <c r="F71" s="82"/>
    </row>
    <row r="72" spans="1:6" s="3" customFormat="1" ht="37.5">
      <c r="A72" s="19" t="s">
        <v>427</v>
      </c>
      <c r="B72" s="20" t="s">
        <v>428</v>
      </c>
      <c r="C72" s="60">
        <f>C73</f>
        <v>10960858.32</v>
      </c>
      <c r="D72" s="96"/>
      <c r="E72" s="66"/>
      <c r="F72" s="96"/>
    </row>
    <row r="73" spans="1:6" s="47" customFormat="1" ht="23.25" customHeight="1">
      <c r="A73" s="50" t="s">
        <v>429</v>
      </c>
      <c r="B73" s="37">
        <v>1895800000</v>
      </c>
      <c r="C73" s="58">
        <v>10960858.32</v>
      </c>
      <c r="D73" s="82"/>
      <c r="E73" s="83"/>
      <c r="F73" s="82"/>
    </row>
    <row r="74" spans="1:6" s="3" customFormat="1" ht="37.5" customHeight="1">
      <c r="A74" s="19" t="s">
        <v>437</v>
      </c>
      <c r="B74" s="20" t="s">
        <v>438</v>
      </c>
      <c r="C74" s="60">
        <f>C75+C77</f>
        <v>15910408.23</v>
      </c>
      <c r="D74" s="96"/>
      <c r="E74" s="66"/>
      <c r="F74" s="96"/>
    </row>
    <row r="75" spans="1:6" s="3" customFormat="1" ht="37.5" customHeight="1">
      <c r="A75" s="98" t="s">
        <v>466</v>
      </c>
      <c r="B75" s="100">
        <v>1910000000</v>
      </c>
      <c r="C75" s="68">
        <f>C76</f>
        <v>8282327.95</v>
      </c>
      <c r="D75" s="96"/>
      <c r="E75" s="66"/>
      <c r="F75" s="96"/>
    </row>
    <row r="76" spans="1:6" s="3" customFormat="1" ht="18.75" customHeight="1">
      <c r="A76" s="99" t="s">
        <v>465</v>
      </c>
      <c r="B76" s="101" t="s">
        <v>468</v>
      </c>
      <c r="C76" s="58">
        <v>8282327.95</v>
      </c>
      <c r="D76" s="96"/>
      <c r="E76" s="65"/>
      <c r="F76" s="96"/>
    </row>
    <row r="77" spans="1:6" s="3" customFormat="1" ht="37.5" customHeight="1">
      <c r="A77" s="98" t="s">
        <v>470</v>
      </c>
      <c r="B77" s="100">
        <v>1920000000</v>
      </c>
      <c r="C77" s="68">
        <f>C78</f>
        <v>7628080.28</v>
      </c>
      <c r="D77" s="96"/>
      <c r="E77" s="66"/>
      <c r="F77" s="96"/>
    </row>
    <row r="78" spans="1:3" ht="37.5" customHeight="1">
      <c r="A78" s="36" t="s">
        <v>471</v>
      </c>
      <c r="B78" s="101">
        <v>1925900000</v>
      </c>
      <c r="C78" s="58">
        <v>7628080.28</v>
      </c>
    </row>
    <row r="79" spans="1:11" ht="18.75">
      <c r="A79" s="126" t="s">
        <v>117</v>
      </c>
      <c r="B79" s="126"/>
      <c r="C79" s="69">
        <f>C13+C32+C37+C40+C43+C45+C49+C53+C57+C59+C61+C63+C65+C68+C70+C72+C74+C55</f>
        <v>953241365.8299999</v>
      </c>
      <c r="D79" s="5"/>
      <c r="F79" s="5"/>
      <c r="G79" s="4"/>
      <c r="H79" s="4"/>
      <c r="I79" s="4"/>
      <c r="J79" s="42"/>
      <c r="K79" s="42"/>
    </row>
    <row r="80" spans="1:11" ht="18.75">
      <c r="A80" s="27"/>
      <c r="B80" s="27"/>
      <c r="C80" s="27"/>
      <c r="E80" s="6"/>
      <c r="F80" s="6"/>
      <c r="G80" s="2"/>
      <c r="H80" s="2"/>
      <c r="I80" s="4"/>
      <c r="J80" s="2"/>
      <c r="K80" s="4"/>
    </row>
    <row r="81" spans="1:11" ht="18.75">
      <c r="A81" s="127"/>
      <c r="B81" s="127"/>
      <c r="C81" s="127"/>
      <c r="E81" s="6"/>
      <c r="F81" s="6"/>
      <c r="G81" s="2"/>
      <c r="H81" s="4"/>
      <c r="I81" s="2"/>
      <c r="J81" s="2"/>
      <c r="K81" s="4"/>
    </row>
    <row r="86" ht="18.75">
      <c r="A86" s="29" t="s">
        <v>50</v>
      </c>
    </row>
  </sheetData>
  <sheetProtection/>
  <mergeCells count="5">
    <mergeCell ref="A81:C81"/>
    <mergeCell ref="A9:C9"/>
    <mergeCell ref="A10:C10"/>
    <mergeCell ref="A79:B79"/>
    <mergeCell ref="B4:C4"/>
  </mergeCells>
  <printOptions/>
  <pageMargins left="0.984251968503937" right="0.984251968503937" top="0.7480314960629921" bottom="0.7480314960629921" header="0.31496062992125984" footer="0.31496062992125984"/>
  <pageSetup fitToHeight="0" fitToWidth="1" horizontalDpi="600" verticalDpi="600" orientation="portrait" paperSize="9" scale="61" r:id="rId2"/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2021-10-19T02:43:05Z</dcterms:modified>
  <cp:category/>
  <cp:version/>
  <cp:contentType/>
  <cp:contentStatus/>
</cp:coreProperties>
</file>