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" yWindow="765" windowWidth="12645" windowHeight="11145" firstSheet="3" activeTab="10"/>
  </bookViews>
  <sheets>
    <sheet name="прил 1" sheetId="3" r:id="rId1"/>
    <sheet name="прил 2" sheetId="12" r:id="rId2"/>
    <sheet name="прил 6" sheetId="13" r:id="rId3"/>
    <sheet name="прил 7" sheetId="4" r:id="rId4"/>
    <sheet name="прил 8" sheetId="14" r:id="rId5"/>
    <sheet name="прил 9 " sheetId="10" r:id="rId6"/>
    <sheet name="прил 10" sheetId="15" r:id="rId7"/>
    <sheet name="прил 11" sheetId="1" r:id="rId8"/>
    <sheet name="прил 12" sheetId="16" r:id="rId9"/>
    <sheet name="прил 13" sheetId="9" r:id="rId10"/>
    <sheet name="прил 14" sheetId="17" r:id="rId11"/>
    <sheet name="прил 15" sheetId="8" r:id="rId12"/>
    <sheet name="прил 16" sheetId="18" r:id="rId13"/>
    <sheet name="прил 17 " sheetId="11" r:id="rId14"/>
    <sheet name="прил 18" sheetId="19" r:id="rId15"/>
  </sheets>
  <definedNames>
    <definedName name="_xlnm._FilterDatabase" localSheetId="7" hidden="1">'прил 11'!$A$8:$WVL$8</definedName>
    <definedName name="_xlnm.Print_Area" localSheetId="7">'прил 11'!$A$1:$F$390</definedName>
    <definedName name="_xlnm.Print_Area" localSheetId="8">'прил 12'!$A$1:$G$352</definedName>
    <definedName name="_xlnm.Print_Area" localSheetId="9">'прил 13'!$A$1:$E$361</definedName>
    <definedName name="_xlnm.Print_Area" localSheetId="10">'прил 14'!$A$1:$F$327</definedName>
    <definedName name="_xlnm.Print_Area" localSheetId="11">'прил 15'!$A$1:$C$56</definedName>
    <definedName name="_xlnm.Print_Area" localSheetId="12">'прил 16'!$A$1:$D$59</definedName>
    <definedName name="_xlnm.Print_Area" localSheetId="3">'прил 7'!$A$1:$C$49</definedName>
    <definedName name="_xlnm.Print_Area" localSheetId="4">'прил 8'!$A$1:$D$47</definedName>
  </definedNames>
  <calcPr calcId="145621"/>
</workbook>
</file>

<file path=xl/calcChain.xml><?xml version="1.0" encoding="utf-8"?>
<calcChain xmlns="http://schemas.openxmlformats.org/spreadsheetml/2006/main">
  <c r="G420" i="1" l="1"/>
  <c r="F427" i="1"/>
  <c r="C11" i="18" l="1"/>
  <c r="G296" i="16" l="1"/>
  <c r="G356" i="16"/>
  <c r="F296" i="16"/>
  <c r="F361" i="16"/>
  <c r="F356" i="16"/>
  <c r="F354" i="16"/>
  <c r="F349" i="9" l="1"/>
  <c r="F342" i="9"/>
  <c r="F331" i="9"/>
  <c r="F308" i="9"/>
  <c r="F298" i="9"/>
  <c r="F205" i="9"/>
  <c r="F192" i="9"/>
  <c r="F165" i="9"/>
  <c r="F140" i="9"/>
  <c r="F134" i="9"/>
  <c r="F122" i="9"/>
  <c r="F12" i="9"/>
  <c r="E391" i="9" l="1"/>
  <c r="E300" i="9"/>
  <c r="F393" i="1"/>
  <c r="F12" i="11" l="1"/>
  <c r="F13" i="11"/>
  <c r="F11" i="11"/>
  <c r="D14" i="11"/>
  <c r="C41" i="8"/>
  <c r="C44" i="8"/>
  <c r="F49" i="18"/>
  <c r="F42" i="18"/>
  <c r="F35" i="18"/>
  <c r="F33" i="18"/>
  <c r="F28" i="18"/>
  <c r="F24" i="18"/>
  <c r="E49" i="18"/>
  <c r="E42" i="18"/>
  <c r="E35" i="18"/>
  <c r="E33" i="18"/>
  <c r="E28" i="18"/>
  <c r="E24" i="18"/>
  <c r="F416" i="1"/>
  <c r="F325" i="1"/>
  <c r="F375" i="17" l="1"/>
  <c r="E375" i="17"/>
  <c r="F341" i="17"/>
  <c r="E341" i="17"/>
  <c r="E340" i="17"/>
  <c r="F371" i="17"/>
  <c r="E371" i="17"/>
  <c r="F337" i="17"/>
  <c r="E337" i="17"/>
  <c r="G218" i="16"/>
  <c r="F12" i="17"/>
  <c r="E12" i="17"/>
  <c r="F272" i="16"/>
  <c r="F207" i="17"/>
  <c r="F208" i="17"/>
  <c r="E208" i="17"/>
  <c r="E207" i="17"/>
  <c r="F202" i="17"/>
  <c r="F201" i="17" s="1"/>
  <c r="E202" i="17"/>
  <c r="E201" i="17" s="1"/>
  <c r="F199" i="17"/>
  <c r="F198" i="17" s="1"/>
  <c r="E199" i="17"/>
  <c r="E198" i="17" s="1"/>
  <c r="F69" i="17"/>
  <c r="E69" i="17"/>
  <c r="F308" i="17"/>
  <c r="E308" i="17"/>
  <c r="F168" i="17"/>
  <c r="F167" i="17" s="1"/>
  <c r="E168" i="17"/>
  <c r="E167" i="17"/>
  <c r="F66" i="17"/>
  <c r="E66" i="17"/>
  <c r="E225" i="9"/>
  <c r="E224" i="9" s="1"/>
  <c r="E219" i="9"/>
  <c r="E218" i="9" s="1"/>
  <c r="E216" i="9"/>
  <c r="E215" i="9" s="1"/>
  <c r="E69" i="9"/>
  <c r="E335" i="9"/>
  <c r="E334" i="9" s="1"/>
  <c r="E305" i="9"/>
  <c r="E304" i="9" s="1"/>
  <c r="E179" i="9"/>
  <c r="E154" i="9"/>
  <c r="E153" i="9" s="1"/>
  <c r="E132" i="9"/>
  <c r="E131" i="9" s="1"/>
  <c r="E130" i="9" s="1"/>
  <c r="E129" i="9" s="1"/>
  <c r="E66" i="9"/>
  <c r="E356" i="9"/>
  <c r="E355" i="9" s="1"/>
  <c r="E52" i="9"/>
  <c r="E50" i="9"/>
  <c r="G272" i="16" l="1"/>
  <c r="G46" i="16"/>
  <c r="F46" i="16"/>
  <c r="F215" i="1" l="1"/>
  <c r="F298" i="1"/>
  <c r="F346" i="1"/>
  <c r="F43" i="1" l="1"/>
  <c r="F42" i="1" s="1"/>
  <c r="F276" i="17" l="1"/>
  <c r="F275" i="17" s="1"/>
  <c r="E276" i="17"/>
  <c r="E114" i="17"/>
  <c r="F93" i="17"/>
  <c r="F92" i="17" s="1"/>
  <c r="E93" i="17"/>
  <c r="E92" i="17" s="1"/>
  <c r="E275" i="17" l="1"/>
  <c r="G286" i="16"/>
  <c r="G285" i="16" s="1"/>
  <c r="F286" i="16"/>
  <c r="F285" i="16" s="1"/>
  <c r="G280" i="16"/>
  <c r="G279" i="16" s="1"/>
  <c r="G277" i="16"/>
  <c r="G276" i="16" s="1"/>
  <c r="F280" i="16"/>
  <c r="F279" i="16" s="1"/>
  <c r="F277" i="16"/>
  <c r="F276" i="16" s="1"/>
  <c r="G263" i="16"/>
  <c r="G262" i="16" s="1"/>
  <c r="G261" i="16" s="1"/>
  <c r="F263" i="16"/>
  <c r="F262" i="16" s="1"/>
  <c r="F261" i="16" s="1"/>
  <c r="G243" i="16"/>
  <c r="G224" i="16"/>
  <c r="F224" i="16"/>
  <c r="G167" i="16"/>
  <c r="G166" i="16" s="1"/>
  <c r="F167" i="16"/>
  <c r="F166" i="16" s="1"/>
  <c r="G354" i="16"/>
  <c r="F419" i="1"/>
  <c r="F336" i="1"/>
  <c r="F335" i="1" s="1"/>
  <c r="F312" i="1" l="1"/>
  <c r="F311" i="1" s="1"/>
  <c r="F306" i="1"/>
  <c r="F305" i="1" s="1"/>
  <c r="F303" i="1"/>
  <c r="F302" i="1" s="1"/>
  <c r="F245" i="1"/>
  <c r="F244" i="1" s="1"/>
  <c r="F157" i="1"/>
  <c r="F156" i="1" s="1"/>
  <c r="F135" i="1"/>
  <c r="F134" i="1" s="1"/>
  <c r="F133" i="1" s="1"/>
  <c r="F132" i="1" s="1"/>
  <c r="F131" i="1" s="1"/>
  <c r="F223" i="1" l="1"/>
  <c r="F222" i="1" s="1"/>
  <c r="F114" i="1"/>
  <c r="C42" i="14"/>
  <c r="C22" i="15"/>
  <c r="D31" i="14" l="1"/>
  <c r="C31" i="14"/>
  <c r="C44" i="4"/>
  <c r="C23" i="10"/>
  <c r="C31" i="4"/>
  <c r="F14" i="19" l="1"/>
  <c r="E14" i="19"/>
  <c r="D14" i="19"/>
  <c r="C14" i="19"/>
  <c r="H13" i="19"/>
  <c r="G13" i="19"/>
  <c r="H12" i="19"/>
  <c r="G12" i="19"/>
  <c r="H11" i="19"/>
  <c r="G11" i="19"/>
  <c r="D52" i="18"/>
  <c r="C52" i="18"/>
  <c r="D50" i="18"/>
  <c r="C50" i="18"/>
  <c r="D45" i="18"/>
  <c r="C45" i="18"/>
  <c r="D43" i="18"/>
  <c r="C43" i="18"/>
  <c r="D38" i="18"/>
  <c r="C38" i="18"/>
  <c r="D36" i="18"/>
  <c r="C36" i="18"/>
  <c r="C35" i="18" s="1"/>
  <c r="D33" i="18"/>
  <c r="C33" i="18"/>
  <c r="D29" i="18"/>
  <c r="D28" i="18" s="1"/>
  <c r="C29" i="18"/>
  <c r="C28" i="18" s="1"/>
  <c r="D24" i="18"/>
  <c r="C24" i="18"/>
  <c r="D19" i="18"/>
  <c r="C19" i="18"/>
  <c r="D15" i="18"/>
  <c r="C15" i="18"/>
  <c r="D11" i="18"/>
  <c r="D35" i="18" l="1"/>
  <c r="C49" i="18"/>
  <c r="C42" i="18"/>
  <c r="D49" i="18"/>
  <c r="D42" i="18"/>
  <c r="D10" i="18"/>
  <c r="D55" i="18" s="1"/>
  <c r="C10" i="18"/>
  <c r="C55" i="18" s="1"/>
  <c r="H14" i="19"/>
  <c r="G14" i="19"/>
  <c r="F324" i="17" l="1"/>
  <c r="F323" i="17" s="1"/>
  <c r="E324" i="17"/>
  <c r="E323" i="17" s="1"/>
  <c r="E321" i="17"/>
  <c r="E320" i="17" s="1"/>
  <c r="F321" i="17"/>
  <c r="F320" i="17" s="1"/>
  <c r="E315" i="17"/>
  <c r="E314" i="17" s="1"/>
  <c r="F315" i="17"/>
  <c r="F314" i="17" s="1"/>
  <c r="F306" i="17"/>
  <c r="F305" i="17" s="1"/>
  <c r="E306" i="17"/>
  <c r="F300" i="17"/>
  <c r="E300" i="17"/>
  <c r="F298" i="17"/>
  <c r="E298" i="17"/>
  <c r="F292" i="17"/>
  <c r="F291" i="17" s="1"/>
  <c r="F364" i="17" s="1"/>
  <c r="E292" i="17"/>
  <c r="E291" i="17" s="1"/>
  <c r="E364" i="17" s="1"/>
  <c r="F289" i="17"/>
  <c r="F288" i="17" s="1"/>
  <c r="E289" i="17"/>
  <c r="E288" i="17" s="1"/>
  <c r="F283" i="17"/>
  <c r="F282" i="17" s="1"/>
  <c r="F281" i="17" s="1"/>
  <c r="F280" i="17" s="1"/>
  <c r="E283" i="17"/>
  <c r="E282" i="17" s="1"/>
  <c r="E281" i="17" s="1"/>
  <c r="E280" i="17" s="1"/>
  <c r="F273" i="17"/>
  <c r="F272" i="17" s="1"/>
  <c r="F350" i="17" s="1"/>
  <c r="E273" i="17"/>
  <c r="E272" i="17" s="1"/>
  <c r="F267" i="17"/>
  <c r="F266" i="17" s="1"/>
  <c r="E267" i="17"/>
  <c r="E266" i="17" s="1"/>
  <c r="F264" i="17"/>
  <c r="E264" i="17"/>
  <c r="F262" i="17"/>
  <c r="E262" i="17"/>
  <c r="F260" i="17"/>
  <c r="E260" i="17"/>
  <c r="F257" i="17"/>
  <c r="E257" i="17"/>
  <c r="F255" i="17"/>
  <c r="E255" i="17"/>
  <c r="F250" i="17"/>
  <c r="F249" i="17" s="1"/>
  <c r="F349" i="17" s="1"/>
  <c r="E250" i="17"/>
  <c r="E249" i="17" s="1"/>
  <c r="E349" i="17" s="1"/>
  <c r="F247" i="17"/>
  <c r="E247" i="17"/>
  <c r="F245" i="17"/>
  <c r="E245" i="17"/>
  <c r="F242" i="17"/>
  <c r="F241" i="17" s="1"/>
  <c r="F344" i="17" s="1"/>
  <c r="E242" i="17"/>
  <c r="E241" i="17" s="1"/>
  <c r="E344" i="17" s="1"/>
  <c r="F236" i="17"/>
  <c r="F235" i="17" s="1"/>
  <c r="F351" i="17" s="1"/>
  <c r="E236" i="17"/>
  <c r="E235" i="17" s="1"/>
  <c r="E351" i="17" s="1"/>
  <c r="F232" i="17"/>
  <c r="F231" i="17" s="1"/>
  <c r="E232" i="17"/>
  <c r="E231" i="17" s="1"/>
  <c r="F229" i="17"/>
  <c r="F228" i="17" s="1"/>
  <c r="F346" i="17" s="1"/>
  <c r="E229" i="17"/>
  <c r="E228" i="17" s="1"/>
  <c r="E346" i="17" s="1"/>
  <c r="F223" i="17"/>
  <c r="F222" i="17" s="1"/>
  <c r="E223" i="17"/>
  <c r="E222" i="17" s="1"/>
  <c r="F220" i="17"/>
  <c r="F219" i="17" s="1"/>
  <c r="E220" i="17"/>
  <c r="E219" i="17" s="1"/>
  <c r="F217" i="17"/>
  <c r="F216" i="17" s="1"/>
  <c r="E217" i="17"/>
  <c r="E216" i="17" s="1"/>
  <c r="F214" i="17"/>
  <c r="F213" i="17" s="1"/>
  <c r="E214" i="17"/>
  <c r="E213" i="17" s="1"/>
  <c r="F205" i="17"/>
  <c r="F204" i="17" s="1"/>
  <c r="E205" i="17"/>
  <c r="E204" i="17" s="1"/>
  <c r="F196" i="17"/>
  <c r="F195" i="17" s="1"/>
  <c r="E196" i="17"/>
  <c r="E195" i="17" s="1"/>
  <c r="F193" i="17"/>
  <c r="F192" i="17" s="1"/>
  <c r="E193" i="17"/>
  <c r="E192" i="17" s="1"/>
  <c r="F186" i="17"/>
  <c r="F185" i="17" s="1"/>
  <c r="F355" i="17" s="1"/>
  <c r="E186" i="17"/>
  <c r="E185" i="17" s="1"/>
  <c r="E355" i="17" s="1"/>
  <c r="F183" i="17"/>
  <c r="F182" i="17" s="1"/>
  <c r="F354" i="17" s="1"/>
  <c r="E183" i="17"/>
  <c r="E182" i="17" s="1"/>
  <c r="E354" i="17" s="1"/>
  <c r="F180" i="17"/>
  <c r="F179" i="17" s="1"/>
  <c r="E180" i="17"/>
  <c r="E179" i="17" s="1"/>
  <c r="E353" i="17" s="1"/>
  <c r="F173" i="17"/>
  <c r="F172" i="17" s="1"/>
  <c r="E173" i="17"/>
  <c r="E172" i="17" s="1"/>
  <c r="F165" i="17"/>
  <c r="F164" i="17" s="1"/>
  <c r="E165" i="17"/>
  <c r="E164" i="17" s="1"/>
  <c r="F162" i="17"/>
  <c r="F161" i="17" s="1"/>
  <c r="F160" i="17" s="1"/>
  <c r="E162" i="17"/>
  <c r="E161" i="17" s="1"/>
  <c r="E160" i="17" s="1"/>
  <c r="F156" i="17"/>
  <c r="F155" i="17" s="1"/>
  <c r="E156" i="17"/>
  <c r="E155" i="17" s="1"/>
  <c r="E154" i="17" s="1"/>
  <c r="E153" i="17" s="1"/>
  <c r="E152" i="17" s="1"/>
  <c r="F149" i="17"/>
  <c r="F148" i="17" s="1"/>
  <c r="E149" i="17"/>
  <c r="E148" i="17" s="1"/>
  <c r="F146" i="17"/>
  <c r="F145" i="17" s="1"/>
  <c r="E146" i="17"/>
  <c r="E145" i="17" s="1"/>
  <c r="F140" i="17"/>
  <c r="F139" i="17" s="1"/>
  <c r="F372" i="17" s="1"/>
  <c r="E140" i="17"/>
  <c r="E139" i="17" s="1"/>
  <c r="F134" i="17"/>
  <c r="F133" i="17" s="1"/>
  <c r="E134" i="17"/>
  <c r="E133" i="17" s="1"/>
  <c r="F127" i="17"/>
  <c r="F126" i="17" s="1"/>
  <c r="F125" i="17" s="1"/>
  <c r="F124" i="17" s="1"/>
  <c r="F123" i="17" s="1"/>
  <c r="E127" i="17"/>
  <c r="E126" i="17" s="1"/>
  <c r="E125" i="17" s="1"/>
  <c r="E124" i="17" s="1"/>
  <c r="E123" i="17" s="1"/>
  <c r="F121" i="17"/>
  <c r="F120" i="17" s="1"/>
  <c r="E121" i="17"/>
  <c r="E120" i="17" s="1"/>
  <c r="F114" i="17"/>
  <c r="F112" i="17"/>
  <c r="E112" i="17"/>
  <c r="F109" i="17"/>
  <c r="E109" i="17"/>
  <c r="F107" i="17"/>
  <c r="E107" i="17"/>
  <c r="F104" i="17"/>
  <c r="E104" i="17"/>
  <c r="F102" i="17"/>
  <c r="E102" i="17"/>
  <c r="F90" i="17"/>
  <c r="F89" i="17" s="1"/>
  <c r="E90" i="17"/>
  <c r="E89" i="17" s="1"/>
  <c r="F99" i="17"/>
  <c r="E99" i="17"/>
  <c r="F97" i="17"/>
  <c r="E97" i="17"/>
  <c r="F87" i="17"/>
  <c r="F86" i="17" s="1"/>
  <c r="E87" i="17"/>
  <c r="E86" i="17" s="1"/>
  <c r="F84" i="17"/>
  <c r="F83" i="17" s="1"/>
  <c r="E84" i="17"/>
  <c r="E83" i="17" s="1"/>
  <c r="F80" i="17"/>
  <c r="E80" i="17"/>
  <c r="F78" i="17"/>
  <c r="E78" i="17"/>
  <c r="F76" i="17"/>
  <c r="E76" i="17"/>
  <c r="F73" i="17"/>
  <c r="E73" i="17"/>
  <c r="F71" i="17"/>
  <c r="E71" i="17"/>
  <c r="E68" i="17"/>
  <c r="E67" i="17" s="1"/>
  <c r="F68" i="17"/>
  <c r="F67" i="17" s="1"/>
  <c r="F65" i="17"/>
  <c r="F64" i="17" s="1"/>
  <c r="E65" i="17"/>
  <c r="E64" i="17" s="1"/>
  <c r="F59" i="17"/>
  <c r="F58" i="17" s="1"/>
  <c r="E59" i="17"/>
  <c r="E58" i="17" s="1"/>
  <c r="F56" i="17"/>
  <c r="F55" i="17" s="1"/>
  <c r="E56" i="17"/>
  <c r="E55" i="17" s="1"/>
  <c r="F53" i="17"/>
  <c r="E53" i="17"/>
  <c r="F51" i="17"/>
  <c r="E51" i="17"/>
  <c r="F49" i="17"/>
  <c r="E49" i="17"/>
  <c r="F44" i="17"/>
  <c r="F43" i="17" s="1"/>
  <c r="E44" i="17"/>
  <c r="E43" i="17" s="1"/>
  <c r="F38" i="17"/>
  <c r="E38" i="17"/>
  <c r="F36" i="17"/>
  <c r="E36" i="17"/>
  <c r="F31" i="17"/>
  <c r="F30" i="17" s="1"/>
  <c r="E31" i="17"/>
  <c r="E30" i="17" s="1"/>
  <c r="F28" i="17"/>
  <c r="E28" i="17"/>
  <c r="F26" i="17"/>
  <c r="E26" i="17"/>
  <c r="F24" i="17"/>
  <c r="E24" i="17"/>
  <c r="F21" i="17"/>
  <c r="F20" i="17" s="1"/>
  <c r="E21" i="17"/>
  <c r="E20" i="17" s="1"/>
  <c r="F16" i="17"/>
  <c r="F15" i="17" s="1"/>
  <c r="F14" i="17" s="1"/>
  <c r="E16" i="17"/>
  <c r="E15" i="17" s="1"/>
  <c r="G350" i="16"/>
  <c r="F350" i="16"/>
  <c r="G348" i="16"/>
  <c r="F348" i="16"/>
  <c r="G341" i="16"/>
  <c r="G340" i="16" s="1"/>
  <c r="F341" i="16"/>
  <c r="F340" i="16" s="1"/>
  <c r="G338" i="16"/>
  <c r="F338" i="16"/>
  <c r="G336" i="16"/>
  <c r="F336" i="16"/>
  <c r="G334" i="16"/>
  <c r="F334" i="16"/>
  <c r="G331" i="16"/>
  <c r="F331" i="16"/>
  <c r="G329" i="16"/>
  <c r="F329" i="16"/>
  <c r="G324" i="16"/>
  <c r="G323" i="16" s="1"/>
  <c r="F324" i="16"/>
  <c r="F323" i="16" s="1"/>
  <c r="G321" i="16"/>
  <c r="F321" i="16"/>
  <c r="G319" i="16"/>
  <c r="F319" i="16"/>
  <c r="G316" i="16"/>
  <c r="G315" i="16" s="1"/>
  <c r="F316" i="16"/>
  <c r="F315" i="16" s="1"/>
  <c r="G310" i="16"/>
  <c r="G309" i="16" s="1"/>
  <c r="F310" i="16"/>
  <c r="F309" i="16" s="1"/>
  <c r="G307" i="16"/>
  <c r="G306" i="16" s="1"/>
  <c r="F307" i="16"/>
  <c r="F306" i="16" s="1"/>
  <c r="G301" i="16"/>
  <c r="G300" i="16" s="1"/>
  <c r="F301" i="16"/>
  <c r="F300" i="16" s="1"/>
  <c r="G298" i="16"/>
  <c r="G297" i="16" s="1"/>
  <c r="F298" i="16"/>
  <c r="F297" i="16" s="1"/>
  <c r="G295" i="16"/>
  <c r="G294" i="16" s="1"/>
  <c r="F295" i="16"/>
  <c r="F294" i="16" s="1"/>
  <c r="G292" i="16"/>
  <c r="G291" i="16" s="1"/>
  <c r="F292" i="16"/>
  <c r="F291" i="16" s="1"/>
  <c r="G283" i="16"/>
  <c r="G282" i="16" s="1"/>
  <c r="F283" i="16"/>
  <c r="F282" i="16" s="1"/>
  <c r="G274" i="16"/>
  <c r="G273" i="16" s="1"/>
  <c r="F274" i="16"/>
  <c r="F273" i="16" s="1"/>
  <c r="G271" i="16"/>
  <c r="G270" i="16" s="1"/>
  <c r="F271" i="16"/>
  <c r="F270" i="16" s="1"/>
  <c r="G259" i="16"/>
  <c r="G258" i="16" s="1"/>
  <c r="G257" i="16" s="1"/>
  <c r="G256" i="16" s="1"/>
  <c r="G255" i="16" s="1"/>
  <c r="F259" i="16"/>
  <c r="F258" i="16" s="1"/>
  <c r="F257" i="16" s="1"/>
  <c r="F256" i="16" s="1"/>
  <c r="F255" i="16" s="1"/>
  <c r="G253" i="16"/>
  <c r="G252" i="16" s="1"/>
  <c r="G251" i="16" s="1"/>
  <c r="G250" i="16" s="1"/>
  <c r="F253" i="16"/>
  <c r="F252" i="16" s="1"/>
  <c r="F251" i="16" s="1"/>
  <c r="F250" i="16" s="1"/>
  <c r="G248" i="16"/>
  <c r="G247" i="16" s="1"/>
  <c r="F248" i="16"/>
  <c r="F247" i="16" s="1"/>
  <c r="G245" i="16"/>
  <c r="F245" i="16"/>
  <c r="F243" i="16"/>
  <c r="G241" i="16"/>
  <c r="F241" i="16"/>
  <c r="G238" i="16"/>
  <c r="G237" i="16" s="1"/>
  <c r="F238" i="16"/>
  <c r="F237" i="16" s="1"/>
  <c r="G231" i="16"/>
  <c r="G230" i="16" s="1"/>
  <c r="G229" i="16" s="1"/>
  <c r="G228" i="16" s="1"/>
  <c r="G227" i="16" s="1"/>
  <c r="G226" i="16" s="1"/>
  <c r="F231" i="16"/>
  <c r="F230" i="16" s="1"/>
  <c r="F229" i="16" s="1"/>
  <c r="F228" i="16" s="1"/>
  <c r="F227" i="16" s="1"/>
  <c r="F226" i="16" s="1"/>
  <c r="G222" i="16"/>
  <c r="G221" i="16" s="1"/>
  <c r="G220" i="16" s="1"/>
  <c r="F222" i="16"/>
  <c r="F221" i="16" s="1"/>
  <c r="F220" i="16" s="1"/>
  <c r="G216" i="16"/>
  <c r="G215" i="16" s="1"/>
  <c r="F216" i="16"/>
  <c r="F215" i="16" s="1"/>
  <c r="G213" i="16"/>
  <c r="G212" i="16" s="1"/>
  <c r="G211" i="16" s="1"/>
  <c r="F213" i="16"/>
  <c r="F212" i="16" s="1"/>
  <c r="F211" i="16" s="1"/>
  <c r="G207" i="16"/>
  <c r="G206" i="16" s="1"/>
  <c r="G205" i="16" s="1"/>
  <c r="G204" i="16" s="1"/>
  <c r="F207" i="16"/>
  <c r="F206" i="16" s="1"/>
  <c r="F205" i="16" s="1"/>
  <c r="F204" i="16" s="1"/>
  <c r="G200" i="16"/>
  <c r="G199" i="16" s="1"/>
  <c r="F200" i="16"/>
  <c r="F199" i="16" s="1"/>
  <c r="G197" i="16"/>
  <c r="G196" i="16" s="1"/>
  <c r="F197" i="16"/>
  <c r="F196" i="16" s="1"/>
  <c r="G191" i="16"/>
  <c r="G190" i="16" s="1"/>
  <c r="G189" i="16" s="1"/>
  <c r="G188" i="16" s="1"/>
  <c r="G187" i="16" s="1"/>
  <c r="F191" i="16"/>
  <c r="F190" i="16" s="1"/>
  <c r="F189" i="16" s="1"/>
  <c r="F188" i="16" s="1"/>
  <c r="F187" i="16" s="1"/>
  <c r="G185" i="16"/>
  <c r="G184" i="16" s="1"/>
  <c r="F185" i="16"/>
  <c r="F184" i="16" s="1"/>
  <c r="G182" i="16"/>
  <c r="G181" i="16" s="1"/>
  <c r="F182" i="16"/>
  <c r="F181" i="16" s="1"/>
  <c r="G179" i="16"/>
  <c r="G178" i="16" s="1"/>
  <c r="G177" i="16" s="1"/>
  <c r="F179" i="16"/>
  <c r="F178" i="16" s="1"/>
  <c r="F177" i="16" s="1"/>
  <c r="G172" i="16"/>
  <c r="G171" i="16" s="1"/>
  <c r="G170" i="16" s="1"/>
  <c r="G169" i="16" s="1"/>
  <c r="F172" i="16"/>
  <c r="F171" i="16" s="1"/>
  <c r="F170" i="16" s="1"/>
  <c r="F169" i="16" s="1"/>
  <c r="G164" i="16"/>
  <c r="G163" i="16" s="1"/>
  <c r="F164" i="16"/>
  <c r="F163" i="16" s="1"/>
  <c r="G161" i="16"/>
  <c r="G160" i="16" s="1"/>
  <c r="F161" i="16"/>
  <c r="F160" i="16" s="1"/>
  <c r="F159" i="16" s="1"/>
  <c r="G155" i="16"/>
  <c r="G154" i="16" s="1"/>
  <c r="G153" i="16" s="1"/>
  <c r="G152" i="16" s="1"/>
  <c r="G151" i="16" s="1"/>
  <c r="F155" i="16"/>
  <c r="F154" i="16" s="1"/>
  <c r="F153" i="16" s="1"/>
  <c r="F152" i="16" s="1"/>
  <c r="F151" i="16" s="1"/>
  <c r="G148" i="16"/>
  <c r="G147" i="16" s="1"/>
  <c r="F148" i="16"/>
  <c r="F147" i="16" s="1"/>
  <c r="G145" i="16"/>
  <c r="G144" i="16" s="1"/>
  <c r="F145" i="16"/>
  <c r="F144" i="16" s="1"/>
  <c r="G139" i="16"/>
  <c r="G138" i="16" s="1"/>
  <c r="G137" i="16" s="1"/>
  <c r="G136" i="16" s="1"/>
  <c r="G135" i="16" s="1"/>
  <c r="F139" i="16"/>
  <c r="F138" i="16" s="1"/>
  <c r="F137" i="16" s="1"/>
  <c r="F136" i="16" s="1"/>
  <c r="F135" i="16" s="1"/>
  <c r="G133" i="16"/>
  <c r="G132" i="16" s="1"/>
  <c r="F133" i="16"/>
  <c r="F132" i="16" s="1"/>
  <c r="G126" i="16"/>
  <c r="G125" i="16" s="1"/>
  <c r="G124" i="16" s="1"/>
  <c r="G123" i="16" s="1"/>
  <c r="G122" i="16" s="1"/>
  <c r="F126" i="16"/>
  <c r="F125" i="16" s="1"/>
  <c r="F124" i="16" s="1"/>
  <c r="F123" i="16" s="1"/>
  <c r="F122" i="16" s="1"/>
  <c r="G120" i="16"/>
  <c r="F120" i="16"/>
  <c r="G118" i="16"/>
  <c r="F118" i="16"/>
  <c r="G115" i="16"/>
  <c r="F115" i="16"/>
  <c r="G113" i="16"/>
  <c r="F113" i="16"/>
  <c r="G110" i="16"/>
  <c r="F110" i="16"/>
  <c r="G108" i="16"/>
  <c r="F108" i="16"/>
  <c r="G99" i="16"/>
  <c r="G98" i="16" s="1"/>
  <c r="F99" i="16"/>
  <c r="F98" i="16" s="1"/>
  <c r="G105" i="16"/>
  <c r="F105" i="16"/>
  <c r="G103" i="16"/>
  <c r="F103" i="16"/>
  <c r="G96" i="16"/>
  <c r="G95" i="16" s="1"/>
  <c r="F96" i="16"/>
  <c r="F95" i="16" s="1"/>
  <c r="G93" i="16"/>
  <c r="G92" i="16" s="1"/>
  <c r="F93" i="16"/>
  <c r="F92" i="16" s="1"/>
  <c r="G89" i="16"/>
  <c r="F89" i="16"/>
  <c r="G87" i="16"/>
  <c r="F87" i="16"/>
  <c r="G85" i="16"/>
  <c r="F85" i="16"/>
  <c r="G82" i="16"/>
  <c r="F82" i="16"/>
  <c r="G80" i="16"/>
  <c r="F80" i="16"/>
  <c r="G77" i="16"/>
  <c r="G76" i="16" s="1"/>
  <c r="F77" i="16"/>
  <c r="F76" i="16" s="1"/>
  <c r="G74" i="16"/>
  <c r="G73" i="16" s="1"/>
  <c r="F74" i="16"/>
  <c r="F73" i="16" s="1"/>
  <c r="G68" i="16"/>
  <c r="G67" i="16" s="1"/>
  <c r="G66" i="16" s="1"/>
  <c r="G65" i="16" s="1"/>
  <c r="F68" i="16"/>
  <c r="F67" i="16" s="1"/>
  <c r="F66" i="16" s="1"/>
  <c r="F65" i="16" s="1"/>
  <c r="G63" i="16"/>
  <c r="G62" i="16" s="1"/>
  <c r="F63" i="16"/>
  <c r="F62" i="16" s="1"/>
  <c r="G57" i="16"/>
  <c r="F57" i="16"/>
  <c r="G55" i="16"/>
  <c r="F55" i="16"/>
  <c r="G50" i="16"/>
  <c r="G49" i="16" s="1"/>
  <c r="G48" i="16" s="1"/>
  <c r="G47" i="16" s="1"/>
  <c r="F50" i="16"/>
  <c r="F49" i="16" s="1"/>
  <c r="F48" i="16" s="1"/>
  <c r="F47" i="16" s="1"/>
  <c r="G43" i="16"/>
  <c r="G42" i="16" s="1"/>
  <c r="F43" i="16"/>
  <c r="F42" i="16" s="1"/>
  <c r="F40" i="16"/>
  <c r="F39" i="16" s="1"/>
  <c r="G40" i="16"/>
  <c r="G39" i="16" s="1"/>
  <c r="G34" i="16"/>
  <c r="G33" i="16" s="1"/>
  <c r="F34" i="16"/>
  <c r="F33" i="16" s="1"/>
  <c r="G27" i="16"/>
  <c r="G26" i="16" s="1"/>
  <c r="F27" i="16"/>
  <c r="F26" i="16" s="1"/>
  <c r="G24" i="16"/>
  <c r="G23" i="16" s="1"/>
  <c r="F24" i="16"/>
  <c r="F23" i="16" s="1"/>
  <c r="G18" i="16"/>
  <c r="F18" i="16"/>
  <c r="G16" i="16"/>
  <c r="F16" i="16"/>
  <c r="G14" i="16"/>
  <c r="F14" i="16"/>
  <c r="D22" i="15"/>
  <c r="D41" i="14"/>
  <c r="D40" i="14" s="1"/>
  <c r="D39" i="14" s="1"/>
  <c r="C41" i="14"/>
  <c r="C40" i="14" s="1"/>
  <c r="C39" i="14" s="1"/>
  <c r="D28" i="14"/>
  <c r="C28" i="14"/>
  <c r="D26" i="14"/>
  <c r="C26" i="14"/>
  <c r="D24" i="14"/>
  <c r="C24" i="14"/>
  <c r="D20" i="14"/>
  <c r="C20" i="14"/>
  <c r="D18" i="14"/>
  <c r="C18" i="14"/>
  <c r="D14" i="14"/>
  <c r="C14" i="14"/>
  <c r="D12" i="14"/>
  <c r="C12" i="14"/>
  <c r="C10" i="14"/>
  <c r="D10" i="14"/>
  <c r="D9" i="12"/>
  <c r="D12" i="12" s="1"/>
  <c r="C9" i="12"/>
  <c r="C12" i="12" s="1"/>
  <c r="E191" i="17" l="1"/>
  <c r="E350" i="17"/>
  <c r="E271" i="17"/>
  <c r="F191" i="17"/>
  <c r="E305" i="17"/>
  <c r="E356" i="17" s="1"/>
  <c r="E119" i="17"/>
  <c r="E118" i="17" s="1"/>
  <c r="E117" i="17" s="1"/>
  <c r="E116" i="17" s="1"/>
  <c r="F119" i="17"/>
  <c r="F118" i="17" s="1"/>
  <c r="F117" i="17" s="1"/>
  <c r="F116" i="17" s="1"/>
  <c r="F132" i="17"/>
  <c r="F131" i="17" s="1"/>
  <c r="F130" i="17" s="1"/>
  <c r="E132" i="17"/>
  <c r="E131" i="17" s="1"/>
  <c r="E130" i="17" s="1"/>
  <c r="F101" i="17"/>
  <c r="F42" i="17"/>
  <c r="F41" i="17" s="1"/>
  <c r="F40" i="17" s="1"/>
  <c r="E42" i="17"/>
  <c r="E41" i="17" s="1"/>
  <c r="E40" i="17" s="1"/>
  <c r="F35" i="17"/>
  <c r="F34" i="17" s="1"/>
  <c r="F33" i="17" s="1"/>
  <c r="E106" i="17"/>
  <c r="F111" i="17"/>
  <c r="E259" i="17"/>
  <c r="F212" i="17"/>
  <c r="F211" i="17" s="1"/>
  <c r="F210" i="17" s="1"/>
  <c r="F159" i="17"/>
  <c r="F158" i="17" s="1"/>
  <c r="E244" i="17"/>
  <c r="E240" i="17" s="1"/>
  <c r="E239" i="17" s="1"/>
  <c r="E238" i="17" s="1"/>
  <c r="F259" i="17"/>
  <c r="E159" i="17"/>
  <c r="E158" i="17" s="1"/>
  <c r="F244" i="17"/>
  <c r="F345" i="17" s="1"/>
  <c r="E70" i="17"/>
  <c r="E368" i="17" s="1"/>
  <c r="F96" i="17"/>
  <c r="E101" i="17"/>
  <c r="E111" i="17"/>
  <c r="F234" i="17"/>
  <c r="F75" i="17"/>
  <c r="F369" i="17" s="1"/>
  <c r="F70" i="17"/>
  <c r="F368" i="17" s="1"/>
  <c r="F48" i="17"/>
  <c r="F47" i="17" s="1"/>
  <c r="F46" i="17" s="1"/>
  <c r="E48" i="17"/>
  <c r="E47" i="17" s="1"/>
  <c r="E46" i="17" s="1"/>
  <c r="F23" i="17"/>
  <c r="F19" i="17" s="1"/>
  <c r="F18" i="17" s="1"/>
  <c r="E23" i="17"/>
  <c r="E19" i="17" s="1"/>
  <c r="E18" i="17" s="1"/>
  <c r="G159" i="16"/>
  <c r="F269" i="16"/>
  <c r="F268" i="16" s="1"/>
  <c r="F267" i="16" s="1"/>
  <c r="F290" i="16"/>
  <c r="F289" i="16" s="1"/>
  <c r="F288" i="16" s="1"/>
  <c r="G269" i="16"/>
  <c r="G268" i="16" s="1"/>
  <c r="G267" i="16" s="1"/>
  <c r="G219" i="16"/>
  <c r="F219" i="16"/>
  <c r="F218" i="16" s="1"/>
  <c r="G131" i="16"/>
  <c r="G130" i="16" s="1"/>
  <c r="G129" i="16" s="1"/>
  <c r="F131" i="16"/>
  <c r="F130" i="16" s="1"/>
  <c r="F129" i="16" s="1"/>
  <c r="G195" i="16"/>
  <c r="G194" i="16" s="1"/>
  <c r="G193" i="16" s="1"/>
  <c r="G61" i="16"/>
  <c r="G60" i="16" s="1"/>
  <c r="G59" i="16" s="1"/>
  <c r="F61" i="16"/>
  <c r="F60" i="16" s="1"/>
  <c r="F59" i="16" s="1"/>
  <c r="G31" i="16"/>
  <c r="G30" i="16" s="1"/>
  <c r="G29" i="16" s="1"/>
  <c r="G32" i="16"/>
  <c r="F31" i="16"/>
  <c r="F30" i="16" s="1"/>
  <c r="F29" i="16" s="1"/>
  <c r="F32" i="16"/>
  <c r="G333" i="16"/>
  <c r="F328" i="16"/>
  <c r="F318" i="16"/>
  <c r="F314" i="16" s="1"/>
  <c r="F313" i="16" s="1"/>
  <c r="F312" i="16" s="1"/>
  <c r="G318" i="16"/>
  <c r="G314" i="16" s="1"/>
  <c r="G313" i="16" s="1"/>
  <c r="G312" i="16" s="1"/>
  <c r="G240" i="16"/>
  <c r="G236" i="16" s="1"/>
  <c r="G235" i="16" s="1"/>
  <c r="G234" i="16" s="1"/>
  <c r="G233" i="16" s="1"/>
  <c r="F210" i="16"/>
  <c r="F209" i="16" s="1"/>
  <c r="F203" i="16" s="1"/>
  <c r="G210" i="16"/>
  <c r="G209" i="16" s="1"/>
  <c r="G203" i="16" s="1"/>
  <c r="F347" i="16"/>
  <c r="F346" i="16" s="1"/>
  <c r="F345" i="16" s="1"/>
  <c r="F344" i="16" s="1"/>
  <c r="F343" i="16" s="1"/>
  <c r="G347" i="16"/>
  <c r="G346" i="16" s="1"/>
  <c r="G345" i="16" s="1"/>
  <c r="G344" i="16" s="1"/>
  <c r="G343" i="16" s="1"/>
  <c r="G158" i="16"/>
  <c r="G157" i="16" s="1"/>
  <c r="G150" i="16" s="1"/>
  <c r="F158" i="16"/>
  <c r="F157" i="16" s="1"/>
  <c r="F150" i="16" s="1"/>
  <c r="G117" i="16"/>
  <c r="G107" i="16"/>
  <c r="F107" i="16"/>
  <c r="F84" i="16"/>
  <c r="G84" i="16"/>
  <c r="G72" i="16"/>
  <c r="G54" i="16"/>
  <c r="G53" i="16" s="1"/>
  <c r="G52" i="16" s="1"/>
  <c r="F54" i="16"/>
  <c r="F53" i="16" s="1"/>
  <c r="F52" i="16" s="1"/>
  <c r="G38" i="16"/>
  <c r="G37" i="16" s="1"/>
  <c r="G36" i="16" s="1"/>
  <c r="G22" i="16"/>
  <c r="G21" i="16" s="1"/>
  <c r="G20" i="16" s="1"/>
  <c r="F13" i="16"/>
  <c r="G13" i="16"/>
  <c r="E35" i="17"/>
  <c r="E34" i="17" s="1"/>
  <c r="E33" i="17" s="1"/>
  <c r="F254" i="17"/>
  <c r="E297" i="17"/>
  <c r="E342" i="17" s="1"/>
  <c r="F340" i="17"/>
  <c r="E343" i="17"/>
  <c r="E75" i="17"/>
  <c r="E369" i="17" s="1"/>
  <c r="E96" i="17"/>
  <c r="F106" i="17"/>
  <c r="F343" i="17"/>
  <c r="E254" i="17"/>
  <c r="F352" i="17"/>
  <c r="F297" i="17"/>
  <c r="F342" i="17" s="1"/>
  <c r="F195" i="16"/>
  <c r="F194" i="16" s="1"/>
  <c r="F193" i="16" s="1"/>
  <c r="F38" i="16"/>
  <c r="F37" i="16" s="1"/>
  <c r="F36" i="16" s="1"/>
  <c r="F79" i="16"/>
  <c r="F102" i="16"/>
  <c r="F112" i="16"/>
  <c r="F240" i="16"/>
  <c r="F236" i="16" s="1"/>
  <c r="F235" i="16" s="1"/>
  <c r="G176" i="16"/>
  <c r="G175" i="16" s="1"/>
  <c r="G174" i="16" s="1"/>
  <c r="G305" i="16"/>
  <c r="G304" i="16" s="1"/>
  <c r="G303" i="16" s="1"/>
  <c r="G79" i="16"/>
  <c r="G102" i="16"/>
  <c r="H355" i="16" s="1"/>
  <c r="G112" i="16"/>
  <c r="F117" i="16"/>
  <c r="F305" i="16"/>
  <c r="F304" i="16" s="1"/>
  <c r="F303" i="16" s="1"/>
  <c r="G328" i="16"/>
  <c r="F333" i="16"/>
  <c r="C9" i="14"/>
  <c r="C47" i="14" s="1"/>
  <c r="D9" i="14"/>
  <c r="D47" i="14" s="1"/>
  <c r="E212" i="17"/>
  <c r="E211" i="17" s="1"/>
  <c r="E210" i="17" s="1"/>
  <c r="F13" i="17"/>
  <c r="E365" i="17"/>
  <c r="E63" i="17"/>
  <c r="E372" i="17"/>
  <c r="E138" i="17"/>
  <c r="E137" i="17" s="1"/>
  <c r="E373" i="17"/>
  <c r="E171" i="17"/>
  <c r="E170" i="17" s="1"/>
  <c r="E14" i="17"/>
  <c r="F365" i="17"/>
  <c r="F63" i="17"/>
  <c r="E144" i="17"/>
  <c r="E143" i="17" s="1"/>
  <c r="E190" i="17"/>
  <c r="E347" i="17"/>
  <c r="E227" i="17"/>
  <c r="E226" i="17" s="1"/>
  <c r="E357" i="17"/>
  <c r="E287" i="17"/>
  <c r="E286" i="17" s="1"/>
  <c r="E285" i="17" s="1"/>
  <c r="F359" i="17"/>
  <c r="F144" i="17"/>
  <c r="F143" i="17" s="1"/>
  <c r="F154" i="17"/>
  <c r="F153" i="17" s="1"/>
  <c r="F152" i="17" s="1"/>
  <c r="F373" i="17"/>
  <c r="F171" i="17"/>
  <c r="F170" i="17" s="1"/>
  <c r="E178" i="17"/>
  <c r="E177" i="17" s="1"/>
  <c r="F190" i="17"/>
  <c r="E234" i="17"/>
  <c r="F357" i="17"/>
  <c r="F287" i="17"/>
  <c r="F286" i="17" s="1"/>
  <c r="F285" i="17" s="1"/>
  <c r="F356" i="17"/>
  <c r="F304" i="17"/>
  <c r="F319" i="17"/>
  <c r="F362" i="17"/>
  <c r="E359" i="17"/>
  <c r="F347" i="17"/>
  <c r="F227" i="17"/>
  <c r="F226" i="17" s="1"/>
  <c r="F367" i="17"/>
  <c r="F313" i="17"/>
  <c r="F312" i="17" s="1"/>
  <c r="F311" i="17" s="1"/>
  <c r="F310" i="17" s="1"/>
  <c r="E319" i="17"/>
  <c r="E362" i="17"/>
  <c r="F353" i="17"/>
  <c r="F178" i="17"/>
  <c r="F177" i="17" s="1"/>
  <c r="F240" i="17"/>
  <c r="F239" i="17" s="1"/>
  <c r="F238" i="17" s="1"/>
  <c r="F271" i="17"/>
  <c r="E367" i="17"/>
  <c r="E313" i="17"/>
  <c r="E312" i="17" s="1"/>
  <c r="E311" i="17" s="1"/>
  <c r="E310" i="17" s="1"/>
  <c r="F138" i="17"/>
  <c r="F137" i="17" s="1"/>
  <c r="E304" i="17"/>
  <c r="F72" i="16"/>
  <c r="F22" i="16"/>
  <c r="F21" i="16" s="1"/>
  <c r="F20" i="16" s="1"/>
  <c r="F143" i="16"/>
  <c r="F176" i="16"/>
  <c r="F175" i="16" s="1"/>
  <c r="F174" i="16" s="1"/>
  <c r="G290" i="16"/>
  <c r="G289" i="16" s="1"/>
  <c r="G288" i="16" s="1"/>
  <c r="G143" i="16"/>
  <c r="H375" i="17" l="1"/>
  <c r="F55" i="18" s="1"/>
  <c r="G375" i="17"/>
  <c r="E55" i="18" s="1"/>
  <c r="F318" i="17"/>
  <c r="F317" i="17" s="1"/>
  <c r="F333" i="17"/>
  <c r="E318" i="17"/>
  <c r="E317" i="17" s="1"/>
  <c r="E333" i="17"/>
  <c r="F225" i="17"/>
  <c r="F253" i="17"/>
  <c r="F252" i="17" s="1"/>
  <c r="F95" i="17"/>
  <c r="F82" i="17" s="1"/>
  <c r="F296" i="17"/>
  <c r="F295" i="17" s="1"/>
  <c r="F294" i="17" s="1"/>
  <c r="E62" i="17"/>
  <c r="E334" i="17" s="1"/>
  <c r="F348" i="17"/>
  <c r="E253" i="17"/>
  <c r="E252" i="17" s="1"/>
  <c r="E345" i="17"/>
  <c r="E151" i="17"/>
  <c r="E352" i="17"/>
  <c r="E95" i="17"/>
  <c r="E82" i="17" s="1"/>
  <c r="E348" i="17"/>
  <c r="F142" i="17"/>
  <c r="E296" i="17"/>
  <c r="E295" i="17" s="1"/>
  <c r="E294" i="17" s="1"/>
  <c r="F62" i="17"/>
  <c r="F334" i="17" s="1"/>
  <c r="F327" i="16"/>
  <c r="F326" i="16" s="1"/>
  <c r="F266" i="16" s="1"/>
  <c r="F265" i="16" s="1"/>
  <c r="I265" i="16" s="1"/>
  <c r="G327" i="16"/>
  <c r="G326" i="16" s="1"/>
  <c r="G266" i="16" s="1"/>
  <c r="G265" i="16" s="1"/>
  <c r="F234" i="16"/>
  <c r="F233" i="16" s="1"/>
  <c r="G142" i="16"/>
  <c r="G141" i="16" s="1"/>
  <c r="G128" i="16" s="1"/>
  <c r="F142" i="16"/>
  <c r="F141" i="16" s="1"/>
  <c r="F128" i="16" s="1"/>
  <c r="G101" i="16"/>
  <c r="G91" i="16" s="1"/>
  <c r="F101" i="16"/>
  <c r="F91" i="16" s="1"/>
  <c r="G71" i="16"/>
  <c r="G70" i="16" s="1"/>
  <c r="G12" i="16"/>
  <c r="G11" i="16" s="1"/>
  <c r="G10" i="16" s="1"/>
  <c r="G9" i="16" s="1"/>
  <c r="F12" i="16"/>
  <c r="F11" i="16" s="1"/>
  <c r="F10" i="16" s="1"/>
  <c r="F9" i="16" s="1"/>
  <c r="F71" i="16"/>
  <c r="F70" i="16" s="1"/>
  <c r="F331" i="17"/>
  <c r="F176" i="17"/>
  <c r="F175" i="17" s="1"/>
  <c r="F335" i="17"/>
  <c r="F136" i="17"/>
  <c r="F332" i="17"/>
  <c r="F303" i="17"/>
  <c r="F302" i="17" s="1"/>
  <c r="F151" i="17"/>
  <c r="F330" i="17"/>
  <c r="F270" i="17"/>
  <c r="F269" i="17" s="1"/>
  <c r="E331" i="17"/>
  <c r="E176" i="17"/>
  <c r="E175" i="17" s="1"/>
  <c r="E330" i="17"/>
  <c r="E270" i="17"/>
  <c r="E269" i="17" s="1"/>
  <c r="E189" i="17"/>
  <c r="E142" i="17"/>
  <c r="F189" i="17"/>
  <c r="E335" i="17"/>
  <c r="E136" i="17"/>
  <c r="E332" i="17"/>
  <c r="E303" i="17"/>
  <c r="E302" i="17" s="1"/>
  <c r="E225" i="17"/>
  <c r="E13" i="17"/>
  <c r="F188" i="17" l="1"/>
  <c r="F329" i="17"/>
  <c r="F10" i="18" s="1"/>
  <c r="F129" i="17"/>
  <c r="E129" i="17"/>
  <c r="E61" i="17"/>
  <c r="F279" i="17"/>
  <c r="F376" i="17"/>
  <c r="E376" i="17"/>
  <c r="E279" i="17"/>
  <c r="E329" i="17"/>
  <c r="E10" i="18" s="1"/>
  <c r="F61" i="17"/>
  <c r="G45" i="16"/>
  <c r="G352" i="16" s="1"/>
  <c r="G355" i="16" s="1"/>
  <c r="F45" i="16"/>
  <c r="I45" i="16" s="1"/>
  <c r="E188" i="17"/>
  <c r="F338" i="17" l="1"/>
  <c r="E338" i="17"/>
  <c r="F326" i="17"/>
  <c r="E326" i="17"/>
  <c r="F352" i="16"/>
  <c r="F360" i="16" s="1"/>
  <c r="G360" i="16"/>
  <c r="F102" i="1" l="1"/>
  <c r="F101" i="1" s="1"/>
  <c r="E246" i="9" l="1"/>
  <c r="E245" i="9" s="1"/>
  <c r="E14" i="11" l="1"/>
  <c r="C14" i="11"/>
  <c r="F14" i="11" l="1"/>
  <c r="F181" i="1" l="1"/>
  <c r="C41" i="4" l="1"/>
  <c r="C18" i="4" l="1"/>
  <c r="E73" i="9" l="1"/>
  <c r="F85" i="1"/>
  <c r="E340" i="9" l="1"/>
  <c r="E228" i="9"/>
  <c r="E227" i="9" s="1"/>
  <c r="F315" i="1"/>
  <c r="F314" i="1" s="1"/>
  <c r="F250" i="1"/>
  <c r="F333" i="1" l="1"/>
  <c r="F332" i="1" s="1"/>
  <c r="E243" i="9" l="1"/>
  <c r="E242" i="9" s="1"/>
  <c r="E249" i="9"/>
  <c r="E248" i="9" s="1"/>
  <c r="E185" i="9"/>
  <c r="E184" i="9" s="1"/>
  <c r="E182" i="9"/>
  <c r="E181" i="9" s="1"/>
  <c r="E99" i="9"/>
  <c r="E98" i="9" s="1"/>
  <c r="F330" i="1"/>
  <c r="F329" i="1" s="1"/>
  <c r="F289" i="1"/>
  <c r="F288" i="1" s="1"/>
  <c r="F287" i="1" s="1"/>
  <c r="F190" i="1"/>
  <c r="F189" i="1" s="1"/>
  <c r="F187" i="1"/>
  <c r="F186" i="1" s="1"/>
  <c r="E44" i="9" l="1"/>
  <c r="E43" i="9" s="1"/>
  <c r="F66" i="1"/>
  <c r="F65" i="1" s="1"/>
  <c r="C43" i="4"/>
  <c r="C40" i="4" s="1"/>
  <c r="C39" i="4" s="1"/>
  <c r="E42" i="9" l="1"/>
  <c r="E41" i="9" s="1"/>
  <c r="E40" i="9" s="1"/>
  <c r="F63" i="1"/>
  <c r="F62" i="1" s="1"/>
  <c r="F64" i="1"/>
  <c r="E115" i="9" l="1"/>
  <c r="F124" i="1" l="1"/>
  <c r="F248" i="1" l="1"/>
  <c r="F247" i="1" l="1"/>
  <c r="F243" i="1" l="1"/>
  <c r="F411" i="1" s="1"/>
  <c r="C26" i="4"/>
  <c r="F242" i="1" l="1"/>
  <c r="F241" i="1" s="1"/>
  <c r="F403" i="1" s="1"/>
  <c r="E178" i="9" l="1"/>
  <c r="E96" i="9"/>
  <c r="E95" i="9" s="1"/>
  <c r="F184" i="1"/>
  <c r="F183" i="1" s="1"/>
  <c r="F108" i="1"/>
  <c r="F107" i="1" s="1"/>
  <c r="E276" i="9" l="1"/>
  <c r="C14" i="8" l="1"/>
  <c r="F357" i="1" l="1"/>
  <c r="C28" i="8" l="1"/>
  <c r="C27" i="8" s="1"/>
  <c r="F163" i="1" l="1"/>
  <c r="F162" i="1" s="1"/>
  <c r="E160" i="9"/>
  <c r="E159" i="9" s="1"/>
  <c r="E197" i="9"/>
  <c r="E196" i="9" s="1"/>
  <c r="E200" i="9"/>
  <c r="E199" i="9" s="1"/>
  <c r="E393" i="9" s="1"/>
  <c r="E49" i="9"/>
  <c r="E195" i="9" l="1"/>
  <c r="E392" i="9"/>
  <c r="F202" i="1"/>
  <c r="F201" i="1" s="1"/>
  <c r="F200" i="1" s="1"/>
  <c r="F60" i="1" l="1"/>
  <c r="C28" i="4"/>
  <c r="C54" i="8" l="1"/>
  <c r="C51" i="8"/>
  <c r="C49" i="8"/>
  <c r="C42" i="8"/>
  <c r="C37" i="8"/>
  <c r="C35" i="8"/>
  <c r="C34" i="8" s="1"/>
  <c r="C32" i="8"/>
  <c r="C23" i="8"/>
  <c r="C18" i="8"/>
  <c r="C10" i="8"/>
  <c r="E359" i="9"/>
  <c r="E358" i="9" s="1"/>
  <c r="E353" i="9"/>
  <c r="E352" i="9" s="1"/>
  <c r="E401" i="9" s="1"/>
  <c r="E347" i="9"/>
  <c r="E346" i="9" s="1"/>
  <c r="E406" i="9" s="1"/>
  <c r="E338" i="9"/>
  <c r="E337" i="9" s="1"/>
  <c r="E395" i="9" s="1"/>
  <c r="E329" i="9"/>
  <c r="E327" i="9"/>
  <c r="E321" i="9"/>
  <c r="E320" i="9" s="1"/>
  <c r="E403" i="9" s="1"/>
  <c r="E318" i="9"/>
  <c r="E317" i="9" s="1"/>
  <c r="E396" i="9" s="1"/>
  <c r="E312" i="9"/>
  <c r="E311" i="9" s="1"/>
  <c r="E310" i="9" s="1"/>
  <c r="E309" i="9" s="1"/>
  <c r="E302" i="9"/>
  <c r="E301" i="9" s="1"/>
  <c r="E389" i="9" s="1"/>
  <c r="E296" i="9"/>
  <c r="E295" i="9" s="1"/>
  <c r="E293" i="9"/>
  <c r="E291" i="9"/>
  <c r="E289" i="9"/>
  <c r="E286" i="9"/>
  <c r="E284" i="9"/>
  <c r="E279" i="9"/>
  <c r="E278" i="9" s="1"/>
  <c r="E388" i="9" s="1"/>
  <c r="E274" i="9"/>
  <c r="E273" i="9" s="1"/>
  <c r="E271" i="9"/>
  <c r="E270" i="9" s="1"/>
  <c r="E383" i="9" s="1"/>
  <c r="E265" i="9"/>
  <c r="E264" i="9" s="1"/>
  <c r="E258" i="9"/>
  <c r="E257" i="9" s="1"/>
  <c r="E385" i="9" s="1"/>
  <c r="E261" i="9"/>
  <c r="E260" i="9" s="1"/>
  <c r="E386" i="9" s="1"/>
  <c r="E240" i="9"/>
  <c r="E239" i="9" s="1"/>
  <c r="E252" i="9"/>
  <c r="E251" i="9" s="1"/>
  <c r="E237" i="9"/>
  <c r="E236" i="9" s="1"/>
  <c r="E234" i="9"/>
  <c r="E233" i="9" s="1"/>
  <c r="E213" i="9"/>
  <c r="E212" i="9" s="1"/>
  <c r="E210" i="9"/>
  <c r="E209" i="9" s="1"/>
  <c r="E222" i="9"/>
  <c r="E221" i="9" s="1"/>
  <c r="E380" i="9" s="1"/>
  <c r="E203" i="9"/>
  <c r="E190" i="9"/>
  <c r="E189" i="9" s="1"/>
  <c r="E413" i="9" s="1"/>
  <c r="E176" i="9"/>
  <c r="E175" i="9" s="1"/>
  <c r="E170" i="9"/>
  <c r="E169" i="9" s="1"/>
  <c r="E163" i="9"/>
  <c r="E162" i="9" s="1"/>
  <c r="E398" i="9" s="1"/>
  <c r="E151" i="9"/>
  <c r="E150" i="9" s="1"/>
  <c r="E412" i="9" s="1"/>
  <c r="E145" i="9"/>
  <c r="E144" i="9" s="1"/>
  <c r="E143" i="9" s="1"/>
  <c r="E142" i="9" s="1"/>
  <c r="E138" i="9"/>
  <c r="E137" i="9" s="1"/>
  <c r="E136" i="9" s="1"/>
  <c r="E135" i="9" s="1"/>
  <c r="E134" i="9" s="1"/>
  <c r="E127" i="9"/>
  <c r="E126" i="9" s="1"/>
  <c r="E120" i="9"/>
  <c r="E118" i="9"/>
  <c r="E113" i="9"/>
  <c r="E112" i="9" s="1"/>
  <c r="E110" i="9"/>
  <c r="E108" i="9"/>
  <c r="E105" i="9"/>
  <c r="E103" i="9"/>
  <c r="E93" i="9"/>
  <c r="E92" i="9" s="1"/>
  <c r="E90" i="9"/>
  <c r="E89" i="9" s="1"/>
  <c r="E86" i="9"/>
  <c r="E85" i="9" s="1"/>
  <c r="E414" i="9" s="1"/>
  <c r="E82" i="9"/>
  <c r="E80" i="9"/>
  <c r="E78" i="9"/>
  <c r="E71" i="9"/>
  <c r="E68" i="9"/>
  <c r="E67" i="9" s="1"/>
  <c r="E65" i="9"/>
  <c r="E64" i="9" s="1"/>
  <c r="E59" i="9"/>
  <c r="E58" i="9" s="1"/>
  <c r="E56" i="9"/>
  <c r="E55" i="9" s="1"/>
  <c r="E53" i="9"/>
  <c r="E51" i="9"/>
  <c r="E38" i="9"/>
  <c r="E36" i="9"/>
  <c r="E31" i="9"/>
  <c r="E30" i="9" s="1"/>
  <c r="E28" i="9"/>
  <c r="E26" i="9"/>
  <c r="E24" i="9"/>
  <c r="E21" i="9"/>
  <c r="E20" i="9" s="1"/>
  <c r="E16" i="9"/>
  <c r="E15" i="9" s="1"/>
  <c r="F388" i="1"/>
  <c r="F386" i="1"/>
  <c r="F379" i="1"/>
  <c r="F378" i="1" s="1"/>
  <c r="F376" i="1"/>
  <c r="F374" i="1"/>
  <c r="F372" i="1"/>
  <c r="F369" i="1"/>
  <c r="F367" i="1"/>
  <c r="F362" i="1"/>
  <c r="F361" i="1" s="1"/>
  <c r="F359" i="1"/>
  <c r="F356" i="1" s="1"/>
  <c r="F354" i="1"/>
  <c r="F353" i="1" s="1"/>
  <c r="F345" i="1"/>
  <c r="F344" i="1" s="1"/>
  <c r="F348" i="1"/>
  <c r="F347" i="1" s="1"/>
  <c r="F327" i="1"/>
  <c r="F326" i="1" s="1"/>
  <c r="F339" i="1"/>
  <c r="F338" i="1" s="1"/>
  <c r="F324" i="1"/>
  <c r="F323" i="1" s="1"/>
  <c r="F321" i="1"/>
  <c r="F320" i="1" s="1"/>
  <c r="F300" i="1"/>
  <c r="F299" i="1" s="1"/>
  <c r="F297" i="1"/>
  <c r="F296" i="1" s="1"/>
  <c r="F309" i="1"/>
  <c r="F308" i="1" s="1"/>
  <c r="F285" i="1"/>
  <c r="F284" i="1" s="1"/>
  <c r="F283" i="1" s="1"/>
  <c r="F282" i="1" s="1"/>
  <c r="F281" i="1" s="1"/>
  <c r="F279" i="1"/>
  <c r="F278" i="1" s="1"/>
  <c r="F277" i="1" s="1"/>
  <c r="F276" i="1" s="1"/>
  <c r="F274" i="1"/>
  <c r="F273" i="1" s="1"/>
  <c r="F271" i="1"/>
  <c r="F269" i="1"/>
  <c r="F267" i="1"/>
  <c r="F264" i="1"/>
  <c r="F263" i="1" s="1"/>
  <c r="F257" i="1"/>
  <c r="F256" i="1" s="1"/>
  <c r="F255" i="1" s="1"/>
  <c r="F239" i="1"/>
  <c r="F238" i="1" s="1"/>
  <c r="F236" i="1"/>
  <c r="F235" i="1" s="1"/>
  <c r="F234" i="1" s="1"/>
  <c r="F230" i="1"/>
  <c r="F229" i="1" s="1"/>
  <c r="F228" i="1" s="1"/>
  <c r="F227" i="1" s="1"/>
  <c r="F220" i="1"/>
  <c r="F219" i="1" s="1"/>
  <c r="F218" i="1" s="1"/>
  <c r="F214" i="1"/>
  <c r="F213" i="1" s="1"/>
  <c r="F212" i="1" s="1"/>
  <c r="F208" i="1"/>
  <c r="F207" i="1" s="1"/>
  <c r="F205" i="1"/>
  <c r="F204" i="1" s="1"/>
  <c r="F195" i="1"/>
  <c r="F194" i="1" s="1"/>
  <c r="F193" i="1" s="1"/>
  <c r="F192" i="1" s="1"/>
  <c r="F179" i="1"/>
  <c r="F173" i="1"/>
  <c r="F172" i="1" s="1"/>
  <c r="F171" i="1" s="1"/>
  <c r="F170" i="1" s="1"/>
  <c r="F169" i="1" s="1"/>
  <c r="F166" i="1"/>
  <c r="F165" i="1" s="1"/>
  <c r="F161" i="1" s="1"/>
  <c r="F160" i="1" s="1"/>
  <c r="F154" i="1"/>
  <c r="F153" i="1" s="1"/>
  <c r="F152" i="1" s="1"/>
  <c r="F148" i="1"/>
  <c r="F147" i="1" s="1"/>
  <c r="F141" i="1"/>
  <c r="F140" i="1" s="1"/>
  <c r="F139" i="1" s="1"/>
  <c r="F138" i="1" s="1"/>
  <c r="F137" i="1" s="1"/>
  <c r="F396" i="1" s="1"/>
  <c r="F129" i="1"/>
  <c r="F127" i="1"/>
  <c r="F122" i="1"/>
  <c r="F121" i="1" s="1"/>
  <c r="F119" i="1"/>
  <c r="F117" i="1"/>
  <c r="F112" i="1"/>
  <c r="F105" i="1"/>
  <c r="F104" i="1" s="1"/>
  <c r="F98" i="1"/>
  <c r="F97" i="1" s="1"/>
  <c r="F94" i="1"/>
  <c r="F92" i="1"/>
  <c r="F90" i="1"/>
  <c r="F83" i="1"/>
  <c r="F80" i="1"/>
  <c r="F79" i="1" s="1"/>
  <c r="F77" i="1"/>
  <c r="F76" i="1" s="1"/>
  <c r="F71" i="1"/>
  <c r="F70" i="1" s="1"/>
  <c r="F69" i="1" s="1"/>
  <c r="F68" i="1" s="1"/>
  <c r="F58" i="1"/>
  <c r="F57" i="1" s="1"/>
  <c r="F56" i="1" s="1"/>
  <c r="F55" i="1" s="1"/>
  <c r="F53" i="1"/>
  <c r="F52" i="1" s="1"/>
  <c r="F46" i="1"/>
  <c r="F45" i="1" s="1"/>
  <c r="F40" i="1"/>
  <c r="F39" i="1" s="1"/>
  <c r="F38" i="1" s="1"/>
  <c r="F34" i="1"/>
  <c r="F33" i="1" s="1"/>
  <c r="F27" i="1"/>
  <c r="F26" i="1" s="1"/>
  <c r="F24" i="1"/>
  <c r="F23" i="1" s="1"/>
  <c r="F18" i="1"/>
  <c r="F16" i="1"/>
  <c r="F14" i="1"/>
  <c r="C24" i="4"/>
  <c r="C20" i="4"/>
  <c r="C14" i="4"/>
  <c r="C12" i="4"/>
  <c r="C10" i="4"/>
  <c r="C11" i="3"/>
  <c r="C14" i="3" s="1"/>
  <c r="E123" i="9" l="1"/>
  <c r="E122" i="9" s="1"/>
  <c r="E125" i="9"/>
  <c r="E124" i="9" s="1"/>
  <c r="E174" i="9"/>
  <c r="E411" i="9"/>
  <c r="E232" i="9"/>
  <c r="E231" i="9" s="1"/>
  <c r="E230" i="9" s="1"/>
  <c r="E382" i="9"/>
  <c r="E208" i="9"/>
  <c r="E333" i="9"/>
  <c r="E369" i="9" s="1"/>
  <c r="E32" i="8" s="1"/>
  <c r="E149" i="9"/>
  <c r="E148" i="9" s="1"/>
  <c r="E351" i="9"/>
  <c r="E384" i="9"/>
  <c r="E84" i="9"/>
  <c r="E373" i="9" s="1"/>
  <c r="E54" i="8" s="1"/>
  <c r="E379" i="9"/>
  <c r="E404" i="9"/>
  <c r="F145" i="1"/>
  <c r="F144" i="1" s="1"/>
  <c r="F146" i="1"/>
  <c r="F295" i="1"/>
  <c r="F294" i="1" s="1"/>
  <c r="F319" i="1"/>
  <c r="F318" i="1" s="1"/>
  <c r="F317" i="1" s="1"/>
  <c r="F51" i="1"/>
  <c r="F50" i="1" s="1"/>
  <c r="F32" i="1"/>
  <c r="F31" i="1" s="1"/>
  <c r="F30" i="1" s="1"/>
  <c r="F29" i="1" s="1"/>
  <c r="F395" i="1" s="1"/>
  <c r="F96" i="1"/>
  <c r="F415" i="1" s="1"/>
  <c r="C9" i="4"/>
  <c r="F422" i="1" s="1"/>
  <c r="E263" i="9"/>
  <c r="E390" i="9"/>
  <c r="E207" i="9"/>
  <c r="F233" i="1"/>
  <c r="F232" i="1" s="1"/>
  <c r="F226" i="1" s="1"/>
  <c r="F178" i="1"/>
  <c r="F177" i="1" s="1"/>
  <c r="F343" i="1"/>
  <c r="F342" i="1" s="1"/>
  <c r="E141" i="9"/>
  <c r="E256" i="9"/>
  <c r="E255" i="9" s="1"/>
  <c r="E345" i="9"/>
  <c r="E344" i="9" s="1"/>
  <c r="E343" i="9" s="1"/>
  <c r="E342" i="9" s="1"/>
  <c r="E158" i="9"/>
  <c r="E157" i="9" s="1"/>
  <c r="E316" i="9"/>
  <c r="E315" i="9" s="1"/>
  <c r="E202" i="9"/>
  <c r="E394" i="9" s="1"/>
  <c r="E283" i="9"/>
  <c r="F254" i="1"/>
  <c r="F253" i="1" s="1"/>
  <c r="F252" i="1" s="1"/>
  <c r="F404" i="1" s="1"/>
  <c r="F409" i="1"/>
  <c r="F199" i="1"/>
  <c r="F410" i="1" s="1"/>
  <c r="C48" i="8"/>
  <c r="C9" i="8"/>
  <c r="E326" i="9"/>
  <c r="E381" i="9" s="1"/>
  <c r="E288" i="9"/>
  <c r="E269" i="9"/>
  <c r="E188" i="9"/>
  <c r="E187" i="9" s="1"/>
  <c r="E168" i="9"/>
  <c r="E167" i="9" s="1"/>
  <c r="E166" i="9" s="1"/>
  <c r="E117" i="9"/>
  <c r="E107" i="9"/>
  <c r="E102" i="9"/>
  <c r="E77" i="9"/>
  <c r="E408" i="9" s="1"/>
  <c r="E70" i="9"/>
  <c r="E407" i="9" s="1"/>
  <c r="E63" i="9"/>
  <c r="E48" i="9"/>
  <c r="E47" i="9" s="1"/>
  <c r="E35" i="9"/>
  <c r="E34" i="9" s="1"/>
  <c r="E23" i="9"/>
  <c r="E19" i="9" s="1"/>
  <c r="E18" i="9" s="1"/>
  <c r="E14" i="9"/>
  <c r="F385" i="1"/>
  <c r="F384" i="1" s="1"/>
  <c r="F383" i="1" s="1"/>
  <c r="F382" i="1" s="1"/>
  <c r="F381" i="1" s="1"/>
  <c r="F371" i="1"/>
  <c r="F366" i="1"/>
  <c r="F352" i="1"/>
  <c r="F351" i="1" s="1"/>
  <c r="F350" i="1" s="1"/>
  <c r="F266" i="1"/>
  <c r="F262" i="1" s="1"/>
  <c r="F261" i="1" s="1"/>
  <c r="F260" i="1" s="1"/>
  <c r="F259" i="1" s="1"/>
  <c r="F211" i="1"/>
  <c r="F210" i="1" s="1"/>
  <c r="F151" i="1"/>
  <c r="F126" i="1"/>
  <c r="F116" i="1"/>
  <c r="F111" i="1"/>
  <c r="F89" i="1"/>
  <c r="F82" i="1"/>
  <c r="F75" i="1"/>
  <c r="F412" i="1"/>
  <c r="F22" i="1"/>
  <c r="F21" i="1" s="1"/>
  <c r="F13" i="1"/>
  <c r="E370" i="9" l="1"/>
  <c r="E34" i="8" s="1"/>
  <c r="E62" i="9"/>
  <c r="E371" i="9" s="1"/>
  <c r="E41" i="8" s="1"/>
  <c r="E101" i="9"/>
  <c r="E88" i="9" s="1"/>
  <c r="E415" i="9" s="1"/>
  <c r="F74" i="1"/>
  <c r="F413" i="1" s="1"/>
  <c r="F420" i="1"/>
  <c r="F424" i="1" s="1"/>
  <c r="F110" i="1"/>
  <c r="F100" i="1" s="1"/>
  <c r="F402" i="1"/>
  <c r="E325" i="9"/>
  <c r="E324" i="9" s="1"/>
  <c r="E323" i="9" s="1"/>
  <c r="E387" i="9"/>
  <c r="E367" i="9"/>
  <c r="E23" i="8" s="1"/>
  <c r="E206" i="9"/>
  <c r="F37" i="1"/>
  <c r="F36" i="1" s="1"/>
  <c r="F405" i="1" s="1"/>
  <c r="E268" i="9"/>
  <c r="E267" i="9" s="1"/>
  <c r="E282" i="9"/>
  <c r="E281" i="9" s="1"/>
  <c r="E314" i="9"/>
  <c r="E173" i="9"/>
  <c r="E372" i="9" s="1"/>
  <c r="E48" i="8" s="1"/>
  <c r="F176" i="1"/>
  <c r="F175" i="1" s="1"/>
  <c r="E254" i="9"/>
  <c r="F341" i="1"/>
  <c r="E46" i="9"/>
  <c r="F20" i="1"/>
  <c r="E33" i="9"/>
  <c r="E350" i="9"/>
  <c r="E349" i="9" s="1"/>
  <c r="E194" i="9"/>
  <c r="E368" i="9" s="1"/>
  <c r="E27" i="8" s="1"/>
  <c r="F12" i="1"/>
  <c r="F217" i="1"/>
  <c r="F216" i="1" s="1"/>
  <c r="F401" i="1" s="1"/>
  <c r="F198" i="1"/>
  <c r="F197" i="1" s="1"/>
  <c r="F399" i="1" s="1"/>
  <c r="F150" i="1"/>
  <c r="C56" i="8"/>
  <c r="E332" i="9"/>
  <c r="E331" i="9" s="1"/>
  <c r="E156" i="9"/>
  <c r="E147" i="9"/>
  <c r="E13" i="9"/>
  <c r="F365" i="1"/>
  <c r="F364" i="1" s="1"/>
  <c r="F293" i="1"/>
  <c r="C49" i="4"/>
  <c r="E374" i="9" l="1"/>
  <c r="E140" i="9"/>
  <c r="E299" i="9"/>
  <c r="E298" i="9" s="1"/>
  <c r="F414" i="9"/>
  <c r="E308" i="9"/>
  <c r="E366" i="9"/>
  <c r="E9" i="8" s="1"/>
  <c r="F414" i="1"/>
  <c r="F408" i="1"/>
  <c r="E416" i="9"/>
  <c r="E205" i="9"/>
  <c r="E172" i="9"/>
  <c r="E165" i="9" s="1"/>
  <c r="E193" i="9"/>
  <c r="E192" i="9" s="1"/>
  <c r="F168" i="1"/>
  <c r="F398" i="1" s="1"/>
  <c r="F292" i="1"/>
  <c r="F11" i="1"/>
  <c r="F10" i="1" s="1"/>
  <c r="E61" i="9"/>
  <c r="E12" i="9" s="1"/>
  <c r="F159" i="1"/>
  <c r="F143" i="1" s="1"/>
  <c r="F73" i="1"/>
  <c r="F48" i="1" l="1"/>
  <c r="F49" i="1"/>
  <c r="F394" i="1" s="1"/>
  <c r="E375" i="9"/>
  <c r="F416" i="9" s="1"/>
  <c r="F397" i="1"/>
  <c r="F417" i="1"/>
  <c r="H415" i="1"/>
  <c r="F291" i="1"/>
  <c r="F400" i="1"/>
  <c r="F9" i="1"/>
  <c r="E361" i="9"/>
  <c r="E377" i="9" l="1"/>
  <c r="F406" i="1"/>
  <c r="F390" i="1"/>
  <c r="F392" i="1" s="1"/>
  <c r="G406" i="1" l="1"/>
</calcChain>
</file>

<file path=xl/sharedStrings.xml><?xml version="1.0" encoding="utf-8"?>
<sst xmlns="http://schemas.openxmlformats.org/spreadsheetml/2006/main" count="6955" uniqueCount="638">
  <si>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</si>
  <si>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</si>
  <si>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</si>
  <si>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</si>
  <si>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</si>
  <si>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</si>
  <si>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</si>
  <si>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</si>
  <si>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</si>
  <si>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</si>
  <si>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</si>
  <si>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</si>
  <si>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</si>
  <si>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</si>
  <si>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</si>
  <si>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</si>
  <si>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</si>
  <si>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</si>
  <si>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</si>
  <si>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</si>
  <si>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</si>
  <si>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</si>
  <si>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</si>
  <si>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</si>
  <si>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</si>
  <si>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</si>
  <si>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</si>
  <si>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</si>
  <si>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</si>
  <si>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</si>
  <si>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</si>
  <si>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</si>
  <si>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</si>
  <si>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</si>
  <si>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</si>
  <si>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</si>
  <si>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</si>
  <si>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</si>
  <si>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</si>
  <si>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</si>
  <si>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</si>
  <si>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</si>
  <si>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</si>
  <si>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</si>
  <si>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</si>
  <si>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</si>
  <si>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</si>
  <si>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</si>
  <si>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</si>
  <si>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</si>
  <si>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</si>
  <si>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</si>
  <si>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</si>
  <si>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</si>
  <si>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</si>
  <si>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</si>
  <si>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</si>
  <si>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</si>
  <si>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</si>
  <si>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</si>
  <si>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</si>
  <si>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</si>
  <si>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</si>
  <si>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</si>
  <si>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</si>
  <si>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</si>
  <si>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</si>
  <si>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</si>
  <si>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</si>
  <si>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</si>
  <si>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</si>
  <si>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</si>
  <si>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</si>
  <si>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</si>
  <si>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</si>
  <si>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</si>
  <si>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</si>
  <si>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</si>
  <si>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</si>
  <si>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</si>
  <si>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</si>
  <si>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</si>
  <si>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</si>
  <si>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</si>
  <si>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</si>
  <si>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</si>
  <si>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</si>
  <si>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</si>
  <si>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</si>
  <si>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</si>
  <si>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</si>
  <si>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</si>
  <si>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</si>
  <si>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</si>
  <si>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</si>
  <si>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</si>
  <si>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</si>
  <si>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</si>
  <si>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</si>
  <si>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</si>
  <si>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</si>
  <si>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</si>
  <si>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</si>
  <si>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</si>
  <si>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</si>
  <si>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</si>
  <si>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</si>
  <si>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</si>
  <si>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</si>
  <si>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</si>
  <si>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</si>
  <si>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</si>
  <si>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</si>
  <si>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</si>
  <si>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</si>
  <si>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</si>
  <si>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</si>
  <si>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</si>
  <si>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</si>
  <si>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</si>
  <si>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</si>
  <si>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</si>
  <si>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</si>
  <si>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</si>
  <si>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</si>
  <si>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</si>
  <si>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</si>
  <si>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</si>
  <si>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</si>
  <si>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</si>
  <si>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</si>
  <si>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</si>
  <si>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</si>
  <si>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</si>
  <si>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</si>
  <si>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</si>
  <si>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</si>
  <si>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</si>
  <si>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</si>
  <si>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</si>
  <si>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</si>
  <si>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</si>
  <si>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</si>
  <si>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</si>
  <si>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</si>
  <si>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</si>
  <si>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</si>
  <si>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</si>
  <si>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</si>
  <si>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</si>
  <si>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</si>
  <si>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</si>
  <si>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</si>
  <si>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</si>
  <si>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</si>
  <si>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</si>
  <si>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</si>
  <si>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</si>
  <si>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</si>
  <si>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</si>
  <si>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</si>
  <si>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</si>
  <si>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</si>
  <si>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</si>
  <si>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</si>
  <si>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</si>
  <si>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</si>
  <si>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</si>
  <si>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</si>
  <si>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</si>
  <si>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</si>
  <si>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</si>
  <si>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</si>
  <si>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</si>
  <si>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</si>
  <si>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</si>
  <si>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</si>
  <si>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</si>
  <si>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</si>
  <si>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0720000000</t>
  </si>
  <si>
    <t>0727370400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</si>
  <si>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</si>
  <si>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</si>
  <si>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</si>
  <si>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</si>
  <si>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</si>
  <si>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</si>
  <si>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</si>
  <si>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</si>
  <si>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</si>
  <si>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</si>
  <si>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</si>
  <si>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</si>
  <si>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</si>
  <si>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</si>
  <si>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</si>
  <si>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</si>
  <si>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</si>
  <si>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</si>
  <si>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</si>
  <si>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0111220500</t>
  </si>
  <si>
    <t>0111170020</t>
  </si>
  <si>
    <t>0111193070</t>
  </si>
  <si>
    <t>0120000000</t>
  </si>
  <si>
    <t>0121120700</t>
  </si>
  <si>
    <t>0121170030</t>
  </si>
  <si>
    <t>0121493050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</si>
  <si>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</si>
  <si>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</si>
  <si>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</si>
  <si>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</si>
  <si>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</si>
  <si>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</si>
  <si>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</si>
  <si>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</si>
  <si>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</si>
  <si>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</si>
  <si>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</si>
  <si>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</si>
  <si>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</si>
  <si>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</si>
  <si>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</si>
  <si>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</si>
  <si>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</si>
  <si>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</si>
  <si>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</si>
  <si>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</si>
  <si>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</si>
  <si>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</si>
  <si>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</si>
  <si>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</si>
  <si>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</si>
  <si>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</si>
  <si>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</si>
  <si>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</si>
  <si>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</si>
  <si>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</si>
  <si>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</si>
  <si>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</si>
  <si>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</si>
  <si>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</si>
  <si>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</si>
  <si>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</si>
  <si>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</si>
  <si>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</si>
  <si>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</si>
  <si>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</si>
  <si>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</si>
  <si>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</si>
  <si>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</si>
  <si>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</si>
  <si>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</si>
  <si>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</si>
  <si>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</si>
  <si>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</si>
  <si>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</si>
  <si>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</si>
  <si>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</si>
  <si>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</si>
  <si>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</si>
  <si>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</si>
  <si>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</si>
  <si>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</si>
  <si>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</si>
  <si>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</si>
  <si>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</si>
  <si>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</si>
  <si>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</si>
  <si>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</si>
  <si>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</si>
  <si>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</si>
  <si>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</si>
  <si>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</si>
  <si>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</si>
  <si>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</si>
  <si>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</si>
  <si>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</si>
  <si>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</si>
  <si>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</si>
  <si>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</si>
  <si>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</si>
  <si>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</si>
  <si>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</si>
  <si>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</si>
  <si>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</si>
  <si>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</si>
  <si>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</si>
  <si>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</si>
  <si>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</si>
  <si>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</si>
  <si>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0400000000</t>
  </si>
  <si>
    <t>0494120170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</si>
  <si>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</si>
  <si>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</si>
  <si>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</si>
  <si>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</si>
  <si>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</si>
  <si>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</si>
  <si>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</si>
  <si>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</si>
  <si>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</si>
  <si>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</si>
  <si>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</si>
  <si>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</si>
  <si>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</si>
  <si>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</si>
  <si>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"Организация деятельности в области градостроения и землепользования"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</si>
  <si>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</si>
  <si>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</si>
  <si>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</si>
  <si>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</si>
  <si>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</si>
  <si>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</si>
  <si>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</si>
  <si>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</si>
  <si>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</si>
  <si>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</si>
  <si>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</si>
  <si>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</si>
  <si>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</si>
  <si>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</si>
  <si>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</si>
  <si>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</si>
  <si>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</si>
  <si>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</si>
  <si>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</si>
  <si>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</si>
  <si>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</si>
  <si>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</si>
  <si>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</si>
  <si>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</si>
  <si>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</si>
  <si>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</si>
  <si>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</si>
  <si>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</si>
  <si>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</si>
  <si>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</si>
  <si>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</si>
  <si>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</si>
  <si>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</si>
  <si>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</si>
  <si>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</si>
  <si>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</si>
  <si>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</si>
  <si>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</si>
  <si>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</si>
  <si>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</si>
  <si>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</si>
  <si>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</si>
  <si>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</si>
  <si>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</si>
  <si>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0626200000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</si>
  <si>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</si>
  <si>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</si>
  <si>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</si>
  <si>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0595693110</t>
  </si>
  <si>
    <t>0310000000</t>
  </si>
  <si>
    <t>Оборудование и содержание площадок временного хранения ТБО</t>
  </si>
  <si>
    <t>0313140040</t>
  </si>
  <si>
    <t>0393340060</t>
  </si>
  <si>
    <t>0620000000</t>
  </si>
  <si>
    <t>0626220070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</si>
  <si>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</si>
  <si>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</si>
  <si>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</si>
  <si>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</si>
  <si>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</si>
  <si>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</si>
  <si>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</si>
  <si>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>Основное мероприятие: "Повышение уровня качества предоставления муниципальных услуг"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</si>
  <si>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</si>
  <si>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</si>
  <si>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</si>
  <si>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</si>
  <si>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</si>
  <si>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Субвенции бюджетам бюджетной системы Российской Федерации</t>
  </si>
  <si>
    <t>630</t>
  </si>
  <si>
    <t>Субсидии некоммерческих организациям (за исключением государственных (муниципальных) учреждений)</t>
  </si>
  <si>
    <t xml:space="preserve">Субсидии некоммерческим организациям (за исключением
государственных (муниципальных) учреждений)
</t>
  </si>
  <si>
    <t>Приложение 11</t>
  </si>
  <si>
    <t>Приложение 7</t>
  </si>
  <si>
    <t>Приложение 13</t>
  </si>
  <si>
    <t>Приложение 15</t>
  </si>
  <si>
    <t>0703</t>
  </si>
  <si>
    <t>Дополнительное образование детей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</si>
  <si>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</si>
  <si>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</si>
  <si>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>Муниципальная программа "Развитие сельских территорий Ханкайского муниципального района" на 2014-2020 годы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</si>
  <si>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</si>
  <si>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</si>
  <si>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</si>
  <si>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</si>
  <si>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</si>
  <si>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</si>
  <si>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</si>
  <si>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</si>
  <si>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</si>
  <si>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1 14 06013 05 0000 430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</si>
  <si>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</si>
  <si>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</si>
  <si>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</si>
  <si>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</si>
  <si>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0717240600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</si>
  <si>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</si>
  <si>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07172S2320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</si>
  <si>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</si>
  <si>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</si>
  <si>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</si>
  <si>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</si>
  <si>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</si>
  <si>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Расходы на проведение ремонтных работ общеобразовательных учреждений</t>
  </si>
  <si>
    <t>01212S2340</t>
  </si>
  <si>
    <t>Мероприятия по профилактике терроризма и экстремизма</t>
  </si>
  <si>
    <t>0121220040</t>
  </si>
  <si>
    <t>9909970200</t>
  </si>
  <si>
    <t xml:space="preserve">Создание в общеобразовательных организациях условий для занятий физической культурой и спортом
</t>
  </si>
  <si>
    <t>0696500000</t>
  </si>
  <si>
    <t>Ханкайского муниципального района</t>
  </si>
  <si>
    <t>к проекту решения Думы</t>
  </si>
  <si>
    <t>Специальные расходы</t>
  </si>
  <si>
    <t>880</t>
  </si>
  <si>
    <t xml:space="preserve">Иные бюджетные ассигнования
</t>
  </si>
  <si>
    <t xml:space="preserve">Уплата налогов, сборов и иных платежей
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</si>
  <si>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</si>
  <si>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</si>
  <si>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05958L4970</t>
  </si>
  <si>
    <t xml:space="preserve">Исполнение судебных актов
</t>
  </si>
  <si>
    <t>830</t>
  </si>
  <si>
    <t>Приложение 2</t>
  </si>
  <si>
    <t>Дотации бюджетам бюджетной системы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</si>
  <si>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</si>
  <si>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</si>
  <si>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 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</si>
  <si>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</si>
  <si>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</si>
  <si>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Приложение 9</t>
  </si>
  <si>
    <t>№ п/п</t>
  </si>
  <si>
    <t>Наименование межбюджетных трансфертов</t>
  </si>
  <si>
    <t>Приложение 17</t>
  </si>
  <si>
    <t xml:space="preserve">Распределение межбюджетных трансфертов бюджетам сельских поселений, </t>
  </si>
  <si>
    <t>Наименование сельского поселения</t>
  </si>
  <si>
    <t>Субвенции на осуществление первичного воинского учета на территориях, где отсутствуют военные комиссариаты</t>
  </si>
  <si>
    <t>Итого</t>
  </si>
  <si>
    <t>Ильинское сельское поселение</t>
  </si>
  <si>
    <t>Камень-Рыболовское сельское поселение</t>
  </si>
  <si>
    <t>Новокачалинское сельское поселение</t>
  </si>
  <si>
    <t>ИТОГО</t>
  </si>
  <si>
    <t>Мероприятия по созданию в общеобразовательных организациях условий для занятий физической культурой и спортом</t>
  </si>
  <si>
    <t>01212L0970</t>
  </si>
  <si>
    <t>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</si>
  <si>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</si>
  <si>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</si>
  <si>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</si>
  <si>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</si>
  <si>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</si>
  <si>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</si>
  <si>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</si>
  <si>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</si>
  <si>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</si>
  <si>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</si>
  <si>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</si>
  <si>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</si>
  <si>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</si>
  <si>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0525200000</t>
  </si>
  <si>
    <t>0595500000</t>
  </si>
  <si>
    <t>0595700000</t>
  </si>
  <si>
    <t>0630100000</t>
  </si>
  <si>
    <t>0717100000</t>
  </si>
  <si>
    <t>Сумма на 2020 год</t>
  </si>
  <si>
    <t>Приложение 8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</si>
  <si>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</si>
  <si>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Приложение 10</t>
  </si>
  <si>
    <t>Наименование межбюджетных трасфертов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</si>
  <si>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плановый период 2019 и 2020 годов</t>
  </si>
  <si>
    <t>Приложение 12</t>
  </si>
  <si>
    <t>Подпрограмма "Развитие градостроительной и землеустроительной деятельности на территории Ханкайского муниципального района" на 2014-2020 годы</t>
  </si>
  <si>
    <t xml:space="preserve">Субсидии некоммерческим организациям (за исключением государственных (муниципальных) учреждений)
</t>
  </si>
  <si>
    <t>усл.утв. 2,5%</t>
  </si>
  <si>
    <t>усл.утв. 5%</t>
  </si>
  <si>
    <t>Приложение 14</t>
  </si>
  <si>
    <t>по разделам, подразделам, целевым статьям (муниципальным программам Ханкайского</t>
  </si>
  <si>
    <t>муниципального района и непрограммным направлениям деятельности), группам</t>
  </si>
  <si>
    <t xml:space="preserve"> (группам и подгруппам) видов расходов классификации расходов бюджетов </t>
  </si>
  <si>
    <t xml:space="preserve"> Расходы на выплаты персоналу государственных (муниципальных) органов</t>
  </si>
  <si>
    <t>05958L0200</t>
  </si>
  <si>
    <t>Приложение 16</t>
  </si>
  <si>
    <t xml:space="preserve"> бюджетных ассигнований по муниципальным программам Ханкайского </t>
  </si>
  <si>
    <t>Основное мероприятие: "Создание условий для получения качественного общего образовани"</t>
  </si>
  <si>
    <t>Основное мероприятие: "Развитие системы утилизации и переработки бытовых отходов на территории Ханкайского муниципального района"</t>
  </si>
  <si>
    <t>Приложение 6</t>
  </si>
  <si>
    <t>Приложение 18</t>
  </si>
  <si>
    <t xml:space="preserve">Распределение межбюджетных трансфертов бюджетам сельских поселений, входящих в </t>
  </si>
  <si>
    <t>Наименование Сельского поселения</t>
  </si>
  <si>
    <t xml:space="preserve"> Ханкайского муниципального района</t>
  </si>
  <si>
    <t xml:space="preserve">к проекту решения Думы 
</t>
  </si>
  <si>
    <t>Перечень</t>
  </si>
  <si>
    <t>главных администраторов источников внутреннего  финансирования дефицита  бюджета                       Ханкайского муниципального района</t>
  </si>
  <si>
    <t>Код главно-го админи-страто-ра</t>
  </si>
  <si>
    <t>Код источников внутреннего финансирования дефицита  бюджета муниципального района</t>
  </si>
  <si>
    <t>ФИНАНСОВОЕ  УПРАВЛЕНИЕ АДМИНИСТРАЦИИ ХАНКАЙСКОГО МУНИЦИПАЛЬНОГО РАЙОНА ПРИМОРСКОГО КРАЯ</t>
  </si>
  <si>
    <t>01 05 02 01 05 0000 510</t>
  </si>
  <si>
    <t>01 05 02 01 05 0000 610</t>
  </si>
  <si>
    <t>Уменьшение прочих остатков денежных средств бюджетов муниципальных районов</t>
  </si>
  <si>
    <t>внутреннего финансирования дефицита  бюджета Ханкайского муниципального района на 2019 год</t>
  </si>
  <si>
    <t>внутреннего финансирования дефицита  бюджета Ханкайского муниципального района на 2020 и 2021 годы</t>
  </si>
  <si>
    <t>доходов бюджета Ханкайского муниципального района на 2019 год</t>
  </si>
  <si>
    <t>доходов бюджета Ханкайского муниципального района на 2020 и 2021 годы</t>
  </si>
  <si>
    <t xml:space="preserve">межбюджетных трансфертов от других бюджетов бюджетной системы на 2019 год  </t>
  </si>
  <si>
    <t xml:space="preserve">межбюджетных трансфертов от других бюджетов бюджетной системы на 2020 и 2021 годы  </t>
  </si>
  <si>
    <t>Сумма на 2021 год</t>
  </si>
  <si>
    <t>бюджетных ассигнований из бюджета Ханкайского муниципального района на 2019 год в ведомственной структуре расходов бюджета Ханкайского муниципального района</t>
  </si>
  <si>
    <t>бюджетных ассигнований из бюджета Ханкайского муниципального района на 2020 и 2021 годы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</si>
  <si>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2019 год по разделам,  </t>
  </si>
  <si>
    <t xml:space="preserve"> бюджетных ассигнований из бюджета Ханкайского муниципального района на 2020 и 2021 годы  </t>
  </si>
  <si>
    <t xml:space="preserve"> бюджетных ассигнований по муниципальным программам Ханкайского муниципального района на 2019 год</t>
  </si>
  <si>
    <t xml:space="preserve"> муниципального района на 2020 и 2021 годы</t>
  </si>
  <si>
    <t>входящих в  состав Ханкайского муниципального района,  на 2019 год</t>
  </si>
  <si>
    <t>состав Ханкайского муниципального района,  на плановый период 2020 и 2021 годы</t>
  </si>
  <si>
    <t>Дотация на поддержку мер по обеспечению сбалансированности бюджетов муниципальных образований Приморского края на 2019 год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</si>
  <si>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
</t>
  </si>
  <si>
    <t xml:space="preserve">1 16 08000 01 0000 140
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</si>
  <si>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плановый период 2020 и 2021 годов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</si>
  <si>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2019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</si>
  <si>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2019 год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</si>
  <si>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2019 год  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</si>
  <si>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2019 год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</si>
  <si>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2019 год 
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</si>
  <si>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2019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</si>
  <si>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2019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</si>
  <si>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2019 год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</si>
  <si>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2019 год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</si>
  <si>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2019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</si>
  <si>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2019 год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</si>
  <si>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2019 год 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</si>
  <si>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2019 год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</si>
  <si>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плановый период 2020 и 2021 годов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</si>
  <si>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плановый период 2020 и 2021 годов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</si>
  <si>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обучающихся в младших классах (1-4 включительно) в муниципальных образовательных учреждениях Приморского края на плановый период 2020 и 2021 годов 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</si>
  <si>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плановый период 2020 и 2021 годов 
</t>
  </si>
  <si>
    <t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плановый период 2020 и 2021 годов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</si>
  <si>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плановый период 2020 и 2021 годов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</si>
  <si>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плановый период 2020 и 2021 годов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</si>
  <si>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плановый период 2020 и 2021 годов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</si>
  <si>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плановый период 2020 и 2021 годов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</si>
  <si>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на плановый период 2020 и 2021 годов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</si>
  <si>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плановый период 2020 и 2021 годов 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</si>
  <si>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плановый период 2020 и 2021 годов </t>
  </si>
  <si>
    <t>9910000000</t>
  </si>
  <si>
    <t>Финансовое обеспечение переданных полномочий</t>
  </si>
  <si>
    <t>9919959300</t>
  </si>
  <si>
    <t>9919993010</t>
  </si>
  <si>
    <t>9919993030</t>
  </si>
  <si>
    <t>9919993100</t>
  </si>
  <si>
    <t>Мобилизационная подготовка экономики</t>
  </si>
  <si>
    <t>0204</t>
  </si>
  <si>
    <t>Мероприятия по обеспечению мобилизационной готовности экономики</t>
  </si>
  <si>
    <t>9909920100</t>
  </si>
  <si>
    <t>Расходы по софинансированию на капитальный ремонт и ремонт автомобильных дорог общего пользования населенных пунктов</t>
  </si>
  <si>
    <t>07273S2390</t>
  </si>
  <si>
    <t xml:space="preserve">Развитие спортивной инфраструктуры, находящейся в муниципальной собственности </t>
  </si>
  <si>
    <t>04941S2190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</si>
  <si>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</si>
  <si>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</si>
  <si>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</si>
  <si>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01112L1590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</si>
  <si>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</si>
  <si>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9919951200</t>
  </si>
  <si>
    <t>9919993040</t>
  </si>
  <si>
    <t>краевые</t>
  </si>
  <si>
    <t>Муниципальная программа "Реализация муниципальной политики в Ханкайском муниципальном районе" на 2014-2021 годы</t>
  </si>
  <si>
    <t>Подпрограмма  "Развитие муниципальной службы" на 2014-2021 годы</t>
  </si>
  <si>
    <t>Муниципальная программа «Развитие сельских территорий Ханкайского муниципального района" на 2014-2021 годы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</si>
  <si>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на 2019 год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</si>
  <si>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2019 год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</si>
  <si>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2015-2021 годы</t>
  </si>
  <si>
    <t>Подпрограмма "Развитие дорожного хозяйства в Ханкайском муниципальном районе" на 2015-2021 годы</t>
  </si>
  <si>
    <t>Муниципальная программа "Развитие сельских территорий Ханкайского муниципального района" на 2014-2021 годы</t>
  </si>
  <si>
    <t>Подпрограмма "Развитие градостроительной и землестроительной деятельности на территории Ханкайского муниципального района" на 2014-2021 годы</t>
  </si>
  <si>
    <t>Подпрограмма "Энергосбережение и повышение энергетической эффективности в Ханкайском муниципальном районе" на 2015-2021 годы</t>
  </si>
  <si>
    <t>Муниципальная программа "Охрана окружающей среды Ханкайского муниципального района" на 2014-2021 годы</t>
  </si>
  <si>
    <t>Подпрограмма "Развитие системы утилизации и переработки бытовых отходов на территории Ханкайского муниципального района" на 2014-2021 годы</t>
  </si>
  <si>
    <t>Муниципальная программа "Развитие культуры Ханкайского муниципального района" на 2014-2021 годы</t>
  </si>
  <si>
    <t>Муниципальная программа "Создание и функционирование многофункционального центра предоставления государственных и муниципальных услуг в Ханкайском муниципальном районе" на 2015-2021 годы</t>
  </si>
  <si>
    <t>Подпрограмма "Социальное развитие села" на 2014-2021 годы</t>
  </si>
  <si>
    <t>Муниципальная программа  "Развитие физической культуры и спорта в Ханкайском муниципальном районе" на 2014-2021 годы</t>
  </si>
  <si>
    <t>Подпрограмма "Проведение мониторинга качества предоставления  муниципальных услуг в Ханкайском муниципальном районе" на 2014-2021 годы</t>
  </si>
  <si>
    <t>Подпрограмма  "Развитие муниципальной службы в Ханкайском муниципальном районе" на 2014-2021 годы</t>
  </si>
  <si>
    <t>Муниципальная программа  "Развитие образования в Ханкайском муниципальном районе" на 2014-2021 годы</t>
  </si>
  <si>
    <t>Подпрограмма "Развитие дошкольного образования в Ханкайском муниципальном районе" 2014-2021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</si>
  <si>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2019 год</t>
  </si>
  <si>
    <t>Подпрограмма "Развитие системы общего образования в  Ханкайском муниципальном районе" в 2014-2021 годы</t>
  </si>
  <si>
    <t>Подпрограмма "Развитие системы дополнительного образования в Ханкайском муниципальном районе" на 2014-2021 годы</t>
  </si>
  <si>
    <t>Муниципальная программа "Развитие образования в Ханкайском муниципальном районе" на 2014-2021 годы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</si>
  <si>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деятельность, на 2019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</si>
  <si>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на плановый период 2020 и 2021 годов</t>
  </si>
  <si>
    <t>Подпрограмма "Развитие системы переработки и утилизации  бытовых отходов на территории Ханкайского муниципального района" на 2014-2021 годы</t>
  </si>
  <si>
    <t>Подпрограмма "Проведение мониторинга качества предоставления  муниципальных услуг" на 2014-2021 годы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</si>
  <si>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плановый период 2020 и 2021 годов  </t>
  </si>
  <si>
    <t>9919159300</t>
  </si>
  <si>
    <t>9919193010</t>
  </si>
  <si>
    <t>9919193030</t>
  </si>
  <si>
    <t>9919193100</t>
  </si>
  <si>
    <t>Подпрограмма "Развитие дошкольного образования в Ханкайском муниципальном районе" 2014 - 2021 годы</t>
  </si>
  <si>
    <t>Муниципальная программа  «Развитие образования в Ханкайском муниципальном районе» на 2014-2021 годы</t>
  </si>
  <si>
    <t>Муниципальная программа «Развитие культуры Ханкайского муниципального района» на 2014-2021 годы</t>
  </si>
  <si>
    <t>Подпрограмма «Развитие системы общего образования в  Ханкайском муниципальном районе» в 2014-2021 годы</t>
  </si>
  <si>
    <t>Муниципальная программа «Развитие сельских территорий Ханкайского муниципального района на 2014-2021 годы"</t>
  </si>
  <si>
    <t>Подпрограмма «Развитие дошкольного образования в Ханкайском муниципальном районе" 2014-2021 годы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</si>
  <si>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2019 год </t>
  </si>
  <si>
    <t>Муниципальная программа "Развитие физической культуры  и спорта в Ханкайском муниципальном районе" на 2014-2021 годы</t>
  </si>
  <si>
    <t>Подпрограмма «Проведение мониторинга качества предоставления  муниципальных услуг в Ханкайском муниципальном районе" на 2014-2021 годы</t>
  </si>
  <si>
    <t>Подпрограмма "Развитие градостроительной и землеустроительной деятельности на территории Ханкайского муниципального района" на 2014-2021 годы</t>
  </si>
  <si>
    <t>Подпрограмма "Развитие системы  переработки и утилизации бытовых отходов на территории Ханкайского муниципального района" на 2014-2021 годы</t>
  </si>
  <si>
    <t>Муниципальная программа  "Развитие образования в Ханкайском муниципальном районе" на 2014 - 2021 годы</t>
  </si>
  <si>
    <t>Муниципальная программа "Развитие физической культуры  и спорта в Ханкайском муниципальном районе"  на 2014- 2021 годы</t>
  </si>
  <si>
    <t>0595680120</t>
  </si>
  <si>
    <t>Дотация на поддержку мер по обеспечению сбалансированности бюджетов сельских поселений на 2019 год</t>
  </si>
  <si>
    <t>дефицит</t>
  </si>
  <si>
    <t>9919151180</t>
  </si>
  <si>
    <t>Муниципальная программа «Охрана окружающей среды Ханкайского муниципального района» на 2014-2021 годы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</si>
  <si>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2014-2021 годы</t>
  </si>
  <si>
    <t>Муниципальная программа "Развитие физической культуры  и спорта в Ханкайском муниципальном районе"  на 2014-2021 годы</t>
  </si>
  <si>
    <t xml:space="preserve">Подпрограмма "Социальное развитие села" на 2014-2021 годы </t>
  </si>
  <si>
    <t>Подпрограмма «Проведение мониторинга качества предоставления  муниципальных услуг в Ханкайском муниципальном районе на 2014-2021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</si>
  <si>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2015-2021 годы</t>
  </si>
  <si>
    <t>Подпрограмма "Развитие дошкольного образования в Ханкайском муниципальном районе" на 2014-2021 годы</t>
  </si>
  <si>
    <t>Подпрограмма "Развитие системы переработки и утилизации бытовых отходов на территории Ханкайского муниципального района" на 2014-2021 годы</t>
  </si>
  <si>
    <t>Дотации на выравнивание бюджетной обеспеченности</t>
  </si>
  <si>
    <t>Дотации на поддержку мер по обеспечению сбалансированности (компенсация расходов в связи с увеличением ставки налога на имущество организаций)</t>
  </si>
  <si>
    <t>план</t>
  </si>
  <si>
    <t>2 02 35930 05 0000 150</t>
  </si>
  <si>
    <t>2 02 35120 05 0000 150</t>
  </si>
  <si>
    <t>2 02 35118 05 0000 150</t>
  </si>
  <si>
    <t>2 02 30029 05 0000 150</t>
  </si>
  <si>
    <t>2 02 30024 05 0000 150</t>
  </si>
  <si>
    <t>2 02 30000 00 0000 150</t>
  </si>
  <si>
    <t>2 02 15002 05 0000 150</t>
  </si>
  <si>
    <t>2 02 10000 00 0000 150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</si>
</sst>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"/>
    <numFmt numFmtId="166" formatCode="0.000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2" fillId="0" borderId="0" xfId="0" applyFont="1" applyFill="1" applyAlignment="1">
      <alignment horizontal="right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7" fillId="0" borderId="1" xfId="0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4" fontId="10" fillId="2" borderId="0" xfId="0" applyNumberFormat="1" applyFont="1" applyFill="1" applyBorder="1" applyAlignment="1">
      <alignment horizontal="right" vertical="top" shrinkToFit="1"/>
    </xf>
    <xf numFmtId="0" fontId="10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 applyAlignment="1">
      <alignment vertical="top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Border="1" applyAlignment="1">
      <alignment wrapText="1"/>
    </xf>
    <xf numFmtId="0" fontId="9" fillId="3" borderId="1" xfId="0" applyFont="1" applyFill="1" applyBorder="1" applyAlignment="1">
      <alignment vertic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13" fillId="0" borderId="1" xfId="0" applyFont="1" applyBorder="1" applyAlignment="1">
      <alignment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top" wrapText="1"/>
    </xf>
    <xf numFmtId="0" fontId="14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6" fillId="2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right" wrapText="1"/>
    </xf>
    <xf numFmtId="164" fontId="6" fillId="2" borderId="1" xfId="0" applyNumberFormat="1" applyFont="1" applyFill="1" applyBorder="1"/>
    <xf numFmtId="164" fontId="4" fillId="2" borderId="1" xfId="0" applyNumberFormat="1" applyFont="1" applyFill="1" applyBorder="1"/>
    <xf numFmtId="164" fontId="4" fillId="0" borderId="1" xfId="0" applyNumberFormat="1" applyFont="1" applyFill="1" applyBorder="1"/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10" fillId="2" borderId="1" xfId="0" applyNumberFormat="1" applyFont="1" applyFill="1" applyBorder="1" applyAlignment="1">
      <alignment horizontal="right" vertical="top" shrinkToFit="1"/>
    </xf>
    <xf numFmtId="164" fontId="9" fillId="2" borderId="1" xfId="0" applyNumberFormat="1" applyFont="1" applyFill="1" applyBorder="1" applyAlignment="1">
      <alignment horizontal="right" vertical="top" shrinkToFi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vertical="top"/>
    </xf>
    <xf numFmtId="164" fontId="6" fillId="2" borderId="1" xfId="0" applyNumberFormat="1" applyFont="1" applyFill="1" applyBorder="1" applyAlignment="1">
      <alignment horizontal="right" vertical="top" shrinkToFit="1"/>
    </xf>
    <xf numFmtId="164" fontId="10" fillId="2" borderId="0" xfId="0" applyNumberFormat="1" applyFont="1" applyFill="1" applyBorder="1" applyAlignment="1">
      <alignment horizontal="right" vertical="top" shrinkToFit="1"/>
    </xf>
    <xf numFmtId="164" fontId="10" fillId="2" borderId="2" xfId="0" applyNumberFormat="1" applyFont="1" applyFill="1" applyBorder="1" applyAlignment="1">
      <alignment horizontal="right" vertical="top" shrinkToFit="1"/>
    </xf>
    <xf numFmtId="164" fontId="6" fillId="2" borderId="0" xfId="0" applyNumberFormat="1" applyFont="1" applyFill="1" applyAlignment="1">
      <alignment vertical="top"/>
    </xf>
    <xf numFmtId="164" fontId="2" fillId="2" borderId="0" xfId="0" applyNumberFormat="1" applyFont="1" applyFill="1"/>
    <xf numFmtId="164" fontId="6" fillId="2" borderId="0" xfId="0" applyNumberFormat="1" applyFont="1" applyFill="1"/>
    <xf numFmtId="164" fontId="1" fillId="2" borderId="0" xfId="0" applyNumberFormat="1" applyFont="1" applyFill="1"/>
    <xf numFmtId="49" fontId="16" fillId="2" borderId="0" xfId="0" applyNumberFormat="1" applyFont="1" applyFill="1"/>
    <xf numFmtId="0" fontId="16" fillId="2" borderId="0" xfId="0" applyFont="1" applyFill="1"/>
    <xf numFmtId="164" fontId="16" fillId="2" borderId="0" xfId="0" applyNumberFormat="1" applyFont="1" applyFill="1"/>
    <xf numFmtId="164" fontId="14" fillId="2" borderId="1" xfId="0" applyNumberFormat="1" applyFont="1" applyFill="1" applyBorder="1" applyAlignment="1">
      <alignment horizontal="right" vertical="top" shrinkToFit="1"/>
    </xf>
    <xf numFmtId="164" fontId="15" fillId="2" borderId="1" xfId="0" applyNumberFormat="1" applyFont="1" applyFill="1" applyBorder="1" applyAlignment="1">
      <alignment horizontal="right" vertical="top" shrinkToFit="1"/>
    </xf>
    <xf numFmtId="0" fontId="6" fillId="0" borderId="0" xfId="0" applyFont="1" applyFill="1" applyAlignment="1">
      <alignment horizontal="right"/>
    </xf>
    <xf numFmtId="0" fontId="6" fillId="2" borderId="4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right"/>
    </xf>
    <xf numFmtId="164" fontId="2" fillId="2" borderId="0" xfId="0" applyNumberFormat="1" applyFont="1" applyFill="1" applyAlignment="1">
      <alignment vertical="top"/>
    </xf>
    <xf numFmtId="164" fontId="1" fillId="2" borderId="0" xfId="0" applyNumberFormat="1" applyFont="1" applyFill="1" applyAlignment="1">
      <alignment vertical="top"/>
    </xf>
    <xf numFmtId="0" fontId="6" fillId="2" borderId="0" xfId="0" applyFont="1" applyFill="1" applyAlignment="1">
      <alignment horizontal="right"/>
    </xf>
    <xf numFmtId="0" fontId="7" fillId="0" borderId="0" xfId="0" applyFont="1"/>
    <xf numFmtId="0" fontId="6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0" xfId="0" applyFont="1" applyFill="1" applyBorder="1"/>
    <xf numFmtId="0" fontId="6" fillId="2" borderId="0" xfId="0" applyFont="1" applyFill="1" applyAlignment="1">
      <alignment horizontal="right" wrapText="1"/>
    </xf>
    <xf numFmtId="0" fontId="1" fillId="0" borderId="0" xfId="0" applyFont="1" applyAlignment="1"/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164" fontId="6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 wrapText="1"/>
    </xf>
    <xf numFmtId="0" fontId="7" fillId="0" borderId="0" xfId="0" applyFont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164" fontId="6" fillId="0" borderId="1" xfId="0" applyNumberFormat="1" applyFont="1" applyFill="1" applyBorder="1"/>
    <xf numFmtId="49" fontId="6" fillId="2" borderId="1" xfId="0" applyNumberFormat="1" applyFont="1" applyFill="1" applyBorder="1" applyAlignment="1"/>
    <xf numFmtId="4" fontId="6" fillId="2" borderId="0" xfId="0" applyNumberFormat="1" applyFont="1" applyFill="1" applyBorder="1" applyAlignment="1">
      <alignment horizontal="right" wrapText="1"/>
    </xf>
    <xf numFmtId="0" fontId="11" fillId="0" borderId="0" xfId="0" applyFont="1"/>
    <xf numFmtId="0" fontId="7" fillId="2" borderId="0" xfId="0" applyFont="1" applyFill="1" applyAlignment="1">
      <alignment vertical="top"/>
    </xf>
    <xf numFmtId="166" fontId="3" fillId="2" borderId="0" xfId="0" applyNumberFormat="1" applyFont="1" applyFill="1"/>
    <xf numFmtId="166" fontId="2" fillId="2" borderId="0" xfId="0" applyNumberFormat="1" applyFont="1" applyFill="1"/>
    <xf numFmtId="164" fontId="6" fillId="2" borderId="1" xfId="0" applyNumberFormat="1" applyFont="1" applyFill="1" applyBorder="1" applyAlignment="1">
      <alignment horizontal="right" vertical="top"/>
    </xf>
    <xf numFmtId="49" fontId="7" fillId="0" borderId="1" xfId="0" applyNumberFormat="1" applyFont="1" applyBorder="1" applyAlignment="1">
      <alignment horizontal="center" vertical="top"/>
    </xf>
    <xf numFmtId="166" fontId="17" fillId="2" borderId="0" xfId="0" applyNumberFormat="1" applyFont="1" applyFill="1" applyBorder="1" applyAlignment="1">
      <alignment vertical="top" wrapText="1"/>
    </xf>
    <xf numFmtId="164" fontId="18" fillId="2" borderId="0" xfId="0" applyNumberFormat="1" applyFont="1" applyFill="1" applyAlignment="1">
      <alignment horizontal="right" vertical="top"/>
    </xf>
    <xf numFmtId="164" fontId="6" fillId="2" borderId="0" xfId="0" applyNumberFormat="1" applyFont="1" applyFill="1" applyAlignment="1">
      <alignment horizontal="right" vertical="top"/>
    </xf>
    <xf numFmtId="4" fontId="6" fillId="2" borderId="0" xfId="0" applyNumberFormat="1" applyFont="1" applyFill="1"/>
    <xf numFmtId="4" fontId="6" fillId="2" borderId="0" xfId="0" applyNumberFormat="1" applyFont="1" applyFill="1" applyAlignment="1">
      <alignment horizontal="right" vertical="top"/>
    </xf>
    <xf numFmtId="4" fontId="7" fillId="2" borderId="0" xfId="0" applyNumberFormat="1" applyFont="1" applyFill="1" applyAlignment="1">
      <alignment horizontal="right" vertical="top" wrapText="1"/>
    </xf>
    <xf numFmtId="164" fontId="7" fillId="2" borderId="1" xfId="0" applyNumberFormat="1" applyFont="1" applyFill="1" applyBorder="1" applyAlignment="1">
      <alignment horizontal="right" vertical="top"/>
    </xf>
    <xf numFmtId="164" fontId="7" fillId="2" borderId="0" xfId="0" applyNumberFormat="1" applyFont="1" applyFill="1"/>
    <xf numFmtId="4" fontId="1" fillId="2" borderId="0" xfId="0" applyNumberFormat="1" applyFont="1" applyFill="1"/>
    <xf numFmtId="0" fontId="6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/>
    <xf numFmtId="0" fontId="13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164" fontId="8" fillId="2" borderId="1" xfId="0" applyNumberFormat="1" applyFont="1" applyFill="1" applyBorder="1" applyAlignment="1">
      <alignment vertical="top"/>
    </xf>
    <xf numFmtId="0" fontId="8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164" fontId="19" fillId="2" borderId="0" xfId="0" applyNumberFormat="1" applyFont="1" applyFill="1" applyAlignment="1">
      <alignment vertical="top"/>
    </xf>
    <xf numFmtId="164" fontId="19" fillId="2" borderId="0" xfId="0" applyNumberFormat="1" applyFont="1" applyFill="1"/>
    <xf numFmtId="0" fontId="19" fillId="2" borderId="0" xfId="0" applyFont="1" applyFill="1"/>
    <xf numFmtId="4" fontId="19" fillId="2" borderId="0" xfId="0" applyNumberFormat="1" applyFont="1" applyFill="1"/>
    <xf numFmtId="0" fontId="20" fillId="2" borderId="0" xfId="0" applyFont="1" applyFill="1"/>
    <xf numFmtId="0" fontId="14" fillId="3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vertical="top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wrapText="1"/>
    </xf>
    <xf numFmtId="164" fontId="6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wrapText="1"/>
    </xf>
    <xf numFmtId="0" fontId="2" fillId="0" borderId="1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justify" vertical="top" wrapText="1"/>
    </xf>
    <xf numFmtId="0" fontId="2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6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right"/>
    </xf>
    <xf numFmtId="10" fontId="3" fillId="2" borderId="0" xfId="0" applyNumberFormat="1" applyFont="1" applyFill="1"/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right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5762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7"/>
  <sheetViews>
    <sheetView view="pageBreakPreview" zoomScale="106" zoomScaleNormal="100" zoomScaleSheetLayoutView="106" workbookViewId="0">
      <selection activeCell="C14" sqref="C14"/>
    </sheetView>
  </sheetViews>
  <sheetFormatPr defaultRowHeight="18.75" x14ac:dyDescent="0.3"/>
  <cols>
    <col min="1" max="1" width="30.5703125" style="17" customWidth="1"/>
    <col min="2" max="2" width="45.140625" style="17" customWidth="1"/>
    <col min="3" max="3" width="17" style="17" customWidth="1"/>
    <col min="4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3" x14ac:dyDescent="0.3">
      <c r="C1" s="123" t="s">
        <v>344</v>
      </c>
    </row>
    <row r="2" spans="1:3" x14ac:dyDescent="0.3">
      <c r="C2" s="151" t="s">
        <v>418</v>
      </c>
    </row>
    <row r="3" spans="1:3" x14ac:dyDescent="0.3">
      <c r="C3" s="151" t="s">
        <v>493</v>
      </c>
    </row>
    <row r="4" spans="1:3" x14ac:dyDescent="0.3">
      <c r="B4" s="18"/>
      <c r="C4" s="18"/>
    </row>
    <row r="5" spans="1:3" s="8" customFormat="1" x14ac:dyDescent="0.25">
      <c r="A5" s="202" t="s">
        <v>217</v>
      </c>
      <c r="B5" s="202"/>
      <c r="C5" s="202"/>
    </row>
    <row r="6" spans="1:3" ht="37.5" customHeight="1" x14ac:dyDescent="0.25">
      <c r="A6" s="201" t="s">
        <v>503</v>
      </c>
      <c r="B6" s="201"/>
      <c r="C6" s="201"/>
    </row>
    <row r="7" spans="1:3" x14ac:dyDescent="0.25">
      <c r="A7" s="19"/>
      <c r="B7" s="19"/>
      <c r="C7" s="19"/>
    </row>
    <row r="8" spans="1:3" x14ac:dyDescent="0.3">
      <c r="A8" s="18" t="s">
        <v>218</v>
      </c>
      <c r="B8" s="16"/>
      <c r="C8" s="20"/>
    </row>
    <row r="9" spans="1:3" x14ac:dyDescent="0.3">
      <c r="A9" s="18"/>
      <c r="C9" s="18" t="s">
        <v>219</v>
      </c>
    </row>
    <row r="10" spans="1:3" ht="56.25" x14ac:dyDescent="0.25">
      <c r="A10" s="21" t="s">
        <v>220</v>
      </c>
      <c r="B10" s="21" t="s">
        <v>221</v>
      </c>
      <c r="C10" s="21" t="s">
        <v>347</v>
      </c>
    </row>
    <row r="11" spans="1:3" ht="37.5" x14ac:dyDescent="0.3">
      <c r="A11" s="22" t="s">
        <v>222</v>
      </c>
      <c r="B11" s="23" t="s">
        <v>223</v>
      </c>
      <c r="C11" s="95">
        <f>C12+C13</f>
        <v>4022.390000000014</v>
      </c>
    </row>
    <row r="12" spans="1:3" ht="56.25" x14ac:dyDescent="0.3">
      <c r="A12" s="22" t="s">
        <v>224</v>
      </c>
      <c r="B12" s="23" t="s">
        <v>225</v>
      </c>
      <c r="C12" s="95">
        <v>-565593.36</v>
      </c>
    </row>
    <row r="13" spans="1:3" ht="56.25" x14ac:dyDescent="0.3">
      <c r="A13" s="22" t="s">
        <v>226</v>
      </c>
      <c r="B13" s="23" t="s">
        <v>227</v>
      </c>
      <c r="C13" s="95">
        <v>569615.75</v>
      </c>
    </row>
    <row r="14" spans="1:3" x14ac:dyDescent="0.3">
      <c r="A14" s="22"/>
      <c r="B14" s="24" t="s">
        <v>228</v>
      </c>
      <c r="C14" s="96">
        <f>C11</f>
        <v>4022.390000000014</v>
      </c>
    </row>
    <row r="15" spans="1:3" x14ac:dyDescent="0.3">
      <c r="A15" s="25"/>
      <c r="B15" s="25"/>
      <c r="C15" s="25"/>
    </row>
    <row r="16" spans="1:3" x14ac:dyDescent="0.3">
      <c r="A16" s="25"/>
      <c r="B16" s="25"/>
      <c r="C16" s="25"/>
    </row>
    <row r="17" spans="1:3" x14ac:dyDescent="0.3">
      <c r="A17" s="25"/>
      <c r="B17" s="25"/>
      <c r="C17" s="25"/>
    </row>
    <row r="18" spans="1:3" x14ac:dyDescent="0.3">
      <c r="A18" s="25"/>
      <c r="B18" s="25"/>
      <c r="C18" s="25"/>
    </row>
    <row r="19" spans="1:3" x14ac:dyDescent="0.3">
      <c r="A19" s="25"/>
      <c r="B19" s="25"/>
      <c r="C19" s="25"/>
    </row>
    <row r="20" spans="1:3" x14ac:dyDescent="0.3">
      <c r="A20" s="25"/>
      <c r="B20" s="25"/>
      <c r="C20" s="25"/>
    </row>
    <row r="21" spans="1:3" x14ac:dyDescent="0.3">
      <c r="A21" s="25"/>
      <c r="B21" s="25"/>
      <c r="C21" s="25"/>
    </row>
    <row r="22" spans="1:3" x14ac:dyDescent="0.3">
      <c r="A22" s="25"/>
      <c r="B22" s="25"/>
      <c r="C22" s="25"/>
    </row>
    <row r="23" spans="1:3" x14ac:dyDescent="0.3">
      <c r="A23" s="25"/>
      <c r="B23" s="25"/>
      <c r="C23" s="25"/>
    </row>
    <row r="24" spans="1:3" x14ac:dyDescent="0.3">
      <c r="A24" s="25"/>
      <c r="B24" s="25"/>
      <c r="C24" s="25"/>
    </row>
    <row r="25" spans="1:3" x14ac:dyDescent="0.3">
      <c r="A25" s="25"/>
      <c r="B25" s="25"/>
      <c r="C25" s="25"/>
    </row>
    <row r="26" spans="1:3" x14ac:dyDescent="0.3">
      <c r="A26" s="25"/>
      <c r="B26" s="25"/>
      <c r="C26" s="25"/>
    </row>
    <row r="27" spans="1:3" x14ac:dyDescent="0.3">
      <c r="A27" s="25"/>
      <c r="B27" s="25"/>
      <c r="C27" s="25"/>
    </row>
    <row r="28" spans="1:3" x14ac:dyDescent="0.3">
      <c r="A28" s="25"/>
      <c r="B28" s="25"/>
      <c r="C28" s="25"/>
    </row>
    <row r="29" spans="1:3" x14ac:dyDescent="0.3">
      <c r="A29" s="25"/>
      <c r="B29" s="25"/>
      <c r="C29" s="25"/>
    </row>
    <row r="30" spans="1:3" x14ac:dyDescent="0.3">
      <c r="A30" s="25"/>
      <c r="B30" s="25"/>
      <c r="C30" s="25"/>
    </row>
    <row r="31" spans="1:3" x14ac:dyDescent="0.3">
      <c r="A31" s="25"/>
      <c r="B31" s="25"/>
      <c r="C31" s="25"/>
    </row>
    <row r="32" spans="1:3" x14ac:dyDescent="0.3">
      <c r="A32" s="25"/>
      <c r="B32" s="25"/>
      <c r="C32" s="25"/>
    </row>
    <row r="33" spans="1:3" x14ac:dyDescent="0.3">
      <c r="A33" s="25"/>
      <c r="B33" s="25"/>
      <c r="C33" s="25"/>
    </row>
    <row r="34" spans="1:3" x14ac:dyDescent="0.3">
      <c r="A34" s="25"/>
      <c r="B34" s="25"/>
      <c r="C34" s="25"/>
    </row>
    <row r="35" spans="1:3" x14ac:dyDescent="0.3">
      <c r="A35" s="25"/>
      <c r="B35" s="25"/>
      <c r="C35" s="25"/>
    </row>
    <row r="36" spans="1:3" x14ac:dyDescent="0.3">
      <c r="A36" s="25"/>
      <c r="B36" s="25"/>
      <c r="C36" s="25"/>
    </row>
    <row r="37" spans="1:3" x14ac:dyDescent="0.3">
      <c r="A37" s="25"/>
      <c r="B37" s="25"/>
      <c r="C37" s="25"/>
    </row>
    <row r="38" spans="1:3" x14ac:dyDescent="0.3">
      <c r="A38" s="25"/>
      <c r="B38" s="25"/>
      <c r="C38" s="25"/>
    </row>
    <row r="39" spans="1:3" x14ac:dyDescent="0.3">
      <c r="A39" s="25"/>
      <c r="B39" s="25"/>
      <c r="C39" s="25"/>
    </row>
    <row r="40" spans="1:3" x14ac:dyDescent="0.3">
      <c r="A40" s="25"/>
      <c r="B40" s="25"/>
      <c r="C40" s="25"/>
    </row>
    <row r="41" spans="1:3" x14ac:dyDescent="0.3">
      <c r="A41" s="25"/>
      <c r="B41" s="25"/>
      <c r="C41" s="25"/>
    </row>
    <row r="42" spans="1:3" x14ac:dyDescent="0.3">
      <c r="A42" s="25"/>
      <c r="B42" s="25"/>
      <c r="C42" s="25"/>
    </row>
    <row r="43" spans="1:3" x14ac:dyDescent="0.3">
      <c r="A43" s="25"/>
      <c r="B43" s="25"/>
      <c r="C43" s="25"/>
    </row>
    <row r="44" spans="1:3" x14ac:dyDescent="0.3">
      <c r="A44" s="25"/>
      <c r="B44" s="25"/>
      <c r="C44" s="25"/>
    </row>
    <row r="45" spans="1:3" x14ac:dyDescent="0.3">
      <c r="A45" s="25"/>
      <c r="B45" s="25"/>
      <c r="C45" s="25"/>
    </row>
    <row r="46" spans="1:3" x14ac:dyDescent="0.3">
      <c r="A46" s="25"/>
      <c r="B46" s="25"/>
      <c r="C46" s="25"/>
    </row>
    <row r="47" spans="1:3" x14ac:dyDescent="0.3">
      <c r="A47" s="25"/>
      <c r="B47" s="25"/>
      <c r="C47" s="25"/>
    </row>
    <row r="48" spans="1:3" x14ac:dyDescent="0.3">
      <c r="A48" s="25"/>
      <c r="B48" s="25"/>
      <c r="C48" s="25"/>
    </row>
    <row r="49" spans="1:3" x14ac:dyDescent="0.3">
      <c r="A49" s="25"/>
      <c r="B49" s="25"/>
      <c r="C49" s="25"/>
    </row>
    <row r="50" spans="1:3" x14ac:dyDescent="0.3">
      <c r="A50" s="25"/>
      <c r="B50" s="25"/>
      <c r="C50" s="25"/>
    </row>
    <row r="51" spans="1:3" x14ac:dyDescent="0.3">
      <c r="A51" s="25"/>
      <c r="B51" s="25"/>
      <c r="C51" s="25"/>
    </row>
    <row r="52" spans="1:3" x14ac:dyDescent="0.3">
      <c r="A52" s="25"/>
      <c r="B52" s="25"/>
      <c r="C52" s="25"/>
    </row>
    <row r="53" spans="1:3" x14ac:dyDescent="0.3">
      <c r="A53" s="25"/>
      <c r="B53" s="25"/>
      <c r="C53" s="25"/>
    </row>
    <row r="54" spans="1:3" x14ac:dyDescent="0.3">
      <c r="A54" s="25"/>
      <c r="B54" s="25"/>
      <c r="C54" s="25"/>
    </row>
    <row r="55" spans="1:3" x14ac:dyDescent="0.3">
      <c r="A55" s="25"/>
      <c r="B55" s="25"/>
      <c r="C55" s="25"/>
    </row>
    <row r="56" spans="1:3" x14ac:dyDescent="0.3">
      <c r="A56" s="25"/>
      <c r="B56" s="25"/>
      <c r="C56" s="25"/>
    </row>
    <row r="57" spans="1:3" x14ac:dyDescent="0.3">
      <c r="A57" s="25"/>
      <c r="B57" s="25"/>
      <c r="C57" s="25"/>
    </row>
    <row r="58" spans="1:3" x14ac:dyDescent="0.3">
      <c r="A58" s="25"/>
      <c r="B58" s="25"/>
      <c r="C58" s="25"/>
    </row>
    <row r="59" spans="1:3" x14ac:dyDescent="0.3">
      <c r="A59" s="25"/>
      <c r="B59" s="25"/>
      <c r="C59" s="25"/>
    </row>
    <row r="60" spans="1:3" x14ac:dyDescent="0.3">
      <c r="A60" s="25"/>
      <c r="B60" s="25"/>
      <c r="C60" s="25"/>
    </row>
    <row r="61" spans="1:3" x14ac:dyDescent="0.3">
      <c r="A61" s="25"/>
      <c r="B61" s="25"/>
      <c r="C61" s="25"/>
    </row>
    <row r="62" spans="1:3" x14ac:dyDescent="0.3">
      <c r="A62" s="25"/>
      <c r="B62" s="25"/>
      <c r="C62" s="25"/>
    </row>
    <row r="63" spans="1:3" x14ac:dyDescent="0.3">
      <c r="A63" s="25"/>
      <c r="B63" s="25"/>
      <c r="C63" s="25"/>
    </row>
    <row r="64" spans="1:3" x14ac:dyDescent="0.3">
      <c r="A64" s="25"/>
      <c r="B64" s="25"/>
      <c r="C64" s="25"/>
    </row>
    <row r="65" spans="1:3" x14ac:dyDescent="0.3">
      <c r="A65" s="25"/>
      <c r="B65" s="25"/>
      <c r="C65" s="25"/>
    </row>
    <row r="66" spans="1:3" x14ac:dyDescent="0.3">
      <c r="A66" s="25"/>
      <c r="B66" s="25"/>
      <c r="C66" s="25"/>
    </row>
    <row r="67" spans="1:3" x14ac:dyDescent="0.3">
      <c r="A67" s="25"/>
      <c r="B67" s="25"/>
      <c r="C67" s="25"/>
    </row>
    <row r="68" spans="1:3" x14ac:dyDescent="0.3">
      <c r="A68" s="25"/>
      <c r="B68" s="25"/>
      <c r="C68" s="25"/>
    </row>
    <row r="69" spans="1:3" x14ac:dyDescent="0.3">
      <c r="A69" s="25"/>
      <c r="B69" s="25"/>
      <c r="C69" s="25"/>
    </row>
    <row r="70" spans="1:3" x14ac:dyDescent="0.3">
      <c r="A70" s="25"/>
      <c r="B70" s="25"/>
      <c r="C70" s="25"/>
    </row>
    <row r="71" spans="1:3" x14ac:dyDescent="0.3">
      <c r="A71" s="25"/>
      <c r="B71" s="25"/>
      <c r="C71" s="25"/>
    </row>
    <row r="72" spans="1:3" x14ac:dyDescent="0.3">
      <c r="A72" s="25"/>
      <c r="B72" s="25"/>
      <c r="C72" s="25"/>
    </row>
    <row r="73" spans="1:3" x14ac:dyDescent="0.3">
      <c r="A73" s="25"/>
      <c r="B73" s="25"/>
      <c r="C73" s="25"/>
    </row>
    <row r="74" spans="1:3" x14ac:dyDescent="0.3">
      <c r="A74" s="25"/>
      <c r="B74" s="25"/>
      <c r="C74" s="25"/>
    </row>
    <row r="75" spans="1:3" x14ac:dyDescent="0.3">
      <c r="A75" s="25"/>
      <c r="B75" s="25"/>
      <c r="C75" s="25"/>
    </row>
    <row r="76" spans="1:3" x14ac:dyDescent="0.3">
      <c r="A76" s="25"/>
      <c r="B76" s="25"/>
      <c r="C76" s="25"/>
    </row>
    <row r="77" spans="1:3" x14ac:dyDescent="0.3">
      <c r="A77" s="25"/>
      <c r="B77" s="25"/>
      <c r="C77" s="25"/>
    </row>
    <row r="78" spans="1:3" x14ac:dyDescent="0.3">
      <c r="A78" s="25"/>
      <c r="B78" s="25"/>
      <c r="C78" s="25"/>
    </row>
    <row r="79" spans="1:3" x14ac:dyDescent="0.3">
      <c r="A79" s="25"/>
      <c r="B79" s="25"/>
      <c r="C79" s="25"/>
    </row>
    <row r="80" spans="1:3" x14ac:dyDescent="0.3">
      <c r="A80" s="25"/>
      <c r="B80" s="25"/>
      <c r="C80" s="25"/>
    </row>
    <row r="81" spans="1:3" x14ac:dyDescent="0.3">
      <c r="A81" s="25"/>
      <c r="B81" s="25"/>
      <c r="C81" s="25"/>
    </row>
    <row r="82" spans="1:3" x14ac:dyDescent="0.3">
      <c r="A82" s="25"/>
      <c r="B82" s="25"/>
      <c r="C82" s="25"/>
    </row>
    <row r="83" spans="1:3" x14ac:dyDescent="0.3">
      <c r="A83" s="25"/>
      <c r="B83" s="25"/>
      <c r="C83" s="25"/>
    </row>
    <row r="84" spans="1:3" x14ac:dyDescent="0.3">
      <c r="A84" s="25"/>
      <c r="B84" s="25"/>
      <c r="C84" s="25"/>
    </row>
    <row r="85" spans="1:3" x14ac:dyDescent="0.3">
      <c r="A85" s="25"/>
      <c r="B85" s="25"/>
      <c r="C85" s="25"/>
    </row>
    <row r="86" spans="1:3" x14ac:dyDescent="0.3">
      <c r="A86" s="25"/>
      <c r="B86" s="25"/>
      <c r="C86" s="25"/>
    </row>
    <row r="87" spans="1:3" x14ac:dyDescent="0.3">
      <c r="A87" s="25"/>
      <c r="B87" s="25"/>
      <c r="C87" s="25"/>
    </row>
    <row r="88" spans="1:3" x14ac:dyDescent="0.3">
      <c r="A88" s="25"/>
      <c r="B88" s="25"/>
      <c r="C88" s="25"/>
    </row>
    <row r="89" spans="1:3" x14ac:dyDescent="0.3">
      <c r="A89" s="25"/>
      <c r="B89" s="25"/>
      <c r="C89" s="25"/>
    </row>
    <row r="90" spans="1:3" x14ac:dyDescent="0.3">
      <c r="A90" s="25"/>
      <c r="B90" s="25"/>
      <c r="C90" s="25"/>
    </row>
    <row r="91" spans="1:3" x14ac:dyDescent="0.3">
      <c r="A91" s="25"/>
      <c r="B91" s="25"/>
      <c r="C91" s="25"/>
    </row>
    <row r="92" spans="1:3" x14ac:dyDescent="0.3">
      <c r="A92" s="25"/>
      <c r="B92" s="25"/>
      <c r="C92" s="25"/>
    </row>
    <row r="93" spans="1:3" x14ac:dyDescent="0.3">
      <c r="A93" s="25"/>
      <c r="B93" s="25"/>
      <c r="C93" s="25"/>
    </row>
    <row r="94" spans="1:3" x14ac:dyDescent="0.3">
      <c r="A94" s="25"/>
      <c r="B94" s="25"/>
      <c r="C94" s="25"/>
    </row>
    <row r="95" spans="1:3" x14ac:dyDescent="0.3">
      <c r="A95" s="25"/>
      <c r="B95" s="25"/>
      <c r="C95" s="25"/>
    </row>
    <row r="96" spans="1:3" x14ac:dyDescent="0.3">
      <c r="A96" s="25"/>
      <c r="B96" s="25"/>
      <c r="C96" s="25"/>
    </row>
    <row r="97" spans="1:3" x14ac:dyDescent="0.3">
      <c r="A97" s="25"/>
      <c r="B97" s="25"/>
      <c r="C97" s="25"/>
    </row>
    <row r="98" spans="1:3" x14ac:dyDescent="0.3">
      <c r="A98" s="25"/>
      <c r="B98" s="25"/>
      <c r="C98" s="25"/>
    </row>
    <row r="99" spans="1:3" x14ac:dyDescent="0.3">
      <c r="A99" s="25"/>
      <c r="B99" s="25"/>
      <c r="C99" s="25"/>
    </row>
    <row r="100" spans="1:3" x14ac:dyDescent="0.3">
      <c r="A100" s="25"/>
      <c r="B100" s="25"/>
      <c r="C100" s="25"/>
    </row>
    <row r="101" spans="1:3" x14ac:dyDescent="0.3">
      <c r="A101" s="25"/>
      <c r="B101" s="25"/>
      <c r="C101" s="25"/>
    </row>
    <row r="102" spans="1:3" x14ac:dyDescent="0.3">
      <c r="A102" s="25"/>
      <c r="B102" s="25"/>
      <c r="C102" s="25"/>
    </row>
    <row r="103" spans="1:3" x14ac:dyDescent="0.3">
      <c r="A103" s="25"/>
      <c r="B103" s="25"/>
      <c r="C103" s="25"/>
    </row>
    <row r="104" spans="1:3" x14ac:dyDescent="0.3">
      <c r="A104" s="25"/>
      <c r="B104" s="25"/>
      <c r="C104" s="25"/>
    </row>
    <row r="105" spans="1:3" x14ac:dyDescent="0.3">
      <c r="A105" s="25"/>
      <c r="B105" s="25"/>
      <c r="C105" s="25"/>
    </row>
    <row r="106" spans="1:3" x14ac:dyDescent="0.3">
      <c r="A106" s="25"/>
      <c r="B106" s="25"/>
      <c r="C106" s="25"/>
    </row>
    <row r="107" spans="1:3" x14ac:dyDescent="0.3">
      <c r="A107" s="25"/>
      <c r="B107" s="25"/>
      <c r="C107" s="25"/>
    </row>
    <row r="108" spans="1:3" x14ac:dyDescent="0.3">
      <c r="A108" s="25"/>
      <c r="B108" s="25"/>
      <c r="C108" s="25"/>
    </row>
    <row r="109" spans="1:3" x14ac:dyDescent="0.3">
      <c r="A109" s="25"/>
      <c r="B109" s="25"/>
      <c r="C109" s="25"/>
    </row>
    <row r="110" spans="1:3" x14ac:dyDescent="0.3">
      <c r="A110" s="25"/>
      <c r="B110" s="25"/>
      <c r="C110" s="25"/>
    </row>
    <row r="111" spans="1:3" x14ac:dyDescent="0.3">
      <c r="A111" s="25"/>
      <c r="B111" s="25"/>
      <c r="C111" s="25"/>
    </row>
    <row r="112" spans="1:3" x14ac:dyDescent="0.3">
      <c r="A112" s="25"/>
      <c r="B112" s="25"/>
      <c r="C112" s="25"/>
    </row>
    <row r="113" spans="1:3" x14ac:dyDescent="0.3">
      <c r="A113" s="25"/>
      <c r="B113" s="25"/>
      <c r="C113" s="25"/>
    </row>
    <row r="114" spans="1:3" x14ac:dyDescent="0.3">
      <c r="A114" s="25"/>
      <c r="B114" s="25"/>
      <c r="C114" s="25"/>
    </row>
    <row r="115" spans="1:3" x14ac:dyDescent="0.3">
      <c r="A115" s="25"/>
      <c r="B115" s="25"/>
      <c r="C115" s="25"/>
    </row>
    <row r="116" spans="1:3" x14ac:dyDescent="0.3">
      <c r="A116" s="25"/>
      <c r="B116" s="25"/>
      <c r="C116" s="25"/>
    </row>
    <row r="117" spans="1:3" x14ac:dyDescent="0.3">
      <c r="A117" s="25"/>
      <c r="B117" s="25"/>
      <c r="C117" s="25"/>
    </row>
    <row r="118" spans="1:3" x14ac:dyDescent="0.3">
      <c r="A118" s="25"/>
      <c r="B118" s="25"/>
      <c r="C118" s="25"/>
    </row>
    <row r="119" spans="1:3" x14ac:dyDescent="0.3">
      <c r="A119" s="25"/>
      <c r="B119" s="25"/>
      <c r="C119" s="25"/>
    </row>
    <row r="120" spans="1:3" x14ac:dyDescent="0.3">
      <c r="A120" s="25"/>
      <c r="B120" s="25"/>
      <c r="C120" s="25"/>
    </row>
    <row r="121" spans="1:3" x14ac:dyDescent="0.3">
      <c r="A121" s="25"/>
      <c r="B121" s="25"/>
      <c r="C121" s="25"/>
    </row>
    <row r="122" spans="1:3" x14ac:dyDescent="0.3">
      <c r="A122" s="25"/>
      <c r="B122" s="25"/>
      <c r="C122" s="25"/>
    </row>
    <row r="123" spans="1:3" x14ac:dyDescent="0.3">
      <c r="A123" s="25"/>
      <c r="B123" s="25"/>
      <c r="C123" s="25"/>
    </row>
    <row r="124" spans="1:3" x14ac:dyDescent="0.3">
      <c r="A124" s="25"/>
      <c r="B124" s="25"/>
      <c r="C124" s="25"/>
    </row>
    <row r="125" spans="1:3" x14ac:dyDescent="0.3">
      <c r="A125" s="25"/>
      <c r="B125" s="25"/>
      <c r="C125" s="25"/>
    </row>
    <row r="126" spans="1:3" x14ac:dyDescent="0.3">
      <c r="A126" s="25"/>
      <c r="B126" s="25"/>
      <c r="C126" s="25"/>
    </row>
    <row r="127" spans="1:3" x14ac:dyDescent="0.3">
      <c r="A127" s="25"/>
      <c r="B127" s="25"/>
      <c r="C127" s="25"/>
    </row>
    <row r="128" spans="1:3" x14ac:dyDescent="0.3">
      <c r="A128" s="25"/>
      <c r="B128" s="25"/>
      <c r="C128" s="25"/>
    </row>
    <row r="129" spans="1:3" x14ac:dyDescent="0.3">
      <c r="A129" s="25"/>
      <c r="B129" s="25"/>
      <c r="C129" s="25"/>
    </row>
    <row r="130" spans="1:3" x14ac:dyDescent="0.3">
      <c r="A130" s="25"/>
      <c r="B130" s="25"/>
      <c r="C130" s="25"/>
    </row>
    <row r="131" spans="1:3" x14ac:dyDescent="0.3">
      <c r="A131" s="25"/>
      <c r="B131" s="25"/>
      <c r="C131" s="25"/>
    </row>
    <row r="132" spans="1:3" x14ac:dyDescent="0.3">
      <c r="A132" s="25"/>
      <c r="B132" s="25"/>
      <c r="C132" s="25"/>
    </row>
    <row r="133" spans="1:3" x14ac:dyDescent="0.3">
      <c r="A133" s="25"/>
      <c r="B133" s="25"/>
      <c r="C133" s="25"/>
    </row>
    <row r="134" spans="1:3" x14ac:dyDescent="0.3">
      <c r="A134" s="25"/>
      <c r="B134" s="25"/>
      <c r="C134" s="25"/>
    </row>
    <row r="135" spans="1:3" x14ac:dyDescent="0.3">
      <c r="A135" s="25"/>
      <c r="B135" s="25"/>
      <c r="C135" s="25"/>
    </row>
    <row r="136" spans="1:3" x14ac:dyDescent="0.3">
      <c r="A136" s="25"/>
      <c r="B136" s="25"/>
      <c r="C136" s="25"/>
    </row>
    <row r="137" spans="1:3" x14ac:dyDescent="0.3">
      <c r="A137" s="25"/>
      <c r="B137" s="25"/>
      <c r="C137" s="25"/>
    </row>
    <row r="138" spans="1:3" x14ac:dyDescent="0.3">
      <c r="A138" s="25"/>
      <c r="B138" s="25"/>
      <c r="C138" s="25"/>
    </row>
    <row r="139" spans="1:3" x14ac:dyDescent="0.3">
      <c r="A139" s="25"/>
      <c r="B139" s="25"/>
      <c r="C139" s="25"/>
    </row>
    <row r="140" spans="1:3" x14ac:dyDescent="0.3">
      <c r="A140" s="25"/>
      <c r="B140" s="25"/>
      <c r="C140" s="25"/>
    </row>
    <row r="141" spans="1:3" x14ac:dyDescent="0.3">
      <c r="A141" s="25"/>
      <c r="B141" s="25"/>
      <c r="C141" s="25"/>
    </row>
    <row r="142" spans="1:3" x14ac:dyDescent="0.3">
      <c r="A142" s="25"/>
      <c r="B142" s="25"/>
      <c r="C142" s="25"/>
    </row>
    <row r="143" spans="1:3" x14ac:dyDescent="0.3">
      <c r="A143" s="25"/>
      <c r="B143" s="25"/>
      <c r="C143" s="25"/>
    </row>
    <row r="144" spans="1:3" x14ac:dyDescent="0.3">
      <c r="A144" s="25"/>
      <c r="B144" s="25"/>
      <c r="C144" s="25"/>
    </row>
    <row r="145" spans="1:3" x14ac:dyDescent="0.3">
      <c r="A145" s="25"/>
      <c r="B145" s="25"/>
      <c r="C145" s="25"/>
    </row>
    <row r="146" spans="1:3" x14ac:dyDescent="0.3">
      <c r="A146" s="25"/>
      <c r="B146" s="25"/>
      <c r="C146" s="25"/>
    </row>
    <row r="147" spans="1:3" x14ac:dyDescent="0.3">
      <c r="A147" s="25"/>
      <c r="B147" s="25"/>
      <c r="C147" s="25"/>
    </row>
    <row r="148" spans="1:3" x14ac:dyDescent="0.3">
      <c r="A148" s="25"/>
      <c r="B148" s="25"/>
      <c r="C148" s="25"/>
    </row>
    <row r="149" spans="1:3" x14ac:dyDescent="0.3">
      <c r="A149" s="25"/>
      <c r="B149" s="25"/>
      <c r="C149" s="25"/>
    </row>
    <row r="150" spans="1:3" x14ac:dyDescent="0.3">
      <c r="A150" s="25"/>
      <c r="B150" s="25"/>
      <c r="C150" s="25"/>
    </row>
    <row r="151" spans="1:3" x14ac:dyDescent="0.3">
      <c r="A151" s="25"/>
      <c r="B151" s="25"/>
      <c r="C151" s="25"/>
    </row>
    <row r="152" spans="1:3" x14ac:dyDescent="0.3">
      <c r="A152" s="25"/>
      <c r="B152" s="25"/>
      <c r="C152" s="25"/>
    </row>
    <row r="153" spans="1:3" x14ac:dyDescent="0.3">
      <c r="A153" s="25"/>
      <c r="B153" s="25"/>
      <c r="C153" s="25"/>
    </row>
    <row r="154" spans="1:3" x14ac:dyDescent="0.3">
      <c r="A154" s="25"/>
      <c r="B154" s="25"/>
      <c r="C154" s="25"/>
    </row>
    <row r="155" spans="1:3" x14ac:dyDescent="0.3">
      <c r="A155" s="25"/>
      <c r="B155" s="25"/>
      <c r="C155" s="25"/>
    </row>
    <row r="156" spans="1:3" x14ac:dyDescent="0.3">
      <c r="A156" s="25"/>
      <c r="B156" s="25"/>
      <c r="C156" s="25"/>
    </row>
    <row r="157" spans="1:3" x14ac:dyDescent="0.3">
      <c r="A157" s="25"/>
      <c r="B157" s="25"/>
      <c r="C157" s="25"/>
    </row>
    <row r="158" spans="1:3" x14ac:dyDescent="0.3">
      <c r="A158" s="25"/>
      <c r="B158" s="25"/>
      <c r="C158" s="25"/>
    </row>
    <row r="159" spans="1:3" x14ac:dyDescent="0.3">
      <c r="A159" s="25"/>
      <c r="B159" s="25"/>
      <c r="C159" s="25"/>
    </row>
    <row r="160" spans="1:3" x14ac:dyDescent="0.3">
      <c r="A160" s="25"/>
      <c r="B160" s="25"/>
      <c r="C160" s="25"/>
    </row>
    <row r="161" spans="1:3" x14ac:dyDescent="0.3">
      <c r="A161" s="25"/>
      <c r="B161" s="25"/>
      <c r="C161" s="25"/>
    </row>
    <row r="162" spans="1:3" x14ac:dyDescent="0.3">
      <c r="A162" s="25"/>
      <c r="B162" s="25"/>
      <c r="C162" s="25"/>
    </row>
    <row r="163" spans="1:3" x14ac:dyDescent="0.3">
      <c r="A163" s="25"/>
      <c r="B163" s="25"/>
      <c r="C163" s="25"/>
    </row>
    <row r="164" spans="1:3" x14ac:dyDescent="0.3">
      <c r="A164" s="25"/>
      <c r="B164" s="25"/>
      <c r="C164" s="25"/>
    </row>
    <row r="165" spans="1:3" x14ac:dyDescent="0.3">
      <c r="A165" s="25"/>
      <c r="B165" s="25"/>
      <c r="C165" s="25"/>
    </row>
    <row r="166" spans="1:3" x14ac:dyDescent="0.3">
      <c r="A166" s="25"/>
      <c r="B166" s="25"/>
      <c r="C166" s="25"/>
    </row>
    <row r="167" spans="1:3" x14ac:dyDescent="0.3">
      <c r="A167" s="25"/>
      <c r="B167" s="25"/>
      <c r="C167" s="25"/>
    </row>
    <row r="168" spans="1:3" x14ac:dyDescent="0.3">
      <c r="A168" s="25"/>
      <c r="B168" s="25"/>
      <c r="C168" s="25"/>
    </row>
    <row r="169" spans="1:3" x14ac:dyDescent="0.3">
      <c r="A169" s="25"/>
      <c r="B169" s="25"/>
      <c r="C169" s="25"/>
    </row>
    <row r="170" spans="1:3" x14ac:dyDescent="0.3">
      <c r="A170" s="25"/>
      <c r="B170" s="25"/>
      <c r="C170" s="25"/>
    </row>
    <row r="171" spans="1:3" x14ac:dyDescent="0.3">
      <c r="A171" s="25"/>
      <c r="B171" s="25"/>
      <c r="C171" s="25"/>
    </row>
    <row r="172" spans="1:3" x14ac:dyDescent="0.3">
      <c r="A172" s="25"/>
      <c r="B172" s="25"/>
      <c r="C172" s="25"/>
    </row>
    <row r="173" spans="1:3" x14ac:dyDescent="0.3">
      <c r="A173" s="25"/>
      <c r="B173" s="25"/>
      <c r="C173" s="25"/>
    </row>
    <row r="174" spans="1:3" x14ac:dyDescent="0.3">
      <c r="A174" s="25"/>
      <c r="B174" s="25"/>
      <c r="C174" s="25"/>
    </row>
    <row r="175" spans="1:3" x14ac:dyDescent="0.3">
      <c r="A175" s="25"/>
      <c r="B175" s="25"/>
      <c r="C175" s="25"/>
    </row>
    <row r="176" spans="1:3" x14ac:dyDescent="0.3">
      <c r="A176" s="25"/>
      <c r="B176" s="25"/>
      <c r="C176" s="25"/>
    </row>
    <row r="177" spans="1:3" x14ac:dyDescent="0.3">
      <c r="A177" s="25"/>
      <c r="B177" s="25"/>
      <c r="C177" s="25"/>
    </row>
    <row r="178" spans="1:3" x14ac:dyDescent="0.3">
      <c r="A178" s="25"/>
      <c r="B178" s="25"/>
      <c r="C178" s="25"/>
    </row>
    <row r="179" spans="1:3" x14ac:dyDescent="0.3">
      <c r="A179" s="25"/>
      <c r="B179" s="25"/>
      <c r="C179" s="25"/>
    </row>
    <row r="180" spans="1:3" x14ac:dyDescent="0.3">
      <c r="A180" s="25"/>
      <c r="B180" s="25"/>
      <c r="C180" s="25"/>
    </row>
    <row r="181" spans="1:3" x14ac:dyDescent="0.3">
      <c r="A181" s="25"/>
      <c r="B181" s="25"/>
      <c r="C181" s="25"/>
    </row>
    <row r="182" spans="1:3" x14ac:dyDescent="0.3">
      <c r="A182" s="25"/>
      <c r="B182" s="25"/>
      <c r="C182" s="25"/>
    </row>
    <row r="183" spans="1:3" x14ac:dyDescent="0.3">
      <c r="A183" s="25"/>
      <c r="B183" s="25"/>
      <c r="C183" s="25"/>
    </row>
    <row r="184" spans="1:3" x14ac:dyDescent="0.3">
      <c r="A184" s="25"/>
      <c r="B184" s="25"/>
      <c r="C184" s="25"/>
    </row>
    <row r="185" spans="1:3" x14ac:dyDescent="0.3">
      <c r="A185" s="25"/>
      <c r="B185" s="25"/>
      <c r="C185" s="25"/>
    </row>
    <row r="186" spans="1:3" x14ac:dyDescent="0.3">
      <c r="A186" s="25"/>
      <c r="B186" s="25"/>
      <c r="C186" s="25"/>
    </row>
    <row r="187" spans="1:3" x14ac:dyDescent="0.3">
      <c r="A187" s="25"/>
      <c r="B187" s="25"/>
      <c r="C187" s="25"/>
    </row>
    <row r="188" spans="1:3" x14ac:dyDescent="0.3">
      <c r="A188" s="25"/>
      <c r="B188" s="25"/>
      <c r="C188" s="25"/>
    </row>
    <row r="189" spans="1:3" x14ac:dyDescent="0.3">
      <c r="A189" s="25"/>
      <c r="B189" s="25"/>
      <c r="C189" s="25"/>
    </row>
    <row r="190" spans="1:3" x14ac:dyDescent="0.3">
      <c r="A190" s="25"/>
      <c r="B190" s="25"/>
      <c r="C190" s="25"/>
    </row>
    <row r="191" spans="1:3" x14ac:dyDescent="0.3">
      <c r="A191" s="25"/>
      <c r="B191" s="25"/>
      <c r="C191" s="25"/>
    </row>
    <row r="192" spans="1:3" x14ac:dyDescent="0.3">
      <c r="A192" s="25"/>
      <c r="B192" s="25"/>
      <c r="C192" s="25"/>
    </row>
    <row r="193" spans="1:3" x14ac:dyDescent="0.3">
      <c r="A193" s="25"/>
      <c r="B193" s="25"/>
      <c r="C193" s="25"/>
    </row>
    <row r="194" spans="1:3" x14ac:dyDescent="0.3">
      <c r="A194" s="25"/>
      <c r="B194" s="25"/>
      <c r="C194" s="25"/>
    </row>
    <row r="195" spans="1:3" x14ac:dyDescent="0.3">
      <c r="A195" s="25"/>
      <c r="B195" s="25"/>
      <c r="C195" s="25"/>
    </row>
    <row r="196" spans="1:3" x14ac:dyDescent="0.3">
      <c r="A196" s="25"/>
      <c r="B196" s="25"/>
      <c r="C196" s="25"/>
    </row>
    <row r="197" spans="1:3" x14ac:dyDescent="0.3">
      <c r="A197" s="25"/>
      <c r="B197" s="25"/>
      <c r="C197" s="25"/>
    </row>
    <row r="198" spans="1:3" x14ac:dyDescent="0.3">
      <c r="A198" s="25"/>
      <c r="B198" s="25"/>
      <c r="C198" s="25"/>
    </row>
    <row r="199" spans="1:3" x14ac:dyDescent="0.3">
      <c r="A199" s="25"/>
      <c r="B199" s="25"/>
      <c r="C199" s="25"/>
    </row>
    <row r="200" spans="1:3" x14ac:dyDescent="0.3">
      <c r="A200" s="25"/>
      <c r="B200" s="25"/>
      <c r="C200" s="25"/>
    </row>
    <row r="201" spans="1:3" x14ac:dyDescent="0.3">
      <c r="A201" s="25"/>
      <c r="B201" s="25"/>
      <c r="C201" s="25"/>
    </row>
    <row r="202" spans="1:3" x14ac:dyDescent="0.3">
      <c r="A202" s="25"/>
      <c r="B202" s="25"/>
      <c r="C202" s="25"/>
    </row>
    <row r="203" spans="1:3" x14ac:dyDescent="0.3">
      <c r="A203" s="25"/>
      <c r="B203" s="25"/>
      <c r="C203" s="25"/>
    </row>
    <row r="204" spans="1:3" x14ac:dyDescent="0.3">
      <c r="A204" s="25"/>
      <c r="B204" s="25"/>
      <c r="C204" s="25"/>
    </row>
    <row r="205" spans="1:3" x14ac:dyDescent="0.3">
      <c r="A205" s="25"/>
      <c r="B205" s="25"/>
      <c r="C205" s="25"/>
    </row>
    <row r="206" spans="1:3" x14ac:dyDescent="0.3">
      <c r="A206" s="25"/>
      <c r="B206" s="25"/>
      <c r="C206" s="25"/>
    </row>
    <row r="207" spans="1:3" x14ac:dyDescent="0.3">
      <c r="A207" s="25"/>
      <c r="B207" s="25"/>
      <c r="C207" s="25"/>
    </row>
    <row r="208" spans="1:3" x14ac:dyDescent="0.3">
      <c r="A208" s="25"/>
      <c r="B208" s="25"/>
      <c r="C208" s="25"/>
    </row>
    <row r="209" spans="1:3" x14ac:dyDescent="0.3">
      <c r="A209" s="25"/>
      <c r="B209" s="25"/>
      <c r="C209" s="25"/>
    </row>
    <row r="210" spans="1:3" x14ac:dyDescent="0.3">
      <c r="A210" s="25"/>
      <c r="B210" s="25"/>
      <c r="C210" s="25"/>
    </row>
    <row r="211" spans="1:3" x14ac:dyDescent="0.3">
      <c r="A211" s="25"/>
      <c r="B211" s="25"/>
      <c r="C211" s="25"/>
    </row>
    <row r="212" spans="1:3" x14ac:dyDescent="0.3">
      <c r="A212" s="25"/>
      <c r="B212" s="25"/>
      <c r="C212" s="25"/>
    </row>
    <row r="213" spans="1:3" x14ac:dyDescent="0.3">
      <c r="A213" s="25"/>
      <c r="B213" s="25"/>
      <c r="C213" s="25"/>
    </row>
    <row r="214" spans="1:3" x14ac:dyDescent="0.3">
      <c r="A214" s="25"/>
      <c r="B214" s="25"/>
      <c r="C214" s="25"/>
    </row>
    <row r="215" spans="1:3" x14ac:dyDescent="0.3">
      <c r="A215" s="25"/>
      <c r="B215" s="25"/>
      <c r="C215" s="25"/>
    </row>
    <row r="216" spans="1:3" x14ac:dyDescent="0.3">
      <c r="A216" s="25"/>
      <c r="B216" s="25"/>
      <c r="C216" s="25"/>
    </row>
    <row r="217" spans="1:3" x14ac:dyDescent="0.3">
      <c r="A217" s="25"/>
      <c r="B217" s="25"/>
      <c r="C217" s="25"/>
    </row>
    <row r="218" spans="1:3" x14ac:dyDescent="0.3">
      <c r="A218" s="25"/>
      <c r="B218" s="25"/>
      <c r="C218" s="25"/>
    </row>
    <row r="219" spans="1:3" x14ac:dyDescent="0.3">
      <c r="A219" s="25"/>
      <c r="B219" s="25"/>
      <c r="C219" s="25"/>
    </row>
    <row r="220" spans="1:3" x14ac:dyDescent="0.3">
      <c r="A220" s="25"/>
      <c r="B220" s="25"/>
      <c r="C220" s="25"/>
    </row>
    <row r="221" spans="1:3" x14ac:dyDescent="0.3">
      <c r="A221" s="25"/>
      <c r="B221" s="25"/>
      <c r="C221" s="25"/>
    </row>
    <row r="222" spans="1:3" x14ac:dyDescent="0.3">
      <c r="A222" s="25"/>
      <c r="B222" s="25"/>
      <c r="C222" s="25"/>
    </row>
    <row r="223" spans="1:3" x14ac:dyDescent="0.3">
      <c r="A223" s="25"/>
      <c r="B223" s="25"/>
      <c r="C223" s="25"/>
    </row>
    <row r="224" spans="1:3" x14ac:dyDescent="0.3">
      <c r="A224" s="25"/>
      <c r="B224" s="25"/>
      <c r="C224" s="25"/>
    </row>
    <row r="225" spans="1:3" x14ac:dyDescent="0.3">
      <c r="A225" s="25"/>
      <c r="B225" s="25"/>
      <c r="C225" s="25"/>
    </row>
    <row r="226" spans="1:3" x14ac:dyDescent="0.3">
      <c r="A226" s="25"/>
      <c r="B226" s="25"/>
      <c r="C226" s="25"/>
    </row>
    <row r="227" spans="1:3" x14ac:dyDescent="0.3">
      <c r="A227" s="25"/>
      <c r="B227" s="25"/>
      <c r="C227" s="25"/>
    </row>
    <row r="228" spans="1:3" x14ac:dyDescent="0.3">
      <c r="A228" s="25"/>
      <c r="B228" s="25"/>
      <c r="C228" s="25"/>
    </row>
    <row r="229" spans="1:3" x14ac:dyDescent="0.3">
      <c r="A229" s="25"/>
      <c r="B229" s="25"/>
      <c r="C229" s="25"/>
    </row>
    <row r="230" spans="1:3" x14ac:dyDescent="0.3">
      <c r="A230" s="25"/>
      <c r="B230" s="25"/>
      <c r="C230" s="25"/>
    </row>
    <row r="231" spans="1:3" x14ac:dyDescent="0.3">
      <c r="A231" s="25"/>
      <c r="B231" s="25"/>
      <c r="C231" s="25"/>
    </row>
    <row r="232" spans="1:3" x14ac:dyDescent="0.3">
      <c r="A232" s="25"/>
      <c r="B232" s="25"/>
      <c r="C232" s="25"/>
    </row>
    <row r="233" spans="1:3" x14ac:dyDescent="0.3">
      <c r="A233" s="25"/>
      <c r="B233" s="25"/>
      <c r="C233" s="25"/>
    </row>
    <row r="234" spans="1:3" x14ac:dyDescent="0.3">
      <c r="A234" s="25"/>
      <c r="B234" s="25"/>
      <c r="C234" s="25"/>
    </row>
    <row r="235" spans="1:3" x14ac:dyDescent="0.3">
      <c r="A235" s="25"/>
      <c r="B235" s="25"/>
      <c r="C235" s="25"/>
    </row>
    <row r="236" spans="1:3" x14ac:dyDescent="0.3">
      <c r="A236" s="25"/>
      <c r="B236" s="25"/>
      <c r="C236" s="25"/>
    </row>
    <row r="237" spans="1:3" x14ac:dyDescent="0.3">
      <c r="A237" s="25"/>
      <c r="B237" s="25"/>
      <c r="C237" s="25"/>
    </row>
    <row r="238" spans="1:3" x14ac:dyDescent="0.3">
      <c r="A238" s="25"/>
      <c r="B238" s="25"/>
      <c r="C238" s="25"/>
    </row>
    <row r="239" spans="1:3" x14ac:dyDescent="0.3">
      <c r="A239" s="25"/>
      <c r="B239" s="25"/>
      <c r="C239" s="25"/>
    </row>
    <row r="240" spans="1:3" x14ac:dyDescent="0.3">
      <c r="A240" s="25"/>
      <c r="B240" s="25"/>
      <c r="C240" s="25"/>
    </row>
    <row r="241" spans="1:3" x14ac:dyDescent="0.3">
      <c r="A241" s="25"/>
      <c r="B241" s="25"/>
      <c r="C241" s="25"/>
    </row>
    <row r="242" spans="1:3" x14ac:dyDescent="0.3">
      <c r="A242" s="25"/>
      <c r="B242" s="25"/>
      <c r="C242" s="25"/>
    </row>
    <row r="243" spans="1:3" x14ac:dyDescent="0.3">
      <c r="A243" s="25"/>
      <c r="B243" s="25"/>
      <c r="C243" s="25"/>
    </row>
    <row r="244" spans="1:3" x14ac:dyDescent="0.3">
      <c r="A244" s="25"/>
      <c r="B244" s="25"/>
      <c r="C244" s="25"/>
    </row>
    <row r="245" spans="1:3" x14ac:dyDescent="0.3">
      <c r="A245" s="25"/>
      <c r="B245" s="25"/>
      <c r="C245" s="25"/>
    </row>
    <row r="246" spans="1:3" x14ac:dyDescent="0.3">
      <c r="A246" s="25"/>
      <c r="B246" s="25"/>
      <c r="C246" s="25"/>
    </row>
    <row r="247" spans="1:3" x14ac:dyDescent="0.3">
      <c r="A247" s="25"/>
      <c r="B247" s="25"/>
      <c r="C247" s="25"/>
    </row>
    <row r="248" spans="1:3" x14ac:dyDescent="0.3">
      <c r="A248" s="25"/>
      <c r="B248" s="25"/>
      <c r="C248" s="25"/>
    </row>
    <row r="249" spans="1:3" x14ac:dyDescent="0.3">
      <c r="A249" s="25"/>
      <c r="B249" s="25"/>
      <c r="C249" s="25"/>
    </row>
    <row r="250" spans="1:3" x14ac:dyDescent="0.3">
      <c r="A250" s="25"/>
      <c r="B250" s="25"/>
      <c r="C250" s="25"/>
    </row>
    <row r="251" spans="1:3" x14ac:dyDescent="0.3">
      <c r="A251" s="25"/>
      <c r="B251" s="25"/>
      <c r="C251" s="25"/>
    </row>
    <row r="252" spans="1:3" x14ac:dyDescent="0.3">
      <c r="A252" s="25"/>
      <c r="B252" s="25"/>
      <c r="C252" s="25"/>
    </row>
    <row r="253" spans="1:3" x14ac:dyDescent="0.3">
      <c r="A253" s="25"/>
      <c r="B253" s="25"/>
      <c r="C253" s="25"/>
    </row>
    <row r="254" spans="1:3" x14ac:dyDescent="0.3">
      <c r="A254" s="25"/>
      <c r="B254" s="25"/>
      <c r="C254" s="25"/>
    </row>
    <row r="255" spans="1:3" x14ac:dyDescent="0.3">
      <c r="A255" s="25"/>
      <c r="B255" s="25"/>
      <c r="C255" s="25"/>
    </row>
    <row r="256" spans="1:3" x14ac:dyDescent="0.3">
      <c r="A256" s="25"/>
      <c r="B256" s="25"/>
      <c r="C256" s="25"/>
    </row>
    <row r="257" spans="1:3" x14ac:dyDescent="0.3">
      <c r="A257" s="25"/>
      <c r="B257" s="25"/>
      <c r="C257" s="25"/>
    </row>
    <row r="258" spans="1:3" x14ac:dyDescent="0.3">
      <c r="A258" s="25"/>
      <c r="B258" s="25"/>
      <c r="C258" s="25"/>
    </row>
    <row r="259" spans="1:3" x14ac:dyDescent="0.3">
      <c r="A259" s="25"/>
      <c r="B259" s="25"/>
      <c r="C259" s="25"/>
    </row>
    <row r="260" spans="1:3" x14ac:dyDescent="0.3">
      <c r="A260" s="25"/>
      <c r="B260" s="25"/>
      <c r="C260" s="25"/>
    </row>
    <row r="261" spans="1:3" x14ac:dyDescent="0.3">
      <c r="A261" s="25"/>
      <c r="B261" s="25"/>
      <c r="C261" s="25"/>
    </row>
    <row r="262" spans="1:3" x14ac:dyDescent="0.3">
      <c r="A262" s="25"/>
      <c r="B262" s="25"/>
      <c r="C262" s="25"/>
    </row>
    <row r="263" spans="1:3" x14ac:dyDescent="0.3">
      <c r="A263" s="25"/>
      <c r="B263" s="25"/>
      <c r="C263" s="25"/>
    </row>
    <row r="264" spans="1:3" x14ac:dyDescent="0.3">
      <c r="A264" s="25"/>
      <c r="B264" s="25"/>
      <c r="C264" s="25"/>
    </row>
    <row r="265" spans="1:3" x14ac:dyDescent="0.3">
      <c r="A265" s="25"/>
      <c r="B265" s="25"/>
      <c r="C265" s="25"/>
    </row>
    <row r="266" spans="1:3" x14ac:dyDescent="0.3">
      <c r="A266" s="25"/>
      <c r="B266" s="25"/>
      <c r="C266" s="25"/>
    </row>
    <row r="267" spans="1:3" x14ac:dyDescent="0.3">
      <c r="A267" s="25"/>
      <c r="B267" s="25"/>
      <c r="C267" s="25"/>
    </row>
    <row r="268" spans="1:3" x14ac:dyDescent="0.3">
      <c r="A268" s="25"/>
      <c r="B268" s="25"/>
      <c r="C268" s="25"/>
    </row>
    <row r="269" spans="1:3" x14ac:dyDescent="0.3">
      <c r="A269" s="25"/>
      <c r="B269" s="25"/>
      <c r="C269" s="25"/>
    </row>
    <row r="270" spans="1:3" x14ac:dyDescent="0.3">
      <c r="A270" s="25"/>
      <c r="B270" s="25"/>
      <c r="C270" s="25"/>
    </row>
    <row r="271" spans="1:3" x14ac:dyDescent="0.3">
      <c r="A271" s="25"/>
      <c r="B271" s="25"/>
      <c r="C271" s="25"/>
    </row>
    <row r="272" spans="1:3" x14ac:dyDescent="0.3">
      <c r="A272" s="25"/>
      <c r="B272" s="25"/>
      <c r="C272" s="25"/>
    </row>
    <row r="273" spans="1:3" x14ac:dyDescent="0.3">
      <c r="A273" s="25"/>
      <c r="B273" s="25"/>
      <c r="C273" s="25"/>
    </row>
    <row r="274" spans="1:3" x14ac:dyDescent="0.3">
      <c r="A274" s="25"/>
      <c r="B274" s="25"/>
      <c r="C274" s="25"/>
    </row>
    <row r="275" spans="1:3" x14ac:dyDescent="0.3">
      <c r="A275" s="25"/>
      <c r="B275" s="25"/>
      <c r="C275" s="25"/>
    </row>
    <row r="276" spans="1:3" x14ac:dyDescent="0.3">
      <c r="A276" s="25"/>
      <c r="B276" s="25"/>
      <c r="C276" s="25"/>
    </row>
    <row r="277" spans="1:3" x14ac:dyDescent="0.3">
      <c r="A277" s="25"/>
      <c r="B277" s="25"/>
      <c r="C277" s="25"/>
    </row>
    <row r="278" spans="1:3" x14ac:dyDescent="0.3">
      <c r="A278" s="25"/>
      <c r="B278" s="25"/>
      <c r="C278" s="25"/>
    </row>
    <row r="279" spans="1:3" x14ac:dyDescent="0.3">
      <c r="A279" s="25"/>
      <c r="B279" s="25"/>
      <c r="C279" s="25"/>
    </row>
    <row r="280" spans="1:3" x14ac:dyDescent="0.3">
      <c r="A280" s="25"/>
      <c r="B280" s="25"/>
      <c r="C280" s="25"/>
    </row>
    <row r="281" spans="1:3" x14ac:dyDescent="0.3">
      <c r="A281" s="25"/>
      <c r="B281" s="25"/>
      <c r="C281" s="25"/>
    </row>
    <row r="282" spans="1:3" x14ac:dyDescent="0.3">
      <c r="A282" s="25"/>
      <c r="B282" s="25"/>
      <c r="C282" s="25"/>
    </row>
    <row r="283" spans="1:3" x14ac:dyDescent="0.3">
      <c r="A283" s="25"/>
      <c r="B283" s="25"/>
      <c r="C283" s="25"/>
    </row>
    <row r="284" spans="1:3" x14ac:dyDescent="0.3">
      <c r="A284" s="25"/>
      <c r="B284" s="25"/>
      <c r="C284" s="25"/>
    </row>
    <row r="285" spans="1:3" x14ac:dyDescent="0.3">
      <c r="A285" s="25"/>
      <c r="B285" s="25"/>
      <c r="C285" s="25"/>
    </row>
    <row r="286" spans="1:3" x14ac:dyDescent="0.3">
      <c r="A286" s="25"/>
      <c r="B286" s="25"/>
      <c r="C286" s="25"/>
    </row>
    <row r="287" spans="1:3" x14ac:dyDescent="0.3">
      <c r="A287" s="25"/>
      <c r="B287" s="25"/>
      <c r="C287" s="25"/>
    </row>
    <row r="288" spans="1:3" x14ac:dyDescent="0.3">
      <c r="A288" s="25"/>
      <c r="B288" s="25"/>
      <c r="C288" s="25"/>
    </row>
    <row r="289" spans="1:3" x14ac:dyDescent="0.3">
      <c r="A289" s="25"/>
      <c r="B289" s="25"/>
      <c r="C289" s="25"/>
    </row>
    <row r="290" spans="1:3" x14ac:dyDescent="0.3">
      <c r="A290" s="25"/>
      <c r="B290" s="25"/>
      <c r="C290" s="25"/>
    </row>
    <row r="291" spans="1:3" x14ac:dyDescent="0.3">
      <c r="A291" s="25"/>
      <c r="B291" s="25"/>
      <c r="C291" s="25"/>
    </row>
    <row r="292" spans="1:3" x14ac:dyDescent="0.3">
      <c r="A292" s="25"/>
      <c r="B292" s="25"/>
      <c r="C292" s="25"/>
    </row>
    <row r="293" spans="1:3" x14ac:dyDescent="0.3">
      <c r="A293" s="25"/>
      <c r="B293" s="25"/>
      <c r="C293" s="25"/>
    </row>
    <row r="294" spans="1:3" x14ac:dyDescent="0.3">
      <c r="A294" s="25"/>
      <c r="B294" s="25"/>
      <c r="C294" s="25"/>
    </row>
    <row r="295" spans="1:3" x14ac:dyDescent="0.3">
      <c r="A295" s="25"/>
      <c r="B295" s="25"/>
      <c r="C295" s="25"/>
    </row>
    <row r="296" spans="1:3" x14ac:dyDescent="0.3">
      <c r="A296" s="25"/>
      <c r="B296" s="25"/>
      <c r="C296" s="25"/>
    </row>
    <row r="297" spans="1:3" x14ac:dyDescent="0.3">
      <c r="A297" s="25"/>
      <c r="B297" s="25"/>
      <c r="C297" s="25"/>
    </row>
    <row r="298" spans="1:3" x14ac:dyDescent="0.3">
      <c r="A298" s="25"/>
      <c r="B298" s="25"/>
      <c r="C298" s="25"/>
    </row>
    <row r="299" spans="1:3" x14ac:dyDescent="0.3">
      <c r="A299" s="25"/>
      <c r="B299" s="25"/>
      <c r="C299" s="25"/>
    </row>
    <row r="300" spans="1:3" x14ac:dyDescent="0.3">
      <c r="A300" s="25"/>
      <c r="B300" s="25"/>
      <c r="C300" s="25"/>
    </row>
    <row r="301" spans="1:3" x14ac:dyDescent="0.3">
      <c r="A301" s="25"/>
      <c r="B301" s="25"/>
      <c r="C301" s="25"/>
    </row>
    <row r="302" spans="1:3" x14ac:dyDescent="0.3">
      <c r="A302" s="25"/>
      <c r="B302" s="25"/>
      <c r="C302" s="25"/>
    </row>
    <row r="303" spans="1:3" x14ac:dyDescent="0.3">
      <c r="A303" s="25"/>
      <c r="B303" s="25"/>
      <c r="C303" s="25"/>
    </row>
    <row r="304" spans="1:3" x14ac:dyDescent="0.3">
      <c r="A304" s="25"/>
      <c r="B304" s="25"/>
      <c r="C304" s="25"/>
    </row>
    <row r="305" spans="1:3" x14ac:dyDescent="0.3">
      <c r="A305" s="25"/>
      <c r="B305" s="25"/>
      <c r="C305" s="25"/>
    </row>
    <row r="306" spans="1:3" x14ac:dyDescent="0.3">
      <c r="A306" s="25"/>
      <c r="B306" s="25"/>
      <c r="C306" s="25"/>
    </row>
    <row r="307" spans="1:3" x14ac:dyDescent="0.3">
      <c r="A307" s="25"/>
      <c r="B307" s="25"/>
      <c r="C307" s="25"/>
    </row>
    <row r="308" spans="1:3" x14ac:dyDescent="0.3">
      <c r="A308" s="25"/>
      <c r="B308" s="25"/>
      <c r="C308" s="25"/>
    </row>
    <row r="309" spans="1:3" x14ac:dyDescent="0.3">
      <c r="A309" s="25"/>
      <c r="B309" s="25"/>
      <c r="C309" s="25"/>
    </row>
    <row r="310" spans="1:3" x14ac:dyDescent="0.3">
      <c r="A310" s="25"/>
      <c r="B310" s="25"/>
      <c r="C310" s="25"/>
    </row>
    <row r="311" spans="1:3" x14ac:dyDescent="0.3">
      <c r="A311" s="25"/>
      <c r="B311" s="25"/>
      <c r="C311" s="25"/>
    </row>
    <row r="312" spans="1:3" x14ac:dyDescent="0.3">
      <c r="A312" s="25"/>
      <c r="B312" s="25"/>
      <c r="C312" s="25"/>
    </row>
    <row r="313" spans="1:3" x14ac:dyDescent="0.3">
      <c r="A313" s="25"/>
      <c r="B313" s="25"/>
      <c r="C313" s="25"/>
    </row>
    <row r="314" spans="1:3" x14ac:dyDescent="0.3">
      <c r="A314" s="25"/>
      <c r="B314" s="25"/>
      <c r="C314" s="25"/>
    </row>
    <row r="315" spans="1:3" x14ac:dyDescent="0.3">
      <c r="A315" s="25"/>
      <c r="B315" s="25"/>
      <c r="C315" s="25"/>
    </row>
    <row r="316" spans="1:3" x14ac:dyDescent="0.3">
      <c r="A316" s="25"/>
      <c r="B316" s="25"/>
      <c r="C316" s="25"/>
    </row>
    <row r="317" spans="1:3" x14ac:dyDescent="0.3">
      <c r="A317" s="25"/>
      <c r="B317" s="25"/>
      <c r="C317" s="25"/>
    </row>
    <row r="318" spans="1:3" x14ac:dyDescent="0.3">
      <c r="A318" s="25"/>
      <c r="B318" s="25"/>
      <c r="C318" s="25"/>
    </row>
    <row r="319" spans="1:3" x14ac:dyDescent="0.3">
      <c r="A319" s="25"/>
      <c r="B319" s="25"/>
      <c r="C319" s="25"/>
    </row>
    <row r="320" spans="1:3" x14ac:dyDescent="0.3">
      <c r="A320" s="25"/>
      <c r="B320" s="25"/>
      <c r="C320" s="25"/>
    </row>
    <row r="321" spans="1:3" x14ac:dyDescent="0.3">
      <c r="A321" s="25"/>
      <c r="B321" s="25"/>
      <c r="C321" s="25"/>
    </row>
    <row r="322" spans="1:3" x14ac:dyDescent="0.3">
      <c r="A322" s="25"/>
      <c r="B322" s="25"/>
      <c r="C322" s="25"/>
    </row>
    <row r="323" spans="1:3" x14ac:dyDescent="0.3">
      <c r="A323" s="25"/>
      <c r="B323" s="25"/>
      <c r="C323" s="25"/>
    </row>
    <row r="324" spans="1:3" x14ac:dyDescent="0.3">
      <c r="A324" s="25"/>
      <c r="B324" s="25"/>
      <c r="C324" s="25"/>
    </row>
    <row r="325" spans="1:3" x14ac:dyDescent="0.3">
      <c r="A325" s="25"/>
      <c r="B325" s="25"/>
      <c r="C325" s="25"/>
    </row>
    <row r="326" spans="1:3" x14ac:dyDescent="0.3">
      <c r="A326" s="25"/>
      <c r="B326" s="25"/>
      <c r="C326" s="25"/>
    </row>
    <row r="327" spans="1:3" x14ac:dyDescent="0.3">
      <c r="A327" s="25"/>
      <c r="B327" s="25"/>
      <c r="C327" s="25"/>
    </row>
    <row r="328" spans="1:3" x14ac:dyDescent="0.3">
      <c r="A328" s="25"/>
      <c r="B328" s="25"/>
      <c r="C328" s="25"/>
    </row>
    <row r="329" spans="1:3" x14ac:dyDescent="0.3">
      <c r="A329" s="25"/>
      <c r="B329" s="25"/>
      <c r="C329" s="25"/>
    </row>
    <row r="330" spans="1:3" x14ac:dyDescent="0.3">
      <c r="A330" s="25"/>
      <c r="B330" s="25"/>
      <c r="C330" s="25"/>
    </row>
    <row r="331" spans="1:3" x14ac:dyDescent="0.3">
      <c r="A331" s="25"/>
      <c r="B331" s="25"/>
      <c r="C331" s="25"/>
    </row>
    <row r="332" spans="1:3" x14ac:dyDescent="0.3">
      <c r="A332" s="25"/>
      <c r="B332" s="25"/>
      <c r="C332" s="25"/>
    </row>
    <row r="333" spans="1:3" x14ac:dyDescent="0.3">
      <c r="A333" s="25"/>
      <c r="B333" s="25"/>
      <c r="C333" s="25"/>
    </row>
    <row r="334" spans="1:3" x14ac:dyDescent="0.3">
      <c r="A334" s="25"/>
      <c r="B334" s="25"/>
      <c r="C334" s="25"/>
    </row>
    <row r="335" spans="1:3" x14ac:dyDescent="0.3">
      <c r="A335" s="25"/>
      <c r="B335" s="25"/>
      <c r="C335" s="25"/>
    </row>
    <row r="336" spans="1:3" x14ac:dyDescent="0.3">
      <c r="A336" s="25"/>
      <c r="B336" s="25"/>
      <c r="C336" s="25"/>
    </row>
    <row r="337" spans="1:3" x14ac:dyDescent="0.3">
      <c r="A337" s="25"/>
      <c r="B337" s="25"/>
      <c r="C337" s="25"/>
    </row>
    <row r="338" spans="1:3" x14ac:dyDescent="0.3">
      <c r="A338" s="25"/>
      <c r="B338" s="25"/>
      <c r="C338" s="25"/>
    </row>
    <row r="339" spans="1:3" x14ac:dyDescent="0.3">
      <c r="A339" s="25"/>
      <c r="B339" s="25"/>
      <c r="C339" s="25"/>
    </row>
    <row r="340" spans="1:3" x14ac:dyDescent="0.3">
      <c r="A340" s="25"/>
      <c r="B340" s="25"/>
      <c r="C340" s="25"/>
    </row>
    <row r="341" spans="1:3" x14ac:dyDescent="0.3">
      <c r="A341" s="25"/>
      <c r="B341" s="25"/>
      <c r="C341" s="25"/>
    </row>
    <row r="342" spans="1:3" x14ac:dyDescent="0.3">
      <c r="A342" s="25"/>
      <c r="B342" s="25"/>
      <c r="C342" s="25"/>
    </row>
    <row r="343" spans="1:3" x14ac:dyDescent="0.3">
      <c r="A343" s="25"/>
      <c r="B343" s="25"/>
      <c r="C343" s="25"/>
    </row>
    <row r="344" spans="1:3" x14ac:dyDescent="0.3">
      <c r="A344" s="25"/>
      <c r="B344" s="25"/>
      <c r="C344" s="25"/>
    </row>
    <row r="345" spans="1:3" x14ac:dyDescent="0.3">
      <c r="A345" s="25"/>
      <c r="B345" s="25"/>
      <c r="C345" s="25"/>
    </row>
    <row r="346" spans="1:3" x14ac:dyDescent="0.3">
      <c r="A346" s="25"/>
      <c r="B346" s="25"/>
      <c r="C346" s="25"/>
    </row>
    <row r="347" spans="1:3" x14ac:dyDescent="0.3">
      <c r="A347" s="25"/>
      <c r="B347" s="25"/>
      <c r="C347" s="25"/>
    </row>
    <row r="348" spans="1:3" x14ac:dyDescent="0.3">
      <c r="A348" s="25"/>
      <c r="B348" s="25"/>
      <c r="C348" s="25"/>
    </row>
    <row r="349" spans="1:3" x14ac:dyDescent="0.3">
      <c r="A349" s="25"/>
      <c r="B349" s="25"/>
      <c r="C349" s="25"/>
    </row>
    <row r="350" spans="1:3" x14ac:dyDescent="0.3">
      <c r="A350" s="25"/>
      <c r="B350" s="25"/>
      <c r="C350" s="25"/>
    </row>
    <row r="351" spans="1:3" x14ac:dyDescent="0.3">
      <c r="A351" s="25"/>
      <c r="B351" s="25"/>
      <c r="C351" s="25"/>
    </row>
    <row r="352" spans="1:3" x14ac:dyDescent="0.3">
      <c r="A352" s="25"/>
      <c r="B352" s="25"/>
      <c r="C352" s="25"/>
    </row>
    <row r="353" spans="1:3" x14ac:dyDescent="0.3">
      <c r="A353" s="25"/>
      <c r="B353" s="25"/>
      <c r="C353" s="25"/>
    </row>
    <row r="354" spans="1:3" x14ac:dyDescent="0.3">
      <c r="A354" s="25"/>
      <c r="B354" s="25"/>
      <c r="C354" s="25"/>
    </row>
    <row r="355" spans="1:3" x14ac:dyDescent="0.3">
      <c r="A355" s="25"/>
      <c r="B355" s="25"/>
      <c r="C355" s="25"/>
    </row>
    <row r="356" spans="1:3" x14ac:dyDescent="0.3">
      <c r="A356" s="25"/>
      <c r="B356" s="25"/>
      <c r="C356" s="25"/>
    </row>
    <row r="357" spans="1:3" x14ac:dyDescent="0.3">
      <c r="A357" s="25"/>
      <c r="B357" s="25"/>
      <c r="C357" s="25"/>
    </row>
    <row r="358" spans="1:3" x14ac:dyDescent="0.3">
      <c r="A358" s="25"/>
      <c r="B358" s="25"/>
      <c r="C358" s="25"/>
    </row>
    <row r="359" spans="1:3" x14ac:dyDescent="0.3">
      <c r="A359" s="25"/>
      <c r="B359" s="25"/>
      <c r="C359" s="25"/>
    </row>
    <row r="360" spans="1:3" x14ac:dyDescent="0.3">
      <c r="A360" s="25"/>
      <c r="B360" s="25"/>
      <c r="C360" s="25"/>
    </row>
    <row r="361" spans="1:3" x14ac:dyDescent="0.3">
      <c r="A361" s="25"/>
      <c r="B361" s="25"/>
      <c r="C361" s="25"/>
    </row>
    <row r="362" spans="1:3" x14ac:dyDescent="0.3">
      <c r="A362" s="25"/>
      <c r="B362" s="25"/>
      <c r="C362" s="25"/>
    </row>
    <row r="363" spans="1:3" x14ac:dyDescent="0.3">
      <c r="A363" s="25"/>
      <c r="B363" s="25"/>
      <c r="C363" s="25"/>
    </row>
    <row r="364" spans="1:3" x14ac:dyDescent="0.3">
      <c r="A364" s="25"/>
      <c r="B364" s="25"/>
      <c r="C364" s="25"/>
    </row>
    <row r="365" spans="1:3" x14ac:dyDescent="0.3">
      <c r="A365" s="25"/>
      <c r="B365" s="25"/>
      <c r="C365" s="25"/>
    </row>
    <row r="366" spans="1:3" x14ac:dyDescent="0.3">
      <c r="A366" s="25"/>
      <c r="B366" s="25"/>
      <c r="C366" s="25"/>
    </row>
    <row r="367" spans="1:3" x14ac:dyDescent="0.3">
      <c r="A367" s="25"/>
      <c r="B367" s="25"/>
      <c r="C367" s="25"/>
    </row>
    <row r="368" spans="1:3" x14ac:dyDescent="0.3">
      <c r="A368" s="25"/>
      <c r="B368" s="25"/>
      <c r="C368" s="25"/>
    </row>
    <row r="369" spans="1:3" x14ac:dyDescent="0.3">
      <c r="A369" s="25"/>
      <c r="B369" s="25"/>
      <c r="C369" s="25"/>
    </row>
    <row r="370" spans="1:3" x14ac:dyDescent="0.3">
      <c r="A370" s="25"/>
      <c r="B370" s="25"/>
      <c r="C370" s="25"/>
    </row>
    <row r="371" spans="1:3" x14ac:dyDescent="0.3">
      <c r="A371" s="25"/>
      <c r="B371" s="25"/>
      <c r="C371" s="25"/>
    </row>
    <row r="372" spans="1:3" x14ac:dyDescent="0.3">
      <c r="A372" s="25"/>
      <c r="B372" s="25"/>
      <c r="C372" s="25"/>
    </row>
    <row r="373" spans="1:3" x14ac:dyDescent="0.3">
      <c r="A373" s="25"/>
      <c r="B373" s="25"/>
      <c r="C373" s="25"/>
    </row>
    <row r="374" spans="1:3" x14ac:dyDescent="0.3">
      <c r="A374" s="25"/>
      <c r="B374" s="25"/>
      <c r="C374" s="25"/>
    </row>
    <row r="375" spans="1:3" x14ac:dyDescent="0.3">
      <c r="A375" s="25"/>
      <c r="B375" s="25"/>
      <c r="C375" s="25"/>
    </row>
    <row r="376" spans="1:3" x14ac:dyDescent="0.3">
      <c r="A376" s="25"/>
      <c r="B376" s="25"/>
      <c r="C376" s="25"/>
    </row>
    <row r="377" spans="1:3" x14ac:dyDescent="0.3">
      <c r="A377" s="25"/>
      <c r="B377" s="25"/>
      <c r="C377" s="25"/>
    </row>
    <row r="378" spans="1:3" x14ac:dyDescent="0.3">
      <c r="A378" s="25"/>
      <c r="B378" s="25"/>
      <c r="C378" s="25"/>
    </row>
    <row r="379" spans="1:3" x14ac:dyDescent="0.3">
      <c r="A379" s="25"/>
      <c r="B379" s="25"/>
      <c r="C379" s="25"/>
    </row>
    <row r="380" spans="1:3" x14ac:dyDescent="0.3">
      <c r="A380" s="25"/>
      <c r="B380" s="25"/>
      <c r="C380" s="25"/>
    </row>
    <row r="381" spans="1:3" x14ac:dyDescent="0.3">
      <c r="A381" s="25"/>
      <c r="B381" s="25"/>
      <c r="C381" s="25"/>
    </row>
    <row r="382" spans="1:3" x14ac:dyDescent="0.3">
      <c r="A382" s="25"/>
      <c r="B382" s="25"/>
      <c r="C382" s="25"/>
    </row>
    <row r="383" spans="1:3" x14ac:dyDescent="0.3">
      <c r="A383" s="25"/>
      <c r="B383" s="25"/>
      <c r="C383" s="25"/>
    </row>
    <row r="384" spans="1:3" x14ac:dyDescent="0.3">
      <c r="A384" s="25"/>
      <c r="B384" s="25"/>
      <c r="C384" s="25"/>
    </row>
    <row r="385" spans="1:3" x14ac:dyDescent="0.3">
      <c r="A385" s="25"/>
      <c r="B385" s="25"/>
      <c r="C385" s="25"/>
    </row>
    <row r="386" spans="1:3" x14ac:dyDescent="0.3">
      <c r="A386" s="25"/>
      <c r="B386" s="25"/>
      <c r="C386" s="25"/>
    </row>
    <row r="387" spans="1:3" x14ac:dyDescent="0.3">
      <c r="A387" s="25"/>
      <c r="B387" s="25"/>
      <c r="C387" s="25"/>
    </row>
    <row r="388" spans="1:3" x14ac:dyDescent="0.3">
      <c r="A388" s="25"/>
      <c r="B388" s="25"/>
      <c r="C388" s="25"/>
    </row>
    <row r="389" spans="1:3" x14ac:dyDescent="0.3">
      <c r="A389" s="25"/>
      <c r="B389" s="25"/>
      <c r="C389" s="25"/>
    </row>
    <row r="390" spans="1:3" x14ac:dyDescent="0.3">
      <c r="A390" s="25"/>
      <c r="B390" s="25"/>
      <c r="C390" s="25"/>
    </row>
    <row r="391" spans="1:3" x14ac:dyDescent="0.3">
      <c r="A391" s="25"/>
      <c r="B391" s="25"/>
      <c r="C391" s="25"/>
    </row>
    <row r="392" spans="1:3" x14ac:dyDescent="0.3">
      <c r="A392" s="25"/>
      <c r="B392" s="25"/>
      <c r="C392" s="25"/>
    </row>
    <row r="393" spans="1:3" x14ac:dyDescent="0.3">
      <c r="A393" s="25"/>
      <c r="B393" s="25"/>
      <c r="C393" s="25"/>
    </row>
    <row r="394" spans="1:3" x14ac:dyDescent="0.3">
      <c r="A394" s="25"/>
      <c r="B394" s="25"/>
      <c r="C394" s="25"/>
    </row>
    <row r="395" spans="1:3" x14ac:dyDescent="0.3">
      <c r="A395" s="25"/>
      <c r="B395" s="25"/>
      <c r="C395" s="25"/>
    </row>
    <row r="396" spans="1:3" x14ac:dyDescent="0.3">
      <c r="A396" s="25"/>
      <c r="B396" s="25"/>
      <c r="C396" s="25"/>
    </row>
    <row r="397" spans="1:3" x14ac:dyDescent="0.3">
      <c r="A397" s="25"/>
      <c r="B397" s="25"/>
      <c r="C397" s="25"/>
    </row>
    <row r="398" spans="1:3" x14ac:dyDescent="0.3">
      <c r="A398" s="25"/>
      <c r="B398" s="25"/>
      <c r="C398" s="25"/>
    </row>
    <row r="399" spans="1:3" x14ac:dyDescent="0.3">
      <c r="A399" s="25"/>
      <c r="B399" s="25"/>
      <c r="C399" s="25"/>
    </row>
    <row r="400" spans="1:3" x14ac:dyDescent="0.3">
      <c r="A400" s="25"/>
      <c r="B400" s="25"/>
      <c r="C400" s="25"/>
    </row>
    <row r="401" spans="1:3" x14ac:dyDescent="0.3">
      <c r="A401" s="25"/>
      <c r="B401" s="25"/>
      <c r="C401" s="25"/>
    </row>
    <row r="402" spans="1:3" x14ac:dyDescent="0.3">
      <c r="A402" s="25"/>
      <c r="B402" s="25"/>
      <c r="C402" s="25"/>
    </row>
    <row r="403" spans="1:3" x14ac:dyDescent="0.3">
      <c r="A403" s="25"/>
      <c r="B403" s="25"/>
      <c r="C403" s="25"/>
    </row>
    <row r="404" spans="1:3" x14ac:dyDescent="0.3">
      <c r="A404" s="25"/>
      <c r="B404" s="25"/>
      <c r="C404" s="25"/>
    </row>
    <row r="405" spans="1:3" x14ac:dyDescent="0.3">
      <c r="A405" s="25"/>
      <c r="B405" s="25"/>
      <c r="C405" s="25"/>
    </row>
    <row r="406" spans="1:3" x14ac:dyDescent="0.3">
      <c r="A406" s="25"/>
      <c r="B406" s="25"/>
      <c r="C406" s="25"/>
    </row>
    <row r="407" spans="1:3" x14ac:dyDescent="0.3">
      <c r="A407" s="25"/>
      <c r="B407" s="25"/>
      <c r="C407" s="25"/>
    </row>
    <row r="408" spans="1:3" x14ac:dyDescent="0.3">
      <c r="A408" s="25"/>
      <c r="B408" s="25"/>
      <c r="C408" s="25"/>
    </row>
    <row r="409" spans="1:3" x14ac:dyDescent="0.3">
      <c r="A409" s="25"/>
      <c r="B409" s="25"/>
      <c r="C409" s="25"/>
    </row>
    <row r="410" spans="1:3" x14ac:dyDescent="0.3">
      <c r="A410" s="25"/>
      <c r="B410" s="25"/>
      <c r="C410" s="25"/>
    </row>
    <row r="411" spans="1:3" x14ac:dyDescent="0.3">
      <c r="A411" s="25"/>
      <c r="B411" s="25"/>
      <c r="C411" s="25"/>
    </row>
    <row r="412" spans="1:3" x14ac:dyDescent="0.3">
      <c r="A412" s="25"/>
      <c r="B412" s="25"/>
      <c r="C412" s="25"/>
    </row>
    <row r="413" spans="1:3" x14ac:dyDescent="0.3">
      <c r="A413" s="25"/>
      <c r="B413" s="25"/>
      <c r="C413" s="25"/>
    </row>
    <row r="414" spans="1:3" x14ac:dyDescent="0.3">
      <c r="A414" s="25"/>
      <c r="B414" s="25"/>
      <c r="C414" s="25"/>
    </row>
    <row r="415" spans="1:3" x14ac:dyDescent="0.3">
      <c r="A415" s="25"/>
      <c r="B415" s="25"/>
      <c r="C415" s="25"/>
    </row>
    <row r="416" spans="1:3" x14ac:dyDescent="0.3">
      <c r="A416" s="25"/>
      <c r="B416" s="25"/>
      <c r="C416" s="25"/>
    </row>
    <row r="417" spans="1:3" x14ac:dyDescent="0.3">
      <c r="A417" s="25"/>
      <c r="B417" s="25"/>
      <c r="C417" s="25"/>
    </row>
    <row r="418" spans="1:3" x14ac:dyDescent="0.3">
      <c r="A418" s="25"/>
      <c r="B418" s="25"/>
      <c r="C418" s="25"/>
    </row>
    <row r="419" spans="1:3" x14ac:dyDescent="0.3">
      <c r="A419" s="25"/>
      <c r="B419" s="25"/>
      <c r="C419" s="25"/>
    </row>
    <row r="420" spans="1:3" x14ac:dyDescent="0.3">
      <c r="A420" s="25"/>
      <c r="B420" s="25"/>
      <c r="C420" s="25"/>
    </row>
    <row r="421" spans="1:3" x14ac:dyDescent="0.3">
      <c r="A421" s="25"/>
      <c r="B421" s="25"/>
      <c r="C421" s="25"/>
    </row>
    <row r="422" spans="1:3" x14ac:dyDescent="0.3">
      <c r="A422" s="25"/>
      <c r="B422" s="25"/>
      <c r="C422" s="25"/>
    </row>
    <row r="423" spans="1:3" x14ac:dyDescent="0.3">
      <c r="A423" s="25"/>
      <c r="B423" s="25"/>
      <c r="C423" s="25"/>
    </row>
    <row r="424" spans="1:3" x14ac:dyDescent="0.3">
      <c r="A424" s="25"/>
      <c r="B424" s="25"/>
      <c r="C424" s="25"/>
    </row>
    <row r="425" spans="1:3" x14ac:dyDescent="0.3">
      <c r="A425" s="25"/>
      <c r="B425" s="25"/>
      <c r="C425" s="25"/>
    </row>
    <row r="426" spans="1:3" x14ac:dyDescent="0.3">
      <c r="A426" s="25"/>
      <c r="B426" s="25"/>
      <c r="C426" s="25"/>
    </row>
    <row r="427" spans="1:3" x14ac:dyDescent="0.3">
      <c r="A427" s="25"/>
      <c r="B427" s="25"/>
      <c r="C427" s="25"/>
    </row>
    <row r="428" spans="1:3" x14ac:dyDescent="0.3">
      <c r="A428" s="25"/>
      <c r="B428" s="25"/>
      <c r="C428" s="25"/>
    </row>
    <row r="429" spans="1:3" x14ac:dyDescent="0.3">
      <c r="A429" s="25"/>
      <c r="B429" s="25"/>
      <c r="C429" s="25"/>
    </row>
    <row r="430" spans="1:3" x14ac:dyDescent="0.3">
      <c r="A430" s="25"/>
      <c r="B430" s="25"/>
      <c r="C430" s="25"/>
    </row>
    <row r="431" spans="1:3" x14ac:dyDescent="0.3">
      <c r="A431" s="25"/>
      <c r="B431" s="25"/>
      <c r="C431" s="25"/>
    </row>
    <row r="432" spans="1:3" x14ac:dyDescent="0.3">
      <c r="A432" s="25"/>
      <c r="B432" s="25"/>
      <c r="C432" s="25"/>
    </row>
    <row r="433" spans="1:3" x14ac:dyDescent="0.3">
      <c r="A433" s="25"/>
      <c r="B433" s="25"/>
      <c r="C433" s="25"/>
    </row>
    <row r="434" spans="1:3" x14ac:dyDescent="0.3">
      <c r="A434" s="25"/>
      <c r="B434" s="25"/>
      <c r="C434" s="25"/>
    </row>
    <row r="435" spans="1:3" x14ac:dyDescent="0.3">
      <c r="A435" s="25"/>
      <c r="B435" s="25"/>
      <c r="C435" s="25"/>
    </row>
    <row r="436" spans="1:3" x14ac:dyDescent="0.3">
      <c r="A436" s="25"/>
      <c r="B436" s="25"/>
      <c r="C436" s="25"/>
    </row>
    <row r="437" spans="1:3" x14ac:dyDescent="0.3">
      <c r="A437" s="25"/>
      <c r="B437" s="25"/>
      <c r="C437" s="25"/>
    </row>
    <row r="438" spans="1:3" x14ac:dyDescent="0.3">
      <c r="A438" s="25"/>
      <c r="B438" s="25"/>
      <c r="C438" s="25"/>
    </row>
    <row r="439" spans="1:3" x14ac:dyDescent="0.3">
      <c r="A439" s="25"/>
      <c r="B439" s="25"/>
      <c r="C439" s="25"/>
    </row>
    <row r="440" spans="1:3" x14ac:dyDescent="0.3">
      <c r="A440" s="25"/>
      <c r="B440" s="25"/>
      <c r="C440" s="25"/>
    </row>
    <row r="441" spans="1:3" x14ac:dyDescent="0.3">
      <c r="A441" s="25"/>
      <c r="B441" s="25"/>
      <c r="C441" s="25"/>
    </row>
    <row r="442" spans="1:3" x14ac:dyDescent="0.3">
      <c r="A442" s="25"/>
      <c r="B442" s="25"/>
      <c r="C442" s="25"/>
    </row>
    <row r="443" spans="1:3" x14ac:dyDescent="0.3">
      <c r="A443" s="25"/>
      <c r="B443" s="25"/>
      <c r="C443" s="25"/>
    </row>
    <row r="444" spans="1:3" x14ac:dyDescent="0.3">
      <c r="A444" s="25"/>
      <c r="B444" s="25"/>
      <c r="C444" s="25"/>
    </row>
    <row r="445" spans="1:3" x14ac:dyDescent="0.3">
      <c r="A445" s="25"/>
      <c r="B445" s="25"/>
      <c r="C445" s="25"/>
    </row>
    <row r="446" spans="1:3" x14ac:dyDescent="0.3">
      <c r="A446" s="25"/>
      <c r="B446" s="25"/>
      <c r="C446" s="25"/>
    </row>
    <row r="447" spans="1:3" x14ac:dyDescent="0.3">
      <c r="A447" s="25"/>
      <c r="B447" s="25"/>
      <c r="C447" s="25"/>
    </row>
    <row r="448" spans="1:3" x14ac:dyDescent="0.3">
      <c r="A448" s="25"/>
      <c r="B448" s="25"/>
      <c r="C448" s="25"/>
    </row>
    <row r="449" spans="1:3" x14ac:dyDescent="0.3">
      <c r="A449" s="25"/>
      <c r="B449" s="25"/>
      <c r="C449" s="25"/>
    </row>
    <row r="450" spans="1:3" x14ac:dyDescent="0.3">
      <c r="A450" s="25"/>
      <c r="B450" s="25"/>
      <c r="C450" s="25"/>
    </row>
    <row r="451" spans="1:3" x14ac:dyDescent="0.3">
      <c r="A451" s="25"/>
      <c r="B451" s="25"/>
      <c r="C451" s="25"/>
    </row>
    <row r="452" spans="1:3" x14ac:dyDescent="0.3">
      <c r="A452" s="25"/>
      <c r="B452" s="25"/>
      <c r="C452" s="25"/>
    </row>
    <row r="453" spans="1:3" x14ac:dyDescent="0.3">
      <c r="A453" s="25"/>
      <c r="B453" s="25"/>
      <c r="C453" s="25"/>
    </row>
    <row r="454" spans="1:3" x14ac:dyDescent="0.3">
      <c r="A454" s="25"/>
      <c r="B454" s="25"/>
      <c r="C454" s="25"/>
    </row>
    <row r="455" spans="1:3" x14ac:dyDescent="0.3">
      <c r="A455" s="25"/>
      <c r="B455" s="25"/>
      <c r="C455" s="25"/>
    </row>
    <row r="456" spans="1:3" x14ac:dyDescent="0.3">
      <c r="A456" s="25"/>
      <c r="B456" s="25"/>
      <c r="C456" s="25"/>
    </row>
    <row r="457" spans="1:3" x14ac:dyDescent="0.3">
      <c r="A457" s="25"/>
      <c r="B457" s="25"/>
      <c r="C457" s="25"/>
    </row>
    <row r="458" spans="1:3" x14ac:dyDescent="0.3">
      <c r="A458" s="25"/>
      <c r="B458" s="25"/>
      <c r="C458" s="25"/>
    </row>
    <row r="459" spans="1:3" x14ac:dyDescent="0.3">
      <c r="A459" s="25"/>
      <c r="B459" s="25"/>
      <c r="C459" s="25"/>
    </row>
    <row r="460" spans="1:3" x14ac:dyDescent="0.3">
      <c r="A460" s="25"/>
      <c r="B460" s="25"/>
      <c r="C460" s="25"/>
    </row>
    <row r="461" spans="1:3" x14ac:dyDescent="0.3">
      <c r="A461" s="25"/>
      <c r="B461" s="25"/>
      <c r="C461" s="25"/>
    </row>
    <row r="462" spans="1:3" x14ac:dyDescent="0.3">
      <c r="A462" s="25"/>
      <c r="B462" s="25"/>
      <c r="C462" s="25"/>
    </row>
    <row r="463" spans="1:3" x14ac:dyDescent="0.3">
      <c r="A463" s="25"/>
      <c r="B463" s="25"/>
      <c r="C463" s="25"/>
    </row>
    <row r="464" spans="1:3" x14ac:dyDescent="0.3">
      <c r="A464" s="25"/>
      <c r="B464" s="25"/>
      <c r="C464" s="25"/>
    </row>
    <row r="465" spans="1:3" x14ac:dyDescent="0.3">
      <c r="A465" s="25"/>
      <c r="B465" s="25"/>
      <c r="C465" s="25"/>
    </row>
    <row r="466" spans="1:3" x14ac:dyDescent="0.3">
      <c r="A466" s="25"/>
      <c r="B466" s="25"/>
      <c r="C466" s="25"/>
    </row>
    <row r="467" spans="1:3" x14ac:dyDescent="0.3">
      <c r="A467" s="25"/>
      <c r="B467" s="25"/>
      <c r="C467" s="25"/>
    </row>
    <row r="468" spans="1:3" x14ac:dyDescent="0.3">
      <c r="A468" s="25"/>
      <c r="B468" s="25"/>
      <c r="C468" s="25"/>
    </row>
    <row r="469" spans="1:3" x14ac:dyDescent="0.3">
      <c r="A469" s="25"/>
      <c r="B469" s="25"/>
      <c r="C469" s="25"/>
    </row>
    <row r="470" spans="1:3" x14ac:dyDescent="0.3">
      <c r="A470" s="25"/>
      <c r="B470" s="25"/>
      <c r="C470" s="25"/>
    </row>
    <row r="471" spans="1:3" x14ac:dyDescent="0.3">
      <c r="A471" s="25"/>
      <c r="B471" s="25"/>
      <c r="C471" s="25"/>
    </row>
    <row r="472" spans="1:3" x14ac:dyDescent="0.3">
      <c r="A472" s="25"/>
      <c r="B472" s="25"/>
      <c r="C472" s="25"/>
    </row>
    <row r="473" spans="1:3" x14ac:dyDescent="0.3">
      <c r="A473" s="25"/>
      <c r="B473" s="25"/>
      <c r="C473" s="25"/>
    </row>
    <row r="474" spans="1:3" x14ac:dyDescent="0.3">
      <c r="A474" s="25"/>
      <c r="B474" s="25"/>
      <c r="C474" s="25"/>
    </row>
    <row r="475" spans="1:3" x14ac:dyDescent="0.3">
      <c r="A475" s="25"/>
      <c r="B475" s="25"/>
      <c r="C475" s="25"/>
    </row>
    <row r="476" spans="1:3" x14ac:dyDescent="0.3">
      <c r="A476" s="25"/>
      <c r="B476" s="25"/>
      <c r="C476" s="25"/>
    </row>
    <row r="477" spans="1:3" x14ac:dyDescent="0.3">
      <c r="A477" s="25"/>
      <c r="B477" s="25"/>
      <c r="C477" s="25"/>
    </row>
    <row r="478" spans="1:3" x14ac:dyDescent="0.3">
      <c r="A478" s="25"/>
      <c r="B478" s="25"/>
      <c r="C478" s="25"/>
    </row>
    <row r="479" spans="1:3" x14ac:dyDescent="0.3">
      <c r="A479" s="25"/>
      <c r="B479" s="25"/>
      <c r="C479" s="25"/>
    </row>
    <row r="480" spans="1:3" x14ac:dyDescent="0.3">
      <c r="A480" s="25"/>
      <c r="B480" s="25"/>
      <c r="C480" s="25"/>
    </row>
    <row r="481" spans="1:3" x14ac:dyDescent="0.3">
      <c r="A481" s="25"/>
      <c r="B481" s="25"/>
      <c r="C481" s="25"/>
    </row>
    <row r="482" spans="1:3" x14ac:dyDescent="0.3">
      <c r="A482" s="25"/>
      <c r="B482" s="25"/>
      <c r="C482" s="25"/>
    </row>
    <row r="483" spans="1:3" x14ac:dyDescent="0.3">
      <c r="A483" s="25"/>
      <c r="B483" s="25"/>
      <c r="C483" s="25"/>
    </row>
    <row r="484" spans="1:3" x14ac:dyDescent="0.3">
      <c r="A484" s="25"/>
      <c r="B484" s="25"/>
      <c r="C484" s="25"/>
    </row>
    <row r="485" spans="1:3" x14ac:dyDescent="0.3">
      <c r="A485" s="25"/>
      <c r="B485" s="25"/>
      <c r="C485" s="25"/>
    </row>
    <row r="486" spans="1:3" x14ac:dyDescent="0.3">
      <c r="A486" s="25"/>
      <c r="B486" s="25"/>
      <c r="C486" s="25"/>
    </row>
    <row r="487" spans="1:3" x14ac:dyDescent="0.3">
      <c r="A487" s="25"/>
      <c r="B487" s="25"/>
      <c r="C487" s="25"/>
    </row>
    <row r="488" spans="1:3" x14ac:dyDescent="0.3">
      <c r="A488" s="25"/>
      <c r="B488" s="25"/>
      <c r="C488" s="25"/>
    </row>
    <row r="489" spans="1:3" x14ac:dyDescent="0.3">
      <c r="A489" s="25"/>
      <c r="B489" s="25"/>
      <c r="C489" s="25"/>
    </row>
    <row r="490" spans="1:3" x14ac:dyDescent="0.3">
      <c r="A490" s="25"/>
      <c r="B490" s="25"/>
      <c r="C490" s="25"/>
    </row>
    <row r="491" spans="1:3" x14ac:dyDescent="0.3">
      <c r="A491" s="25"/>
      <c r="B491" s="25"/>
      <c r="C491" s="25"/>
    </row>
    <row r="492" spans="1:3" x14ac:dyDescent="0.3">
      <c r="A492" s="25"/>
      <c r="B492" s="25"/>
      <c r="C492" s="25"/>
    </row>
    <row r="493" spans="1:3" x14ac:dyDescent="0.3">
      <c r="A493" s="25"/>
      <c r="B493" s="25"/>
      <c r="C493" s="25"/>
    </row>
    <row r="494" spans="1:3" x14ac:dyDescent="0.3">
      <c r="A494" s="25"/>
      <c r="B494" s="25"/>
      <c r="C494" s="25"/>
    </row>
    <row r="495" spans="1:3" x14ac:dyDescent="0.3">
      <c r="A495" s="25"/>
      <c r="B495" s="25"/>
      <c r="C495" s="25"/>
    </row>
    <row r="496" spans="1:3" x14ac:dyDescent="0.3">
      <c r="A496" s="25"/>
      <c r="B496" s="25"/>
      <c r="C496" s="25"/>
    </row>
    <row r="497" spans="1:3" x14ac:dyDescent="0.3">
      <c r="A497" s="25"/>
      <c r="B497" s="25"/>
      <c r="C497" s="25"/>
    </row>
    <row r="498" spans="1:3" x14ac:dyDescent="0.3">
      <c r="A498" s="25"/>
      <c r="B498" s="25"/>
      <c r="C498" s="25"/>
    </row>
    <row r="499" spans="1:3" x14ac:dyDescent="0.3">
      <c r="A499" s="25"/>
      <c r="B499" s="25"/>
      <c r="C499" s="25"/>
    </row>
    <row r="500" spans="1:3" x14ac:dyDescent="0.3">
      <c r="A500" s="25"/>
      <c r="B500" s="25"/>
      <c r="C500" s="25"/>
    </row>
    <row r="501" spans="1:3" x14ac:dyDescent="0.3">
      <c r="A501" s="25"/>
      <c r="B501" s="25"/>
      <c r="C501" s="25"/>
    </row>
    <row r="502" spans="1:3" x14ac:dyDescent="0.3">
      <c r="A502" s="25"/>
      <c r="B502" s="25"/>
      <c r="C502" s="25"/>
    </row>
    <row r="503" spans="1:3" x14ac:dyDescent="0.3">
      <c r="A503" s="25"/>
      <c r="B503" s="25"/>
      <c r="C503" s="25"/>
    </row>
    <row r="504" spans="1:3" x14ac:dyDescent="0.3">
      <c r="A504" s="25"/>
      <c r="B504" s="25"/>
      <c r="C504" s="25"/>
    </row>
    <row r="505" spans="1:3" x14ac:dyDescent="0.3">
      <c r="A505" s="25"/>
      <c r="B505" s="25"/>
      <c r="C505" s="25"/>
    </row>
    <row r="506" spans="1:3" x14ac:dyDescent="0.3">
      <c r="A506" s="25"/>
      <c r="B506" s="25"/>
      <c r="C506" s="25"/>
    </row>
    <row r="507" spans="1:3" x14ac:dyDescent="0.3">
      <c r="A507" s="25"/>
      <c r="B507" s="25"/>
      <c r="C507" s="25"/>
    </row>
    <row r="508" spans="1:3" x14ac:dyDescent="0.3">
      <c r="A508" s="25"/>
      <c r="B508" s="25"/>
      <c r="C508" s="25"/>
    </row>
    <row r="509" spans="1:3" x14ac:dyDescent="0.3">
      <c r="A509" s="25"/>
      <c r="B509" s="25"/>
      <c r="C509" s="25"/>
    </row>
    <row r="510" spans="1:3" x14ac:dyDescent="0.3">
      <c r="A510" s="25"/>
      <c r="B510" s="25"/>
      <c r="C510" s="25"/>
    </row>
    <row r="511" spans="1:3" x14ac:dyDescent="0.3">
      <c r="A511" s="25"/>
      <c r="B511" s="25"/>
      <c r="C511" s="25"/>
    </row>
    <row r="512" spans="1:3" x14ac:dyDescent="0.3">
      <c r="A512" s="25"/>
      <c r="B512" s="25"/>
      <c r="C512" s="25"/>
    </row>
    <row r="513" spans="1:3" x14ac:dyDescent="0.3">
      <c r="A513" s="25"/>
      <c r="B513" s="25"/>
      <c r="C513" s="25"/>
    </row>
    <row r="514" spans="1:3" x14ac:dyDescent="0.3">
      <c r="A514" s="25"/>
      <c r="B514" s="25"/>
      <c r="C514" s="25"/>
    </row>
    <row r="515" spans="1:3" x14ac:dyDescent="0.3">
      <c r="A515" s="25"/>
      <c r="B515" s="25"/>
      <c r="C515" s="25"/>
    </row>
    <row r="516" spans="1:3" x14ac:dyDescent="0.3">
      <c r="A516" s="25"/>
      <c r="B516" s="25"/>
      <c r="C516" s="25"/>
    </row>
    <row r="517" spans="1:3" x14ac:dyDescent="0.3">
      <c r="A517" s="25"/>
      <c r="B517" s="25"/>
      <c r="C517" s="25"/>
    </row>
    <row r="518" spans="1:3" x14ac:dyDescent="0.3">
      <c r="A518" s="25"/>
      <c r="B518" s="25"/>
      <c r="C518" s="25"/>
    </row>
    <row r="519" spans="1:3" x14ac:dyDescent="0.3">
      <c r="A519" s="25"/>
      <c r="B519" s="25"/>
      <c r="C519" s="25"/>
    </row>
    <row r="520" spans="1:3" x14ac:dyDescent="0.3">
      <c r="A520" s="25"/>
      <c r="B520" s="25"/>
      <c r="C520" s="25"/>
    </row>
    <row r="521" spans="1:3" x14ac:dyDescent="0.3">
      <c r="A521" s="25"/>
      <c r="B521" s="25"/>
      <c r="C521" s="25"/>
    </row>
    <row r="522" spans="1:3" x14ac:dyDescent="0.3">
      <c r="A522" s="25"/>
      <c r="B522" s="25"/>
      <c r="C522" s="25"/>
    </row>
    <row r="523" spans="1:3" x14ac:dyDescent="0.3">
      <c r="A523" s="25"/>
      <c r="B523" s="25"/>
      <c r="C523" s="25"/>
    </row>
    <row r="524" spans="1:3" x14ac:dyDescent="0.3">
      <c r="A524" s="25"/>
      <c r="B524" s="25"/>
      <c r="C524" s="25"/>
    </row>
    <row r="525" spans="1:3" x14ac:dyDescent="0.3">
      <c r="A525" s="25"/>
      <c r="B525" s="25"/>
      <c r="C525" s="25"/>
    </row>
    <row r="526" spans="1:3" x14ac:dyDescent="0.3">
      <c r="A526" s="25"/>
      <c r="B526" s="25"/>
      <c r="C526" s="25"/>
    </row>
    <row r="527" spans="1:3" x14ac:dyDescent="0.3">
      <c r="A527" s="25"/>
      <c r="B527" s="25"/>
      <c r="C527" s="25"/>
    </row>
    <row r="528" spans="1:3" x14ac:dyDescent="0.3">
      <c r="A528" s="25"/>
      <c r="B528" s="25"/>
      <c r="C528" s="25"/>
    </row>
    <row r="529" spans="1:3" x14ac:dyDescent="0.3">
      <c r="A529" s="25"/>
      <c r="B529" s="25"/>
      <c r="C529" s="25"/>
    </row>
    <row r="530" spans="1:3" x14ac:dyDescent="0.3">
      <c r="A530" s="25"/>
      <c r="B530" s="25"/>
      <c r="C530" s="25"/>
    </row>
    <row r="531" spans="1:3" x14ac:dyDescent="0.3">
      <c r="A531" s="25"/>
      <c r="B531" s="25"/>
      <c r="C531" s="25"/>
    </row>
    <row r="532" spans="1:3" x14ac:dyDescent="0.3">
      <c r="A532" s="25"/>
      <c r="B532" s="25"/>
      <c r="C532" s="25"/>
    </row>
    <row r="533" spans="1:3" x14ac:dyDescent="0.3">
      <c r="A533" s="25"/>
      <c r="B533" s="25"/>
      <c r="C533" s="25"/>
    </row>
    <row r="534" spans="1:3" x14ac:dyDescent="0.3">
      <c r="A534" s="25"/>
      <c r="B534" s="25"/>
      <c r="C534" s="25"/>
    </row>
    <row r="535" spans="1:3" x14ac:dyDescent="0.3">
      <c r="A535" s="25"/>
      <c r="B535" s="25"/>
      <c r="C535" s="25"/>
    </row>
    <row r="536" spans="1:3" x14ac:dyDescent="0.3">
      <c r="A536" s="25"/>
      <c r="B536" s="25"/>
      <c r="C536" s="25"/>
    </row>
    <row r="537" spans="1:3" x14ac:dyDescent="0.3">
      <c r="A537" s="25"/>
      <c r="B537" s="25"/>
      <c r="C537" s="25"/>
    </row>
    <row r="538" spans="1:3" x14ac:dyDescent="0.3">
      <c r="A538" s="25"/>
      <c r="B538" s="25"/>
      <c r="C538" s="25"/>
    </row>
    <row r="539" spans="1:3" x14ac:dyDescent="0.3">
      <c r="A539" s="25"/>
      <c r="B539" s="25"/>
      <c r="C539" s="25"/>
    </row>
    <row r="540" spans="1:3" x14ac:dyDescent="0.3">
      <c r="A540" s="25"/>
      <c r="B540" s="25"/>
      <c r="C540" s="25"/>
    </row>
    <row r="541" spans="1:3" x14ac:dyDescent="0.3">
      <c r="A541" s="25"/>
      <c r="B541" s="25"/>
      <c r="C541" s="25"/>
    </row>
    <row r="542" spans="1:3" x14ac:dyDescent="0.3">
      <c r="A542" s="25"/>
      <c r="B542" s="25"/>
      <c r="C542" s="25"/>
    </row>
    <row r="543" spans="1:3" x14ac:dyDescent="0.3">
      <c r="A543" s="25"/>
      <c r="B543" s="25"/>
      <c r="C543" s="25"/>
    </row>
    <row r="544" spans="1:3" x14ac:dyDescent="0.3">
      <c r="A544" s="25"/>
      <c r="B544" s="25"/>
      <c r="C544" s="25"/>
    </row>
    <row r="545" spans="1:3" x14ac:dyDescent="0.3">
      <c r="A545" s="25"/>
      <c r="B545" s="25"/>
      <c r="C545" s="25"/>
    </row>
    <row r="546" spans="1:3" x14ac:dyDescent="0.3">
      <c r="A546" s="25"/>
      <c r="B546" s="25"/>
      <c r="C546" s="25"/>
    </row>
    <row r="547" spans="1:3" x14ac:dyDescent="0.3">
      <c r="A547" s="25"/>
      <c r="B547" s="25"/>
      <c r="C547" s="25"/>
    </row>
    <row r="548" spans="1:3" x14ac:dyDescent="0.3">
      <c r="A548" s="25"/>
      <c r="B548" s="25"/>
      <c r="C548" s="25"/>
    </row>
    <row r="549" spans="1:3" x14ac:dyDescent="0.3">
      <c r="A549" s="25"/>
      <c r="B549" s="25"/>
      <c r="C549" s="25"/>
    </row>
    <row r="550" spans="1:3" x14ac:dyDescent="0.3">
      <c r="A550" s="25"/>
      <c r="B550" s="25"/>
      <c r="C550" s="25"/>
    </row>
    <row r="551" spans="1:3" x14ac:dyDescent="0.3">
      <c r="A551" s="25"/>
      <c r="B551" s="25"/>
      <c r="C551" s="25"/>
    </row>
    <row r="552" spans="1:3" x14ac:dyDescent="0.3">
      <c r="A552" s="25"/>
      <c r="B552" s="25"/>
      <c r="C552" s="25"/>
    </row>
    <row r="553" spans="1:3" x14ac:dyDescent="0.3">
      <c r="A553" s="25"/>
      <c r="B553" s="25"/>
      <c r="C553" s="25"/>
    </row>
    <row r="554" spans="1:3" x14ac:dyDescent="0.3">
      <c r="A554" s="25"/>
      <c r="B554" s="25"/>
      <c r="C554" s="25"/>
    </row>
    <row r="555" spans="1:3" x14ac:dyDescent="0.3">
      <c r="A555" s="25"/>
      <c r="B555" s="25"/>
      <c r="C555" s="25"/>
    </row>
    <row r="556" spans="1:3" x14ac:dyDescent="0.3">
      <c r="A556" s="25"/>
      <c r="B556" s="25"/>
      <c r="C556" s="25"/>
    </row>
    <row r="557" spans="1:3" x14ac:dyDescent="0.3">
      <c r="A557" s="25"/>
      <c r="B557" s="25"/>
      <c r="C557" s="25"/>
    </row>
    <row r="558" spans="1:3" x14ac:dyDescent="0.3">
      <c r="A558" s="25"/>
      <c r="B558" s="25"/>
      <c r="C558" s="25"/>
    </row>
    <row r="559" spans="1:3" x14ac:dyDescent="0.3">
      <c r="A559" s="25"/>
      <c r="B559" s="25"/>
      <c r="C559" s="25"/>
    </row>
    <row r="560" spans="1:3" x14ac:dyDescent="0.3">
      <c r="A560" s="25"/>
      <c r="B560" s="25"/>
      <c r="C560" s="25"/>
    </row>
    <row r="561" spans="1:3" x14ac:dyDescent="0.3">
      <c r="A561" s="25"/>
      <c r="B561" s="25"/>
      <c r="C561" s="25"/>
    </row>
    <row r="562" spans="1:3" x14ac:dyDescent="0.3">
      <c r="A562" s="25"/>
      <c r="B562" s="25"/>
      <c r="C562" s="25"/>
    </row>
    <row r="563" spans="1:3" x14ac:dyDescent="0.3">
      <c r="A563" s="25"/>
      <c r="B563" s="25"/>
      <c r="C563" s="25"/>
    </row>
    <row r="564" spans="1:3" x14ac:dyDescent="0.3">
      <c r="A564" s="25"/>
      <c r="B564" s="25"/>
      <c r="C564" s="25"/>
    </row>
    <row r="565" spans="1:3" x14ac:dyDescent="0.3">
      <c r="A565" s="25"/>
      <c r="B565" s="25"/>
      <c r="C565" s="25"/>
    </row>
    <row r="566" spans="1:3" x14ac:dyDescent="0.3">
      <c r="A566" s="25"/>
      <c r="B566" s="25"/>
      <c r="C566" s="25"/>
    </row>
    <row r="567" spans="1:3" x14ac:dyDescent="0.3">
      <c r="A567" s="25"/>
      <c r="B567" s="25"/>
      <c r="C567" s="25"/>
    </row>
    <row r="568" spans="1:3" x14ac:dyDescent="0.3">
      <c r="A568" s="25"/>
      <c r="B568" s="25"/>
      <c r="C568" s="25"/>
    </row>
    <row r="569" spans="1:3" x14ac:dyDescent="0.3">
      <c r="A569" s="25"/>
      <c r="B569" s="25"/>
      <c r="C569" s="25"/>
    </row>
    <row r="570" spans="1:3" x14ac:dyDescent="0.3">
      <c r="A570" s="25"/>
      <c r="B570" s="25"/>
      <c r="C570" s="25"/>
    </row>
    <row r="571" spans="1:3" x14ac:dyDescent="0.3">
      <c r="A571" s="25"/>
      <c r="B571" s="25"/>
      <c r="C571" s="25"/>
    </row>
    <row r="572" spans="1:3" x14ac:dyDescent="0.3">
      <c r="A572" s="25"/>
      <c r="B572" s="25"/>
      <c r="C572" s="25"/>
    </row>
    <row r="573" spans="1:3" x14ac:dyDescent="0.3">
      <c r="A573" s="25"/>
      <c r="B573" s="25"/>
      <c r="C573" s="25"/>
    </row>
    <row r="574" spans="1:3" x14ac:dyDescent="0.3">
      <c r="A574" s="25"/>
      <c r="B574" s="25"/>
      <c r="C574" s="25"/>
    </row>
    <row r="575" spans="1:3" x14ac:dyDescent="0.3">
      <c r="A575" s="25"/>
      <c r="B575" s="25"/>
      <c r="C575" s="25"/>
    </row>
    <row r="576" spans="1:3" x14ac:dyDescent="0.3">
      <c r="A576" s="25"/>
      <c r="B576" s="25"/>
      <c r="C576" s="25"/>
    </row>
    <row r="577" spans="1:3" x14ac:dyDescent="0.3">
      <c r="A577" s="25"/>
      <c r="B577" s="25"/>
      <c r="C577" s="25"/>
    </row>
    <row r="578" spans="1:3" x14ac:dyDescent="0.3">
      <c r="A578" s="25"/>
      <c r="B578" s="25"/>
      <c r="C578" s="25"/>
    </row>
    <row r="579" spans="1:3" x14ac:dyDescent="0.3">
      <c r="A579" s="25"/>
      <c r="B579" s="25"/>
      <c r="C579" s="25"/>
    </row>
    <row r="580" spans="1:3" x14ac:dyDescent="0.3">
      <c r="A580" s="25"/>
      <c r="B580" s="25"/>
      <c r="C580" s="25"/>
    </row>
    <row r="581" spans="1:3" x14ac:dyDescent="0.3">
      <c r="A581" s="25"/>
      <c r="B581" s="25"/>
      <c r="C581" s="25"/>
    </row>
    <row r="582" spans="1:3" x14ac:dyDescent="0.3">
      <c r="A582" s="25"/>
      <c r="B582" s="25"/>
      <c r="C582" s="25"/>
    </row>
    <row r="583" spans="1:3" x14ac:dyDescent="0.3">
      <c r="A583" s="25"/>
      <c r="B583" s="25"/>
      <c r="C583" s="25"/>
    </row>
    <row r="584" spans="1:3" x14ac:dyDescent="0.3">
      <c r="A584" s="25"/>
      <c r="B584" s="25"/>
      <c r="C584" s="25"/>
    </row>
    <row r="585" spans="1:3" x14ac:dyDescent="0.3">
      <c r="A585" s="25"/>
      <c r="B585" s="25"/>
      <c r="C585" s="25"/>
    </row>
    <row r="586" spans="1:3" x14ac:dyDescent="0.3">
      <c r="A586" s="25"/>
      <c r="B586" s="25"/>
      <c r="C586" s="25"/>
    </row>
    <row r="587" spans="1:3" x14ac:dyDescent="0.3">
      <c r="A587" s="25"/>
      <c r="B587" s="25"/>
      <c r="C587" s="25"/>
    </row>
    <row r="588" spans="1:3" x14ac:dyDescent="0.3">
      <c r="A588" s="25"/>
      <c r="B588" s="25"/>
      <c r="C588" s="25"/>
    </row>
    <row r="589" spans="1:3" x14ac:dyDescent="0.3">
      <c r="A589" s="25"/>
      <c r="B589" s="25"/>
      <c r="C589" s="25"/>
    </row>
    <row r="590" spans="1:3" x14ac:dyDescent="0.3">
      <c r="A590" s="25"/>
      <c r="B590" s="25"/>
      <c r="C590" s="25"/>
    </row>
    <row r="591" spans="1:3" x14ac:dyDescent="0.3">
      <c r="A591" s="25"/>
      <c r="B591" s="25"/>
      <c r="C591" s="25"/>
    </row>
    <row r="592" spans="1:3" x14ac:dyDescent="0.3">
      <c r="A592" s="25"/>
      <c r="B592" s="25"/>
      <c r="C592" s="25"/>
    </row>
    <row r="593" spans="1:3" x14ac:dyDescent="0.3">
      <c r="A593" s="25"/>
      <c r="B593" s="25"/>
      <c r="C593" s="25"/>
    </row>
    <row r="594" spans="1:3" x14ac:dyDescent="0.3">
      <c r="A594" s="25"/>
      <c r="B594" s="25"/>
      <c r="C594" s="25"/>
    </row>
    <row r="595" spans="1:3" x14ac:dyDescent="0.3">
      <c r="A595" s="25"/>
      <c r="B595" s="25"/>
      <c r="C595" s="25"/>
    </row>
    <row r="596" spans="1:3" x14ac:dyDescent="0.3">
      <c r="A596" s="25"/>
      <c r="B596" s="25"/>
      <c r="C596" s="25"/>
    </row>
    <row r="597" spans="1:3" x14ac:dyDescent="0.3">
      <c r="A597" s="25"/>
      <c r="B597" s="25"/>
      <c r="C597" s="25"/>
    </row>
    <row r="598" spans="1:3" x14ac:dyDescent="0.3">
      <c r="A598" s="25"/>
      <c r="B598" s="25"/>
      <c r="C598" s="25"/>
    </row>
    <row r="599" spans="1:3" x14ac:dyDescent="0.3">
      <c r="A599" s="25"/>
      <c r="B599" s="25"/>
      <c r="C599" s="25"/>
    </row>
    <row r="600" spans="1:3" x14ac:dyDescent="0.3">
      <c r="A600" s="25"/>
      <c r="B600" s="25"/>
      <c r="C600" s="25"/>
    </row>
    <row r="601" spans="1:3" x14ac:dyDescent="0.3">
      <c r="A601" s="25"/>
      <c r="B601" s="25"/>
      <c r="C601" s="25"/>
    </row>
    <row r="602" spans="1:3" x14ac:dyDescent="0.3">
      <c r="A602" s="25"/>
      <c r="B602" s="25"/>
      <c r="C602" s="25"/>
    </row>
    <row r="603" spans="1:3" x14ac:dyDescent="0.3">
      <c r="A603" s="25"/>
      <c r="B603" s="25"/>
      <c r="C603" s="25"/>
    </row>
    <row r="604" spans="1:3" x14ac:dyDescent="0.3">
      <c r="A604" s="25"/>
      <c r="B604" s="25"/>
      <c r="C604" s="25"/>
    </row>
    <row r="605" spans="1:3" x14ac:dyDescent="0.3">
      <c r="A605" s="25"/>
      <c r="B605" s="25"/>
      <c r="C605" s="25"/>
    </row>
    <row r="606" spans="1:3" x14ac:dyDescent="0.3">
      <c r="A606" s="25"/>
      <c r="B606" s="25"/>
      <c r="C606" s="25"/>
    </row>
    <row r="607" spans="1:3" x14ac:dyDescent="0.3">
      <c r="A607" s="25"/>
      <c r="B607" s="25"/>
      <c r="C607" s="25"/>
    </row>
    <row r="608" spans="1:3" x14ac:dyDescent="0.3">
      <c r="A608" s="25"/>
      <c r="B608" s="25"/>
      <c r="C608" s="25"/>
    </row>
    <row r="609" spans="1:3" x14ac:dyDescent="0.3">
      <c r="A609" s="25"/>
      <c r="B609" s="25"/>
      <c r="C609" s="25"/>
    </row>
    <row r="610" spans="1:3" x14ac:dyDescent="0.3">
      <c r="A610" s="25"/>
      <c r="B610" s="25"/>
      <c r="C610" s="25"/>
    </row>
    <row r="611" spans="1:3" x14ac:dyDescent="0.3">
      <c r="A611" s="25"/>
      <c r="B611" s="25"/>
      <c r="C611" s="25"/>
    </row>
    <row r="612" spans="1:3" x14ac:dyDescent="0.3">
      <c r="A612" s="25"/>
      <c r="B612" s="25"/>
      <c r="C612" s="25"/>
    </row>
    <row r="613" spans="1:3" x14ac:dyDescent="0.3">
      <c r="A613" s="25"/>
      <c r="B613" s="25"/>
      <c r="C613" s="25"/>
    </row>
    <row r="614" spans="1:3" x14ac:dyDescent="0.3">
      <c r="A614" s="25"/>
      <c r="B614" s="25"/>
      <c r="C614" s="25"/>
    </row>
    <row r="615" spans="1:3" x14ac:dyDescent="0.3">
      <c r="A615" s="25"/>
      <c r="B615" s="25"/>
      <c r="C615" s="25"/>
    </row>
    <row r="616" spans="1:3" x14ac:dyDescent="0.3">
      <c r="A616" s="25"/>
      <c r="B616" s="25"/>
      <c r="C616" s="25"/>
    </row>
    <row r="617" spans="1:3" x14ac:dyDescent="0.3">
      <c r="A617" s="25"/>
      <c r="B617" s="25"/>
      <c r="C617" s="25"/>
    </row>
    <row r="618" spans="1:3" x14ac:dyDescent="0.3">
      <c r="A618" s="25"/>
      <c r="B618" s="25"/>
      <c r="C618" s="25"/>
    </row>
    <row r="619" spans="1:3" x14ac:dyDescent="0.3">
      <c r="A619" s="25"/>
      <c r="B619" s="25"/>
      <c r="C619" s="25"/>
    </row>
    <row r="620" spans="1:3" x14ac:dyDescent="0.3">
      <c r="A620" s="25"/>
      <c r="B620" s="25"/>
      <c r="C620" s="25"/>
    </row>
    <row r="621" spans="1:3" x14ac:dyDescent="0.3">
      <c r="A621" s="25"/>
      <c r="B621" s="25"/>
      <c r="C621" s="25"/>
    </row>
    <row r="622" spans="1:3" x14ac:dyDescent="0.3">
      <c r="A622" s="25"/>
      <c r="B622" s="25"/>
      <c r="C622" s="25"/>
    </row>
    <row r="623" spans="1:3" x14ac:dyDescent="0.3">
      <c r="A623" s="25"/>
      <c r="B623" s="25"/>
      <c r="C623" s="25"/>
    </row>
    <row r="624" spans="1:3" x14ac:dyDescent="0.3">
      <c r="A624" s="25"/>
      <c r="B624" s="25"/>
      <c r="C624" s="25"/>
    </row>
    <row r="625" spans="1:3" x14ac:dyDescent="0.3">
      <c r="A625" s="25"/>
      <c r="B625" s="25"/>
      <c r="C625" s="25"/>
    </row>
    <row r="626" spans="1:3" x14ac:dyDescent="0.3">
      <c r="A626" s="25"/>
      <c r="B626" s="25"/>
      <c r="C626" s="25"/>
    </row>
    <row r="627" spans="1:3" x14ac:dyDescent="0.3">
      <c r="A627" s="25"/>
      <c r="B627" s="25"/>
      <c r="C627" s="25"/>
    </row>
    <row r="628" spans="1:3" x14ac:dyDescent="0.3">
      <c r="A628" s="25"/>
      <c r="B628" s="25"/>
      <c r="C628" s="25"/>
    </row>
    <row r="629" spans="1:3" x14ac:dyDescent="0.3">
      <c r="A629" s="25"/>
      <c r="B629" s="25"/>
      <c r="C629" s="25"/>
    </row>
    <row r="630" spans="1:3" x14ac:dyDescent="0.3">
      <c r="A630" s="25"/>
      <c r="B630" s="25"/>
      <c r="C630" s="25"/>
    </row>
    <row r="631" spans="1:3" x14ac:dyDescent="0.3">
      <c r="A631" s="25"/>
      <c r="B631" s="25"/>
      <c r="C631" s="25"/>
    </row>
    <row r="632" spans="1:3" x14ac:dyDescent="0.3">
      <c r="A632" s="25"/>
      <c r="B632" s="25"/>
      <c r="C632" s="25"/>
    </row>
    <row r="633" spans="1:3" x14ac:dyDescent="0.3">
      <c r="A633" s="25"/>
      <c r="B633" s="25"/>
      <c r="C633" s="25"/>
    </row>
    <row r="634" spans="1:3" x14ac:dyDescent="0.3">
      <c r="A634" s="25"/>
      <c r="B634" s="25"/>
      <c r="C634" s="25"/>
    </row>
    <row r="635" spans="1:3" x14ac:dyDescent="0.3">
      <c r="A635" s="25"/>
      <c r="B635" s="25"/>
      <c r="C635" s="25"/>
    </row>
    <row r="636" spans="1:3" x14ac:dyDescent="0.3">
      <c r="A636" s="25"/>
      <c r="B636" s="25"/>
      <c r="C636" s="25"/>
    </row>
    <row r="637" spans="1:3" x14ac:dyDescent="0.3">
      <c r="A637" s="25"/>
      <c r="B637" s="25"/>
      <c r="C637" s="25"/>
    </row>
    <row r="638" spans="1:3" x14ac:dyDescent="0.3">
      <c r="A638" s="25"/>
      <c r="B638" s="25"/>
      <c r="C638" s="25"/>
    </row>
    <row r="639" spans="1:3" x14ac:dyDescent="0.3">
      <c r="A639" s="25"/>
      <c r="B639" s="25"/>
      <c r="C639" s="25"/>
    </row>
    <row r="640" spans="1:3" x14ac:dyDescent="0.3">
      <c r="A640" s="25"/>
      <c r="B640" s="25"/>
      <c r="C640" s="25"/>
    </row>
    <row r="641" spans="1:3" x14ac:dyDescent="0.3">
      <c r="A641" s="25"/>
      <c r="B641" s="25"/>
      <c r="C641" s="25"/>
    </row>
    <row r="642" spans="1:3" x14ac:dyDescent="0.3">
      <c r="A642" s="25"/>
      <c r="B642" s="25"/>
      <c r="C642" s="25"/>
    </row>
    <row r="643" spans="1:3" x14ac:dyDescent="0.3">
      <c r="A643" s="25"/>
      <c r="B643" s="25"/>
      <c r="C643" s="25"/>
    </row>
    <row r="644" spans="1:3" x14ac:dyDescent="0.3">
      <c r="A644" s="25"/>
      <c r="B644" s="25"/>
      <c r="C644" s="25"/>
    </row>
    <row r="645" spans="1:3" x14ac:dyDescent="0.3">
      <c r="A645" s="25"/>
      <c r="B645" s="25"/>
      <c r="C645" s="25"/>
    </row>
    <row r="646" spans="1:3" x14ac:dyDescent="0.3">
      <c r="A646" s="25"/>
      <c r="B646" s="25"/>
      <c r="C646" s="25"/>
    </row>
    <row r="647" spans="1:3" x14ac:dyDescent="0.3">
      <c r="A647" s="25"/>
      <c r="B647" s="25"/>
      <c r="C647" s="25"/>
    </row>
    <row r="648" spans="1:3" x14ac:dyDescent="0.3">
      <c r="A648" s="25"/>
      <c r="B648" s="25"/>
      <c r="C648" s="25"/>
    </row>
    <row r="649" spans="1:3" x14ac:dyDescent="0.3">
      <c r="A649" s="25"/>
      <c r="B649" s="25"/>
      <c r="C649" s="25"/>
    </row>
    <row r="650" spans="1:3" x14ac:dyDescent="0.3">
      <c r="A650" s="25"/>
      <c r="B650" s="25"/>
      <c r="C650" s="25"/>
    </row>
    <row r="651" spans="1:3" x14ac:dyDescent="0.3">
      <c r="A651" s="25"/>
      <c r="B651" s="25"/>
      <c r="C651" s="25"/>
    </row>
    <row r="652" spans="1:3" x14ac:dyDescent="0.3">
      <c r="A652" s="25"/>
      <c r="B652" s="25"/>
      <c r="C652" s="25"/>
    </row>
    <row r="653" spans="1:3" x14ac:dyDescent="0.3">
      <c r="A653" s="25"/>
      <c r="B653" s="25"/>
      <c r="C653" s="25"/>
    </row>
    <row r="654" spans="1:3" x14ac:dyDescent="0.3">
      <c r="A654" s="25"/>
      <c r="B654" s="25"/>
      <c r="C654" s="25"/>
    </row>
    <row r="655" spans="1:3" x14ac:dyDescent="0.3">
      <c r="A655" s="25"/>
      <c r="B655" s="25"/>
      <c r="C655" s="25"/>
    </row>
    <row r="656" spans="1:3" x14ac:dyDescent="0.3">
      <c r="A656" s="25"/>
      <c r="B656" s="25"/>
      <c r="C656" s="25"/>
    </row>
    <row r="657" spans="1:3" x14ac:dyDescent="0.3">
      <c r="A657" s="25"/>
      <c r="B657" s="25"/>
      <c r="C657" s="25"/>
    </row>
    <row r="658" spans="1:3" x14ac:dyDescent="0.3">
      <c r="A658" s="25"/>
      <c r="B658" s="25"/>
      <c r="C658" s="25"/>
    </row>
    <row r="659" spans="1:3" x14ac:dyDescent="0.3">
      <c r="A659" s="25"/>
      <c r="B659" s="25"/>
      <c r="C659" s="25"/>
    </row>
    <row r="660" spans="1:3" x14ac:dyDescent="0.3">
      <c r="A660" s="25"/>
      <c r="B660" s="25"/>
      <c r="C660" s="25"/>
    </row>
    <row r="661" spans="1:3" x14ac:dyDescent="0.3">
      <c r="A661" s="25"/>
      <c r="B661" s="25"/>
      <c r="C661" s="25"/>
    </row>
    <row r="662" spans="1:3" x14ac:dyDescent="0.3">
      <c r="A662" s="25"/>
      <c r="B662" s="25"/>
      <c r="C662" s="25"/>
    </row>
    <row r="663" spans="1:3" x14ac:dyDescent="0.3">
      <c r="A663" s="25"/>
      <c r="B663" s="25"/>
      <c r="C663" s="25"/>
    </row>
    <row r="664" spans="1:3" x14ac:dyDescent="0.3">
      <c r="A664" s="25"/>
      <c r="B664" s="25"/>
      <c r="C664" s="25"/>
    </row>
    <row r="665" spans="1:3" x14ac:dyDescent="0.3">
      <c r="A665" s="25"/>
      <c r="B665" s="25"/>
      <c r="C665" s="25"/>
    </row>
    <row r="666" spans="1:3" x14ac:dyDescent="0.3">
      <c r="A666" s="25"/>
      <c r="B666" s="25"/>
      <c r="C666" s="25"/>
    </row>
    <row r="667" spans="1:3" x14ac:dyDescent="0.3">
      <c r="A667" s="25"/>
      <c r="B667" s="25"/>
      <c r="C667" s="25"/>
    </row>
    <row r="668" spans="1:3" x14ac:dyDescent="0.3">
      <c r="A668" s="25"/>
      <c r="B668" s="25"/>
      <c r="C668" s="25"/>
    </row>
    <row r="669" spans="1:3" x14ac:dyDescent="0.3">
      <c r="A669" s="25"/>
      <c r="B669" s="25"/>
      <c r="C669" s="25"/>
    </row>
    <row r="670" spans="1:3" x14ac:dyDescent="0.3">
      <c r="A670" s="25"/>
      <c r="B670" s="25"/>
      <c r="C670" s="25"/>
    </row>
    <row r="671" spans="1:3" x14ac:dyDescent="0.3">
      <c r="A671" s="25"/>
      <c r="B671" s="25"/>
      <c r="C671" s="25"/>
    </row>
    <row r="672" spans="1:3" x14ac:dyDescent="0.3">
      <c r="A672" s="25"/>
      <c r="B672" s="25"/>
      <c r="C672" s="25"/>
    </row>
    <row r="673" spans="1:3" x14ac:dyDescent="0.3">
      <c r="A673" s="25"/>
      <c r="B673" s="25"/>
      <c r="C673" s="25"/>
    </row>
    <row r="674" spans="1:3" x14ac:dyDescent="0.3">
      <c r="A674" s="25"/>
      <c r="B674" s="25"/>
      <c r="C674" s="25"/>
    </row>
    <row r="675" spans="1:3" x14ac:dyDescent="0.3">
      <c r="A675" s="25"/>
      <c r="B675" s="25"/>
      <c r="C675" s="25"/>
    </row>
    <row r="676" spans="1:3" x14ac:dyDescent="0.3">
      <c r="A676" s="25"/>
      <c r="B676" s="25"/>
      <c r="C676" s="25"/>
    </row>
    <row r="677" spans="1:3" x14ac:dyDescent="0.3">
      <c r="A677" s="25"/>
      <c r="B677" s="25"/>
      <c r="C677" s="25"/>
    </row>
    <row r="678" spans="1:3" x14ac:dyDescent="0.3">
      <c r="A678" s="25"/>
      <c r="B678" s="25"/>
      <c r="C678" s="25"/>
    </row>
    <row r="679" spans="1:3" x14ac:dyDescent="0.3">
      <c r="A679" s="25"/>
      <c r="B679" s="25"/>
      <c r="C679" s="25"/>
    </row>
    <row r="680" spans="1:3" x14ac:dyDescent="0.3">
      <c r="A680" s="25"/>
      <c r="B680" s="25"/>
      <c r="C680" s="25"/>
    </row>
    <row r="681" spans="1:3" x14ac:dyDescent="0.3">
      <c r="A681" s="25"/>
      <c r="B681" s="25"/>
      <c r="C681" s="25"/>
    </row>
    <row r="682" spans="1:3" x14ac:dyDescent="0.3">
      <c r="A682" s="25"/>
      <c r="B682" s="25"/>
      <c r="C682" s="25"/>
    </row>
    <row r="683" spans="1:3" x14ac:dyDescent="0.3">
      <c r="A683" s="25"/>
      <c r="B683" s="25"/>
      <c r="C683" s="25"/>
    </row>
    <row r="684" spans="1:3" x14ac:dyDescent="0.3">
      <c r="A684" s="25"/>
      <c r="B684" s="25"/>
      <c r="C684" s="25"/>
    </row>
    <row r="685" spans="1:3" x14ac:dyDescent="0.3">
      <c r="A685" s="25"/>
      <c r="B685" s="25"/>
      <c r="C685" s="25"/>
    </row>
    <row r="686" spans="1:3" x14ac:dyDescent="0.3">
      <c r="A686" s="25"/>
      <c r="B686" s="25"/>
      <c r="C686" s="25"/>
    </row>
    <row r="687" spans="1:3" x14ac:dyDescent="0.3">
      <c r="A687" s="25"/>
      <c r="B687" s="25"/>
      <c r="C687" s="25"/>
    </row>
    <row r="688" spans="1:3" x14ac:dyDescent="0.3">
      <c r="A688" s="25"/>
      <c r="B688" s="25"/>
      <c r="C688" s="25"/>
    </row>
    <row r="689" spans="1:3" x14ac:dyDescent="0.3">
      <c r="A689" s="25"/>
      <c r="B689" s="25"/>
      <c r="C689" s="25"/>
    </row>
    <row r="690" spans="1:3" x14ac:dyDescent="0.3">
      <c r="A690" s="25"/>
      <c r="B690" s="25"/>
      <c r="C690" s="25"/>
    </row>
    <row r="691" spans="1:3" x14ac:dyDescent="0.3">
      <c r="A691" s="25"/>
      <c r="B691" s="25"/>
      <c r="C691" s="25"/>
    </row>
    <row r="692" spans="1:3" x14ac:dyDescent="0.3">
      <c r="A692" s="25"/>
      <c r="B692" s="25"/>
      <c r="C692" s="25"/>
    </row>
    <row r="693" spans="1:3" x14ac:dyDescent="0.3">
      <c r="A693" s="25"/>
      <c r="B693" s="25"/>
      <c r="C693" s="25"/>
    </row>
    <row r="694" spans="1:3" x14ac:dyDescent="0.3">
      <c r="A694" s="25"/>
      <c r="B694" s="25"/>
      <c r="C694" s="25"/>
    </row>
    <row r="695" spans="1:3" x14ac:dyDescent="0.3">
      <c r="A695" s="25"/>
      <c r="B695" s="25"/>
      <c r="C695" s="25"/>
    </row>
    <row r="696" spans="1:3" x14ac:dyDescent="0.3">
      <c r="A696" s="25"/>
      <c r="B696" s="25"/>
      <c r="C696" s="25"/>
    </row>
    <row r="697" spans="1:3" x14ac:dyDescent="0.3">
      <c r="A697" s="25"/>
      <c r="B697" s="25"/>
      <c r="C697" s="25"/>
    </row>
    <row r="698" spans="1:3" x14ac:dyDescent="0.3">
      <c r="A698" s="25"/>
      <c r="B698" s="25"/>
      <c r="C698" s="25"/>
    </row>
    <row r="699" spans="1:3" x14ac:dyDescent="0.3">
      <c r="A699" s="25"/>
      <c r="B699" s="25"/>
      <c r="C699" s="25"/>
    </row>
    <row r="700" spans="1:3" x14ac:dyDescent="0.3">
      <c r="A700" s="25"/>
      <c r="B700" s="25"/>
      <c r="C700" s="25"/>
    </row>
    <row r="701" spans="1:3" x14ac:dyDescent="0.3">
      <c r="A701" s="25"/>
      <c r="B701" s="25"/>
      <c r="C701" s="25"/>
    </row>
    <row r="702" spans="1:3" x14ac:dyDescent="0.3">
      <c r="A702" s="25"/>
      <c r="B702" s="25"/>
      <c r="C702" s="25"/>
    </row>
    <row r="703" spans="1:3" x14ac:dyDescent="0.3">
      <c r="A703" s="25"/>
      <c r="B703" s="25"/>
      <c r="C703" s="25"/>
    </row>
    <row r="704" spans="1:3" x14ac:dyDescent="0.3">
      <c r="A704" s="25"/>
      <c r="B704" s="25"/>
      <c r="C704" s="25"/>
    </row>
    <row r="705" spans="1:3" x14ac:dyDescent="0.3">
      <c r="A705" s="25"/>
      <c r="B705" s="25"/>
      <c r="C705" s="25"/>
    </row>
    <row r="706" spans="1:3" x14ac:dyDescent="0.3">
      <c r="A706" s="25"/>
      <c r="B706" s="25"/>
      <c r="C706" s="25"/>
    </row>
    <row r="707" spans="1:3" x14ac:dyDescent="0.3">
      <c r="A707" s="25"/>
      <c r="B707" s="25"/>
      <c r="C707" s="25"/>
    </row>
    <row r="708" spans="1:3" x14ac:dyDescent="0.3">
      <c r="A708" s="25"/>
      <c r="B708" s="25"/>
      <c r="C708" s="25"/>
    </row>
    <row r="709" spans="1:3" x14ac:dyDescent="0.3">
      <c r="A709" s="25"/>
      <c r="B709" s="25"/>
      <c r="C709" s="25"/>
    </row>
    <row r="710" spans="1:3" x14ac:dyDescent="0.3">
      <c r="A710" s="25"/>
      <c r="B710" s="25"/>
      <c r="C710" s="25"/>
    </row>
    <row r="711" spans="1:3" x14ac:dyDescent="0.3">
      <c r="A711" s="25"/>
      <c r="B711" s="25"/>
      <c r="C711" s="25"/>
    </row>
    <row r="712" spans="1:3" x14ac:dyDescent="0.3">
      <c r="A712" s="25"/>
      <c r="B712" s="25"/>
      <c r="C712" s="25"/>
    </row>
    <row r="713" spans="1:3" x14ac:dyDescent="0.3">
      <c r="A713" s="25"/>
      <c r="B713" s="25"/>
      <c r="C713" s="25"/>
    </row>
    <row r="714" spans="1:3" x14ac:dyDescent="0.3">
      <c r="A714" s="25"/>
      <c r="B714" s="25"/>
      <c r="C714" s="25"/>
    </row>
    <row r="715" spans="1:3" x14ac:dyDescent="0.3">
      <c r="A715" s="25"/>
      <c r="B715" s="25"/>
      <c r="C715" s="25"/>
    </row>
    <row r="716" spans="1:3" x14ac:dyDescent="0.3">
      <c r="A716" s="25"/>
      <c r="B716" s="25"/>
      <c r="C716" s="25"/>
    </row>
    <row r="717" spans="1:3" x14ac:dyDescent="0.3">
      <c r="A717" s="25"/>
      <c r="B717" s="25"/>
      <c r="C717" s="25"/>
    </row>
    <row r="718" spans="1:3" x14ac:dyDescent="0.3">
      <c r="A718" s="25"/>
      <c r="B718" s="25"/>
      <c r="C718" s="25"/>
    </row>
    <row r="719" spans="1:3" x14ac:dyDescent="0.3">
      <c r="A719" s="25"/>
      <c r="B719" s="25"/>
      <c r="C719" s="25"/>
    </row>
    <row r="720" spans="1:3" x14ac:dyDescent="0.3">
      <c r="A720" s="25"/>
      <c r="B720" s="25"/>
      <c r="C720" s="25"/>
    </row>
    <row r="721" spans="1:3" x14ac:dyDescent="0.3">
      <c r="A721" s="25"/>
      <c r="B721" s="25"/>
      <c r="C721" s="25"/>
    </row>
    <row r="722" spans="1:3" x14ac:dyDescent="0.3">
      <c r="A722" s="25"/>
      <c r="B722" s="25"/>
      <c r="C722" s="25"/>
    </row>
    <row r="723" spans="1:3" x14ac:dyDescent="0.3">
      <c r="A723" s="25"/>
      <c r="B723" s="25"/>
      <c r="C723" s="25"/>
    </row>
    <row r="724" spans="1:3" x14ac:dyDescent="0.3">
      <c r="A724" s="25"/>
      <c r="B724" s="25"/>
      <c r="C724" s="25"/>
    </row>
    <row r="725" spans="1:3" x14ac:dyDescent="0.3">
      <c r="A725" s="25"/>
      <c r="B725" s="25"/>
      <c r="C725" s="25"/>
    </row>
    <row r="726" spans="1:3" x14ac:dyDescent="0.3">
      <c r="A726" s="25"/>
      <c r="B726" s="25"/>
      <c r="C726" s="25"/>
    </row>
    <row r="727" spans="1:3" x14ac:dyDescent="0.3">
      <c r="A727" s="25"/>
      <c r="B727" s="25"/>
      <c r="C727" s="25"/>
    </row>
    <row r="728" spans="1:3" x14ac:dyDescent="0.3">
      <c r="A728" s="25"/>
      <c r="B728" s="25"/>
      <c r="C728" s="25"/>
    </row>
    <row r="729" spans="1:3" x14ac:dyDescent="0.3">
      <c r="A729" s="25"/>
      <c r="B729" s="25"/>
      <c r="C729" s="25"/>
    </row>
    <row r="730" spans="1:3" x14ac:dyDescent="0.3">
      <c r="A730" s="25"/>
      <c r="B730" s="25"/>
      <c r="C730" s="25"/>
    </row>
    <row r="731" spans="1:3" x14ac:dyDescent="0.3">
      <c r="A731" s="25"/>
      <c r="B731" s="25"/>
      <c r="C731" s="25"/>
    </row>
    <row r="732" spans="1:3" x14ac:dyDescent="0.3">
      <c r="A732" s="25"/>
      <c r="B732" s="25"/>
      <c r="C732" s="25"/>
    </row>
    <row r="733" spans="1:3" x14ac:dyDescent="0.3">
      <c r="A733" s="25"/>
      <c r="B733" s="25"/>
      <c r="C733" s="25"/>
    </row>
    <row r="734" spans="1:3" x14ac:dyDescent="0.3">
      <c r="A734" s="25"/>
      <c r="B734" s="25"/>
      <c r="C734" s="25"/>
    </row>
    <row r="735" spans="1:3" x14ac:dyDescent="0.3">
      <c r="A735" s="25"/>
      <c r="B735" s="25"/>
      <c r="C735" s="25"/>
    </row>
    <row r="736" spans="1:3" x14ac:dyDescent="0.3">
      <c r="A736" s="25"/>
      <c r="B736" s="25"/>
      <c r="C736" s="25"/>
    </row>
    <row r="737" spans="1:3" x14ac:dyDescent="0.3">
      <c r="A737" s="25"/>
      <c r="B737" s="25"/>
      <c r="C737" s="25"/>
    </row>
    <row r="738" spans="1:3" x14ac:dyDescent="0.3">
      <c r="A738" s="25"/>
      <c r="B738" s="25"/>
      <c r="C738" s="25"/>
    </row>
    <row r="739" spans="1:3" x14ac:dyDescent="0.3">
      <c r="A739" s="25"/>
      <c r="B739" s="25"/>
      <c r="C739" s="25"/>
    </row>
    <row r="740" spans="1:3" x14ac:dyDescent="0.3">
      <c r="A740" s="25"/>
      <c r="B740" s="25"/>
      <c r="C740" s="25"/>
    </row>
    <row r="741" spans="1:3" x14ac:dyDescent="0.3">
      <c r="A741" s="25"/>
      <c r="B741" s="25"/>
      <c r="C741" s="25"/>
    </row>
    <row r="742" spans="1:3" x14ac:dyDescent="0.3">
      <c r="A742" s="25"/>
      <c r="B742" s="25"/>
      <c r="C742" s="25"/>
    </row>
    <row r="743" spans="1:3" x14ac:dyDescent="0.3">
      <c r="A743" s="25"/>
      <c r="B743" s="25"/>
      <c r="C743" s="25"/>
    </row>
    <row r="744" spans="1:3" x14ac:dyDescent="0.3">
      <c r="A744" s="25"/>
      <c r="B744" s="25"/>
      <c r="C744" s="25"/>
    </row>
    <row r="745" spans="1:3" x14ac:dyDescent="0.3">
      <c r="A745" s="25"/>
      <c r="B745" s="25"/>
      <c r="C745" s="25"/>
    </row>
    <row r="746" spans="1:3" x14ac:dyDescent="0.3">
      <c r="A746" s="25"/>
      <c r="B746" s="25"/>
      <c r="C746" s="25"/>
    </row>
    <row r="747" spans="1:3" x14ac:dyDescent="0.3">
      <c r="A747" s="25"/>
      <c r="B747" s="25"/>
      <c r="C747" s="25"/>
    </row>
    <row r="748" spans="1:3" x14ac:dyDescent="0.3">
      <c r="A748" s="25"/>
      <c r="B748" s="25"/>
      <c r="C748" s="25"/>
    </row>
    <row r="749" spans="1:3" x14ac:dyDescent="0.3">
      <c r="A749" s="25"/>
      <c r="B749" s="25"/>
      <c r="C749" s="25"/>
    </row>
    <row r="750" spans="1:3" x14ac:dyDescent="0.3">
      <c r="A750" s="25"/>
      <c r="B750" s="25"/>
      <c r="C750" s="25"/>
    </row>
    <row r="751" spans="1:3" x14ac:dyDescent="0.3">
      <c r="A751" s="25"/>
      <c r="B751" s="25"/>
      <c r="C751" s="25"/>
    </row>
    <row r="752" spans="1:3" x14ac:dyDescent="0.3">
      <c r="A752" s="25"/>
      <c r="B752" s="25"/>
      <c r="C752" s="25"/>
    </row>
    <row r="753" spans="1:3" x14ac:dyDescent="0.3">
      <c r="A753" s="25"/>
      <c r="B753" s="25"/>
      <c r="C753" s="25"/>
    </row>
    <row r="754" spans="1:3" x14ac:dyDescent="0.3">
      <c r="A754" s="25"/>
      <c r="B754" s="25"/>
      <c r="C754" s="25"/>
    </row>
    <row r="755" spans="1:3" x14ac:dyDescent="0.3">
      <c r="A755" s="25"/>
      <c r="B755" s="25"/>
      <c r="C755" s="25"/>
    </row>
    <row r="756" spans="1:3" x14ac:dyDescent="0.3">
      <c r="A756" s="25"/>
      <c r="B756" s="25"/>
      <c r="C756" s="25"/>
    </row>
    <row r="757" spans="1:3" x14ac:dyDescent="0.3">
      <c r="A757" s="25"/>
      <c r="B757" s="25"/>
      <c r="C757" s="25"/>
    </row>
    <row r="758" spans="1:3" x14ac:dyDescent="0.3">
      <c r="A758" s="25"/>
      <c r="B758" s="25"/>
      <c r="C758" s="25"/>
    </row>
    <row r="759" spans="1:3" x14ac:dyDescent="0.3">
      <c r="A759" s="25"/>
      <c r="B759" s="25"/>
      <c r="C759" s="25"/>
    </row>
    <row r="760" spans="1:3" x14ac:dyDescent="0.3">
      <c r="A760" s="25"/>
      <c r="B760" s="25"/>
      <c r="C760" s="25"/>
    </row>
    <row r="761" spans="1:3" x14ac:dyDescent="0.3">
      <c r="A761" s="25"/>
      <c r="B761" s="25"/>
      <c r="C761" s="25"/>
    </row>
    <row r="762" spans="1:3" x14ac:dyDescent="0.3">
      <c r="A762" s="25"/>
      <c r="B762" s="25"/>
      <c r="C762" s="25"/>
    </row>
    <row r="763" spans="1:3" x14ac:dyDescent="0.3">
      <c r="A763" s="25"/>
      <c r="B763" s="25"/>
      <c r="C763" s="25"/>
    </row>
    <row r="764" spans="1:3" x14ac:dyDescent="0.3">
      <c r="A764" s="25"/>
      <c r="B764" s="25"/>
      <c r="C764" s="25"/>
    </row>
    <row r="765" spans="1:3" x14ac:dyDescent="0.3">
      <c r="A765" s="25"/>
      <c r="B765" s="25"/>
      <c r="C765" s="25"/>
    </row>
    <row r="766" spans="1:3" x14ac:dyDescent="0.3">
      <c r="A766" s="25"/>
      <c r="B766" s="25"/>
      <c r="C766" s="25"/>
    </row>
    <row r="767" spans="1:3" x14ac:dyDescent="0.3">
      <c r="A767" s="25"/>
      <c r="B767" s="25"/>
      <c r="C767" s="25"/>
    </row>
    <row r="768" spans="1:3" x14ac:dyDescent="0.3">
      <c r="A768" s="25"/>
      <c r="B768" s="25"/>
      <c r="C768" s="25"/>
    </row>
    <row r="769" spans="1:3" x14ac:dyDescent="0.3">
      <c r="A769" s="25"/>
      <c r="B769" s="25"/>
      <c r="C769" s="25"/>
    </row>
    <row r="770" spans="1:3" x14ac:dyDescent="0.3">
      <c r="A770" s="25"/>
      <c r="B770" s="25"/>
      <c r="C770" s="25"/>
    </row>
    <row r="771" spans="1:3" x14ac:dyDescent="0.3">
      <c r="A771" s="25"/>
      <c r="B771" s="25"/>
      <c r="C771" s="25"/>
    </row>
    <row r="772" spans="1:3" x14ac:dyDescent="0.3">
      <c r="A772" s="25"/>
      <c r="B772" s="25"/>
      <c r="C772" s="25"/>
    </row>
    <row r="773" spans="1:3" x14ac:dyDescent="0.3">
      <c r="A773" s="25"/>
      <c r="B773" s="25"/>
      <c r="C773" s="25"/>
    </row>
    <row r="774" spans="1:3" x14ac:dyDescent="0.3">
      <c r="A774" s="25"/>
      <c r="B774" s="25"/>
      <c r="C774" s="25"/>
    </row>
    <row r="775" spans="1:3" x14ac:dyDescent="0.3">
      <c r="A775" s="25"/>
      <c r="B775" s="25"/>
      <c r="C775" s="25"/>
    </row>
    <row r="776" spans="1:3" x14ac:dyDescent="0.3">
      <c r="A776" s="25"/>
      <c r="B776" s="25"/>
      <c r="C776" s="25"/>
    </row>
    <row r="777" spans="1:3" x14ac:dyDescent="0.3">
      <c r="A777" s="25"/>
      <c r="B777" s="25"/>
      <c r="C777" s="25"/>
    </row>
    <row r="778" spans="1:3" x14ac:dyDescent="0.3">
      <c r="A778" s="25"/>
      <c r="B778" s="25"/>
      <c r="C778" s="25"/>
    </row>
    <row r="779" spans="1:3" x14ac:dyDescent="0.3">
      <c r="A779" s="25"/>
      <c r="B779" s="25"/>
      <c r="C779" s="25"/>
    </row>
    <row r="780" spans="1:3" x14ac:dyDescent="0.3">
      <c r="A780" s="25"/>
      <c r="B780" s="25"/>
      <c r="C780" s="25"/>
    </row>
    <row r="781" spans="1:3" x14ac:dyDescent="0.3">
      <c r="A781" s="25"/>
      <c r="B781" s="25"/>
      <c r="C781" s="25"/>
    </row>
    <row r="782" spans="1:3" x14ac:dyDescent="0.3">
      <c r="A782" s="25"/>
      <c r="B782" s="25"/>
      <c r="C782" s="25"/>
    </row>
    <row r="783" spans="1:3" x14ac:dyDescent="0.3">
      <c r="A783" s="25"/>
      <c r="B783" s="25"/>
      <c r="C783" s="25"/>
    </row>
    <row r="784" spans="1:3" x14ac:dyDescent="0.3">
      <c r="A784" s="25"/>
      <c r="B784" s="25"/>
      <c r="C784" s="25"/>
    </row>
    <row r="785" spans="1:3" x14ac:dyDescent="0.3">
      <c r="A785" s="25"/>
      <c r="B785" s="25"/>
      <c r="C785" s="25"/>
    </row>
    <row r="786" spans="1:3" x14ac:dyDescent="0.3">
      <c r="A786" s="25"/>
      <c r="B786" s="25"/>
      <c r="C786" s="25"/>
    </row>
    <row r="787" spans="1:3" x14ac:dyDescent="0.3">
      <c r="A787" s="25"/>
      <c r="B787" s="25"/>
      <c r="C787" s="25"/>
    </row>
    <row r="788" spans="1:3" x14ac:dyDescent="0.3">
      <c r="A788" s="25"/>
      <c r="B788" s="25"/>
      <c r="C788" s="25"/>
    </row>
    <row r="789" spans="1:3" x14ac:dyDescent="0.3">
      <c r="A789" s="25"/>
      <c r="B789" s="25"/>
      <c r="C789" s="25"/>
    </row>
    <row r="790" spans="1:3" x14ac:dyDescent="0.3">
      <c r="A790" s="25"/>
      <c r="B790" s="25"/>
      <c r="C790" s="25"/>
    </row>
    <row r="791" spans="1:3" x14ac:dyDescent="0.3">
      <c r="A791" s="25"/>
      <c r="B791" s="25"/>
      <c r="C791" s="25"/>
    </row>
    <row r="792" spans="1:3" x14ac:dyDescent="0.3">
      <c r="A792" s="25"/>
      <c r="B792" s="25"/>
      <c r="C792" s="25"/>
    </row>
    <row r="793" spans="1:3" x14ac:dyDescent="0.3">
      <c r="A793" s="25"/>
      <c r="B793" s="25"/>
      <c r="C793" s="25"/>
    </row>
    <row r="794" spans="1:3" x14ac:dyDescent="0.3">
      <c r="A794" s="25"/>
      <c r="B794" s="25"/>
      <c r="C794" s="25"/>
    </row>
    <row r="795" spans="1:3" x14ac:dyDescent="0.3">
      <c r="A795" s="25"/>
      <c r="B795" s="25"/>
      <c r="C795" s="25"/>
    </row>
    <row r="796" spans="1:3" x14ac:dyDescent="0.3">
      <c r="A796" s="25"/>
      <c r="B796" s="25"/>
      <c r="C796" s="25"/>
    </row>
    <row r="797" spans="1:3" x14ac:dyDescent="0.3">
      <c r="A797" s="25"/>
      <c r="B797" s="25"/>
      <c r="C797" s="25"/>
    </row>
    <row r="798" spans="1:3" x14ac:dyDescent="0.3">
      <c r="A798" s="25"/>
      <c r="B798" s="25"/>
      <c r="C798" s="25"/>
    </row>
    <row r="799" spans="1:3" x14ac:dyDescent="0.3">
      <c r="A799" s="25"/>
      <c r="B799" s="25"/>
      <c r="C799" s="25"/>
    </row>
    <row r="800" spans="1:3" x14ac:dyDescent="0.3">
      <c r="A800" s="25"/>
      <c r="B800" s="25"/>
      <c r="C800" s="25"/>
    </row>
    <row r="801" spans="1:3" x14ac:dyDescent="0.3">
      <c r="A801" s="25"/>
      <c r="B801" s="25"/>
      <c r="C801" s="25"/>
    </row>
    <row r="802" spans="1:3" x14ac:dyDescent="0.3">
      <c r="A802" s="25"/>
      <c r="B802" s="25"/>
      <c r="C802" s="25"/>
    </row>
    <row r="803" spans="1:3" x14ac:dyDescent="0.3">
      <c r="A803" s="25"/>
      <c r="B803" s="25"/>
      <c r="C803" s="25"/>
    </row>
    <row r="804" spans="1:3" x14ac:dyDescent="0.3">
      <c r="A804" s="25"/>
      <c r="B804" s="25"/>
      <c r="C804" s="25"/>
    </row>
    <row r="805" spans="1:3" x14ac:dyDescent="0.3">
      <c r="A805" s="25"/>
      <c r="B805" s="25"/>
      <c r="C805" s="25"/>
    </row>
    <row r="806" spans="1:3" x14ac:dyDescent="0.3">
      <c r="A806" s="25"/>
      <c r="B806" s="25"/>
      <c r="C806" s="25"/>
    </row>
    <row r="807" spans="1:3" x14ac:dyDescent="0.3">
      <c r="A807" s="25"/>
      <c r="B807" s="25"/>
      <c r="C807" s="25"/>
    </row>
    <row r="808" spans="1:3" x14ac:dyDescent="0.3">
      <c r="A808" s="25"/>
      <c r="B808" s="25"/>
      <c r="C808" s="25"/>
    </row>
    <row r="809" spans="1:3" x14ac:dyDescent="0.3">
      <c r="A809" s="25"/>
      <c r="B809" s="25"/>
      <c r="C809" s="25"/>
    </row>
    <row r="810" spans="1:3" x14ac:dyDescent="0.3">
      <c r="A810" s="25"/>
      <c r="B810" s="25"/>
      <c r="C810" s="25"/>
    </row>
    <row r="811" spans="1:3" x14ac:dyDescent="0.3">
      <c r="A811" s="25"/>
      <c r="B811" s="25"/>
      <c r="C811" s="25"/>
    </row>
    <row r="812" spans="1:3" x14ac:dyDescent="0.3">
      <c r="A812" s="25"/>
      <c r="B812" s="25"/>
      <c r="C812" s="25"/>
    </row>
    <row r="813" spans="1:3" x14ac:dyDescent="0.3">
      <c r="A813" s="25"/>
      <c r="B813" s="25"/>
      <c r="C813" s="25"/>
    </row>
    <row r="814" spans="1:3" x14ac:dyDescent="0.3">
      <c r="A814" s="25"/>
      <c r="B814" s="25"/>
      <c r="C814" s="25"/>
    </row>
    <row r="815" spans="1:3" x14ac:dyDescent="0.3">
      <c r="A815" s="25"/>
      <c r="B815" s="25"/>
      <c r="C815" s="25"/>
    </row>
    <row r="816" spans="1:3" x14ac:dyDescent="0.3">
      <c r="A816" s="25"/>
      <c r="B816" s="25"/>
      <c r="C816" s="25"/>
    </row>
    <row r="817" spans="1:3" x14ac:dyDescent="0.3">
      <c r="A817" s="25"/>
      <c r="B817" s="25"/>
      <c r="C817" s="25"/>
    </row>
    <row r="818" spans="1:3" x14ac:dyDescent="0.3">
      <c r="A818" s="25"/>
      <c r="B818" s="25"/>
      <c r="C818" s="25"/>
    </row>
    <row r="819" spans="1:3" x14ac:dyDescent="0.3">
      <c r="A819" s="25"/>
      <c r="B819" s="25"/>
      <c r="C819" s="25"/>
    </row>
    <row r="820" spans="1:3" x14ac:dyDescent="0.3">
      <c r="A820" s="25"/>
      <c r="B820" s="25"/>
      <c r="C820" s="25"/>
    </row>
    <row r="821" spans="1:3" x14ac:dyDescent="0.3">
      <c r="A821" s="25"/>
      <c r="B821" s="25"/>
      <c r="C821" s="25"/>
    </row>
    <row r="822" spans="1:3" x14ac:dyDescent="0.3">
      <c r="A822" s="25"/>
      <c r="B822" s="25"/>
      <c r="C822" s="25"/>
    </row>
    <row r="823" spans="1:3" x14ac:dyDescent="0.3">
      <c r="A823" s="25"/>
      <c r="B823" s="25"/>
      <c r="C823" s="25"/>
    </row>
    <row r="824" spans="1:3" x14ac:dyDescent="0.3">
      <c r="A824" s="25"/>
      <c r="B824" s="25"/>
      <c r="C824" s="25"/>
    </row>
    <row r="825" spans="1:3" x14ac:dyDescent="0.3">
      <c r="A825" s="25"/>
      <c r="B825" s="25"/>
      <c r="C825" s="25"/>
    </row>
    <row r="826" spans="1:3" x14ac:dyDescent="0.3">
      <c r="A826" s="25"/>
      <c r="B826" s="25"/>
      <c r="C826" s="25"/>
    </row>
    <row r="827" spans="1:3" x14ac:dyDescent="0.3">
      <c r="A827" s="25"/>
      <c r="B827" s="25"/>
      <c r="C827" s="25"/>
    </row>
    <row r="828" spans="1:3" x14ac:dyDescent="0.3">
      <c r="A828" s="25"/>
      <c r="B828" s="25"/>
      <c r="C828" s="25"/>
    </row>
    <row r="829" spans="1:3" x14ac:dyDescent="0.3">
      <c r="A829" s="25"/>
      <c r="B829" s="25"/>
      <c r="C829" s="25"/>
    </row>
    <row r="830" spans="1:3" x14ac:dyDescent="0.3">
      <c r="A830" s="25"/>
      <c r="B830" s="25"/>
      <c r="C830" s="25"/>
    </row>
    <row r="831" spans="1:3" x14ac:dyDescent="0.3">
      <c r="A831" s="25"/>
      <c r="B831" s="25"/>
      <c r="C831" s="25"/>
    </row>
    <row r="832" spans="1:3" x14ac:dyDescent="0.3">
      <c r="A832" s="25"/>
      <c r="B832" s="25"/>
      <c r="C832" s="25"/>
    </row>
    <row r="833" spans="1:3" x14ac:dyDescent="0.3">
      <c r="A833" s="25"/>
      <c r="B833" s="25"/>
      <c r="C833" s="25"/>
    </row>
    <row r="834" spans="1:3" x14ac:dyDescent="0.3">
      <c r="A834" s="25"/>
      <c r="B834" s="25"/>
      <c r="C834" s="25"/>
    </row>
    <row r="835" spans="1:3" x14ac:dyDescent="0.3">
      <c r="A835" s="25"/>
      <c r="B835" s="25"/>
      <c r="C835" s="25"/>
    </row>
    <row r="836" spans="1:3" x14ac:dyDescent="0.3">
      <c r="A836" s="25"/>
      <c r="B836" s="25"/>
      <c r="C836" s="25"/>
    </row>
    <row r="837" spans="1:3" x14ac:dyDescent="0.3">
      <c r="A837" s="25"/>
      <c r="B837" s="25"/>
      <c r="C837" s="25"/>
    </row>
    <row r="838" spans="1:3" x14ac:dyDescent="0.3">
      <c r="A838" s="25"/>
      <c r="B838" s="25"/>
      <c r="C838" s="25"/>
    </row>
    <row r="839" spans="1:3" x14ac:dyDescent="0.3">
      <c r="A839" s="25"/>
      <c r="B839" s="25"/>
      <c r="C839" s="25"/>
    </row>
    <row r="840" spans="1:3" x14ac:dyDescent="0.3">
      <c r="A840" s="25"/>
      <c r="B840" s="25"/>
      <c r="C840" s="25"/>
    </row>
    <row r="841" spans="1:3" x14ac:dyDescent="0.3">
      <c r="A841" s="25"/>
      <c r="B841" s="25"/>
      <c r="C841" s="25"/>
    </row>
    <row r="842" spans="1:3" x14ac:dyDescent="0.3">
      <c r="A842" s="25"/>
      <c r="B842" s="25"/>
      <c r="C842" s="25"/>
    </row>
    <row r="843" spans="1:3" x14ac:dyDescent="0.3">
      <c r="A843" s="25"/>
      <c r="B843" s="25"/>
      <c r="C843" s="25"/>
    </row>
    <row r="844" spans="1:3" x14ac:dyDescent="0.3">
      <c r="A844" s="25"/>
      <c r="B844" s="25"/>
      <c r="C844" s="25"/>
    </row>
    <row r="845" spans="1:3" x14ac:dyDescent="0.3">
      <c r="A845" s="25"/>
      <c r="B845" s="25"/>
      <c r="C845" s="25"/>
    </row>
    <row r="846" spans="1:3" x14ac:dyDescent="0.3">
      <c r="A846" s="25"/>
      <c r="B846" s="25"/>
      <c r="C846" s="25"/>
    </row>
    <row r="847" spans="1:3" x14ac:dyDescent="0.3">
      <c r="A847" s="25"/>
      <c r="B847" s="25"/>
      <c r="C847" s="25"/>
    </row>
    <row r="848" spans="1:3" x14ac:dyDescent="0.3">
      <c r="A848" s="25"/>
      <c r="B848" s="25"/>
      <c r="C848" s="25"/>
    </row>
    <row r="849" spans="1:3" x14ac:dyDescent="0.3">
      <c r="A849" s="25"/>
      <c r="B849" s="25"/>
      <c r="C849" s="25"/>
    </row>
    <row r="850" spans="1:3" x14ac:dyDescent="0.3">
      <c r="A850" s="25"/>
      <c r="B850" s="25"/>
      <c r="C850" s="25"/>
    </row>
    <row r="851" spans="1:3" x14ac:dyDescent="0.3">
      <c r="A851" s="25"/>
      <c r="B851" s="25"/>
      <c r="C851" s="25"/>
    </row>
    <row r="852" spans="1:3" x14ac:dyDescent="0.3">
      <c r="A852" s="25"/>
      <c r="B852" s="25"/>
      <c r="C852" s="25"/>
    </row>
    <row r="853" spans="1:3" x14ac:dyDescent="0.3">
      <c r="A853" s="25"/>
      <c r="B853" s="25"/>
      <c r="C853" s="25"/>
    </row>
    <row r="854" spans="1:3" x14ac:dyDescent="0.3">
      <c r="A854" s="25"/>
      <c r="B854" s="25"/>
      <c r="C854" s="25"/>
    </row>
    <row r="855" spans="1:3" x14ac:dyDescent="0.3">
      <c r="A855" s="25"/>
      <c r="B855" s="25"/>
      <c r="C855" s="25"/>
    </row>
    <row r="856" spans="1:3" x14ac:dyDescent="0.3">
      <c r="A856" s="25"/>
      <c r="B856" s="25"/>
      <c r="C856" s="25"/>
    </row>
    <row r="857" spans="1:3" x14ac:dyDescent="0.3">
      <c r="A857" s="25"/>
      <c r="B857" s="25"/>
      <c r="C857" s="25"/>
    </row>
    <row r="858" spans="1:3" x14ac:dyDescent="0.3">
      <c r="A858" s="25"/>
      <c r="B858" s="25"/>
      <c r="C858" s="25"/>
    </row>
    <row r="859" spans="1:3" x14ac:dyDescent="0.3">
      <c r="A859" s="25"/>
      <c r="B859" s="25"/>
      <c r="C859" s="25"/>
    </row>
    <row r="860" spans="1:3" x14ac:dyDescent="0.3">
      <c r="A860" s="25"/>
      <c r="B860" s="25"/>
      <c r="C860" s="25"/>
    </row>
    <row r="861" spans="1:3" x14ac:dyDescent="0.3">
      <c r="A861" s="25"/>
      <c r="B861" s="25"/>
      <c r="C861" s="25"/>
    </row>
    <row r="862" spans="1:3" x14ac:dyDescent="0.3">
      <c r="A862" s="25"/>
      <c r="B862" s="25"/>
      <c r="C862" s="25"/>
    </row>
    <row r="863" spans="1:3" x14ac:dyDescent="0.3">
      <c r="A863" s="25"/>
      <c r="B863" s="25"/>
      <c r="C863" s="25"/>
    </row>
    <row r="864" spans="1:3" x14ac:dyDescent="0.3">
      <c r="A864" s="25"/>
      <c r="B864" s="25"/>
      <c r="C864" s="25"/>
    </row>
    <row r="865" spans="1:3" x14ac:dyDescent="0.3">
      <c r="A865" s="25"/>
      <c r="B865" s="25"/>
      <c r="C865" s="25"/>
    </row>
    <row r="866" spans="1:3" x14ac:dyDescent="0.3">
      <c r="A866" s="25"/>
      <c r="B866" s="25"/>
      <c r="C866" s="25"/>
    </row>
    <row r="867" spans="1:3" x14ac:dyDescent="0.3">
      <c r="A867" s="25"/>
      <c r="B867" s="25"/>
      <c r="C867" s="25"/>
    </row>
    <row r="868" spans="1:3" x14ac:dyDescent="0.3">
      <c r="A868" s="25"/>
      <c r="B868" s="25"/>
      <c r="C868" s="25"/>
    </row>
    <row r="869" spans="1:3" x14ac:dyDescent="0.3">
      <c r="A869" s="25"/>
      <c r="B869" s="25"/>
      <c r="C869" s="25"/>
    </row>
    <row r="870" spans="1:3" x14ac:dyDescent="0.3">
      <c r="A870" s="25"/>
      <c r="B870" s="25"/>
      <c r="C870" s="25"/>
    </row>
    <row r="871" spans="1:3" x14ac:dyDescent="0.3">
      <c r="A871" s="25"/>
      <c r="B871" s="25"/>
      <c r="C871" s="25"/>
    </row>
    <row r="872" spans="1:3" x14ac:dyDescent="0.3">
      <c r="A872" s="25"/>
      <c r="B872" s="25"/>
      <c r="C872" s="25"/>
    </row>
    <row r="873" spans="1:3" x14ac:dyDescent="0.3">
      <c r="A873" s="25"/>
      <c r="B873" s="25"/>
      <c r="C873" s="25"/>
    </row>
    <row r="874" spans="1:3" x14ac:dyDescent="0.3">
      <c r="A874" s="25"/>
      <c r="B874" s="25"/>
      <c r="C874" s="25"/>
    </row>
    <row r="875" spans="1:3" x14ac:dyDescent="0.3">
      <c r="A875" s="25"/>
      <c r="B875" s="25"/>
      <c r="C875" s="25"/>
    </row>
    <row r="876" spans="1:3" x14ac:dyDescent="0.3">
      <c r="A876" s="25"/>
      <c r="B876" s="25"/>
      <c r="C876" s="25"/>
    </row>
    <row r="877" spans="1:3" x14ac:dyDescent="0.3">
      <c r="A877" s="25"/>
      <c r="B877" s="25"/>
      <c r="C877" s="25"/>
    </row>
    <row r="878" spans="1:3" x14ac:dyDescent="0.3">
      <c r="A878" s="25"/>
      <c r="B878" s="25"/>
      <c r="C878" s="25"/>
    </row>
    <row r="879" spans="1:3" x14ac:dyDescent="0.3">
      <c r="A879" s="25"/>
      <c r="B879" s="25"/>
      <c r="C879" s="25"/>
    </row>
    <row r="880" spans="1:3" x14ac:dyDescent="0.3">
      <c r="A880" s="25"/>
      <c r="B880" s="25"/>
      <c r="C880" s="25"/>
    </row>
    <row r="881" spans="1:3" x14ac:dyDescent="0.3">
      <c r="A881" s="25"/>
      <c r="B881" s="25"/>
      <c r="C881" s="25"/>
    </row>
    <row r="882" spans="1:3" x14ac:dyDescent="0.3">
      <c r="A882" s="25"/>
      <c r="B882" s="25"/>
      <c r="C882" s="25"/>
    </row>
    <row r="883" spans="1:3" x14ac:dyDescent="0.3">
      <c r="A883" s="25"/>
      <c r="B883" s="25"/>
      <c r="C883" s="25"/>
    </row>
    <row r="884" spans="1:3" x14ac:dyDescent="0.3">
      <c r="A884" s="25"/>
      <c r="B884" s="25"/>
      <c r="C884" s="25"/>
    </row>
    <row r="885" spans="1:3" x14ac:dyDescent="0.3">
      <c r="A885" s="25"/>
      <c r="B885" s="25"/>
      <c r="C885" s="25"/>
    </row>
    <row r="886" spans="1:3" x14ac:dyDescent="0.3">
      <c r="A886" s="25"/>
      <c r="B886" s="25"/>
      <c r="C886" s="25"/>
    </row>
    <row r="887" spans="1:3" x14ac:dyDescent="0.3">
      <c r="A887" s="25"/>
      <c r="B887" s="25"/>
      <c r="C887" s="25"/>
    </row>
    <row r="888" spans="1:3" x14ac:dyDescent="0.3">
      <c r="A888" s="25"/>
      <c r="B888" s="25"/>
      <c r="C888" s="25"/>
    </row>
    <row r="889" spans="1:3" x14ac:dyDescent="0.3">
      <c r="A889" s="25"/>
      <c r="B889" s="25"/>
      <c r="C889" s="25"/>
    </row>
    <row r="890" spans="1:3" x14ac:dyDescent="0.3">
      <c r="A890" s="25"/>
      <c r="B890" s="25"/>
      <c r="C890" s="25"/>
    </row>
    <row r="891" spans="1:3" x14ac:dyDescent="0.3">
      <c r="A891" s="25"/>
      <c r="B891" s="25"/>
      <c r="C891" s="25"/>
    </row>
    <row r="892" spans="1:3" x14ac:dyDescent="0.3">
      <c r="A892" s="25"/>
      <c r="B892" s="25"/>
      <c r="C892" s="25"/>
    </row>
    <row r="893" spans="1:3" x14ac:dyDescent="0.3">
      <c r="A893" s="25"/>
      <c r="B893" s="25"/>
      <c r="C893" s="25"/>
    </row>
    <row r="894" spans="1:3" x14ac:dyDescent="0.3">
      <c r="A894" s="25"/>
      <c r="B894" s="25"/>
      <c r="C894" s="25"/>
    </row>
    <row r="895" spans="1:3" x14ac:dyDescent="0.3">
      <c r="A895" s="25"/>
      <c r="B895" s="25"/>
      <c r="C895" s="25"/>
    </row>
    <row r="896" spans="1:3" x14ac:dyDescent="0.3">
      <c r="A896" s="25"/>
      <c r="B896" s="25"/>
      <c r="C896" s="25"/>
    </row>
    <row r="897" spans="1:3" x14ac:dyDescent="0.3">
      <c r="A897" s="25"/>
      <c r="B897" s="25"/>
      <c r="C897" s="25"/>
    </row>
    <row r="898" spans="1:3" x14ac:dyDescent="0.3">
      <c r="A898" s="25"/>
      <c r="B898" s="25"/>
      <c r="C898" s="25"/>
    </row>
    <row r="899" spans="1:3" x14ac:dyDescent="0.3">
      <c r="A899" s="25"/>
      <c r="B899" s="25"/>
      <c r="C899" s="25"/>
    </row>
    <row r="900" spans="1:3" x14ac:dyDescent="0.3">
      <c r="A900" s="25"/>
      <c r="B900" s="25"/>
      <c r="C900" s="25"/>
    </row>
    <row r="901" spans="1:3" x14ac:dyDescent="0.3">
      <c r="A901" s="25"/>
      <c r="B901" s="25"/>
      <c r="C901" s="25"/>
    </row>
    <row r="902" spans="1:3" x14ac:dyDescent="0.3">
      <c r="A902" s="25"/>
      <c r="B902" s="25"/>
      <c r="C902" s="25"/>
    </row>
    <row r="903" spans="1:3" x14ac:dyDescent="0.3">
      <c r="A903" s="25"/>
      <c r="B903" s="25"/>
      <c r="C903" s="25"/>
    </row>
    <row r="904" spans="1:3" x14ac:dyDescent="0.3">
      <c r="A904" s="25"/>
      <c r="B904" s="25"/>
      <c r="C904" s="25"/>
    </row>
    <row r="905" spans="1:3" x14ac:dyDescent="0.3">
      <c r="A905" s="25"/>
      <c r="B905" s="25"/>
      <c r="C905" s="25"/>
    </row>
    <row r="906" spans="1:3" x14ac:dyDescent="0.3">
      <c r="A906" s="25"/>
      <c r="B906" s="25"/>
      <c r="C906" s="25"/>
    </row>
    <row r="907" spans="1:3" x14ac:dyDescent="0.3">
      <c r="A907" s="25"/>
      <c r="B907" s="25"/>
      <c r="C907" s="25"/>
    </row>
  </sheetData>
  <mergeCells count="2">
    <mergeCell ref="A6:C6"/>
    <mergeCell ref="A5:C5"/>
  </mergeCells>
  <pageMargins left="1.1811023622047245" right="0.70866141732283472" top="0.74803149606299213" bottom="0.74803149606299213" header="0.31496062992125984" footer="0.31496062992125984"/>
  <pageSetup paperSize="9" scale="8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3"/>
  <sheetViews>
    <sheetView view="pageBreakPreview" topLeftCell="A221" zoomScale="95" zoomScaleNormal="100" zoomScaleSheetLayoutView="95" workbookViewId="0">
      <selection activeCell="A225" sqref="A225:A226"/>
    </sheetView>
  </sheetViews>
  <sheetFormatPr defaultRowHeight="18.75" outlineLevelRow="6" x14ac:dyDescent="0.3"/>
  <cols>
    <col min="1" max="1" width="93" style="70" customWidth="1"/>
    <col min="2" max="2" width="9.42578125" style="70" customWidth="1"/>
    <col min="3" max="3" width="16.7109375" style="70" customWidth="1"/>
    <col min="4" max="4" width="7.7109375" style="70" customWidth="1"/>
    <col min="5" max="5" width="14.5703125" style="70" customWidth="1"/>
    <col min="6" max="6" width="12.28515625" style="1" customWidth="1"/>
    <col min="7" max="7" width="13.5703125" style="1" customWidth="1"/>
    <col min="8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 x14ac:dyDescent="0.3">
      <c r="E1" s="198" t="s">
        <v>381</v>
      </c>
    </row>
    <row r="2" spans="1:7" x14ac:dyDescent="0.3">
      <c r="E2" s="198" t="s">
        <v>418</v>
      </c>
    </row>
    <row r="3" spans="1:7" x14ac:dyDescent="0.3">
      <c r="E3" s="198" t="s">
        <v>493</v>
      </c>
    </row>
    <row r="4" spans="1:7" x14ac:dyDescent="0.3">
      <c r="E4" s="199"/>
    </row>
    <row r="5" spans="1:7" x14ac:dyDescent="0.3">
      <c r="A5" s="217" t="s">
        <v>285</v>
      </c>
      <c r="B5" s="218"/>
      <c r="C5" s="218"/>
      <c r="D5" s="218"/>
      <c r="E5" s="218"/>
    </row>
    <row r="6" spans="1:7" x14ac:dyDescent="0.3">
      <c r="A6" s="212" t="s">
        <v>512</v>
      </c>
      <c r="B6" s="219"/>
      <c r="C6" s="219"/>
      <c r="D6" s="219"/>
      <c r="E6" s="219"/>
    </row>
    <row r="7" spans="1:7" x14ac:dyDescent="0.3">
      <c r="A7" s="212" t="s">
        <v>388</v>
      </c>
      <c r="B7" s="212"/>
      <c r="C7" s="212"/>
      <c r="D7" s="212"/>
      <c r="E7" s="212"/>
    </row>
    <row r="8" spans="1:7" x14ac:dyDescent="0.3">
      <c r="A8" s="212" t="s">
        <v>389</v>
      </c>
      <c r="B8" s="212"/>
      <c r="C8" s="212"/>
      <c r="D8" s="212"/>
      <c r="E8" s="212"/>
    </row>
    <row r="9" spans="1:7" x14ac:dyDescent="0.3">
      <c r="A9" s="212" t="s">
        <v>390</v>
      </c>
      <c r="B9" s="212"/>
      <c r="C9" s="212"/>
      <c r="D9" s="212"/>
      <c r="E9" s="212"/>
    </row>
    <row r="10" spans="1:7" x14ac:dyDescent="0.3">
      <c r="A10" s="46"/>
      <c r="B10" s="71"/>
      <c r="C10" s="71"/>
      <c r="D10" s="71"/>
      <c r="E10" s="72" t="s">
        <v>343</v>
      </c>
    </row>
    <row r="11" spans="1:7" x14ac:dyDescent="0.25">
      <c r="A11" s="49" t="s">
        <v>0</v>
      </c>
      <c r="B11" s="49" t="s">
        <v>2</v>
      </c>
      <c r="C11" s="49" t="s">
        <v>3</v>
      </c>
      <c r="D11" s="49" t="s">
        <v>4</v>
      </c>
      <c r="E11" s="49" t="s">
        <v>286</v>
      </c>
    </row>
    <row r="12" spans="1:7" s="3" customFormat="1" x14ac:dyDescent="0.25">
      <c r="A12" s="51" t="s">
        <v>9</v>
      </c>
      <c r="B12" s="52" t="s">
        <v>10</v>
      </c>
      <c r="C12" s="52" t="s">
        <v>161</v>
      </c>
      <c r="D12" s="52" t="s">
        <v>8</v>
      </c>
      <c r="E12" s="106">
        <f>E13+E18+E40+E33+E46+E61</f>
        <v>64272.843000000008</v>
      </c>
      <c r="F12" s="200">
        <f>E12/E361</f>
        <v>0.11283543862682867</v>
      </c>
      <c r="G12" s="9"/>
    </row>
    <row r="13" spans="1:7" ht="37.5" outlineLevel="1" x14ac:dyDescent="0.25">
      <c r="A13" s="53" t="s">
        <v>42</v>
      </c>
      <c r="B13" s="54" t="s">
        <v>43</v>
      </c>
      <c r="C13" s="54" t="s">
        <v>161</v>
      </c>
      <c r="D13" s="54" t="s">
        <v>8</v>
      </c>
      <c r="E13" s="107">
        <f>E14</f>
        <v>2135.65</v>
      </c>
    </row>
    <row r="14" spans="1:7" outlineLevel="2" x14ac:dyDescent="0.25">
      <c r="A14" s="53" t="s">
        <v>287</v>
      </c>
      <c r="B14" s="54" t="s">
        <v>43</v>
      </c>
      <c r="C14" s="54" t="s">
        <v>162</v>
      </c>
      <c r="D14" s="54" t="s">
        <v>8</v>
      </c>
      <c r="E14" s="107">
        <f>E15</f>
        <v>2135.65</v>
      </c>
    </row>
    <row r="15" spans="1:7" outlineLevel="4" x14ac:dyDescent="0.25">
      <c r="A15" s="53" t="s">
        <v>44</v>
      </c>
      <c r="B15" s="54" t="s">
        <v>43</v>
      </c>
      <c r="C15" s="54" t="s">
        <v>170</v>
      </c>
      <c r="D15" s="54" t="s">
        <v>8</v>
      </c>
      <c r="E15" s="107">
        <f>E16</f>
        <v>2135.65</v>
      </c>
    </row>
    <row r="16" spans="1:7" ht="56.25" outlineLevel="5" x14ac:dyDescent="0.25">
      <c r="A16" s="53" t="s">
        <v>14</v>
      </c>
      <c r="B16" s="54" t="s">
        <v>43</v>
      </c>
      <c r="C16" s="54" t="s">
        <v>170</v>
      </c>
      <c r="D16" s="54" t="s">
        <v>15</v>
      </c>
      <c r="E16" s="107">
        <f>E17</f>
        <v>2135.65</v>
      </c>
    </row>
    <row r="17" spans="1:5" outlineLevel="6" x14ac:dyDescent="0.25">
      <c r="A17" s="53" t="s">
        <v>16</v>
      </c>
      <c r="B17" s="54" t="s">
        <v>43</v>
      </c>
      <c r="C17" s="54" t="s">
        <v>170</v>
      </c>
      <c r="D17" s="54" t="s">
        <v>17</v>
      </c>
      <c r="E17" s="107">
        <v>2135.65</v>
      </c>
    </row>
    <row r="18" spans="1:5" ht="56.25" outlineLevel="1" x14ac:dyDescent="0.25">
      <c r="A18" s="53" t="s">
        <v>133</v>
      </c>
      <c r="B18" s="54" t="s">
        <v>134</v>
      </c>
      <c r="C18" s="54" t="s">
        <v>161</v>
      </c>
      <c r="D18" s="54" t="s">
        <v>8</v>
      </c>
      <c r="E18" s="107">
        <f>E19</f>
        <v>4092.3700000000003</v>
      </c>
    </row>
    <row r="19" spans="1:5" outlineLevel="3" x14ac:dyDescent="0.25">
      <c r="A19" s="53" t="s">
        <v>287</v>
      </c>
      <c r="B19" s="54" t="s">
        <v>134</v>
      </c>
      <c r="C19" s="54" t="s">
        <v>162</v>
      </c>
      <c r="D19" s="54" t="s">
        <v>8</v>
      </c>
      <c r="E19" s="107">
        <f>E20+E23+E30</f>
        <v>4092.3700000000003</v>
      </c>
    </row>
    <row r="20" spans="1:5" outlineLevel="4" x14ac:dyDescent="0.25">
      <c r="A20" s="53" t="s">
        <v>135</v>
      </c>
      <c r="B20" s="54" t="s">
        <v>134</v>
      </c>
      <c r="C20" s="54" t="s">
        <v>197</v>
      </c>
      <c r="D20" s="54" t="s">
        <v>8</v>
      </c>
      <c r="E20" s="107">
        <f>E21</f>
        <v>1850.94</v>
      </c>
    </row>
    <row r="21" spans="1:5" ht="56.25" outlineLevel="5" x14ac:dyDescent="0.25">
      <c r="A21" s="53" t="s">
        <v>14</v>
      </c>
      <c r="B21" s="54" t="s">
        <v>134</v>
      </c>
      <c r="C21" s="54" t="s">
        <v>197</v>
      </c>
      <c r="D21" s="54" t="s">
        <v>15</v>
      </c>
      <c r="E21" s="107">
        <f>E22</f>
        <v>1850.94</v>
      </c>
    </row>
    <row r="22" spans="1:5" outlineLevel="6" x14ac:dyDescent="0.25">
      <c r="A22" s="53" t="s">
        <v>16</v>
      </c>
      <c r="B22" s="54" t="s">
        <v>134</v>
      </c>
      <c r="C22" s="54" t="s">
        <v>197</v>
      </c>
      <c r="D22" s="54" t="s">
        <v>17</v>
      </c>
      <c r="E22" s="107">
        <v>1850.94</v>
      </c>
    </row>
    <row r="23" spans="1:5" ht="37.5" outlineLevel="4" x14ac:dyDescent="0.25">
      <c r="A23" s="53" t="s">
        <v>13</v>
      </c>
      <c r="B23" s="54" t="s">
        <v>134</v>
      </c>
      <c r="C23" s="54" t="s">
        <v>163</v>
      </c>
      <c r="D23" s="54" t="s">
        <v>8</v>
      </c>
      <c r="E23" s="107">
        <f>E24+E26+E28</f>
        <v>2061.4300000000003</v>
      </c>
    </row>
    <row r="24" spans="1:5" ht="56.25" outlineLevel="5" x14ac:dyDescent="0.25">
      <c r="A24" s="53" t="s">
        <v>14</v>
      </c>
      <c r="B24" s="54" t="s">
        <v>134</v>
      </c>
      <c r="C24" s="54" t="s">
        <v>163</v>
      </c>
      <c r="D24" s="54" t="s">
        <v>15</v>
      </c>
      <c r="E24" s="107">
        <f>E25</f>
        <v>1912.93</v>
      </c>
    </row>
    <row r="25" spans="1:5" outlineLevel="6" x14ac:dyDescent="0.25">
      <c r="A25" s="53" t="s">
        <v>16</v>
      </c>
      <c r="B25" s="54" t="s">
        <v>134</v>
      </c>
      <c r="C25" s="54" t="s">
        <v>163</v>
      </c>
      <c r="D25" s="54" t="s">
        <v>17</v>
      </c>
      <c r="E25" s="107">
        <v>1912.93</v>
      </c>
    </row>
    <row r="26" spans="1:5" ht="18" customHeight="1" outlineLevel="5" x14ac:dyDescent="0.25">
      <c r="A26" s="53" t="s">
        <v>18</v>
      </c>
      <c r="B26" s="54" t="s">
        <v>134</v>
      </c>
      <c r="C26" s="54" t="s">
        <v>163</v>
      </c>
      <c r="D26" s="54" t="s">
        <v>19</v>
      </c>
      <c r="E26" s="107">
        <f>E27</f>
        <v>143</v>
      </c>
    </row>
    <row r="27" spans="1:5" ht="37.5" outlineLevel="6" x14ac:dyDescent="0.25">
      <c r="A27" s="53" t="s">
        <v>20</v>
      </c>
      <c r="B27" s="54" t="s">
        <v>134</v>
      </c>
      <c r="C27" s="54" t="s">
        <v>163</v>
      </c>
      <c r="D27" s="54" t="s">
        <v>21</v>
      </c>
      <c r="E27" s="107">
        <v>143</v>
      </c>
    </row>
    <row r="28" spans="1:5" outlineLevel="5" x14ac:dyDescent="0.25">
      <c r="A28" s="53" t="s">
        <v>22</v>
      </c>
      <c r="B28" s="54" t="s">
        <v>134</v>
      </c>
      <c r="C28" s="54" t="s">
        <v>163</v>
      </c>
      <c r="D28" s="54" t="s">
        <v>23</v>
      </c>
      <c r="E28" s="107">
        <f>E29</f>
        <v>5.5</v>
      </c>
    </row>
    <row r="29" spans="1:5" outlineLevel="6" x14ac:dyDescent="0.25">
      <c r="A29" s="53" t="s">
        <v>24</v>
      </c>
      <c r="B29" s="54" t="s">
        <v>134</v>
      </c>
      <c r="C29" s="54" t="s">
        <v>163</v>
      </c>
      <c r="D29" s="54" t="s">
        <v>25</v>
      </c>
      <c r="E29" s="107">
        <v>5.5</v>
      </c>
    </row>
    <row r="30" spans="1:5" outlineLevel="4" x14ac:dyDescent="0.25">
      <c r="A30" s="53" t="s">
        <v>136</v>
      </c>
      <c r="B30" s="54" t="s">
        <v>134</v>
      </c>
      <c r="C30" s="54" t="s">
        <v>198</v>
      </c>
      <c r="D30" s="54" t="s">
        <v>8</v>
      </c>
      <c r="E30" s="107">
        <f>E31</f>
        <v>180</v>
      </c>
    </row>
    <row r="31" spans="1:5" ht="56.25" outlineLevel="5" x14ac:dyDescent="0.25">
      <c r="A31" s="53" t="s">
        <v>14</v>
      </c>
      <c r="B31" s="54" t="s">
        <v>134</v>
      </c>
      <c r="C31" s="54" t="s">
        <v>198</v>
      </c>
      <c r="D31" s="54" t="s">
        <v>15</v>
      </c>
      <c r="E31" s="107">
        <f>E32</f>
        <v>180</v>
      </c>
    </row>
    <row r="32" spans="1:5" outlineLevel="6" x14ac:dyDescent="0.25">
      <c r="A32" s="53" t="s">
        <v>16</v>
      </c>
      <c r="B32" s="54" t="s">
        <v>134</v>
      </c>
      <c r="C32" s="54" t="s">
        <v>198</v>
      </c>
      <c r="D32" s="54" t="s">
        <v>17</v>
      </c>
      <c r="E32" s="107">
        <v>180</v>
      </c>
    </row>
    <row r="33" spans="1:5" ht="56.25" outlineLevel="1" x14ac:dyDescent="0.25">
      <c r="A33" s="53" t="s">
        <v>45</v>
      </c>
      <c r="B33" s="54" t="s">
        <v>46</v>
      </c>
      <c r="C33" s="54" t="s">
        <v>161</v>
      </c>
      <c r="D33" s="54" t="s">
        <v>8</v>
      </c>
      <c r="E33" s="107">
        <f>E34</f>
        <v>12911.87</v>
      </c>
    </row>
    <row r="34" spans="1:5" outlineLevel="3" x14ac:dyDescent="0.25">
      <c r="A34" s="53" t="s">
        <v>287</v>
      </c>
      <c r="B34" s="54" t="s">
        <v>46</v>
      </c>
      <c r="C34" s="54" t="s">
        <v>162</v>
      </c>
      <c r="D34" s="54" t="s">
        <v>8</v>
      </c>
      <c r="E34" s="107">
        <f>E35</f>
        <v>12911.87</v>
      </c>
    </row>
    <row r="35" spans="1:5" ht="37.5" outlineLevel="4" x14ac:dyDescent="0.25">
      <c r="A35" s="53" t="s">
        <v>13</v>
      </c>
      <c r="B35" s="54" t="s">
        <v>46</v>
      </c>
      <c r="C35" s="54" t="s">
        <v>163</v>
      </c>
      <c r="D35" s="54" t="s">
        <v>8</v>
      </c>
      <c r="E35" s="107">
        <f>E36+E38</f>
        <v>12911.87</v>
      </c>
    </row>
    <row r="36" spans="1:5" ht="56.25" outlineLevel="5" x14ac:dyDescent="0.25">
      <c r="A36" s="53" t="s">
        <v>14</v>
      </c>
      <c r="B36" s="54" t="s">
        <v>46</v>
      </c>
      <c r="C36" s="54" t="s">
        <v>163</v>
      </c>
      <c r="D36" s="54" t="s">
        <v>15</v>
      </c>
      <c r="E36" s="107">
        <f>E37</f>
        <v>12844.87</v>
      </c>
    </row>
    <row r="37" spans="1:5" outlineLevel="6" x14ac:dyDescent="0.25">
      <c r="A37" s="53" t="s">
        <v>16</v>
      </c>
      <c r="B37" s="54" t="s">
        <v>46</v>
      </c>
      <c r="C37" s="54" t="s">
        <v>163</v>
      </c>
      <c r="D37" s="54" t="s">
        <v>17</v>
      </c>
      <c r="E37" s="107">
        <v>12844.87</v>
      </c>
    </row>
    <row r="38" spans="1:5" ht="18" customHeight="1" outlineLevel="5" x14ac:dyDescent="0.25">
      <c r="A38" s="53" t="s">
        <v>18</v>
      </c>
      <c r="B38" s="54" t="s">
        <v>46</v>
      </c>
      <c r="C38" s="54" t="s">
        <v>163</v>
      </c>
      <c r="D38" s="54" t="s">
        <v>19</v>
      </c>
      <c r="E38" s="107">
        <f>E39</f>
        <v>67</v>
      </c>
    </row>
    <row r="39" spans="1:5" ht="37.5" outlineLevel="6" x14ac:dyDescent="0.25">
      <c r="A39" s="53" t="s">
        <v>20</v>
      </c>
      <c r="B39" s="54" t="s">
        <v>46</v>
      </c>
      <c r="C39" s="54" t="s">
        <v>163</v>
      </c>
      <c r="D39" s="54" t="s">
        <v>21</v>
      </c>
      <c r="E39" s="107">
        <v>67</v>
      </c>
    </row>
    <row r="40" spans="1:5" outlineLevel="6" x14ac:dyDescent="0.25">
      <c r="A40" s="53" t="s">
        <v>399</v>
      </c>
      <c r="B40" s="54" t="s">
        <v>400</v>
      </c>
      <c r="C40" s="54" t="s">
        <v>161</v>
      </c>
      <c r="D40" s="54" t="s">
        <v>8</v>
      </c>
      <c r="E40" s="107">
        <f>E41</f>
        <v>17.856000000000002</v>
      </c>
    </row>
    <row r="41" spans="1:5" ht="18.75" customHeight="1" outlineLevel="6" x14ac:dyDescent="0.25">
      <c r="A41" s="53" t="s">
        <v>176</v>
      </c>
      <c r="B41" s="54" t="s">
        <v>400</v>
      </c>
      <c r="C41" s="54" t="s">
        <v>162</v>
      </c>
      <c r="D41" s="54" t="s">
        <v>8</v>
      </c>
      <c r="E41" s="107">
        <f>E42</f>
        <v>17.856000000000002</v>
      </c>
    </row>
    <row r="42" spans="1:5" ht="18.75" customHeight="1" outlineLevel="6" x14ac:dyDescent="0.25">
      <c r="A42" s="53" t="s">
        <v>548</v>
      </c>
      <c r="B42" s="54" t="s">
        <v>400</v>
      </c>
      <c r="C42" s="54" t="s">
        <v>547</v>
      </c>
      <c r="D42" s="54" t="s">
        <v>8</v>
      </c>
      <c r="E42" s="107">
        <f>E43</f>
        <v>17.856000000000002</v>
      </c>
    </row>
    <row r="43" spans="1:5" ht="75" customHeight="1" outlineLevel="6" x14ac:dyDescent="0.25">
      <c r="A43" s="53" t="s">
        <v>572</v>
      </c>
      <c r="B43" s="54" t="s">
        <v>400</v>
      </c>
      <c r="C43" s="54" t="s">
        <v>566</v>
      </c>
      <c r="D43" s="54" t="s">
        <v>8</v>
      </c>
      <c r="E43" s="107">
        <f>E44</f>
        <v>17.856000000000002</v>
      </c>
    </row>
    <row r="44" spans="1:5" ht="18.75" customHeight="1" outlineLevel="6" x14ac:dyDescent="0.25">
      <c r="A44" s="53" t="s">
        <v>18</v>
      </c>
      <c r="B44" s="54" t="s">
        <v>400</v>
      </c>
      <c r="C44" s="54" t="s">
        <v>566</v>
      </c>
      <c r="D44" s="54" t="s">
        <v>19</v>
      </c>
      <c r="E44" s="107">
        <f>E45</f>
        <v>17.856000000000002</v>
      </c>
    </row>
    <row r="45" spans="1:5" ht="37.5" outlineLevel="6" x14ac:dyDescent="0.25">
      <c r="A45" s="53" t="s">
        <v>20</v>
      </c>
      <c r="B45" s="54" t="s">
        <v>400</v>
      </c>
      <c r="C45" s="54" t="s">
        <v>566</v>
      </c>
      <c r="D45" s="54" t="s">
        <v>21</v>
      </c>
      <c r="E45" s="107">
        <v>17.856000000000002</v>
      </c>
    </row>
    <row r="46" spans="1:5" ht="37.5" outlineLevel="1" x14ac:dyDescent="0.25">
      <c r="A46" s="53" t="s">
        <v>11</v>
      </c>
      <c r="B46" s="54" t="s">
        <v>12</v>
      </c>
      <c r="C46" s="54" t="s">
        <v>161</v>
      </c>
      <c r="D46" s="54" t="s">
        <v>8</v>
      </c>
      <c r="E46" s="107">
        <f>E47</f>
        <v>6773.66</v>
      </c>
    </row>
    <row r="47" spans="1:5" outlineLevel="3" x14ac:dyDescent="0.25">
      <c r="A47" s="53" t="s">
        <v>287</v>
      </c>
      <c r="B47" s="54" t="s">
        <v>12</v>
      </c>
      <c r="C47" s="54" t="s">
        <v>162</v>
      </c>
      <c r="D47" s="54" t="s">
        <v>8</v>
      </c>
      <c r="E47" s="107">
        <f>E48+E55+E58</f>
        <v>6773.66</v>
      </c>
    </row>
    <row r="48" spans="1:5" ht="37.5" outlineLevel="4" x14ac:dyDescent="0.25">
      <c r="A48" s="53" t="s">
        <v>13</v>
      </c>
      <c r="B48" s="54" t="s">
        <v>12</v>
      </c>
      <c r="C48" s="54" t="s">
        <v>163</v>
      </c>
      <c r="D48" s="54" t="s">
        <v>8</v>
      </c>
      <c r="E48" s="107">
        <f>E49+E51+E53</f>
        <v>5159</v>
      </c>
    </row>
    <row r="49" spans="1:5" ht="56.25" outlineLevel="5" x14ac:dyDescent="0.25">
      <c r="A49" s="53" t="s">
        <v>14</v>
      </c>
      <c r="B49" s="54" t="s">
        <v>12</v>
      </c>
      <c r="C49" s="54" t="s">
        <v>163</v>
      </c>
      <c r="D49" s="54" t="s">
        <v>15</v>
      </c>
      <c r="E49" s="107">
        <f>E50</f>
        <v>5025.6000000000004</v>
      </c>
    </row>
    <row r="50" spans="1:5" outlineLevel="6" x14ac:dyDescent="0.25">
      <c r="A50" s="53" t="s">
        <v>16</v>
      </c>
      <c r="B50" s="54" t="s">
        <v>12</v>
      </c>
      <c r="C50" s="54" t="s">
        <v>163</v>
      </c>
      <c r="D50" s="54" t="s">
        <v>17</v>
      </c>
      <c r="E50" s="107">
        <f>5025.6</f>
        <v>5025.6000000000004</v>
      </c>
    </row>
    <row r="51" spans="1:5" ht="17.25" customHeight="1" outlineLevel="5" x14ac:dyDescent="0.25">
      <c r="A51" s="53" t="s">
        <v>18</v>
      </c>
      <c r="B51" s="54" t="s">
        <v>12</v>
      </c>
      <c r="C51" s="54" t="s">
        <v>163</v>
      </c>
      <c r="D51" s="54" t="s">
        <v>19</v>
      </c>
      <c r="E51" s="107">
        <f>E52</f>
        <v>132.4</v>
      </c>
    </row>
    <row r="52" spans="1:5" ht="37.5" outlineLevel="6" x14ac:dyDescent="0.25">
      <c r="A52" s="53" t="s">
        <v>20</v>
      </c>
      <c r="B52" s="54" t="s">
        <v>12</v>
      </c>
      <c r="C52" s="54" t="s">
        <v>163</v>
      </c>
      <c r="D52" s="54" t="s">
        <v>21</v>
      </c>
      <c r="E52" s="107">
        <f>132.4</f>
        <v>132.4</v>
      </c>
    </row>
    <row r="53" spans="1:5" outlineLevel="5" x14ac:dyDescent="0.25">
      <c r="A53" s="53" t="s">
        <v>22</v>
      </c>
      <c r="B53" s="54" t="s">
        <v>12</v>
      </c>
      <c r="C53" s="54" t="s">
        <v>163</v>
      </c>
      <c r="D53" s="54" t="s">
        <v>23</v>
      </c>
      <c r="E53" s="107">
        <f>E54</f>
        <v>1</v>
      </c>
    </row>
    <row r="54" spans="1:5" outlineLevel="6" x14ac:dyDescent="0.25">
      <c r="A54" s="53" t="s">
        <v>24</v>
      </c>
      <c r="B54" s="54" t="s">
        <v>12</v>
      </c>
      <c r="C54" s="54" t="s">
        <v>163</v>
      </c>
      <c r="D54" s="54" t="s">
        <v>25</v>
      </c>
      <c r="E54" s="107">
        <v>1</v>
      </c>
    </row>
    <row r="55" spans="1:5" outlineLevel="4" x14ac:dyDescent="0.25">
      <c r="A55" s="53" t="s">
        <v>288</v>
      </c>
      <c r="B55" s="54" t="s">
        <v>12</v>
      </c>
      <c r="C55" s="54" t="s">
        <v>199</v>
      </c>
      <c r="D55" s="54" t="s">
        <v>8</v>
      </c>
      <c r="E55" s="107">
        <f>E56</f>
        <v>1020.42</v>
      </c>
    </row>
    <row r="56" spans="1:5" ht="56.25" outlineLevel="5" x14ac:dyDescent="0.25">
      <c r="A56" s="53" t="s">
        <v>14</v>
      </c>
      <c r="B56" s="54" t="s">
        <v>12</v>
      </c>
      <c r="C56" s="54" t="s">
        <v>199</v>
      </c>
      <c r="D56" s="54" t="s">
        <v>15</v>
      </c>
      <c r="E56" s="107">
        <f>E57</f>
        <v>1020.42</v>
      </c>
    </row>
    <row r="57" spans="1:5" outlineLevel="6" x14ac:dyDescent="0.25">
      <c r="A57" s="53" t="s">
        <v>16</v>
      </c>
      <c r="B57" s="54" t="s">
        <v>12</v>
      </c>
      <c r="C57" s="54" t="s">
        <v>199</v>
      </c>
      <c r="D57" s="54" t="s">
        <v>17</v>
      </c>
      <c r="E57" s="107">
        <v>1020.42</v>
      </c>
    </row>
    <row r="58" spans="1:5" outlineLevel="4" x14ac:dyDescent="0.25">
      <c r="A58" s="53" t="s">
        <v>47</v>
      </c>
      <c r="B58" s="54" t="s">
        <v>12</v>
      </c>
      <c r="C58" s="54" t="s">
        <v>171</v>
      </c>
      <c r="D58" s="54" t="s">
        <v>8</v>
      </c>
      <c r="E58" s="107">
        <f>E59</f>
        <v>594.24</v>
      </c>
    </row>
    <row r="59" spans="1:5" ht="56.25" outlineLevel="5" x14ac:dyDescent="0.25">
      <c r="A59" s="53" t="s">
        <v>14</v>
      </c>
      <c r="B59" s="54" t="s">
        <v>12</v>
      </c>
      <c r="C59" s="54" t="s">
        <v>171</v>
      </c>
      <c r="D59" s="54" t="s">
        <v>15</v>
      </c>
      <c r="E59" s="107">
        <f>E60</f>
        <v>594.24</v>
      </c>
    </row>
    <row r="60" spans="1:5" outlineLevel="6" x14ac:dyDescent="0.25">
      <c r="A60" s="53" t="s">
        <v>16</v>
      </c>
      <c r="B60" s="54" t="s">
        <v>12</v>
      </c>
      <c r="C60" s="54" t="s">
        <v>171</v>
      </c>
      <c r="D60" s="54" t="s">
        <v>17</v>
      </c>
      <c r="E60" s="107">
        <v>594.24</v>
      </c>
    </row>
    <row r="61" spans="1:5" outlineLevel="1" x14ac:dyDescent="0.25">
      <c r="A61" s="53" t="s">
        <v>26</v>
      </c>
      <c r="B61" s="54" t="s">
        <v>27</v>
      </c>
      <c r="C61" s="54" t="s">
        <v>161</v>
      </c>
      <c r="D61" s="54" t="s">
        <v>8</v>
      </c>
      <c r="E61" s="107">
        <f>E62+E88+E84</f>
        <v>38341.437000000005</v>
      </c>
    </row>
    <row r="62" spans="1:5" ht="37.5" outlineLevel="2" x14ac:dyDescent="0.25">
      <c r="A62" s="53" t="s">
        <v>569</v>
      </c>
      <c r="B62" s="54" t="s">
        <v>27</v>
      </c>
      <c r="C62" s="54" t="s">
        <v>164</v>
      </c>
      <c r="D62" s="54" t="s">
        <v>8</v>
      </c>
      <c r="E62" s="107">
        <f>E63+E70+E77</f>
        <v>16685.249</v>
      </c>
    </row>
    <row r="63" spans="1:5" outlineLevel="3" x14ac:dyDescent="0.25">
      <c r="A63" s="53" t="s">
        <v>570</v>
      </c>
      <c r="B63" s="54" t="s">
        <v>27</v>
      </c>
      <c r="C63" s="54" t="s">
        <v>172</v>
      </c>
      <c r="D63" s="54" t="s">
        <v>8</v>
      </c>
      <c r="E63" s="107">
        <f>E64+E67</f>
        <v>990.59999999999991</v>
      </c>
    </row>
    <row r="64" spans="1:5" ht="37.5" outlineLevel="4" x14ac:dyDescent="0.25">
      <c r="A64" s="53" t="s">
        <v>28</v>
      </c>
      <c r="B64" s="54" t="s">
        <v>27</v>
      </c>
      <c r="C64" s="54" t="s">
        <v>166</v>
      </c>
      <c r="D64" s="54" t="s">
        <v>8</v>
      </c>
      <c r="E64" s="107">
        <f>E65</f>
        <v>692.3</v>
      </c>
    </row>
    <row r="65" spans="1:5" ht="17.25" customHeight="1" outlineLevel="5" x14ac:dyDescent="0.25">
      <c r="A65" s="53" t="s">
        <v>18</v>
      </c>
      <c r="B65" s="54" t="s">
        <v>27</v>
      </c>
      <c r="C65" s="54" t="s">
        <v>166</v>
      </c>
      <c r="D65" s="54" t="s">
        <v>19</v>
      </c>
      <c r="E65" s="107">
        <f>E66</f>
        <v>692.3</v>
      </c>
    </row>
    <row r="66" spans="1:5" ht="37.5" outlineLevel="6" x14ac:dyDescent="0.25">
      <c r="A66" s="53" t="s">
        <v>20</v>
      </c>
      <c r="B66" s="54" t="s">
        <v>27</v>
      </c>
      <c r="C66" s="54" t="s">
        <v>166</v>
      </c>
      <c r="D66" s="54" t="s">
        <v>21</v>
      </c>
      <c r="E66" s="107">
        <f>452.3+240</f>
        <v>692.3</v>
      </c>
    </row>
    <row r="67" spans="1:5" outlineLevel="4" x14ac:dyDescent="0.25">
      <c r="A67" s="53" t="s">
        <v>29</v>
      </c>
      <c r="B67" s="54" t="s">
        <v>27</v>
      </c>
      <c r="C67" s="54" t="s">
        <v>167</v>
      </c>
      <c r="D67" s="54" t="s">
        <v>8</v>
      </c>
      <c r="E67" s="107">
        <f>E68</f>
        <v>298.3</v>
      </c>
    </row>
    <row r="68" spans="1:5" ht="18" customHeight="1" outlineLevel="5" x14ac:dyDescent="0.25">
      <c r="A68" s="53" t="s">
        <v>18</v>
      </c>
      <c r="B68" s="54" t="s">
        <v>27</v>
      </c>
      <c r="C68" s="54" t="s">
        <v>167</v>
      </c>
      <c r="D68" s="54" t="s">
        <v>19</v>
      </c>
      <c r="E68" s="107">
        <f>E69</f>
        <v>298.3</v>
      </c>
    </row>
    <row r="69" spans="1:5" ht="37.5" outlineLevel="6" x14ac:dyDescent="0.25">
      <c r="A69" s="53" t="s">
        <v>20</v>
      </c>
      <c r="B69" s="54" t="s">
        <v>27</v>
      </c>
      <c r="C69" s="54" t="s">
        <v>167</v>
      </c>
      <c r="D69" s="54" t="s">
        <v>21</v>
      </c>
      <c r="E69" s="107">
        <f>29.3+250+19</f>
        <v>298.3</v>
      </c>
    </row>
    <row r="70" spans="1:5" ht="56.25" outlineLevel="4" x14ac:dyDescent="0.25">
      <c r="A70" s="53" t="s">
        <v>48</v>
      </c>
      <c r="B70" s="54" t="s">
        <v>27</v>
      </c>
      <c r="C70" s="54" t="s">
        <v>173</v>
      </c>
      <c r="D70" s="54" t="s">
        <v>8</v>
      </c>
      <c r="E70" s="107">
        <f>E71+E73</f>
        <v>1050.0899999999999</v>
      </c>
    </row>
    <row r="71" spans="1:5" ht="20.25" customHeight="1" outlineLevel="5" x14ac:dyDescent="0.25">
      <c r="A71" s="53" t="s">
        <v>18</v>
      </c>
      <c r="B71" s="54" t="s">
        <v>27</v>
      </c>
      <c r="C71" s="54" t="s">
        <v>173</v>
      </c>
      <c r="D71" s="54" t="s">
        <v>19</v>
      </c>
      <c r="E71" s="107">
        <f>E72</f>
        <v>857.41</v>
      </c>
    </row>
    <row r="72" spans="1:5" ht="37.5" outlineLevel="6" x14ac:dyDescent="0.25">
      <c r="A72" s="53" t="s">
        <v>20</v>
      </c>
      <c r="B72" s="54" t="s">
        <v>27</v>
      </c>
      <c r="C72" s="54" t="s">
        <v>173</v>
      </c>
      <c r="D72" s="54" t="s">
        <v>21</v>
      </c>
      <c r="E72" s="107">
        <v>857.41</v>
      </c>
    </row>
    <row r="73" spans="1:5" outlineLevel="5" x14ac:dyDescent="0.25">
      <c r="A73" s="53" t="s">
        <v>22</v>
      </c>
      <c r="B73" s="54" t="s">
        <v>27</v>
      </c>
      <c r="C73" s="54" t="s">
        <v>173</v>
      </c>
      <c r="D73" s="54" t="s">
        <v>23</v>
      </c>
      <c r="E73" s="107">
        <f>E74+E75+E76</f>
        <v>192.68</v>
      </c>
    </row>
    <row r="74" spans="1:5" ht="17.25" hidden="1" customHeight="1" outlineLevel="5" x14ac:dyDescent="0.25">
      <c r="A74" s="53" t="s">
        <v>426</v>
      </c>
      <c r="B74" s="54" t="s">
        <v>27</v>
      </c>
      <c r="C74" s="54" t="s">
        <v>173</v>
      </c>
      <c r="D74" s="54" t="s">
        <v>427</v>
      </c>
      <c r="E74" s="107"/>
    </row>
    <row r="75" spans="1:5" outlineLevel="6" x14ac:dyDescent="0.25">
      <c r="A75" s="53" t="s">
        <v>24</v>
      </c>
      <c r="B75" s="54" t="s">
        <v>27</v>
      </c>
      <c r="C75" s="54" t="s">
        <v>173</v>
      </c>
      <c r="D75" s="54" t="s">
        <v>25</v>
      </c>
      <c r="E75" s="107">
        <v>192.68</v>
      </c>
    </row>
    <row r="76" spans="1:5" hidden="1" outlineLevel="6" x14ac:dyDescent="0.25">
      <c r="A76" s="53" t="s">
        <v>419</v>
      </c>
      <c r="B76" s="54" t="s">
        <v>27</v>
      </c>
      <c r="C76" s="54" t="s">
        <v>173</v>
      </c>
      <c r="D76" s="54" t="s">
        <v>420</v>
      </c>
      <c r="E76" s="107"/>
    </row>
    <row r="77" spans="1:5" ht="37.5" outlineLevel="4" collapsed="1" x14ac:dyDescent="0.25">
      <c r="A77" s="53" t="s">
        <v>49</v>
      </c>
      <c r="B77" s="54" t="s">
        <v>27</v>
      </c>
      <c r="C77" s="54" t="s">
        <v>174</v>
      </c>
      <c r="D77" s="54" t="s">
        <v>8</v>
      </c>
      <c r="E77" s="107">
        <f>E78+E80+E82</f>
        <v>14644.558999999999</v>
      </c>
    </row>
    <row r="78" spans="1:5" ht="56.25" outlineLevel="5" x14ac:dyDescent="0.25">
      <c r="A78" s="53" t="s">
        <v>14</v>
      </c>
      <c r="B78" s="54" t="s">
        <v>27</v>
      </c>
      <c r="C78" s="54" t="s">
        <v>174</v>
      </c>
      <c r="D78" s="54" t="s">
        <v>15</v>
      </c>
      <c r="E78" s="107">
        <f>E79</f>
        <v>6727.6</v>
      </c>
    </row>
    <row r="79" spans="1:5" outlineLevel="6" x14ac:dyDescent="0.25">
      <c r="A79" s="53" t="s">
        <v>50</v>
      </c>
      <c r="B79" s="54" t="s">
        <v>27</v>
      </c>
      <c r="C79" s="54" t="s">
        <v>174</v>
      </c>
      <c r="D79" s="54" t="s">
        <v>51</v>
      </c>
      <c r="E79" s="107">
        <v>6727.6</v>
      </c>
    </row>
    <row r="80" spans="1:5" ht="17.25" customHeight="1" outlineLevel="5" x14ac:dyDescent="0.25">
      <c r="A80" s="53" t="s">
        <v>18</v>
      </c>
      <c r="B80" s="54" t="s">
        <v>27</v>
      </c>
      <c r="C80" s="54" t="s">
        <v>174</v>
      </c>
      <c r="D80" s="54" t="s">
        <v>19</v>
      </c>
      <c r="E80" s="107">
        <f>E81</f>
        <v>7211.2389999999996</v>
      </c>
    </row>
    <row r="81" spans="1:5" ht="37.5" outlineLevel="6" x14ac:dyDescent="0.25">
      <c r="A81" s="53" t="s">
        <v>20</v>
      </c>
      <c r="B81" s="54" t="s">
        <v>27</v>
      </c>
      <c r="C81" s="54" t="s">
        <v>174</v>
      </c>
      <c r="D81" s="54" t="s">
        <v>21</v>
      </c>
      <c r="E81" s="107">
        <v>7211.2389999999996</v>
      </c>
    </row>
    <row r="82" spans="1:5" outlineLevel="5" x14ac:dyDescent="0.25">
      <c r="A82" s="53" t="s">
        <v>22</v>
      </c>
      <c r="B82" s="54" t="s">
        <v>27</v>
      </c>
      <c r="C82" s="54" t="s">
        <v>174</v>
      </c>
      <c r="D82" s="54" t="s">
        <v>23</v>
      </c>
      <c r="E82" s="107">
        <f>E83</f>
        <v>705.72</v>
      </c>
    </row>
    <row r="83" spans="1:5" outlineLevel="6" x14ac:dyDescent="0.25">
      <c r="A83" s="53" t="s">
        <v>24</v>
      </c>
      <c r="B83" s="54" t="s">
        <v>27</v>
      </c>
      <c r="C83" s="54" t="s">
        <v>174</v>
      </c>
      <c r="D83" s="54" t="s">
        <v>25</v>
      </c>
      <c r="E83" s="107">
        <v>705.72</v>
      </c>
    </row>
    <row r="84" spans="1:5" ht="75" outlineLevel="6" x14ac:dyDescent="0.3">
      <c r="A84" s="73" t="s">
        <v>582</v>
      </c>
      <c r="B84" s="74" t="s">
        <v>27</v>
      </c>
      <c r="C84" s="74" t="s">
        <v>175</v>
      </c>
      <c r="D84" s="74" t="s">
        <v>8</v>
      </c>
      <c r="E84" s="107">
        <f>E85</f>
        <v>150.39099999999999</v>
      </c>
    </row>
    <row r="85" spans="1:5" ht="37.5" outlineLevel="6" x14ac:dyDescent="0.3">
      <c r="A85" s="73" t="s">
        <v>386</v>
      </c>
      <c r="B85" s="74" t="s">
        <v>27</v>
      </c>
      <c r="C85" s="74" t="s">
        <v>385</v>
      </c>
      <c r="D85" s="74" t="s">
        <v>8</v>
      </c>
      <c r="E85" s="107">
        <f>E86</f>
        <v>150.39099999999999</v>
      </c>
    </row>
    <row r="86" spans="1:5" ht="37.5" outlineLevel="6" x14ac:dyDescent="0.3">
      <c r="A86" s="73" t="s">
        <v>53</v>
      </c>
      <c r="B86" s="74" t="s">
        <v>27</v>
      </c>
      <c r="C86" s="74" t="s">
        <v>385</v>
      </c>
      <c r="D86" s="74" t="s">
        <v>54</v>
      </c>
      <c r="E86" s="107">
        <f>E87</f>
        <v>150.39099999999999</v>
      </c>
    </row>
    <row r="87" spans="1:5" outlineLevel="6" x14ac:dyDescent="0.3">
      <c r="A87" s="73" t="s">
        <v>55</v>
      </c>
      <c r="B87" s="74" t="s">
        <v>27</v>
      </c>
      <c r="C87" s="74" t="s">
        <v>385</v>
      </c>
      <c r="D87" s="74" t="s">
        <v>56</v>
      </c>
      <c r="E87" s="107">
        <v>150.39099999999999</v>
      </c>
    </row>
    <row r="88" spans="1:5" outlineLevel="2" x14ac:dyDescent="0.25">
      <c r="A88" s="53" t="s">
        <v>287</v>
      </c>
      <c r="B88" s="54" t="s">
        <v>27</v>
      </c>
      <c r="C88" s="54" t="s">
        <v>162</v>
      </c>
      <c r="D88" s="54" t="s">
        <v>8</v>
      </c>
      <c r="E88" s="107">
        <f>E89+E98+E92+E95+E101</f>
        <v>21505.796999999999</v>
      </c>
    </row>
    <row r="89" spans="1:5" ht="37.5" outlineLevel="4" x14ac:dyDescent="0.25">
      <c r="A89" s="53" t="s">
        <v>13</v>
      </c>
      <c r="B89" s="54" t="s">
        <v>27</v>
      </c>
      <c r="C89" s="54" t="s">
        <v>163</v>
      </c>
      <c r="D89" s="54" t="s">
        <v>8</v>
      </c>
      <c r="E89" s="107">
        <f>E90</f>
        <v>16592.37</v>
      </c>
    </row>
    <row r="90" spans="1:5" ht="56.25" outlineLevel="5" x14ac:dyDescent="0.25">
      <c r="A90" s="53" t="s">
        <v>14</v>
      </c>
      <c r="B90" s="54" t="s">
        <v>27</v>
      </c>
      <c r="C90" s="54" t="s">
        <v>163</v>
      </c>
      <c r="D90" s="54" t="s">
        <v>15</v>
      </c>
      <c r="E90" s="107">
        <f>E91</f>
        <v>16592.37</v>
      </c>
    </row>
    <row r="91" spans="1:5" outlineLevel="6" x14ac:dyDescent="0.25">
      <c r="A91" s="53" t="s">
        <v>16</v>
      </c>
      <c r="B91" s="54" t="s">
        <v>27</v>
      </c>
      <c r="C91" s="54" t="s">
        <v>163</v>
      </c>
      <c r="D91" s="54" t="s">
        <v>17</v>
      </c>
      <c r="E91" s="107">
        <v>16592.37</v>
      </c>
    </row>
    <row r="92" spans="1:5" ht="37.5" outlineLevel="6" x14ac:dyDescent="0.25">
      <c r="A92" s="53" t="s">
        <v>353</v>
      </c>
      <c r="B92" s="54" t="s">
        <v>27</v>
      </c>
      <c r="C92" s="54" t="s">
        <v>354</v>
      </c>
      <c r="D92" s="54" t="s">
        <v>8</v>
      </c>
      <c r="E92" s="107">
        <f>E93</f>
        <v>76.349999999999994</v>
      </c>
    </row>
    <row r="93" spans="1:5" ht="56.25" outlineLevel="6" x14ac:dyDescent="0.25">
      <c r="A93" s="53" t="s">
        <v>14</v>
      </c>
      <c r="B93" s="54" t="s">
        <v>27</v>
      </c>
      <c r="C93" s="54" t="s">
        <v>354</v>
      </c>
      <c r="D93" s="54" t="s">
        <v>15</v>
      </c>
      <c r="E93" s="107">
        <f>E94</f>
        <v>76.349999999999994</v>
      </c>
    </row>
    <row r="94" spans="1:5" outlineLevel="6" x14ac:dyDescent="0.25">
      <c r="A94" s="53" t="s">
        <v>16</v>
      </c>
      <c r="B94" s="54" t="s">
        <v>27</v>
      </c>
      <c r="C94" s="54" t="s">
        <v>354</v>
      </c>
      <c r="D94" s="54" t="s">
        <v>17</v>
      </c>
      <c r="E94" s="107">
        <v>76.349999999999994</v>
      </c>
    </row>
    <row r="95" spans="1:5" ht="37.5" outlineLevel="6" x14ac:dyDescent="0.25">
      <c r="A95" s="53" t="s">
        <v>370</v>
      </c>
      <c r="B95" s="54" t="s">
        <v>27</v>
      </c>
      <c r="C95" s="54" t="s">
        <v>371</v>
      </c>
      <c r="D95" s="54" t="s">
        <v>8</v>
      </c>
      <c r="E95" s="107">
        <f>E96</f>
        <v>188</v>
      </c>
    </row>
    <row r="96" spans="1:5" ht="18.75" customHeight="1" outlineLevel="6" x14ac:dyDescent="0.25">
      <c r="A96" s="53" t="s">
        <v>18</v>
      </c>
      <c r="B96" s="54" t="s">
        <v>27</v>
      </c>
      <c r="C96" s="54" t="s">
        <v>371</v>
      </c>
      <c r="D96" s="54" t="s">
        <v>19</v>
      </c>
      <c r="E96" s="107">
        <f>E97</f>
        <v>188</v>
      </c>
    </row>
    <row r="97" spans="1:5" ht="37.5" outlineLevel="6" x14ac:dyDescent="0.25">
      <c r="A97" s="53" t="s">
        <v>20</v>
      </c>
      <c r="B97" s="54" t="s">
        <v>27</v>
      </c>
      <c r="C97" s="54" t="s">
        <v>371</v>
      </c>
      <c r="D97" s="54" t="s">
        <v>21</v>
      </c>
      <c r="E97" s="107">
        <v>188</v>
      </c>
    </row>
    <row r="98" spans="1:5" outlineLevel="6" x14ac:dyDescent="0.25">
      <c r="A98" s="53" t="s">
        <v>409</v>
      </c>
      <c r="B98" s="54" t="s">
        <v>27</v>
      </c>
      <c r="C98" s="54" t="s">
        <v>414</v>
      </c>
      <c r="D98" s="54" t="s">
        <v>8</v>
      </c>
      <c r="E98" s="107">
        <f>E99</f>
        <v>100</v>
      </c>
    </row>
    <row r="99" spans="1:5" ht="18" customHeight="1" outlineLevel="6" x14ac:dyDescent="0.25">
      <c r="A99" s="53" t="s">
        <v>18</v>
      </c>
      <c r="B99" s="54" t="s">
        <v>27</v>
      </c>
      <c r="C99" s="54" t="s">
        <v>414</v>
      </c>
      <c r="D99" s="54" t="s">
        <v>19</v>
      </c>
      <c r="E99" s="107">
        <f>E100</f>
        <v>100</v>
      </c>
    </row>
    <row r="100" spans="1:5" ht="37.5" outlineLevel="6" x14ac:dyDescent="0.25">
      <c r="A100" s="53" t="s">
        <v>20</v>
      </c>
      <c r="B100" s="54" t="s">
        <v>27</v>
      </c>
      <c r="C100" s="54" t="s">
        <v>414</v>
      </c>
      <c r="D100" s="54" t="s">
        <v>21</v>
      </c>
      <c r="E100" s="107">
        <v>100</v>
      </c>
    </row>
    <row r="101" spans="1:5" outlineLevel="6" x14ac:dyDescent="0.25">
      <c r="A101" s="53" t="s">
        <v>548</v>
      </c>
      <c r="B101" s="54" t="s">
        <v>27</v>
      </c>
      <c r="C101" s="54" t="s">
        <v>547</v>
      </c>
      <c r="D101" s="54" t="s">
        <v>8</v>
      </c>
      <c r="E101" s="107">
        <f>E102+E107+E112+E117</f>
        <v>4549.0770000000002</v>
      </c>
    </row>
    <row r="102" spans="1:5" ht="56.25" outlineLevel="4" x14ac:dyDescent="0.25">
      <c r="A102" s="33" t="s">
        <v>529</v>
      </c>
      <c r="B102" s="54" t="s">
        <v>27</v>
      </c>
      <c r="C102" s="54" t="s">
        <v>598</v>
      </c>
      <c r="D102" s="54" t="s">
        <v>8</v>
      </c>
      <c r="E102" s="107">
        <f>E103+E105</f>
        <v>1850</v>
      </c>
    </row>
    <row r="103" spans="1:5" ht="56.25" outlineLevel="5" x14ac:dyDescent="0.25">
      <c r="A103" s="53" t="s">
        <v>14</v>
      </c>
      <c r="B103" s="54" t="s">
        <v>27</v>
      </c>
      <c r="C103" s="54" t="s">
        <v>598</v>
      </c>
      <c r="D103" s="54" t="s">
        <v>15</v>
      </c>
      <c r="E103" s="107">
        <f>E104</f>
        <v>1186.0999999999999</v>
      </c>
    </row>
    <row r="104" spans="1:5" outlineLevel="6" x14ac:dyDescent="0.25">
      <c r="A104" s="53" t="s">
        <v>16</v>
      </c>
      <c r="B104" s="54" t="s">
        <v>27</v>
      </c>
      <c r="C104" s="54" t="s">
        <v>598</v>
      </c>
      <c r="D104" s="54" t="s">
        <v>17</v>
      </c>
      <c r="E104" s="107">
        <v>1186.0999999999999</v>
      </c>
    </row>
    <row r="105" spans="1:5" ht="18" customHeight="1" outlineLevel="5" x14ac:dyDescent="0.25">
      <c r="A105" s="53" t="s">
        <v>18</v>
      </c>
      <c r="B105" s="54" t="s">
        <v>27</v>
      </c>
      <c r="C105" s="54" t="s">
        <v>598</v>
      </c>
      <c r="D105" s="54" t="s">
        <v>19</v>
      </c>
      <c r="E105" s="107">
        <f>E106</f>
        <v>663.9</v>
      </c>
    </row>
    <row r="106" spans="1:5" ht="37.5" outlineLevel="6" x14ac:dyDescent="0.25">
      <c r="A106" s="53" t="s">
        <v>20</v>
      </c>
      <c r="B106" s="54" t="s">
        <v>27</v>
      </c>
      <c r="C106" s="54" t="s">
        <v>598</v>
      </c>
      <c r="D106" s="54" t="s">
        <v>21</v>
      </c>
      <c r="E106" s="107">
        <v>663.9</v>
      </c>
    </row>
    <row r="107" spans="1:5" ht="75" outlineLevel="4" x14ac:dyDescent="0.25">
      <c r="A107" s="33" t="s">
        <v>534</v>
      </c>
      <c r="B107" s="54" t="s">
        <v>27</v>
      </c>
      <c r="C107" s="54" t="s">
        <v>599</v>
      </c>
      <c r="D107" s="54" t="s">
        <v>8</v>
      </c>
      <c r="E107" s="107">
        <f>E108+E110</f>
        <v>1171.2159999999999</v>
      </c>
    </row>
    <row r="108" spans="1:5" ht="56.25" outlineLevel="5" x14ac:dyDescent="0.25">
      <c r="A108" s="53" t="s">
        <v>14</v>
      </c>
      <c r="B108" s="54" t="s">
        <v>27</v>
      </c>
      <c r="C108" s="54" t="s">
        <v>599</v>
      </c>
      <c r="D108" s="54" t="s">
        <v>15</v>
      </c>
      <c r="E108" s="107">
        <f>E109</f>
        <v>1099.2159999999999</v>
      </c>
    </row>
    <row r="109" spans="1:5" outlineLevel="6" x14ac:dyDescent="0.25">
      <c r="A109" s="53" t="s">
        <v>16</v>
      </c>
      <c r="B109" s="54" t="s">
        <v>27</v>
      </c>
      <c r="C109" s="54" t="s">
        <v>599</v>
      </c>
      <c r="D109" s="54" t="s">
        <v>17</v>
      </c>
      <c r="E109" s="107">
        <v>1099.2159999999999</v>
      </c>
    </row>
    <row r="110" spans="1:5" ht="18" customHeight="1" outlineLevel="5" x14ac:dyDescent="0.25">
      <c r="A110" s="53" t="s">
        <v>18</v>
      </c>
      <c r="B110" s="54" t="s">
        <v>27</v>
      </c>
      <c r="C110" s="54" t="s">
        <v>599</v>
      </c>
      <c r="D110" s="54" t="s">
        <v>19</v>
      </c>
      <c r="E110" s="107">
        <f>E111</f>
        <v>72</v>
      </c>
    </row>
    <row r="111" spans="1:5" ht="37.5" outlineLevel="6" x14ac:dyDescent="0.25">
      <c r="A111" s="53" t="s">
        <v>20</v>
      </c>
      <c r="B111" s="54" t="s">
        <v>27</v>
      </c>
      <c r="C111" s="54" t="s">
        <v>599</v>
      </c>
      <c r="D111" s="54" t="s">
        <v>21</v>
      </c>
      <c r="E111" s="107">
        <v>72</v>
      </c>
    </row>
    <row r="112" spans="1:5" ht="56.25" outlineLevel="4" x14ac:dyDescent="0.25">
      <c r="A112" s="33" t="s">
        <v>527</v>
      </c>
      <c r="B112" s="54" t="s">
        <v>27</v>
      </c>
      <c r="C112" s="54" t="s">
        <v>600</v>
      </c>
      <c r="D112" s="54" t="s">
        <v>8</v>
      </c>
      <c r="E112" s="107">
        <f>E113+E115</f>
        <v>759.38699999999994</v>
      </c>
    </row>
    <row r="113" spans="1:6" ht="56.25" outlineLevel="5" x14ac:dyDescent="0.25">
      <c r="A113" s="53" t="s">
        <v>14</v>
      </c>
      <c r="B113" s="54" t="s">
        <v>27</v>
      </c>
      <c r="C113" s="54" t="s">
        <v>600</v>
      </c>
      <c r="D113" s="54" t="s">
        <v>15</v>
      </c>
      <c r="E113" s="107">
        <f>E114</f>
        <v>709.947</v>
      </c>
    </row>
    <row r="114" spans="1:6" outlineLevel="6" x14ac:dyDescent="0.25">
      <c r="A114" s="53" t="s">
        <v>16</v>
      </c>
      <c r="B114" s="54" t="s">
        <v>27</v>
      </c>
      <c r="C114" s="54" t="s">
        <v>600</v>
      </c>
      <c r="D114" s="54" t="s">
        <v>17</v>
      </c>
      <c r="E114" s="107">
        <v>709.947</v>
      </c>
    </row>
    <row r="115" spans="1:6" ht="18" customHeight="1" outlineLevel="6" x14ac:dyDescent="0.25">
      <c r="A115" s="53" t="s">
        <v>18</v>
      </c>
      <c r="B115" s="54" t="s">
        <v>27</v>
      </c>
      <c r="C115" s="54" t="s">
        <v>600</v>
      </c>
      <c r="D115" s="54" t="s">
        <v>19</v>
      </c>
      <c r="E115" s="107">
        <f>E116</f>
        <v>49.44</v>
      </c>
    </row>
    <row r="116" spans="1:6" ht="37.5" outlineLevel="6" x14ac:dyDescent="0.25">
      <c r="A116" s="53" t="s">
        <v>20</v>
      </c>
      <c r="B116" s="54" t="s">
        <v>27</v>
      </c>
      <c r="C116" s="54" t="s">
        <v>600</v>
      </c>
      <c r="D116" s="54" t="s">
        <v>21</v>
      </c>
      <c r="E116" s="107">
        <v>49.44</v>
      </c>
    </row>
    <row r="117" spans="1:6" ht="56.25" outlineLevel="4" x14ac:dyDescent="0.25">
      <c r="A117" s="33" t="s">
        <v>528</v>
      </c>
      <c r="B117" s="54" t="s">
        <v>27</v>
      </c>
      <c r="C117" s="54" t="s">
        <v>601</v>
      </c>
      <c r="D117" s="54" t="s">
        <v>8</v>
      </c>
      <c r="E117" s="107">
        <f>E118+E120</f>
        <v>768.47399999999993</v>
      </c>
    </row>
    <row r="118" spans="1:6" ht="56.25" outlineLevel="5" x14ac:dyDescent="0.25">
      <c r="A118" s="53" t="s">
        <v>14</v>
      </c>
      <c r="B118" s="54" t="s">
        <v>27</v>
      </c>
      <c r="C118" s="54" t="s">
        <v>601</v>
      </c>
      <c r="D118" s="54" t="s">
        <v>15</v>
      </c>
      <c r="E118" s="107">
        <f>E119</f>
        <v>754.65</v>
      </c>
    </row>
    <row r="119" spans="1:6" outlineLevel="6" x14ac:dyDescent="0.25">
      <c r="A119" s="53" t="s">
        <v>16</v>
      </c>
      <c r="B119" s="54" t="s">
        <v>27</v>
      </c>
      <c r="C119" s="54" t="s">
        <v>601</v>
      </c>
      <c r="D119" s="54" t="s">
        <v>17</v>
      </c>
      <c r="E119" s="107">
        <v>754.65</v>
      </c>
    </row>
    <row r="120" spans="1:6" ht="18" customHeight="1" outlineLevel="5" x14ac:dyDescent="0.25">
      <c r="A120" s="53" t="s">
        <v>18</v>
      </c>
      <c r="B120" s="54" t="s">
        <v>27</v>
      </c>
      <c r="C120" s="54" t="s">
        <v>601</v>
      </c>
      <c r="D120" s="54" t="s">
        <v>19</v>
      </c>
      <c r="E120" s="107">
        <f>E121</f>
        <v>13.824</v>
      </c>
    </row>
    <row r="121" spans="1:6" ht="37.5" outlineLevel="6" x14ac:dyDescent="0.25">
      <c r="A121" s="53" t="s">
        <v>20</v>
      </c>
      <c r="B121" s="54" t="s">
        <v>27</v>
      </c>
      <c r="C121" s="54" t="s">
        <v>601</v>
      </c>
      <c r="D121" s="54" t="s">
        <v>21</v>
      </c>
      <c r="E121" s="107">
        <v>13.824</v>
      </c>
    </row>
    <row r="122" spans="1:6" s="3" customFormat="1" x14ac:dyDescent="0.25">
      <c r="A122" s="51" t="s">
        <v>155</v>
      </c>
      <c r="B122" s="52" t="s">
        <v>30</v>
      </c>
      <c r="C122" s="52" t="s">
        <v>161</v>
      </c>
      <c r="D122" s="52" t="s">
        <v>8</v>
      </c>
      <c r="E122" s="106">
        <f>E123+E129</f>
        <v>1320.5</v>
      </c>
      <c r="F122" s="200">
        <f>E122/E361</f>
        <v>2.3182294380027228E-3</v>
      </c>
    </row>
    <row r="123" spans="1:6" outlineLevel="1" x14ac:dyDescent="0.25">
      <c r="A123" s="53" t="s">
        <v>156</v>
      </c>
      <c r="B123" s="54" t="s">
        <v>157</v>
      </c>
      <c r="C123" s="54" t="s">
        <v>161</v>
      </c>
      <c r="D123" s="54" t="s">
        <v>8</v>
      </c>
      <c r="E123" s="107">
        <f>E124</f>
        <v>1170.5</v>
      </c>
    </row>
    <row r="124" spans="1:6" outlineLevel="3" x14ac:dyDescent="0.25">
      <c r="A124" s="53" t="s">
        <v>287</v>
      </c>
      <c r="B124" s="54" t="s">
        <v>157</v>
      </c>
      <c r="C124" s="54" t="s">
        <v>162</v>
      </c>
      <c r="D124" s="54" t="s">
        <v>8</v>
      </c>
      <c r="E124" s="107">
        <f>E125</f>
        <v>1170.5</v>
      </c>
    </row>
    <row r="125" spans="1:6" outlineLevel="3" x14ac:dyDescent="0.25">
      <c r="A125" s="53" t="s">
        <v>548</v>
      </c>
      <c r="B125" s="54" t="s">
        <v>157</v>
      </c>
      <c r="C125" s="54" t="s">
        <v>547</v>
      </c>
      <c r="D125" s="54" t="s">
        <v>8</v>
      </c>
      <c r="E125" s="107">
        <f>E126</f>
        <v>1170.5</v>
      </c>
    </row>
    <row r="126" spans="1:6" ht="75" outlineLevel="4" x14ac:dyDescent="0.25">
      <c r="A126" s="33" t="s">
        <v>530</v>
      </c>
      <c r="B126" s="54" t="s">
        <v>157</v>
      </c>
      <c r="C126" s="54" t="s">
        <v>618</v>
      </c>
      <c r="D126" s="54" t="s">
        <v>8</v>
      </c>
      <c r="E126" s="107">
        <f>E127</f>
        <v>1170.5</v>
      </c>
    </row>
    <row r="127" spans="1:6" outlineLevel="5" x14ac:dyDescent="0.25">
      <c r="A127" s="53" t="s">
        <v>31</v>
      </c>
      <c r="B127" s="54" t="s">
        <v>157</v>
      </c>
      <c r="C127" s="54" t="s">
        <v>618</v>
      </c>
      <c r="D127" s="54" t="s">
        <v>32</v>
      </c>
      <c r="E127" s="107">
        <f>E128</f>
        <v>1170.5</v>
      </c>
    </row>
    <row r="128" spans="1:6" outlineLevel="6" x14ac:dyDescent="0.25">
      <c r="A128" s="53" t="s">
        <v>158</v>
      </c>
      <c r="B128" s="54" t="s">
        <v>157</v>
      </c>
      <c r="C128" s="54" t="s">
        <v>618</v>
      </c>
      <c r="D128" s="54" t="s">
        <v>159</v>
      </c>
      <c r="E128" s="107">
        <v>1170.5</v>
      </c>
    </row>
    <row r="129" spans="1:6" outlineLevel="6" x14ac:dyDescent="0.25">
      <c r="A129" s="53" t="s">
        <v>553</v>
      </c>
      <c r="B129" s="54" t="s">
        <v>554</v>
      </c>
      <c r="C129" s="54" t="s">
        <v>161</v>
      </c>
      <c r="D129" s="54" t="s">
        <v>8</v>
      </c>
      <c r="E129" s="107">
        <f>E130</f>
        <v>150</v>
      </c>
    </row>
    <row r="130" spans="1:6" outlineLevel="6" x14ac:dyDescent="0.25">
      <c r="A130" s="53" t="s">
        <v>287</v>
      </c>
      <c r="B130" s="54" t="s">
        <v>554</v>
      </c>
      <c r="C130" s="54" t="s">
        <v>162</v>
      </c>
      <c r="D130" s="54" t="s">
        <v>8</v>
      </c>
      <c r="E130" s="107">
        <f>E131</f>
        <v>150</v>
      </c>
    </row>
    <row r="131" spans="1:6" outlineLevel="6" x14ac:dyDescent="0.25">
      <c r="A131" s="53" t="s">
        <v>555</v>
      </c>
      <c r="B131" s="54" t="s">
        <v>554</v>
      </c>
      <c r="C131" s="54" t="s">
        <v>556</v>
      </c>
      <c r="D131" s="54" t="s">
        <v>8</v>
      </c>
      <c r="E131" s="107">
        <f>E132</f>
        <v>150</v>
      </c>
    </row>
    <row r="132" spans="1:6" ht="37.5" outlineLevel="6" x14ac:dyDescent="0.25">
      <c r="A132" s="53" t="s">
        <v>18</v>
      </c>
      <c r="B132" s="54" t="s">
        <v>554</v>
      </c>
      <c r="C132" s="54" t="s">
        <v>556</v>
      </c>
      <c r="D132" s="54" t="s">
        <v>19</v>
      </c>
      <c r="E132" s="107">
        <f>E133</f>
        <v>150</v>
      </c>
    </row>
    <row r="133" spans="1:6" ht="37.5" outlineLevel="6" x14ac:dyDescent="0.25">
      <c r="A133" s="53" t="s">
        <v>20</v>
      </c>
      <c r="B133" s="54" t="s">
        <v>554</v>
      </c>
      <c r="C133" s="54" t="s">
        <v>556</v>
      </c>
      <c r="D133" s="54" t="s">
        <v>21</v>
      </c>
      <c r="E133" s="107">
        <v>150</v>
      </c>
    </row>
    <row r="134" spans="1:6" s="3" customFormat="1" ht="37.5" x14ac:dyDescent="0.25">
      <c r="A134" s="51" t="s">
        <v>57</v>
      </c>
      <c r="B134" s="52" t="s">
        <v>58</v>
      </c>
      <c r="C134" s="52" t="s">
        <v>161</v>
      </c>
      <c r="D134" s="52" t="s">
        <v>8</v>
      </c>
      <c r="E134" s="106">
        <f>E135</f>
        <v>65</v>
      </c>
      <c r="F134" s="200">
        <f>E134/E361</f>
        <v>1.141120132299712E-4</v>
      </c>
    </row>
    <row r="135" spans="1:6" ht="37.5" outlineLevel="1" x14ac:dyDescent="0.25">
      <c r="A135" s="53" t="s">
        <v>59</v>
      </c>
      <c r="B135" s="54" t="s">
        <v>60</v>
      </c>
      <c r="C135" s="54" t="s">
        <v>161</v>
      </c>
      <c r="D135" s="54" t="s">
        <v>8</v>
      </c>
      <c r="E135" s="107">
        <f>E136</f>
        <v>65</v>
      </c>
    </row>
    <row r="136" spans="1:6" outlineLevel="3" x14ac:dyDescent="0.25">
      <c r="A136" s="53" t="s">
        <v>287</v>
      </c>
      <c r="B136" s="54" t="s">
        <v>60</v>
      </c>
      <c r="C136" s="54" t="s">
        <v>162</v>
      </c>
      <c r="D136" s="54" t="s">
        <v>8</v>
      </c>
      <c r="E136" s="107">
        <f>E137</f>
        <v>65</v>
      </c>
    </row>
    <row r="137" spans="1:6" ht="37.5" outlineLevel="4" x14ac:dyDescent="0.25">
      <c r="A137" s="53" t="s">
        <v>61</v>
      </c>
      <c r="B137" s="54" t="s">
        <v>60</v>
      </c>
      <c r="C137" s="54" t="s">
        <v>177</v>
      </c>
      <c r="D137" s="54" t="s">
        <v>8</v>
      </c>
      <c r="E137" s="107">
        <f>E138</f>
        <v>65</v>
      </c>
    </row>
    <row r="138" spans="1:6" ht="18.75" customHeight="1" outlineLevel="5" x14ac:dyDescent="0.25">
      <c r="A138" s="53" t="s">
        <v>18</v>
      </c>
      <c r="B138" s="54" t="s">
        <v>60</v>
      </c>
      <c r="C138" s="54" t="s">
        <v>177</v>
      </c>
      <c r="D138" s="54" t="s">
        <v>19</v>
      </c>
      <c r="E138" s="107">
        <f>E139</f>
        <v>65</v>
      </c>
    </row>
    <row r="139" spans="1:6" ht="37.5" outlineLevel="6" x14ac:dyDescent="0.25">
      <c r="A139" s="53" t="s">
        <v>20</v>
      </c>
      <c r="B139" s="54" t="s">
        <v>60</v>
      </c>
      <c r="C139" s="54" t="s">
        <v>177</v>
      </c>
      <c r="D139" s="54" t="s">
        <v>21</v>
      </c>
      <c r="E139" s="107">
        <v>65</v>
      </c>
    </row>
    <row r="140" spans="1:6" s="3" customFormat="1" x14ac:dyDescent="0.25">
      <c r="A140" s="51" t="s">
        <v>149</v>
      </c>
      <c r="B140" s="52" t="s">
        <v>62</v>
      </c>
      <c r="C140" s="52" t="s">
        <v>161</v>
      </c>
      <c r="D140" s="52" t="s">
        <v>8</v>
      </c>
      <c r="E140" s="106">
        <f>E141+E147+E156</f>
        <v>10186.49</v>
      </c>
      <c r="F140" s="200">
        <f>E140/E361</f>
        <v>1.7883090486876453E-2</v>
      </c>
    </row>
    <row r="141" spans="1:6" s="3" customFormat="1" x14ac:dyDescent="0.25">
      <c r="A141" s="53" t="s">
        <v>151</v>
      </c>
      <c r="B141" s="54" t="s">
        <v>152</v>
      </c>
      <c r="C141" s="54" t="s">
        <v>161</v>
      </c>
      <c r="D141" s="54" t="s">
        <v>8</v>
      </c>
      <c r="E141" s="107">
        <f>E142</f>
        <v>374.49</v>
      </c>
    </row>
    <row r="142" spans="1:6" s="3" customFormat="1" x14ac:dyDescent="0.25">
      <c r="A142" s="53" t="s">
        <v>287</v>
      </c>
      <c r="B142" s="54" t="s">
        <v>152</v>
      </c>
      <c r="C142" s="54" t="s">
        <v>162</v>
      </c>
      <c r="D142" s="54" t="s">
        <v>8</v>
      </c>
      <c r="E142" s="107">
        <f>E143</f>
        <v>374.49</v>
      </c>
    </row>
    <row r="143" spans="1:6" s="3" customFormat="1" x14ac:dyDescent="0.25">
      <c r="A143" s="53" t="s">
        <v>548</v>
      </c>
      <c r="B143" s="54" t="s">
        <v>152</v>
      </c>
      <c r="C143" s="54" t="s">
        <v>547</v>
      </c>
      <c r="D143" s="54" t="s">
        <v>8</v>
      </c>
      <c r="E143" s="107">
        <f>E144</f>
        <v>374.49</v>
      </c>
    </row>
    <row r="144" spans="1:6" s="3" customFormat="1" ht="112.5" x14ac:dyDescent="0.25">
      <c r="A144" s="33" t="s">
        <v>531</v>
      </c>
      <c r="B144" s="54" t="s">
        <v>152</v>
      </c>
      <c r="C144" s="54" t="s">
        <v>567</v>
      </c>
      <c r="D144" s="54" t="s">
        <v>8</v>
      </c>
      <c r="E144" s="107">
        <f>E145</f>
        <v>374.49</v>
      </c>
    </row>
    <row r="145" spans="1:5" s="3" customFormat="1" ht="18" customHeight="1" x14ac:dyDescent="0.25">
      <c r="A145" s="53" t="s">
        <v>18</v>
      </c>
      <c r="B145" s="54" t="s">
        <v>152</v>
      </c>
      <c r="C145" s="54" t="s">
        <v>567</v>
      </c>
      <c r="D145" s="54" t="s">
        <v>19</v>
      </c>
      <c r="E145" s="107">
        <f>E146</f>
        <v>374.49</v>
      </c>
    </row>
    <row r="146" spans="1:5" s="3" customFormat="1" ht="37.5" x14ac:dyDescent="0.25">
      <c r="A146" s="53" t="s">
        <v>20</v>
      </c>
      <c r="B146" s="54" t="s">
        <v>152</v>
      </c>
      <c r="C146" s="54" t="s">
        <v>567</v>
      </c>
      <c r="D146" s="54" t="s">
        <v>21</v>
      </c>
      <c r="E146" s="107">
        <v>374.49</v>
      </c>
    </row>
    <row r="147" spans="1:5" outlineLevel="6" x14ac:dyDescent="0.25">
      <c r="A147" s="53" t="s">
        <v>65</v>
      </c>
      <c r="B147" s="54" t="s">
        <v>66</v>
      </c>
      <c r="C147" s="54" t="s">
        <v>161</v>
      </c>
      <c r="D147" s="54" t="s">
        <v>8</v>
      </c>
      <c r="E147" s="107">
        <f>E148</f>
        <v>8377</v>
      </c>
    </row>
    <row r="148" spans="1:5" ht="56.25" outlineLevel="6" x14ac:dyDescent="0.25">
      <c r="A148" s="53" t="s">
        <v>574</v>
      </c>
      <c r="B148" s="54" t="s">
        <v>66</v>
      </c>
      <c r="C148" s="54" t="s">
        <v>178</v>
      </c>
      <c r="D148" s="54" t="s">
        <v>8</v>
      </c>
      <c r="E148" s="107">
        <f>E149</f>
        <v>8377</v>
      </c>
    </row>
    <row r="149" spans="1:5" ht="37.5" outlineLevel="6" x14ac:dyDescent="0.25">
      <c r="A149" s="53" t="s">
        <v>575</v>
      </c>
      <c r="B149" s="54" t="s">
        <v>66</v>
      </c>
      <c r="C149" s="54" t="s">
        <v>179</v>
      </c>
      <c r="D149" s="54" t="s">
        <v>8</v>
      </c>
      <c r="E149" s="107">
        <f>E150+E153</f>
        <v>8377</v>
      </c>
    </row>
    <row r="150" spans="1:5" ht="56.25" outlineLevel="6" x14ac:dyDescent="0.25">
      <c r="A150" s="53" t="s">
        <v>67</v>
      </c>
      <c r="B150" s="54" t="s">
        <v>66</v>
      </c>
      <c r="C150" s="54" t="s">
        <v>180</v>
      </c>
      <c r="D150" s="54" t="s">
        <v>8</v>
      </c>
      <c r="E150" s="107">
        <f>E151</f>
        <v>5837</v>
      </c>
    </row>
    <row r="151" spans="1:5" ht="18" customHeight="1" outlineLevel="6" x14ac:dyDescent="0.25">
      <c r="A151" s="53" t="s">
        <v>18</v>
      </c>
      <c r="B151" s="54" t="s">
        <v>66</v>
      </c>
      <c r="C151" s="54" t="s">
        <v>180</v>
      </c>
      <c r="D151" s="54" t="s">
        <v>19</v>
      </c>
      <c r="E151" s="107">
        <f>E152</f>
        <v>5837</v>
      </c>
    </row>
    <row r="152" spans="1:5" ht="37.5" outlineLevel="6" x14ac:dyDescent="0.25">
      <c r="A152" s="53" t="s">
        <v>20</v>
      </c>
      <c r="B152" s="54" t="s">
        <v>66</v>
      </c>
      <c r="C152" s="54" t="s">
        <v>180</v>
      </c>
      <c r="D152" s="54" t="s">
        <v>21</v>
      </c>
      <c r="E152" s="107">
        <v>5837</v>
      </c>
    </row>
    <row r="153" spans="1:5" ht="37.5" outlineLevel="6" x14ac:dyDescent="0.25">
      <c r="A153" s="53" t="s">
        <v>557</v>
      </c>
      <c r="B153" s="54" t="s">
        <v>66</v>
      </c>
      <c r="C153" s="54" t="s">
        <v>558</v>
      </c>
      <c r="D153" s="54" t="s">
        <v>8</v>
      </c>
      <c r="E153" s="107">
        <f>E154</f>
        <v>2540</v>
      </c>
    </row>
    <row r="154" spans="1:5" ht="21.75" customHeight="1" outlineLevel="6" x14ac:dyDescent="0.25">
      <c r="A154" s="53" t="s">
        <v>18</v>
      </c>
      <c r="B154" s="54" t="s">
        <v>66</v>
      </c>
      <c r="C154" s="54" t="s">
        <v>558</v>
      </c>
      <c r="D154" s="54" t="s">
        <v>19</v>
      </c>
      <c r="E154" s="107">
        <f>E155</f>
        <v>2540</v>
      </c>
    </row>
    <row r="155" spans="1:5" ht="37.5" outlineLevel="6" x14ac:dyDescent="0.25">
      <c r="A155" s="53" t="s">
        <v>20</v>
      </c>
      <c r="B155" s="54" t="s">
        <v>66</v>
      </c>
      <c r="C155" s="54" t="s">
        <v>558</v>
      </c>
      <c r="D155" s="54" t="s">
        <v>21</v>
      </c>
      <c r="E155" s="107">
        <v>2540</v>
      </c>
    </row>
    <row r="156" spans="1:5" outlineLevel="1" x14ac:dyDescent="0.25">
      <c r="A156" s="53" t="s">
        <v>69</v>
      </c>
      <c r="B156" s="54" t="s">
        <v>70</v>
      </c>
      <c r="C156" s="54" t="s">
        <v>161</v>
      </c>
      <c r="D156" s="54" t="s">
        <v>8</v>
      </c>
      <c r="E156" s="107">
        <f>E157</f>
        <v>1435</v>
      </c>
    </row>
    <row r="157" spans="1:5" ht="37.5" outlineLevel="1" x14ac:dyDescent="0.25">
      <c r="A157" s="53" t="s">
        <v>576</v>
      </c>
      <c r="B157" s="54" t="s">
        <v>70</v>
      </c>
      <c r="C157" s="54" t="s">
        <v>168</v>
      </c>
      <c r="D157" s="54" t="s">
        <v>8</v>
      </c>
      <c r="E157" s="107">
        <f>E158</f>
        <v>1435</v>
      </c>
    </row>
    <row r="158" spans="1:5" ht="56.25" outlineLevel="1" x14ac:dyDescent="0.25">
      <c r="A158" s="53" t="s">
        <v>577</v>
      </c>
      <c r="B158" s="54" t="s">
        <v>70</v>
      </c>
      <c r="C158" s="54" t="s">
        <v>292</v>
      </c>
      <c r="D158" s="54" t="s">
        <v>8</v>
      </c>
      <c r="E158" s="107">
        <f>E162+E159</f>
        <v>1435</v>
      </c>
    </row>
    <row r="159" spans="1:5" outlineLevel="1" x14ac:dyDescent="0.25">
      <c r="A159" s="53" t="s">
        <v>340</v>
      </c>
      <c r="B159" s="54" t="s">
        <v>70</v>
      </c>
      <c r="C159" s="54" t="s">
        <v>341</v>
      </c>
      <c r="D159" s="54" t="s">
        <v>8</v>
      </c>
      <c r="E159" s="107">
        <f>E160</f>
        <v>30</v>
      </c>
    </row>
    <row r="160" spans="1:5" ht="17.25" customHeight="1" outlineLevel="1" x14ac:dyDescent="0.25">
      <c r="A160" s="53" t="s">
        <v>18</v>
      </c>
      <c r="B160" s="54" t="s">
        <v>70</v>
      </c>
      <c r="C160" s="54" t="s">
        <v>341</v>
      </c>
      <c r="D160" s="54" t="s">
        <v>19</v>
      </c>
      <c r="E160" s="107">
        <f>E161</f>
        <v>30</v>
      </c>
    </row>
    <row r="161" spans="1:6" ht="37.5" outlineLevel="1" x14ac:dyDescent="0.25">
      <c r="A161" s="53" t="s">
        <v>20</v>
      </c>
      <c r="B161" s="54" t="s">
        <v>70</v>
      </c>
      <c r="C161" s="54" t="s">
        <v>341</v>
      </c>
      <c r="D161" s="54" t="s">
        <v>21</v>
      </c>
      <c r="E161" s="107">
        <v>30</v>
      </c>
    </row>
    <row r="162" spans="1:6" outlineLevel="4" x14ac:dyDescent="0.25">
      <c r="A162" s="53" t="s">
        <v>71</v>
      </c>
      <c r="B162" s="54" t="s">
        <v>70</v>
      </c>
      <c r="C162" s="54" t="s">
        <v>181</v>
      </c>
      <c r="D162" s="54" t="s">
        <v>8</v>
      </c>
      <c r="E162" s="107">
        <f>E163</f>
        <v>1405</v>
      </c>
    </row>
    <row r="163" spans="1:6" ht="17.25" customHeight="1" outlineLevel="5" x14ac:dyDescent="0.25">
      <c r="A163" s="53" t="s">
        <v>18</v>
      </c>
      <c r="B163" s="54" t="s">
        <v>70</v>
      </c>
      <c r="C163" s="54" t="s">
        <v>181</v>
      </c>
      <c r="D163" s="54" t="s">
        <v>19</v>
      </c>
      <c r="E163" s="107">
        <f>E164</f>
        <v>1405</v>
      </c>
    </row>
    <row r="164" spans="1:6" ht="37.5" outlineLevel="6" x14ac:dyDescent="0.25">
      <c r="A164" s="53" t="s">
        <v>20</v>
      </c>
      <c r="B164" s="54" t="s">
        <v>70</v>
      </c>
      <c r="C164" s="54" t="s">
        <v>181</v>
      </c>
      <c r="D164" s="54" t="s">
        <v>21</v>
      </c>
      <c r="E164" s="107">
        <v>1405</v>
      </c>
    </row>
    <row r="165" spans="1:6" s="3" customFormat="1" x14ac:dyDescent="0.25">
      <c r="A165" s="51" t="s">
        <v>72</v>
      </c>
      <c r="B165" s="52" t="s">
        <v>73</v>
      </c>
      <c r="C165" s="52" t="s">
        <v>161</v>
      </c>
      <c r="D165" s="52" t="s">
        <v>8</v>
      </c>
      <c r="E165" s="106">
        <f>E166+E172+E187</f>
        <v>6155</v>
      </c>
      <c r="F165" s="200">
        <f>E165/E361</f>
        <v>1.0805529868161121E-2</v>
      </c>
    </row>
    <row r="166" spans="1:6" s="3" customFormat="1" x14ac:dyDescent="0.25">
      <c r="A166" s="53" t="s">
        <v>74</v>
      </c>
      <c r="B166" s="54" t="s">
        <v>75</v>
      </c>
      <c r="C166" s="54" t="s">
        <v>161</v>
      </c>
      <c r="D166" s="54" t="s">
        <v>8</v>
      </c>
      <c r="E166" s="107">
        <f>E167</f>
        <v>1000</v>
      </c>
    </row>
    <row r="167" spans="1:6" s="3" customFormat="1" ht="56.25" x14ac:dyDescent="0.25">
      <c r="A167" s="53" t="s">
        <v>574</v>
      </c>
      <c r="B167" s="54" t="s">
        <v>75</v>
      </c>
      <c r="C167" s="54" t="s">
        <v>178</v>
      </c>
      <c r="D167" s="54" t="s">
        <v>8</v>
      </c>
      <c r="E167" s="107">
        <f>E168</f>
        <v>1000</v>
      </c>
    </row>
    <row r="168" spans="1:6" s="3" customFormat="1" ht="37.5" x14ac:dyDescent="0.25">
      <c r="A168" s="53" t="s">
        <v>578</v>
      </c>
      <c r="B168" s="54" t="s">
        <v>75</v>
      </c>
      <c r="C168" s="54" t="s">
        <v>182</v>
      </c>
      <c r="D168" s="54" t="s">
        <v>8</v>
      </c>
      <c r="E168" s="107">
        <f>E169</f>
        <v>1000</v>
      </c>
    </row>
    <row r="169" spans="1:6" s="3" customFormat="1" ht="75" x14ac:dyDescent="0.3">
      <c r="A169" s="75" t="s">
        <v>76</v>
      </c>
      <c r="B169" s="54" t="s">
        <v>75</v>
      </c>
      <c r="C169" s="54" t="s">
        <v>183</v>
      </c>
      <c r="D169" s="54" t="s">
        <v>8</v>
      </c>
      <c r="E169" s="107">
        <f>E170</f>
        <v>1000</v>
      </c>
    </row>
    <row r="170" spans="1:6" s="3" customFormat="1" ht="18.75" customHeight="1" x14ac:dyDescent="0.25">
      <c r="A170" s="53" t="s">
        <v>18</v>
      </c>
      <c r="B170" s="54" t="s">
        <v>75</v>
      </c>
      <c r="C170" s="54" t="s">
        <v>183</v>
      </c>
      <c r="D170" s="54" t="s">
        <v>19</v>
      </c>
      <c r="E170" s="107">
        <f>E171</f>
        <v>1000</v>
      </c>
    </row>
    <row r="171" spans="1:6" s="3" customFormat="1" ht="37.5" x14ac:dyDescent="0.25">
      <c r="A171" s="53" t="s">
        <v>20</v>
      </c>
      <c r="B171" s="54" t="s">
        <v>75</v>
      </c>
      <c r="C171" s="54" t="s">
        <v>183</v>
      </c>
      <c r="D171" s="54" t="s">
        <v>21</v>
      </c>
      <c r="E171" s="107">
        <v>1000</v>
      </c>
    </row>
    <row r="172" spans="1:6" s="3" customFormat="1" x14ac:dyDescent="0.25">
      <c r="A172" s="53" t="s">
        <v>77</v>
      </c>
      <c r="B172" s="54" t="s">
        <v>78</v>
      </c>
      <c r="C172" s="54" t="s">
        <v>161</v>
      </c>
      <c r="D172" s="54" t="s">
        <v>8</v>
      </c>
      <c r="E172" s="107">
        <f>E173</f>
        <v>4905</v>
      </c>
    </row>
    <row r="173" spans="1:6" s="3" customFormat="1" ht="56.25" x14ac:dyDescent="0.25">
      <c r="A173" s="53" t="s">
        <v>574</v>
      </c>
      <c r="B173" s="54" t="s">
        <v>78</v>
      </c>
      <c r="C173" s="54" t="s">
        <v>178</v>
      </c>
      <c r="D173" s="54" t="s">
        <v>8</v>
      </c>
      <c r="E173" s="107">
        <f>E174</f>
        <v>4905</v>
      </c>
    </row>
    <row r="174" spans="1:6" s="3" customFormat="1" ht="37.5" x14ac:dyDescent="0.25">
      <c r="A174" s="53" t="s">
        <v>578</v>
      </c>
      <c r="B174" s="54" t="s">
        <v>78</v>
      </c>
      <c r="C174" s="54" t="s">
        <v>182</v>
      </c>
      <c r="D174" s="54" t="s">
        <v>8</v>
      </c>
      <c r="E174" s="107">
        <f>E175+E178+E181+E184</f>
        <v>4905</v>
      </c>
    </row>
    <row r="175" spans="1:6" s="3" customFormat="1" ht="75" x14ac:dyDescent="0.3">
      <c r="A175" s="75" t="s">
        <v>79</v>
      </c>
      <c r="B175" s="54" t="s">
        <v>78</v>
      </c>
      <c r="C175" s="54" t="s">
        <v>184</v>
      </c>
      <c r="D175" s="54" t="s">
        <v>8</v>
      </c>
      <c r="E175" s="107">
        <f>E176</f>
        <v>1000</v>
      </c>
    </row>
    <row r="176" spans="1:6" s="3" customFormat="1" ht="18" customHeight="1" x14ac:dyDescent="0.25">
      <c r="A176" s="53" t="s">
        <v>18</v>
      </c>
      <c r="B176" s="54" t="s">
        <v>78</v>
      </c>
      <c r="C176" s="54" t="s">
        <v>184</v>
      </c>
      <c r="D176" s="54" t="s">
        <v>19</v>
      </c>
      <c r="E176" s="107">
        <f>E177</f>
        <v>1000</v>
      </c>
    </row>
    <row r="177" spans="1:6" s="3" customFormat="1" ht="37.5" x14ac:dyDescent="0.25">
      <c r="A177" s="53" t="s">
        <v>20</v>
      </c>
      <c r="B177" s="54" t="s">
        <v>78</v>
      </c>
      <c r="C177" s="54" t="s">
        <v>184</v>
      </c>
      <c r="D177" s="54" t="s">
        <v>21</v>
      </c>
      <c r="E177" s="107">
        <v>1000</v>
      </c>
    </row>
    <row r="178" spans="1:6" s="3" customFormat="1" ht="37.5" x14ac:dyDescent="0.25">
      <c r="A178" s="53" t="s">
        <v>373</v>
      </c>
      <c r="B178" s="54" t="s">
        <v>78</v>
      </c>
      <c r="C178" s="54" t="s">
        <v>374</v>
      </c>
      <c r="D178" s="54" t="s">
        <v>8</v>
      </c>
      <c r="E178" s="107">
        <f>E179</f>
        <v>1050</v>
      </c>
    </row>
    <row r="179" spans="1:6" s="3" customFormat="1" x14ac:dyDescent="0.25">
      <c r="A179" s="53" t="s">
        <v>22</v>
      </c>
      <c r="B179" s="54" t="s">
        <v>78</v>
      </c>
      <c r="C179" s="54" t="s">
        <v>374</v>
      </c>
      <c r="D179" s="54" t="s">
        <v>23</v>
      </c>
      <c r="E179" s="107">
        <f>E180</f>
        <v>1050</v>
      </c>
    </row>
    <row r="180" spans="1:6" s="3" customFormat="1" ht="37.5" x14ac:dyDescent="0.25">
      <c r="A180" s="53" t="s">
        <v>63</v>
      </c>
      <c r="B180" s="54" t="s">
        <v>78</v>
      </c>
      <c r="C180" s="54" t="s">
        <v>374</v>
      </c>
      <c r="D180" s="54" t="s">
        <v>64</v>
      </c>
      <c r="E180" s="107">
        <v>1050</v>
      </c>
    </row>
    <row r="181" spans="1:6" s="3" customFormat="1" ht="37.5" x14ac:dyDescent="0.25">
      <c r="A181" s="53" t="s">
        <v>401</v>
      </c>
      <c r="B181" s="54" t="s">
        <v>78</v>
      </c>
      <c r="C181" s="54" t="s">
        <v>402</v>
      </c>
      <c r="D181" s="54" t="s">
        <v>8</v>
      </c>
      <c r="E181" s="107">
        <f>E182</f>
        <v>855</v>
      </c>
    </row>
    <row r="182" spans="1:6" s="3" customFormat="1" x14ac:dyDescent="0.25">
      <c r="A182" s="53" t="s">
        <v>22</v>
      </c>
      <c r="B182" s="54" t="s">
        <v>78</v>
      </c>
      <c r="C182" s="54" t="s">
        <v>402</v>
      </c>
      <c r="D182" s="54" t="s">
        <v>23</v>
      </c>
      <c r="E182" s="107">
        <f>E183</f>
        <v>855</v>
      </c>
    </row>
    <row r="183" spans="1:6" s="3" customFormat="1" ht="37.5" x14ac:dyDescent="0.25">
      <c r="A183" s="53" t="s">
        <v>63</v>
      </c>
      <c r="B183" s="54" t="s">
        <v>78</v>
      </c>
      <c r="C183" s="54" t="s">
        <v>402</v>
      </c>
      <c r="D183" s="54" t="s">
        <v>64</v>
      </c>
      <c r="E183" s="107">
        <v>855</v>
      </c>
    </row>
    <row r="184" spans="1:6" s="3" customFormat="1" ht="56.25" x14ac:dyDescent="0.25">
      <c r="A184" s="53" t="s">
        <v>403</v>
      </c>
      <c r="B184" s="54" t="s">
        <v>78</v>
      </c>
      <c r="C184" s="54" t="s">
        <v>404</v>
      </c>
      <c r="D184" s="54" t="s">
        <v>8</v>
      </c>
      <c r="E184" s="107">
        <f>E185</f>
        <v>2000</v>
      </c>
    </row>
    <row r="185" spans="1:6" s="3" customFormat="1" ht="37.5" x14ac:dyDescent="0.25">
      <c r="A185" s="53" t="s">
        <v>405</v>
      </c>
      <c r="B185" s="54" t="s">
        <v>78</v>
      </c>
      <c r="C185" s="54" t="s">
        <v>404</v>
      </c>
      <c r="D185" s="54" t="s">
        <v>406</v>
      </c>
      <c r="E185" s="107">
        <f>E186</f>
        <v>2000</v>
      </c>
    </row>
    <row r="186" spans="1:6" s="3" customFormat="1" x14ac:dyDescent="0.25">
      <c r="A186" s="53" t="s">
        <v>407</v>
      </c>
      <c r="B186" s="54" t="s">
        <v>78</v>
      </c>
      <c r="C186" s="54" t="s">
        <v>404</v>
      </c>
      <c r="D186" s="54" t="s">
        <v>408</v>
      </c>
      <c r="E186" s="107">
        <v>2000</v>
      </c>
    </row>
    <row r="187" spans="1:6" s="3" customFormat="1" x14ac:dyDescent="0.25">
      <c r="A187" s="53" t="s">
        <v>80</v>
      </c>
      <c r="B187" s="54" t="s">
        <v>81</v>
      </c>
      <c r="C187" s="54" t="s">
        <v>161</v>
      </c>
      <c r="D187" s="54" t="s">
        <v>8</v>
      </c>
      <c r="E187" s="107">
        <f>E188</f>
        <v>250</v>
      </c>
    </row>
    <row r="188" spans="1:6" s="3" customFormat="1" ht="56.25" x14ac:dyDescent="0.25">
      <c r="A188" s="53" t="s">
        <v>574</v>
      </c>
      <c r="B188" s="54" t="s">
        <v>81</v>
      </c>
      <c r="C188" s="54" t="s">
        <v>178</v>
      </c>
      <c r="D188" s="54" t="s">
        <v>8</v>
      </c>
      <c r="E188" s="107">
        <f>E189</f>
        <v>250</v>
      </c>
    </row>
    <row r="189" spans="1:6" s="3" customFormat="1" ht="75" x14ac:dyDescent="0.3">
      <c r="A189" s="75" t="s">
        <v>289</v>
      </c>
      <c r="B189" s="54" t="s">
        <v>81</v>
      </c>
      <c r="C189" s="54" t="s">
        <v>185</v>
      </c>
      <c r="D189" s="54" t="s">
        <v>8</v>
      </c>
      <c r="E189" s="107">
        <f>E190</f>
        <v>250</v>
      </c>
    </row>
    <row r="190" spans="1:6" s="3" customFormat="1" ht="18.75" customHeight="1" x14ac:dyDescent="0.25">
      <c r="A190" s="53" t="s">
        <v>18</v>
      </c>
      <c r="B190" s="54" t="s">
        <v>81</v>
      </c>
      <c r="C190" s="54" t="s">
        <v>185</v>
      </c>
      <c r="D190" s="54" t="s">
        <v>19</v>
      </c>
      <c r="E190" s="107">
        <f>E191</f>
        <v>250</v>
      </c>
    </row>
    <row r="191" spans="1:6" s="3" customFormat="1" ht="37.5" x14ac:dyDescent="0.25">
      <c r="A191" s="53" t="s">
        <v>20</v>
      </c>
      <c r="B191" s="54" t="s">
        <v>81</v>
      </c>
      <c r="C191" s="54" t="s">
        <v>185</v>
      </c>
      <c r="D191" s="54" t="s">
        <v>21</v>
      </c>
      <c r="E191" s="107">
        <v>250</v>
      </c>
    </row>
    <row r="192" spans="1:6" s="3" customFormat="1" x14ac:dyDescent="0.25">
      <c r="A192" s="51" t="s">
        <v>83</v>
      </c>
      <c r="B192" s="52" t="s">
        <v>84</v>
      </c>
      <c r="C192" s="52" t="s">
        <v>161</v>
      </c>
      <c r="D192" s="52" t="s">
        <v>8</v>
      </c>
      <c r="E192" s="106">
        <f>E193</f>
        <v>175</v>
      </c>
      <c r="F192" s="200">
        <f>E192/E361</f>
        <v>3.0722465100376862E-4</v>
      </c>
    </row>
    <row r="193" spans="1:7" outlineLevel="1" x14ac:dyDescent="0.25">
      <c r="A193" s="53" t="s">
        <v>85</v>
      </c>
      <c r="B193" s="54" t="s">
        <v>86</v>
      </c>
      <c r="C193" s="54" t="s">
        <v>161</v>
      </c>
      <c r="D193" s="54" t="s">
        <v>8</v>
      </c>
      <c r="E193" s="107">
        <f>E194</f>
        <v>175</v>
      </c>
    </row>
    <row r="194" spans="1:7" ht="37.5" outlineLevel="2" x14ac:dyDescent="0.25">
      <c r="A194" s="53" t="s">
        <v>579</v>
      </c>
      <c r="B194" s="54" t="s">
        <v>86</v>
      </c>
      <c r="C194" s="54" t="s">
        <v>186</v>
      </c>
      <c r="D194" s="54" t="s">
        <v>8</v>
      </c>
      <c r="E194" s="107">
        <f>E195+E199+E202</f>
        <v>175</v>
      </c>
    </row>
    <row r="195" spans="1:7" ht="56.25" outlineLevel="2" x14ac:dyDescent="0.25">
      <c r="A195" s="53" t="s">
        <v>580</v>
      </c>
      <c r="B195" s="54" t="s">
        <v>86</v>
      </c>
      <c r="C195" s="54" t="s">
        <v>356</v>
      </c>
      <c r="D195" s="54" t="s">
        <v>8</v>
      </c>
      <c r="E195" s="107">
        <f>E196</f>
        <v>100</v>
      </c>
    </row>
    <row r="196" spans="1:7" outlineLevel="2" x14ac:dyDescent="0.25">
      <c r="A196" s="53" t="s">
        <v>357</v>
      </c>
      <c r="B196" s="54" t="s">
        <v>86</v>
      </c>
      <c r="C196" s="54" t="s">
        <v>358</v>
      </c>
      <c r="D196" s="54" t="s">
        <v>8</v>
      </c>
      <c r="E196" s="107">
        <f>E197</f>
        <v>100</v>
      </c>
    </row>
    <row r="197" spans="1:7" ht="17.25" customHeight="1" outlineLevel="2" x14ac:dyDescent="0.25">
      <c r="A197" s="53" t="s">
        <v>18</v>
      </c>
      <c r="B197" s="54" t="s">
        <v>86</v>
      </c>
      <c r="C197" s="54" t="s">
        <v>358</v>
      </c>
      <c r="D197" s="54" t="s">
        <v>19</v>
      </c>
      <c r="E197" s="107">
        <f>E198</f>
        <v>100</v>
      </c>
    </row>
    <row r="198" spans="1:7" ht="37.5" outlineLevel="2" x14ac:dyDescent="0.25">
      <c r="A198" s="53" t="s">
        <v>20</v>
      </c>
      <c r="B198" s="54" t="s">
        <v>86</v>
      </c>
      <c r="C198" s="54" t="s">
        <v>358</v>
      </c>
      <c r="D198" s="54" t="s">
        <v>21</v>
      </c>
      <c r="E198" s="107">
        <v>100</v>
      </c>
    </row>
    <row r="199" spans="1:7" outlineLevel="4" x14ac:dyDescent="0.25">
      <c r="A199" s="53" t="s">
        <v>88</v>
      </c>
      <c r="B199" s="54" t="s">
        <v>86</v>
      </c>
      <c r="C199" s="54" t="s">
        <v>187</v>
      </c>
      <c r="D199" s="54" t="s">
        <v>8</v>
      </c>
      <c r="E199" s="107">
        <f>E200</f>
        <v>45</v>
      </c>
    </row>
    <row r="200" spans="1:7" ht="18.75" customHeight="1" outlineLevel="5" x14ac:dyDescent="0.25">
      <c r="A200" s="53" t="s">
        <v>18</v>
      </c>
      <c r="B200" s="54" t="s">
        <v>86</v>
      </c>
      <c r="C200" s="54" t="s">
        <v>187</v>
      </c>
      <c r="D200" s="54" t="s">
        <v>19</v>
      </c>
      <c r="E200" s="107">
        <f>E201</f>
        <v>45</v>
      </c>
    </row>
    <row r="201" spans="1:7" ht="37.5" outlineLevel="6" x14ac:dyDescent="0.25">
      <c r="A201" s="53" t="s">
        <v>20</v>
      </c>
      <c r="B201" s="54" t="s">
        <v>86</v>
      </c>
      <c r="C201" s="54" t="s">
        <v>187</v>
      </c>
      <c r="D201" s="54" t="s">
        <v>21</v>
      </c>
      <c r="E201" s="107">
        <v>45</v>
      </c>
    </row>
    <row r="202" spans="1:7" outlineLevel="4" x14ac:dyDescent="0.25">
      <c r="A202" s="53" t="s">
        <v>87</v>
      </c>
      <c r="B202" s="54" t="s">
        <v>86</v>
      </c>
      <c r="C202" s="54" t="s">
        <v>359</v>
      </c>
      <c r="D202" s="54" t="s">
        <v>8</v>
      </c>
      <c r="E202" s="107">
        <f>E203</f>
        <v>30</v>
      </c>
    </row>
    <row r="203" spans="1:7" ht="18.75" customHeight="1" outlineLevel="5" x14ac:dyDescent="0.25">
      <c r="A203" s="53" t="s">
        <v>18</v>
      </c>
      <c r="B203" s="54" t="s">
        <v>86</v>
      </c>
      <c r="C203" s="54" t="s">
        <v>359</v>
      </c>
      <c r="D203" s="54" t="s">
        <v>19</v>
      </c>
      <c r="E203" s="107">
        <f>E204</f>
        <v>30</v>
      </c>
    </row>
    <row r="204" spans="1:7" ht="37.5" outlineLevel="6" x14ac:dyDescent="0.25">
      <c r="A204" s="53" t="s">
        <v>20</v>
      </c>
      <c r="B204" s="54" t="s">
        <v>86</v>
      </c>
      <c r="C204" s="54" t="s">
        <v>359</v>
      </c>
      <c r="D204" s="54" t="s">
        <v>21</v>
      </c>
      <c r="E204" s="107">
        <v>30</v>
      </c>
      <c r="G204" s="1" t="s">
        <v>68</v>
      </c>
    </row>
    <row r="205" spans="1:7" s="3" customFormat="1" x14ac:dyDescent="0.25">
      <c r="A205" s="51" t="s">
        <v>89</v>
      </c>
      <c r="B205" s="52" t="s">
        <v>90</v>
      </c>
      <c r="C205" s="52" t="s">
        <v>161</v>
      </c>
      <c r="D205" s="52" t="s">
        <v>8</v>
      </c>
      <c r="E205" s="106">
        <f>E206+E230+E254+E267+E281</f>
        <v>450514.44400000008</v>
      </c>
      <c r="F205" s="200">
        <f>E205/E361</f>
        <v>0.79090938760032514</v>
      </c>
    </row>
    <row r="206" spans="1:7" outlineLevel="1" x14ac:dyDescent="0.25">
      <c r="A206" s="53" t="s">
        <v>139</v>
      </c>
      <c r="B206" s="54" t="s">
        <v>140</v>
      </c>
      <c r="C206" s="54" t="s">
        <v>161</v>
      </c>
      <c r="D206" s="54" t="s">
        <v>8</v>
      </c>
      <c r="E206" s="107">
        <f>E207</f>
        <v>102823.55499999999</v>
      </c>
    </row>
    <row r="207" spans="1:7" ht="37.5" outlineLevel="2" x14ac:dyDescent="0.25">
      <c r="A207" s="53" t="s">
        <v>587</v>
      </c>
      <c r="B207" s="54" t="s">
        <v>140</v>
      </c>
      <c r="C207" s="54" t="s">
        <v>190</v>
      </c>
      <c r="D207" s="54" t="s">
        <v>8</v>
      </c>
      <c r="E207" s="107">
        <f>E208</f>
        <v>102823.55499999999</v>
      </c>
    </row>
    <row r="208" spans="1:7" ht="37.5" outlineLevel="3" x14ac:dyDescent="0.25">
      <c r="A208" s="53" t="s">
        <v>602</v>
      </c>
      <c r="B208" s="54" t="s">
        <v>140</v>
      </c>
      <c r="C208" s="54" t="s">
        <v>191</v>
      </c>
      <c r="D208" s="54" t="s">
        <v>8</v>
      </c>
      <c r="E208" s="107">
        <f>+E221+E209+E215+E218+E227+E212+E224</f>
        <v>102823.55499999999</v>
      </c>
    </row>
    <row r="209" spans="1:5" ht="37.5" outlineLevel="4" x14ac:dyDescent="0.25">
      <c r="A209" s="53" t="s">
        <v>142</v>
      </c>
      <c r="B209" s="54" t="s">
        <v>140</v>
      </c>
      <c r="C209" s="54" t="s">
        <v>201</v>
      </c>
      <c r="D209" s="54" t="s">
        <v>8</v>
      </c>
      <c r="E209" s="107">
        <f>E210</f>
        <v>39658.605000000003</v>
      </c>
    </row>
    <row r="210" spans="1:5" ht="37.5" outlineLevel="5" x14ac:dyDescent="0.25">
      <c r="A210" s="53" t="s">
        <v>53</v>
      </c>
      <c r="B210" s="54" t="s">
        <v>140</v>
      </c>
      <c r="C210" s="54" t="s">
        <v>201</v>
      </c>
      <c r="D210" s="54" t="s">
        <v>54</v>
      </c>
      <c r="E210" s="107">
        <f>E211</f>
        <v>39658.605000000003</v>
      </c>
    </row>
    <row r="211" spans="1:5" outlineLevel="6" x14ac:dyDescent="0.25">
      <c r="A211" s="53" t="s">
        <v>94</v>
      </c>
      <c r="B211" s="54" t="s">
        <v>140</v>
      </c>
      <c r="C211" s="54" t="s">
        <v>201</v>
      </c>
      <c r="D211" s="54" t="s">
        <v>95</v>
      </c>
      <c r="E211" s="107">
        <v>39658.605000000003</v>
      </c>
    </row>
    <row r="212" spans="1:5" ht="75.75" customHeight="1" outlineLevel="4" x14ac:dyDescent="0.25">
      <c r="A212" s="33" t="s">
        <v>526</v>
      </c>
      <c r="B212" s="54" t="s">
        <v>140</v>
      </c>
      <c r="C212" s="54" t="s">
        <v>202</v>
      </c>
      <c r="D212" s="54" t="s">
        <v>8</v>
      </c>
      <c r="E212" s="107">
        <f>E213</f>
        <v>58282.45</v>
      </c>
    </row>
    <row r="213" spans="1:5" ht="37.5" outlineLevel="5" x14ac:dyDescent="0.25">
      <c r="A213" s="53" t="s">
        <v>53</v>
      </c>
      <c r="B213" s="54" t="s">
        <v>140</v>
      </c>
      <c r="C213" s="54" t="s">
        <v>202</v>
      </c>
      <c r="D213" s="54" t="s">
        <v>54</v>
      </c>
      <c r="E213" s="107">
        <f>E214</f>
        <v>58282.45</v>
      </c>
    </row>
    <row r="214" spans="1:5" outlineLevel="6" x14ac:dyDescent="0.25">
      <c r="A214" s="53" t="s">
        <v>94</v>
      </c>
      <c r="B214" s="54" t="s">
        <v>140</v>
      </c>
      <c r="C214" s="54" t="s">
        <v>202</v>
      </c>
      <c r="D214" s="54" t="s">
        <v>95</v>
      </c>
      <c r="E214" s="107">
        <v>58282.45</v>
      </c>
    </row>
    <row r="215" spans="1:5" ht="37.5" outlineLevel="6" x14ac:dyDescent="0.25">
      <c r="A215" s="53" t="s">
        <v>561</v>
      </c>
      <c r="B215" s="54" t="s">
        <v>140</v>
      </c>
      <c r="C215" s="54" t="s">
        <v>562</v>
      </c>
      <c r="D215" s="54" t="s">
        <v>8</v>
      </c>
      <c r="E215" s="107">
        <f>E216</f>
        <v>320</v>
      </c>
    </row>
    <row r="216" spans="1:5" ht="37.5" outlineLevel="6" x14ac:dyDescent="0.25">
      <c r="A216" s="53" t="s">
        <v>53</v>
      </c>
      <c r="B216" s="54" t="s">
        <v>140</v>
      </c>
      <c r="C216" s="54" t="s">
        <v>562</v>
      </c>
      <c r="D216" s="54" t="s">
        <v>54</v>
      </c>
      <c r="E216" s="107">
        <f>E217</f>
        <v>320</v>
      </c>
    </row>
    <row r="217" spans="1:5" outlineLevel="6" x14ac:dyDescent="0.25">
      <c r="A217" s="53" t="s">
        <v>94</v>
      </c>
      <c r="B217" s="54" t="s">
        <v>140</v>
      </c>
      <c r="C217" s="54" t="s">
        <v>562</v>
      </c>
      <c r="D217" s="54" t="s">
        <v>95</v>
      </c>
      <c r="E217" s="107">
        <v>320</v>
      </c>
    </row>
    <row r="218" spans="1:5" outlineLevel="6" x14ac:dyDescent="0.25">
      <c r="A218" s="53" t="s">
        <v>412</v>
      </c>
      <c r="B218" s="54" t="s">
        <v>140</v>
      </c>
      <c r="C218" s="54" t="s">
        <v>563</v>
      </c>
      <c r="D218" s="54" t="s">
        <v>8</v>
      </c>
      <c r="E218" s="107">
        <f>E219</f>
        <v>45</v>
      </c>
    </row>
    <row r="219" spans="1:5" ht="37.5" outlineLevel="6" x14ac:dyDescent="0.25">
      <c r="A219" s="53" t="s">
        <v>53</v>
      </c>
      <c r="B219" s="54" t="s">
        <v>140</v>
      </c>
      <c r="C219" s="54" t="s">
        <v>563</v>
      </c>
      <c r="D219" s="54" t="s">
        <v>54</v>
      </c>
      <c r="E219" s="107">
        <f>E220</f>
        <v>45</v>
      </c>
    </row>
    <row r="220" spans="1:5" outlineLevel="6" x14ac:dyDescent="0.25">
      <c r="A220" s="53" t="s">
        <v>94</v>
      </c>
      <c r="B220" s="54" t="s">
        <v>140</v>
      </c>
      <c r="C220" s="54" t="s">
        <v>563</v>
      </c>
      <c r="D220" s="54" t="s">
        <v>95</v>
      </c>
      <c r="E220" s="107">
        <v>45</v>
      </c>
    </row>
    <row r="221" spans="1:5" outlineLevel="6" x14ac:dyDescent="0.25">
      <c r="A221" s="53" t="s">
        <v>141</v>
      </c>
      <c r="B221" s="54" t="s">
        <v>140</v>
      </c>
      <c r="C221" s="54" t="s">
        <v>200</v>
      </c>
      <c r="D221" s="54" t="s">
        <v>8</v>
      </c>
      <c r="E221" s="107">
        <f>E222</f>
        <v>128.69999999999999</v>
      </c>
    </row>
    <row r="222" spans="1:5" ht="37.5" outlineLevel="6" x14ac:dyDescent="0.25">
      <c r="A222" s="53" t="s">
        <v>53</v>
      </c>
      <c r="B222" s="54" t="s">
        <v>140</v>
      </c>
      <c r="C222" s="54" t="s">
        <v>200</v>
      </c>
      <c r="D222" s="54" t="s">
        <v>54</v>
      </c>
      <c r="E222" s="107">
        <f>E223</f>
        <v>128.69999999999999</v>
      </c>
    </row>
    <row r="223" spans="1:5" outlineLevel="6" x14ac:dyDescent="0.25">
      <c r="A223" s="53" t="s">
        <v>94</v>
      </c>
      <c r="B223" s="54" t="s">
        <v>140</v>
      </c>
      <c r="C223" s="54" t="s">
        <v>200</v>
      </c>
      <c r="D223" s="54" t="s">
        <v>95</v>
      </c>
      <c r="E223" s="107">
        <v>128.69999999999999</v>
      </c>
    </row>
    <row r="224" spans="1:5" ht="56.25" outlineLevel="6" x14ac:dyDescent="0.25">
      <c r="A224" s="53" t="s">
        <v>565</v>
      </c>
      <c r="B224" s="54" t="s">
        <v>140</v>
      </c>
      <c r="C224" s="54" t="s">
        <v>564</v>
      </c>
      <c r="D224" s="54" t="s">
        <v>8</v>
      </c>
      <c r="E224" s="107">
        <f>E225</f>
        <v>2000</v>
      </c>
    </row>
    <row r="225" spans="1:5" ht="37.5" outlineLevel="6" x14ac:dyDescent="0.25">
      <c r="A225" s="53" t="s">
        <v>405</v>
      </c>
      <c r="B225" s="54" t="s">
        <v>140</v>
      </c>
      <c r="C225" s="54" t="s">
        <v>564</v>
      </c>
      <c r="D225" s="54" t="s">
        <v>406</v>
      </c>
      <c r="E225" s="107">
        <f>E226</f>
        <v>2000</v>
      </c>
    </row>
    <row r="226" spans="1:5" outlineLevel="6" x14ac:dyDescent="0.25">
      <c r="A226" s="53" t="s">
        <v>407</v>
      </c>
      <c r="B226" s="54" t="s">
        <v>140</v>
      </c>
      <c r="C226" s="54" t="s">
        <v>564</v>
      </c>
      <c r="D226" s="54" t="s">
        <v>408</v>
      </c>
      <c r="E226" s="107">
        <v>2000</v>
      </c>
    </row>
    <row r="227" spans="1:5" ht="56.25" outlineLevel="6" x14ac:dyDescent="0.25">
      <c r="A227" s="53" t="s">
        <v>423</v>
      </c>
      <c r="B227" s="54" t="s">
        <v>140</v>
      </c>
      <c r="C227" s="54" t="s">
        <v>424</v>
      </c>
      <c r="D227" s="54" t="s">
        <v>8</v>
      </c>
      <c r="E227" s="107">
        <f>E228</f>
        <v>2388.8000000000002</v>
      </c>
    </row>
    <row r="228" spans="1:5" ht="37.5" outlineLevel="6" x14ac:dyDescent="0.25">
      <c r="A228" s="53" t="s">
        <v>53</v>
      </c>
      <c r="B228" s="54" t="s">
        <v>140</v>
      </c>
      <c r="C228" s="54" t="s">
        <v>424</v>
      </c>
      <c r="D228" s="54" t="s">
        <v>54</v>
      </c>
      <c r="E228" s="107">
        <f>E229</f>
        <v>2388.8000000000002</v>
      </c>
    </row>
    <row r="229" spans="1:5" outlineLevel="6" x14ac:dyDescent="0.25">
      <c r="A229" s="53" t="s">
        <v>94</v>
      </c>
      <c r="B229" s="54" t="s">
        <v>140</v>
      </c>
      <c r="C229" s="54" t="s">
        <v>424</v>
      </c>
      <c r="D229" s="54" t="s">
        <v>95</v>
      </c>
      <c r="E229" s="107">
        <v>2388.8000000000002</v>
      </c>
    </row>
    <row r="230" spans="1:5" outlineLevel="1" x14ac:dyDescent="0.25">
      <c r="A230" s="53" t="s">
        <v>91</v>
      </c>
      <c r="B230" s="54" t="s">
        <v>92</v>
      </c>
      <c r="C230" s="54" t="s">
        <v>161</v>
      </c>
      <c r="D230" s="54" t="s">
        <v>8</v>
      </c>
      <c r="E230" s="107">
        <f>E231</f>
        <v>294643.75400000007</v>
      </c>
    </row>
    <row r="231" spans="1:5" ht="37.5" outlineLevel="2" x14ac:dyDescent="0.25">
      <c r="A231" s="53" t="s">
        <v>592</v>
      </c>
      <c r="B231" s="54" t="s">
        <v>92</v>
      </c>
      <c r="C231" s="54" t="s">
        <v>190</v>
      </c>
      <c r="D231" s="54" t="s">
        <v>8</v>
      </c>
      <c r="E231" s="107">
        <f>E232</f>
        <v>294643.75400000007</v>
      </c>
    </row>
    <row r="232" spans="1:5" ht="37.5" outlineLevel="3" x14ac:dyDescent="0.25">
      <c r="A232" s="53" t="s">
        <v>590</v>
      </c>
      <c r="B232" s="54" t="s">
        <v>92</v>
      </c>
      <c r="C232" s="54" t="s">
        <v>203</v>
      </c>
      <c r="D232" s="54" t="s">
        <v>8</v>
      </c>
      <c r="E232" s="107">
        <f>+E236+E251+E239+E248++E245+E242+E233</f>
        <v>294643.75400000007</v>
      </c>
    </row>
    <row r="233" spans="1:5" ht="37.5" outlineLevel="6" x14ac:dyDescent="0.25">
      <c r="A233" s="76" t="s">
        <v>143</v>
      </c>
      <c r="B233" s="54" t="s">
        <v>92</v>
      </c>
      <c r="C233" s="54" t="s">
        <v>204</v>
      </c>
      <c r="D233" s="54" t="s">
        <v>8</v>
      </c>
      <c r="E233" s="107">
        <f>E234</f>
        <v>663.4</v>
      </c>
    </row>
    <row r="234" spans="1:5" ht="37.5" outlineLevel="6" x14ac:dyDescent="0.25">
      <c r="A234" s="53" t="s">
        <v>53</v>
      </c>
      <c r="B234" s="54" t="s">
        <v>92</v>
      </c>
      <c r="C234" s="54" t="s">
        <v>204</v>
      </c>
      <c r="D234" s="54" t="s">
        <v>54</v>
      </c>
      <c r="E234" s="107">
        <f>E235</f>
        <v>663.4</v>
      </c>
    </row>
    <row r="235" spans="1:5" outlineLevel="6" x14ac:dyDescent="0.25">
      <c r="A235" s="53" t="s">
        <v>94</v>
      </c>
      <c r="B235" s="54" t="s">
        <v>92</v>
      </c>
      <c r="C235" s="54" t="s">
        <v>204</v>
      </c>
      <c r="D235" s="54" t="s">
        <v>95</v>
      </c>
      <c r="E235" s="107">
        <v>663.4</v>
      </c>
    </row>
    <row r="236" spans="1:5" ht="37.5" outlineLevel="4" x14ac:dyDescent="0.25">
      <c r="A236" s="53" t="s">
        <v>144</v>
      </c>
      <c r="B236" s="54" t="s">
        <v>92</v>
      </c>
      <c r="C236" s="54" t="s">
        <v>205</v>
      </c>
      <c r="D236" s="54" t="s">
        <v>8</v>
      </c>
      <c r="E236" s="107">
        <f>E237</f>
        <v>70838.864000000001</v>
      </c>
    </row>
    <row r="237" spans="1:5" ht="37.5" outlineLevel="5" x14ac:dyDescent="0.25">
      <c r="A237" s="53" t="s">
        <v>53</v>
      </c>
      <c r="B237" s="54" t="s">
        <v>92</v>
      </c>
      <c r="C237" s="54" t="s">
        <v>205</v>
      </c>
      <c r="D237" s="54" t="s">
        <v>54</v>
      </c>
      <c r="E237" s="107">
        <f>E238</f>
        <v>70838.864000000001</v>
      </c>
    </row>
    <row r="238" spans="1:5" outlineLevel="6" x14ac:dyDescent="0.25">
      <c r="A238" s="53" t="s">
        <v>94</v>
      </c>
      <c r="B238" s="54" t="s">
        <v>92</v>
      </c>
      <c r="C238" s="54" t="s">
        <v>205</v>
      </c>
      <c r="D238" s="54" t="s">
        <v>95</v>
      </c>
      <c r="E238" s="107">
        <v>70838.864000000001</v>
      </c>
    </row>
    <row r="239" spans="1:5" ht="112.5" outlineLevel="4" x14ac:dyDescent="0.25">
      <c r="A239" s="33" t="s">
        <v>523</v>
      </c>
      <c r="B239" s="54" t="s">
        <v>92</v>
      </c>
      <c r="C239" s="54" t="s">
        <v>207</v>
      </c>
      <c r="D239" s="54" t="s">
        <v>8</v>
      </c>
      <c r="E239" s="107">
        <f>E240</f>
        <v>219246.19</v>
      </c>
    </row>
    <row r="240" spans="1:5" ht="37.5" outlineLevel="5" x14ac:dyDescent="0.25">
      <c r="A240" s="53" t="s">
        <v>53</v>
      </c>
      <c r="B240" s="54" t="s">
        <v>92</v>
      </c>
      <c r="C240" s="54" t="s">
        <v>207</v>
      </c>
      <c r="D240" s="54" t="s">
        <v>54</v>
      </c>
      <c r="E240" s="107">
        <f>E241</f>
        <v>219246.19</v>
      </c>
    </row>
    <row r="241" spans="1:5" outlineLevel="6" x14ac:dyDescent="0.25">
      <c r="A241" s="53" t="s">
        <v>94</v>
      </c>
      <c r="B241" s="54" t="s">
        <v>92</v>
      </c>
      <c r="C241" s="54" t="s">
        <v>207</v>
      </c>
      <c r="D241" s="54" t="s">
        <v>95</v>
      </c>
      <c r="E241" s="107">
        <v>219246.19</v>
      </c>
    </row>
    <row r="242" spans="1:5" outlineLevel="6" x14ac:dyDescent="0.25">
      <c r="A242" s="53" t="s">
        <v>412</v>
      </c>
      <c r="B242" s="54" t="s">
        <v>92</v>
      </c>
      <c r="C242" s="54" t="s">
        <v>413</v>
      </c>
      <c r="D242" s="54" t="s">
        <v>8</v>
      </c>
      <c r="E242" s="107">
        <f>E243</f>
        <v>301.39999999999998</v>
      </c>
    </row>
    <row r="243" spans="1:5" ht="37.5" outlineLevel="6" x14ac:dyDescent="0.25">
      <c r="A243" s="53" t="s">
        <v>53</v>
      </c>
      <c r="B243" s="54" t="s">
        <v>92</v>
      </c>
      <c r="C243" s="54" t="s">
        <v>413</v>
      </c>
      <c r="D243" s="54" t="s">
        <v>54</v>
      </c>
      <c r="E243" s="107">
        <f>E244</f>
        <v>301.39999999999998</v>
      </c>
    </row>
    <row r="244" spans="1:5" outlineLevel="6" x14ac:dyDescent="0.25">
      <c r="A244" s="53" t="s">
        <v>94</v>
      </c>
      <c r="B244" s="54" t="s">
        <v>92</v>
      </c>
      <c r="C244" s="54" t="s">
        <v>413</v>
      </c>
      <c r="D244" s="54" t="s">
        <v>95</v>
      </c>
      <c r="E244" s="107">
        <v>301.39999999999998</v>
      </c>
    </row>
    <row r="245" spans="1:5" ht="37.5" outlineLevel="6" x14ac:dyDescent="0.25">
      <c r="A245" s="53" t="s">
        <v>447</v>
      </c>
      <c r="B245" s="54" t="s">
        <v>92</v>
      </c>
      <c r="C245" s="54" t="s">
        <v>448</v>
      </c>
      <c r="D245" s="54" t="s">
        <v>8</v>
      </c>
      <c r="E245" s="107">
        <f>E246</f>
        <v>165.7</v>
      </c>
    </row>
    <row r="246" spans="1:5" ht="37.5" outlineLevel="6" x14ac:dyDescent="0.25">
      <c r="A246" s="53" t="s">
        <v>53</v>
      </c>
      <c r="B246" s="54" t="s">
        <v>92</v>
      </c>
      <c r="C246" s="54" t="s">
        <v>448</v>
      </c>
      <c r="D246" s="54" t="s">
        <v>54</v>
      </c>
      <c r="E246" s="107">
        <f>E247</f>
        <v>165.7</v>
      </c>
    </row>
    <row r="247" spans="1:5" outlineLevel="6" x14ac:dyDescent="0.25">
      <c r="A247" s="53" t="s">
        <v>94</v>
      </c>
      <c r="B247" s="54" t="s">
        <v>92</v>
      </c>
      <c r="C247" s="54" t="s">
        <v>448</v>
      </c>
      <c r="D247" s="54" t="s">
        <v>95</v>
      </c>
      <c r="E247" s="107">
        <v>165.7</v>
      </c>
    </row>
    <row r="248" spans="1:5" ht="18.75" customHeight="1" outlineLevel="6" x14ac:dyDescent="0.25">
      <c r="A248" s="53" t="s">
        <v>410</v>
      </c>
      <c r="B248" s="54" t="s">
        <v>92</v>
      </c>
      <c r="C248" s="54" t="s">
        <v>411</v>
      </c>
      <c r="D248" s="54" t="s">
        <v>8</v>
      </c>
      <c r="E248" s="107">
        <f>E249</f>
        <v>111.2</v>
      </c>
    </row>
    <row r="249" spans="1:5" ht="37.5" outlineLevel="6" x14ac:dyDescent="0.25">
      <c r="A249" s="53" t="s">
        <v>53</v>
      </c>
      <c r="B249" s="54" t="s">
        <v>92</v>
      </c>
      <c r="C249" s="54" t="s">
        <v>411</v>
      </c>
      <c r="D249" s="54" t="s">
        <v>54</v>
      </c>
      <c r="E249" s="107">
        <f>E250</f>
        <v>111.2</v>
      </c>
    </row>
    <row r="250" spans="1:5" outlineLevel="6" x14ac:dyDescent="0.25">
      <c r="A250" s="53" t="s">
        <v>94</v>
      </c>
      <c r="B250" s="54" t="s">
        <v>92</v>
      </c>
      <c r="C250" s="54" t="s">
        <v>411</v>
      </c>
      <c r="D250" s="54" t="s">
        <v>95</v>
      </c>
      <c r="E250" s="107">
        <v>111.2</v>
      </c>
    </row>
    <row r="251" spans="1:5" ht="74.25" customHeight="1" outlineLevel="4" x14ac:dyDescent="0.25">
      <c r="A251" s="33" t="s">
        <v>524</v>
      </c>
      <c r="B251" s="54" t="s">
        <v>92</v>
      </c>
      <c r="C251" s="54" t="s">
        <v>206</v>
      </c>
      <c r="D251" s="54" t="s">
        <v>8</v>
      </c>
      <c r="E251" s="107">
        <f>E252</f>
        <v>3317</v>
      </c>
    </row>
    <row r="252" spans="1:5" ht="37.5" outlineLevel="5" x14ac:dyDescent="0.25">
      <c r="A252" s="53" t="s">
        <v>53</v>
      </c>
      <c r="B252" s="54" t="s">
        <v>92</v>
      </c>
      <c r="C252" s="54" t="s">
        <v>206</v>
      </c>
      <c r="D252" s="54" t="s">
        <v>54</v>
      </c>
      <c r="E252" s="107">
        <f>E253</f>
        <v>3317</v>
      </c>
    </row>
    <row r="253" spans="1:5" outlineLevel="6" x14ac:dyDescent="0.25">
      <c r="A253" s="53" t="s">
        <v>94</v>
      </c>
      <c r="B253" s="54" t="s">
        <v>92</v>
      </c>
      <c r="C253" s="54" t="s">
        <v>206</v>
      </c>
      <c r="D253" s="54" t="s">
        <v>95</v>
      </c>
      <c r="E253" s="107">
        <v>3317</v>
      </c>
    </row>
    <row r="254" spans="1:5" outlineLevel="6" x14ac:dyDescent="0.25">
      <c r="A254" s="53" t="s">
        <v>384</v>
      </c>
      <c r="B254" s="54" t="s">
        <v>383</v>
      </c>
      <c r="C254" s="54" t="s">
        <v>161</v>
      </c>
      <c r="D254" s="54" t="s">
        <v>8</v>
      </c>
      <c r="E254" s="107">
        <f>E255+E263</f>
        <v>32869.745000000003</v>
      </c>
    </row>
    <row r="255" spans="1:5" ht="37.5" outlineLevel="6" x14ac:dyDescent="0.25">
      <c r="A255" s="53" t="s">
        <v>603</v>
      </c>
      <c r="B255" s="54" t="s">
        <v>383</v>
      </c>
      <c r="C255" s="54" t="s">
        <v>190</v>
      </c>
      <c r="D255" s="54" t="s">
        <v>8</v>
      </c>
      <c r="E255" s="107">
        <f>E256</f>
        <v>19820.133000000002</v>
      </c>
    </row>
    <row r="256" spans="1:5" ht="37.5" outlineLevel="3" x14ac:dyDescent="0.25">
      <c r="A256" s="53" t="s">
        <v>591</v>
      </c>
      <c r="B256" s="54" t="s">
        <v>383</v>
      </c>
      <c r="C256" s="54" t="s">
        <v>208</v>
      </c>
      <c r="D256" s="54" t="s">
        <v>8</v>
      </c>
      <c r="E256" s="107">
        <f>E260+E257</f>
        <v>19820.133000000002</v>
      </c>
    </row>
    <row r="257" spans="1:5" ht="37.5" outlineLevel="4" x14ac:dyDescent="0.25">
      <c r="A257" s="53" t="s">
        <v>145</v>
      </c>
      <c r="B257" s="54" t="s">
        <v>383</v>
      </c>
      <c r="C257" s="54" t="s">
        <v>210</v>
      </c>
      <c r="D257" s="54" t="s">
        <v>8</v>
      </c>
      <c r="E257" s="107">
        <f>E258</f>
        <v>19740.233</v>
      </c>
    </row>
    <row r="258" spans="1:5" ht="37.5" outlineLevel="5" x14ac:dyDescent="0.25">
      <c r="A258" s="53" t="s">
        <v>53</v>
      </c>
      <c r="B258" s="54" t="s">
        <v>383</v>
      </c>
      <c r="C258" s="54" t="s">
        <v>210</v>
      </c>
      <c r="D258" s="54" t="s">
        <v>54</v>
      </c>
      <c r="E258" s="107">
        <f>E259</f>
        <v>19740.233</v>
      </c>
    </row>
    <row r="259" spans="1:5" outlineLevel="6" x14ac:dyDescent="0.25">
      <c r="A259" s="53" t="s">
        <v>94</v>
      </c>
      <c r="B259" s="54" t="s">
        <v>383</v>
      </c>
      <c r="C259" s="54" t="s">
        <v>210</v>
      </c>
      <c r="D259" s="54" t="s">
        <v>95</v>
      </c>
      <c r="E259" s="107">
        <v>19740.233</v>
      </c>
    </row>
    <row r="260" spans="1:5" outlineLevel="4" x14ac:dyDescent="0.25">
      <c r="A260" s="53" t="s">
        <v>141</v>
      </c>
      <c r="B260" s="54" t="s">
        <v>383</v>
      </c>
      <c r="C260" s="54" t="s">
        <v>209</v>
      </c>
      <c r="D260" s="54" t="s">
        <v>8</v>
      </c>
      <c r="E260" s="107">
        <f>E261</f>
        <v>79.900000000000006</v>
      </c>
    </row>
    <row r="261" spans="1:5" ht="37.5" outlineLevel="5" x14ac:dyDescent="0.25">
      <c r="A261" s="53" t="s">
        <v>53</v>
      </c>
      <c r="B261" s="54" t="s">
        <v>383</v>
      </c>
      <c r="C261" s="54" t="s">
        <v>209</v>
      </c>
      <c r="D261" s="54" t="s">
        <v>54</v>
      </c>
      <c r="E261" s="107">
        <f>E262</f>
        <v>79.900000000000006</v>
      </c>
    </row>
    <row r="262" spans="1:5" outlineLevel="6" x14ac:dyDescent="0.25">
      <c r="A262" s="53" t="s">
        <v>94</v>
      </c>
      <c r="B262" s="54" t="s">
        <v>383</v>
      </c>
      <c r="C262" s="54" t="s">
        <v>209</v>
      </c>
      <c r="D262" s="54" t="s">
        <v>95</v>
      </c>
      <c r="E262" s="107">
        <v>79.900000000000006</v>
      </c>
    </row>
    <row r="263" spans="1:5" ht="37.5" outlineLevel="2" x14ac:dyDescent="0.25">
      <c r="A263" s="53" t="s">
        <v>604</v>
      </c>
      <c r="B263" s="54" t="s">
        <v>383</v>
      </c>
      <c r="C263" s="54" t="s">
        <v>188</v>
      </c>
      <c r="D263" s="54" t="s">
        <v>8</v>
      </c>
      <c r="E263" s="107">
        <f>E264</f>
        <v>13049.611999999999</v>
      </c>
    </row>
    <row r="264" spans="1:5" ht="37.5" outlineLevel="4" x14ac:dyDescent="0.25">
      <c r="A264" s="53" t="s">
        <v>93</v>
      </c>
      <c r="B264" s="54" t="s">
        <v>383</v>
      </c>
      <c r="C264" s="54" t="s">
        <v>189</v>
      </c>
      <c r="D264" s="54" t="s">
        <v>8</v>
      </c>
      <c r="E264" s="107">
        <f>E265</f>
        <v>13049.611999999999</v>
      </c>
    </row>
    <row r="265" spans="1:5" ht="37.5" outlineLevel="5" x14ac:dyDescent="0.25">
      <c r="A265" s="53" t="s">
        <v>53</v>
      </c>
      <c r="B265" s="54" t="s">
        <v>383</v>
      </c>
      <c r="C265" s="54" t="s">
        <v>189</v>
      </c>
      <c r="D265" s="54" t="s">
        <v>54</v>
      </c>
      <c r="E265" s="107">
        <f>E266</f>
        <v>13049.611999999999</v>
      </c>
    </row>
    <row r="266" spans="1:5" outlineLevel="6" x14ac:dyDescent="0.25">
      <c r="A266" s="53" t="s">
        <v>94</v>
      </c>
      <c r="B266" s="54" t="s">
        <v>383</v>
      </c>
      <c r="C266" s="54" t="s">
        <v>189</v>
      </c>
      <c r="D266" s="54" t="s">
        <v>95</v>
      </c>
      <c r="E266" s="107">
        <v>13049.611999999999</v>
      </c>
    </row>
    <row r="267" spans="1:5" outlineLevel="1" x14ac:dyDescent="0.25">
      <c r="A267" s="53" t="s">
        <v>96</v>
      </c>
      <c r="B267" s="54" t="s">
        <v>97</v>
      </c>
      <c r="C267" s="54" t="s">
        <v>161</v>
      </c>
      <c r="D267" s="54" t="s">
        <v>8</v>
      </c>
      <c r="E267" s="107">
        <f>E268</f>
        <v>2866</v>
      </c>
    </row>
    <row r="268" spans="1:5" ht="37.5" outlineLevel="2" x14ac:dyDescent="0.25">
      <c r="A268" s="53" t="s">
        <v>603</v>
      </c>
      <c r="B268" s="54" t="s">
        <v>97</v>
      </c>
      <c r="C268" s="54" t="s">
        <v>190</v>
      </c>
      <c r="D268" s="54" t="s">
        <v>8</v>
      </c>
      <c r="E268" s="107">
        <f>E269+E278</f>
        <v>2866</v>
      </c>
    </row>
    <row r="269" spans="1:5" ht="37.5" outlineLevel="3" x14ac:dyDescent="0.25">
      <c r="A269" s="53" t="s">
        <v>605</v>
      </c>
      <c r="B269" s="54" t="s">
        <v>97</v>
      </c>
      <c r="C269" s="54" t="s">
        <v>203</v>
      </c>
      <c r="D269" s="54" t="s">
        <v>8</v>
      </c>
      <c r="E269" s="107">
        <f>E273+E270</f>
        <v>2792</v>
      </c>
    </row>
    <row r="270" spans="1:5" outlineLevel="3" x14ac:dyDescent="0.25">
      <c r="A270" s="53" t="s">
        <v>98</v>
      </c>
      <c r="B270" s="54" t="s">
        <v>97</v>
      </c>
      <c r="C270" s="54" t="s">
        <v>342</v>
      </c>
      <c r="D270" s="54" t="s">
        <v>8</v>
      </c>
      <c r="E270" s="107">
        <f>E271</f>
        <v>70</v>
      </c>
    </row>
    <row r="271" spans="1:5" ht="17.25" customHeight="1" outlineLevel="3" x14ac:dyDescent="0.25">
      <c r="A271" s="53" t="s">
        <v>18</v>
      </c>
      <c r="B271" s="54" t="s">
        <v>97</v>
      </c>
      <c r="C271" s="54" t="s">
        <v>342</v>
      </c>
      <c r="D271" s="54" t="s">
        <v>19</v>
      </c>
      <c r="E271" s="107">
        <f>E272</f>
        <v>70</v>
      </c>
    </row>
    <row r="272" spans="1:5" ht="37.5" outlineLevel="3" x14ac:dyDescent="0.25">
      <c r="A272" s="53" t="s">
        <v>20</v>
      </c>
      <c r="B272" s="54" t="s">
        <v>97</v>
      </c>
      <c r="C272" s="54" t="s">
        <v>342</v>
      </c>
      <c r="D272" s="54" t="s">
        <v>21</v>
      </c>
      <c r="E272" s="107">
        <v>70</v>
      </c>
    </row>
    <row r="273" spans="1:9" ht="75" outlineLevel="4" x14ac:dyDescent="0.25">
      <c r="A273" s="33" t="s">
        <v>533</v>
      </c>
      <c r="B273" s="54" t="s">
        <v>97</v>
      </c>
      <c r="C273" s="54" t="s">
        <v>211</v>
      </c>
      <c r="D273" s="54" t="s">
        <v>8</v>
      </c>
      <c r="E273" s="107">
        <f>E276+E274</f>
        <v>2722</v>
      </c>
    </row>
    <row r="274" spans="1:9" outlineLevel="6" x14ac:dyDescent="0.25">
      <c r="A274" s="53" t="s">
        <v>111</v>
      </c>
      <c r="B274" s="54" t="s">
        <v>97</v>
      </c>
      <c r="C274" s="54" t="s">
        <v>211</v>
      </c>
      <c r="D274" s="54" t="s">
        <v>112</v>
      </c>
      <c r="E274" s="107">
        <f>E275</f>
        <v>300</v>
      </c>
    </row>
    <row r="275" spans="1:9" ht="37.5" outlineLevel="6" x14ac:dyDescent="0.25">
      <c r="A275" s="53" t="s">
        <v>118</v>
      </c>
      <c r="B275" s="54" t="s">
        <v>97</v>
      </c>
      <c r="C275" s="54" t="s">
        <v>211</v>
      </c>
      <c r="D275" s="54" t="s">
        <v>119</v>
      </c>
      <c r="E275" s="107">
        <v>300</v>
      </c>
    </row>
    <row r="276" spans="1:9" ht="37.5" outlineLevel="5" x14ac:dyDescent="0.25">
      <c r="A276" s="53" t="s">
        <v>53</v>
      </c>
      <c r="B276" s="54" t="s">
        <v>97</v>
      </c>
      <c r="C276" s="54" t="s">
        <v>211</v>
      </c>
      <c r="D276" s="54" t="s">
        <v>54</v>
      </c>
      <c r="E276" s="107">
        <f>E277</f>
        <v>2422</v>
      </c>
    </row>
    <row r="277" spans="1:9" outlineLevel="6" x14ac:dyDescent="0.25">
      <c r="A277" s="53" t="s">
        <v>94</v>
      </c>
      <c r="B277" s="54" t="s">
        <v>97</v>
      </c>
      <c r="C277" s="54" t="s">
        <v>211</v>
      </c>
      <c r="D277" s="54" t="s">
        <v>95</v>
      </c>
      <c r="E277" s="107">
        <v>2422</v>
      </c>
    </row>
    <row r="278" spans="1:9" outlineLevel="4" x14ac:dyDescent="0.25">
      <c r="A278" s="53" t="s">
        <v>99</v>
      </c>
      <c r="B278" s="54" t="s">
        <v>97</v>
      </c>
      <c r="C278" s="54" t="s">
        <v>212</v>
      </c>
      <c r="D278" s="54" t="s">
        <v>8</v>
      </c>
      <c r="E278" s="107">
        <f>E279</f>
        <v>74</v>
      </c>
    </row>
    <row r="279" spans="1:9" ht="18.75" customHeight="1" outlineLevel="5" x14ac:dyDescent="0.25">
      <c r="A279" s="53" t="s">
        <v>18</v>
      </c>
      <c r="B279" s="54" t="s">
        <v>97</v>
      </c>
      <c r="C279" s="54" t="s">
        <v>212</v>
      </c>
      <c r="D279" s="54" t="s">
        <v>19</v>
      </c>
      <c r="E279" s="107">
        <f>E280</f>
        <v>74</v>
      </c>
    </row>
    <row r="280" spans="1:9" ht="37.5" outlineLevel="6" x14ac:dyDescent="0.25">
      <c r="A280" s="53" t="s">
        <v>20</v>
      </c>
      <c r="B280" s="54" t="s">
        <v>97</v>
      </c>
      <c r="C280" s="54" t="s">
        <v>212</v>
      </c>
      <c r="D280" s="54" t="s">
        <v>21</v>
      </c>
      <c r="E280" s="107">
        <v>74</v>
      </c>
    </row>
    <row r="281" spans="1:9" outlineLevel="1" x14ac:dyDescent="0.25">
      <c r="A281" s="53" t="s">
        <v>146</v>
      </c>
      <c r="B281" s="54" t="s">
        <v>147</v>
      </c>
      <c r="C281" s="54" t="s">
        <v>161</v>
      </c>
      <c r="D281" s="54" t="s">
        <v>8</v>
      </c>
      <c r="E281" s="107">
        <f>E282</f>
        <v>17311.39</v>
      </c>
    </row>
    <row r="282" spans="1:9" ht="37.5" outlineLevel="2" x14ac:dyDescent="0.25">
      <c r="A282" s="53" t="s">
        <v>603</v>
      </c>
      <c r="B282" s="54" t="s">
        <v>147</v>
      </c>
      <c r="C282" s="54" t="s">
        <v>190</v>
      </c>
      <c r="D282" s="54" t="s">
        <v>8</v>
      </c>
      <c r="E282" s="107">
        <f>E283+E288+E295</f>
        <v>17311.39</v>
      </c>
    </row>
    <row r="283" spans="1:9" ht="37.5" outlineLevel="4" x14ac:dyDescent="0.25">
      <c r="A283" s="53" t="s">
        <v>13</v>
      </c>
      <c r="B283" s="54" t="s">
        <v>147</v>
      </c>
      <c r="C283" s="54" t="s">
        <v>213</v>
      </c>
      <c r="D283" s="54" t="s">
        <v>8</v>
      </c>
      <c r="E283" s="107">
        <f>E284+E286</f>
        <v>2715.1000000000004</v>
      </c>
    </row>
    <row r="284" spans="1:9" ht="56.25" outlineLevel="5" x14ac:dyDescent="0.25">
      <c r="A284" s="53" t="s">
        <v>14</v>
      </c>
      <c r="B284" s="54" t="s">
        <v>147</v>
      </c>
      <c r="C284" s="54" t="s">
        <v>213</v>
      </c>
      <c r="D284" s="54" t="s">
        <v>15</v>
      </c>
      <c r="E284" s="107">
        <f>E285</f>
        <v>2672.3</v>
      </c>
    </row>
    <row r="285" spans="1:9" outlineLevel="6" x14ac:dyDescent="0.25">
      <c r="A285" s="53" t="s">
        <v>16</v>
      </c>
      <c r="B285" s="54" t="s">
        <v>147</v>
      </c>
      <c r="C285" s="54" t="s">
        <v>213</v>
      </c>
      <c r="D285" s="54" t="s">
        <v>17</v>
      </c>
      <c r="E285" s="107">
        <v>2672.3</v>
      </c>
    </row>
    <row r="286" spans="1:9" ht="18.75" customHeight="1" outlineLevel="5" x14ac:dyDescent="0.25">
      <c r="A286" s="53" t="s">
        <v>18</v>
      </c>
      <c r="B286" s="54" t="s">
        <v>147</v>
      </c>
      <c r="C286" s="54" t="s">
        <v>213</v>
      </c>
      <c r="D286" s="54" t="s">
        <v>19</v>
      </c>
      <c r="E286" s="107">
        <f>E287</f>
        <v>42.8</v>
      </c>
    </row>
    <row r="287" spans="1:9" ht="37.5" outlineLevel="6" x14ac:dyDescent="0.25">
      <c r="A287" s="53" t="s">
        <v>20</v>
      </c>
      <c r="B287" s="54" t="s">
        <v>147</v>
      </c>
      <c r="C287" s="54" t="s">
        <v>213</v>
      </c>
      <c r="D287" s="54" t="s">
        <v>21</v>
      </c>
      <c r="E287" s="107">
        <v>42.8</v>
      </c>
    </row>
    <row r="288" spans="1:9" ht="37.5" outlineLevel="4" x14ac:dyDescent="0.25">
      <c r="A288" s="53" t="s">
        <v>49</v>
      </c>
      <c r="B288" s="54" t="s">
        <v>147</v>
      </c>
      <c r="C288" s="54" t="s">
        <v>214</v>
      </c>
      <c r="D288" s="54" t="s">
        <v>8</v>
      </c>
      <c r="E288" s="107">
        <f>E289+E291+E293</f>
        <v>12902.5</v>
      </c>
      <c r="I288" s="1" t="s">
        <v>68</v>
      </c>
    </row>
    <row r="289" spans="1:6" ht="56.25" outlineLevel="5" x14ac:dyDescent="0.25">
      <c r="A289" s="53" t="s">
        <v>14</v>
      </c>
      <c r="B289" s="54" t="s">
        <v>147</v>
      </c>
      <c r="C289" s="54" t="s">
        <v>214</v>
      </c>
      <c r="D289" s="54" t="s">
        <v>15</v>
      </c>
      <c r="E289" s="107">
        <f>E290</f>
        <v>10242.799999999999</v>
      </c>
    </row>
    <row r="290" spans="1:6" outlineLevel="6" x14ac:dyDescent="0.25">
      <c r="A290" s="53" t="s">
        <v>50</v>
      </c>
      <c r="B290" s="54" t="s">
        <v>147</v>
      </c>
      <c r="C290" s="54" t="s">
        <v>214</v>
      </c>
      <c r="D290" s="54" t="s">
        <v>51</v>
      </c>
      <c r="E290" s="107">
        <v>10242.799999999999</v>
      </c>
    </row>
    <row r="291" spans="1:6" ht="18.75" customHeight="1" outlineLevel="5" x14ac:dyDescent="0.25">
      <c r="A291" s="53" t="s">
        <v>18</v>
      </c>
      <c r="B291" s="54" t="s">
        <v>147</v>
      </c>
      <c r="C291" s="54" t="s">
        <v>214</v>
      </c>
      <c r="D291" s="54" t="s">
        <v>19</v>
      </c>
      <c r="E291" s="107">
        <f>E292</f>
        <v>2613.1999999999998</v>
      </c>
    </row>
    <row r="292" spans="1:6" ht="37.5" outlineLevel="6" x14ac:dyDescent="0.25">
      <c r="A292" s="53" t="s">
        <v>20</v>
      </c>
      <c r="B292" s="54" t="s">
        <v>147</v>
      </c>
      <c r="C292" s="54" t="s">
        <v>214</v>
      </c>
      <c r="D292" s="54" t="s">
        <v>21</v>
      </c>
      <c r="E292" s="107">
        <v>2613.1999999999998</v>
      </c>
    </row>
    <row r="293" spans="1:6" outlineLevel="5" x14ac:dyDescent="0.25">
      <c r="A293" s="53" t="s">
        <v>22</v>
      </c>
      <c r="B293" s="54" t="s">
        <v>147</v>
      </c>
      <c r="C293" s="54" t="s">
        <v>214</v>
      </c>
      <c r="D293" s="54" t="s">
        <v>23</v>
      </c>
      <c r="E293" s="107">
        <f>E294</f>
        <v>46.5</v>
      </c>
    </row>
    <row r="294" spans="1:6" outlineLevel="6" x14ac:dyDescent="0.25">
      <c r="A294" s="53" t="s">
        <v>24</v>
      </c>
      <c r="B294" s="54" t="s">
        <v>147</v>
      </c>
      <c r="C294" s="54" t="s">
        <v>214</v>
      </c>
      <c r="D294" s="54" t="s">
        <v>25</v>
      </c>
      <c r="E294" s="107">
        <v>46.5</v>
      </c>
    </row>
    <row r="295" spans="1:6" ht="37.5" outlineLevel="6" x14ac:dyDescent="0.25">
      <c r="A295" s="60" t="s">
        <v>52</v>
      </c>
      <c r="B295" s="54" t="s">
        <v>147</v>
      </c>
      <c r="C295" s="54" t="s">
        <v>215</v>
      </c>
      <c r="D295" s="54" t="s">
        <v>8</v>
      </c>
      <c r="E295" s="107">
        <f>E296</f>
        <v>1693.79</v>
      </c>
    </row>
    <row r="296" spans="1:6" ht="37.5" outlineLevel="6" x14ac:dyDescent="0.25">
      <c r="A296" s="53" t="s">
        <v>53</v>
      </c>
      <c r="B296" s="54" t="s">
        <v>147</v>
      </c>
      <c r="C296" s="54" t="s">
        <v>215</v>
      </c>
      <c r="D296" s="54" t="s">
        <v>54</v>
      </c>
      <c r="E296" s="107">
        <f>E297</f>
        <v>1693.79</v>
      </c>
    </row>
    <row r="297" spans="1:6" outlineLevel="6" x14ac:dyDescent="0.25">
      <c r="A297" s="53" t="s">
        <v>55</v>
      </c>
      <c r="B297" s="54" t="s">
        <v>147</v>
      </c>
      <c r="C297" s="54" t="s">
        <v>215</v>
      </c>
      <c r="D297" s="54" t="s">
        <v>56</v>
      </c>
      <c r="E297" s="107">
        <v>1693.79</v>
      </c>
    </row>
    <row r="298" spans="1:6" s="3" customFormat="1" x14ac:dyDescent="0.25">
      <c r="A298" s="51" t="s">
        <v>100</v>
      </c>
      <c r="B298" s="52" t="s">
        <v>101</v>
      </c>
      <c r="C298" s="52" t="s">
        <v>161</v>
      </c>
      <c r="D298" s="52" t="s">
        <v>8</v>
      </c>
      <c r="E298" s="106">
        <f>E299</f>
        <v>7641.5029999999997</v>
      </c>
      <c r="F298" s="200">
        <f>E298/E361</f>
        <v>1.3415189098967148E-2</v>
      </c>
    </row>
    <row r="299" spans="1:6" outlineLevel="1" x14ac:dyDescent="0.25">
      <c r="A299" s="53" t="s">
        <v>102</v>
      </c>
      <c r="B299" s="54" t="s">
        <v>103</v>
      </c>
      <c r="C299" s="54" t="s">
        <v>161</v>
      </c>
      <c r="D299" s="54" t="s">
        <v>8</v>
      </c>
      <c r="E299" s="107">
        <f>E300</f>
        <v>7641.5029999999997</v>
      </c>
    </row>
    <row r="300" spans="1:6" ht="37.5" outlineLevel="2" x14ac:dyDescent="0.25">
      <c r="A300" s="53" t="s">
        <v>604</v>
      </c>
      <c r="B300" s="54" t="s">
        <v>103</v>
      </c>
      <c r="C300" s="54" t="s">
        <v>188</v>
      </c>
      <c r="D300" s="54" t="s">
        <v>8</v>
      </c>
      <c r="E300" s="107">
        <f>E304+E301</f>
        <v>7641.5029999999997</v>
      </c>
    </row>
    <row r="301" spans="1:6" ht="37.5" outlineLevel="6" x14ac:dyDescent="0.25">
      <c r="A301" s="60" t="s">
        <v>105</v>
      </c>
      <c r="B301" s="54" t="s">
        <v>103</v>
      </c>
      <c r="C301" s="54" t="s">
        <v>193</v>
      </c>
      <c r="D301" s="54" t="s">
        <v>8</v>
      </c>
      <c r="E301" s="107">
        <f>E302</f>
        <v>6920.5029999999997</v>
      </c>
    </row>
    <row r="302" spans="1:6" ht="37.5" outlineLevel="6" x14ac:dyDescent="0.25">
      <c r="A302" s="53" t="s">
        <v>53</v>
      </c>
      <c r="B302" s="54" t="s">
        <v>103</v>
      </c>
      <c r="C302" s="54" t="s">
        <v>193</v>
      </c>
      <c r="D302" s="54" t="s">
        <v>54</v>
      </c>
      <c r="E302" s="107">
        <f>E303</f>
        <v>6920.5029999999997</v>
      </c>
    </row>
    <row r="303" spans="1:6" outlineLevel="6" x14ac:dyDescent="0.25">
      <c r="A303" s="53" t="s">
        <v>94</v>
      </c>
      <c r="B303" s="54" t="s">
        <v>103</v>
      </c>
      <c r="C303" s="54" t="s">
        <v>193</v>
      </c>
      <c r="D303" s="54" t="s">
        <v>95</v>
      </c>
      <c r="E303" s="107">
        <v>6920.5029999999997</v>
      </c>
    </row>
    <row r="304" spans="1:6" outlineLevel="4" x14ac:dyDescent="0.25">
      <c r="A304" s="53" t="s">
        <v>104</v>
      </c>
      <c r="B304" s="54" t="s">
        <v>103</v>
      </c>
      <c r="C304" s="54" t="s">
        <v>192</v>
      </c>
      <c r="D304" s="54" t="s">
        <v>8</v>
      </c>
      <c r="E304" s="107">
        <f>E305</f>
        <v>721</v>
      </c>
    </row>
    <row r="305" spans="1:6" ht="37.5" outlineLevel="5" x14ac:dyDescent="0.25">
      <c r="A305" s="53" t="s">
        <v>53</v>
      </c>
      <c r="B305" s="54" t="s">
        <v>103</v>
      </c>
      <c r="C305" s="54" t="s">
        <v>192</v>
      </c>
      <c r="D305" s="54" t="s">
        <v>54</v>
      </c>
      <c r="E305" s="107">
        <f>E306+E307</f>
        <v>721</v>
      </c>
    </row>
    <row r="306" spans="1:6" outlineLevel="6" x14ac:dyDescent="0.25">
      <c r="A306" s="53" t="s">
        <v>94</v>
      </c>
      <c r="B306" s="54" t="s">
        <v>103</v>
      </c>
      <c r="C306" s="54" t="s">
        <v>192</v>
      </c>
      <c r="D306" s="54" t="s">
        <v>95</v>
      </c>
      <c r="E306" s="107">
        <v>607</v>
      </c>
    </row>
    <row r="307" spans="1:6" ht="36.75" customHeight="1" outlineLevel="6" x14ac:dyDescent="0.25">
      <c r="A307" s="53" t="s">
        <v>378</v>
      </c>
      <c r="B307" s="54" t="s">
        <v>103</v>
      </c>
      <c r="C307" s="54" t="s">
        <v>192</v>
      </c>
      <c r="D307" s="54" t="s">
        <v>376</v>
      </c>
      <c r="E307" s="107">
        <v>114</v>
      </c>
    </row>
    <row r="308" spans="1:6" s="3" customFormat="1" x14ac:dyDescent="0.25">
      <c r="A308" s="51" t="s">
        <v>106</v>
      </c>
      <c r="B308" s="52" t="s">
        <v>107</v>
      </c>
      <c r="C308" s="52" t="s">
        <v>161</v>
      </c>
      <c r="D308" s="52" t="s">
        <v>8</v>
      </c>
      <c r="E308" s="106">
        <f>E309+E324+E314</f>
        <v>7771.79</v>
      </c>
      <c r="F308" s="200">
        <f>E308/E361</f>
        <v>1.3643916973854737E-2</v>
      </c>
    </row>
    <row r="309" spans="1:6" outlineLevel="1" x14ac:dyDescent="0.25">
      <c r="A309" s="53" t="s">
        <v>108</v>
      </c>
      <c r="B309" s="54" t="s">
        <v>109</v>
      </c>
      <c r="C309" s="54" t="s">
        <v>161</v>
      </c>
      <c r="D309" s="54" t="s">
        <v>8</v>
      </c>
      <c r="E309" s="107">
        <f>E310</f>
        <v>3294.29</v>
      </c>
    </row>
    <row r="310" spans="1:6" outlineLevel="3" x14ac:dyDescent="0.25">
      <c r="A310" s="53" t="s">
        <v>287</v>
      </c>
      <c r="B310" s="54" t="s">
        <v>109</v>
      </c>
      <c r="C310" s="54" t="s">
        <v>162</v>
      </c>
      <c r="D310" s="54" t="s">
        <v>8</v>
      </c>
      <c r="E310" s="107">
        <f>E311</f>
        <v>3294.29</v>
      </c>
    </row>
    <row r="311" spans="1:6" outlineLevel="4" x14ac:dyDescent="0.25">
      <c r="A311" s="53" t="s">
        <v>110</v>
      </c>
      <c r="B311" s="54" t="s">
        <v>109</v>
      </c>
      <c r="C311" s="54" t="s">
        <v>194</v>
      </c>
      <c r="D311" s="54" t="s">
        <v>8</v>
      </c>
      <c r="E311" s="107">
        <f>E312</f>
        <v>3294.29</v>
      </c>
    </row>
    <row r="312" spans="1:6" outlineLevel="5" x14ac:dyDescent="0.25">
      <c r="A312" s="53" t="s">
        <v>111</v>
      </c>
      <c r="B312" s="54" t="s">
        <v>109</v>
      </c>
      <c r="C312" s="54" t="s">
        <v>194</v>
      </c>
      <c r="D312" s="54" t="s">
        <v>112</v>
      </c>
      <c r="E312" s="107">
        <f>E313</f>
        <v>3294.29</v>
      </c>
    </row>
    <row r="313" spans="1:6" outlineLevel="6" x14ac:dyDescent="0.25">
      <c r="A313" s="53" t="s">
        <v>113</v>
      </c>
      <c r="B313" s="54" t="s">
        <v>109</v>
      </c>
      <c r="C313" s="54" t="s">
        <v>194</v>
      </c>
      <c r="D313" s="54" t="s">
        <v>114</v>
      </c>
      <c r="E313" s="107">
        <v>3294.29</v>
      </c>
    </row>
    <row r="314" spans="1:6" outlineLevel="6" x14ac:dyDescent="0.25">
      <c r="A314" s="53" t="s">
        <v>115</v>
      </c>
      <c r="B314" s="54" t="s">
        <v>116</v>
      </c>
      <c r="C314" s="54" t="s">
        <v>161</v>
      </c>
      <c r="D314" s="54" t="s">
        <v>8</v>
      </c>
      <c r="E314" s="107">
        <f>E315</f>
        <v>383.5</v>
      </c>
    </row>
    <row r="315" spans="1:6" ht="37.5" outlineLevel="6" x14ac:dyDescent="0.25">
      <c r="A315" s="53" t="s">
        <v>606</v>
      </c>
      <c r="B315" s="54" t="s">
        <v>116</v>
      </c>
      <c r="C315" s="54" t="s">
        <v>168</v>
      </c>
      <c r="D315" s="54" t="s">
        <v>8</v>
      </c>
      <c r="E315" s="107">
        <f>E316+E320</f>
        <v>383.5</v>
      </c>
    </row>
    <row r="316" spans="1:6" outlineLevel="6" x14ac:dyDescent="0.25">
      <c r="A316" s="53" t="s">
        <v>583</v>
      </c>
      <c r="B316" s="54" t="s">
        <v>116</v>
      </c>
      <c r="C316" s="54" t="s">
        <v>195</v>
      </c>
      <c r="D316" s="54" t="s">
        <v>8</v>
      </c>
      <c r="E316" s="107">
        <f>E317</f>
        <v>210</v>
      </c>
    </row>
    <row r="317" spans="1:6" ht="37.5" outlineLevel="6" x14ac:dyDescent="0.25">
      <c r="A317" s="53" t="s">
        <v>120</v>
      </c>
      <c r="B317" s="54" t="s">
        <v>116</v>
      </c>
      <c r="C317" s="54" t="s">
        <v>196</v>
      </c>
      <c r="D317" s="54" t="s">
        <v>8</v>
      </c>
      <c r="E317" s="107">
        <f>E318</f>
        <v>210</v>
      </c>
    </row>
    <row r="318" spans="1:6" outlineLevel="6" x14ac:dyDescent="0.25">
      <c r="A318" s="53" t="s">
        <v>111</v>
      </c>
      <c r="B318" s="54" t="s">
        <v>116</v>
      </c>
      <c r="C318" s="54" t="s">
        <v>196</v>
      </c>
      <c r="D318" s="54" t="s">
        <v>112</v>
      </c>
      <c r="E318" s="107">
        <f>E319</f>
        <v>210</v>
      </c>
    </row>
    <row r="319" spans="1:6" ht="37.5" outlineLevel="6" x14ac:dyDescent="0.25">
      <c r="A319" s="53" t="s">
        <v>118</v>
      </c>
      <c r="B319" s="54" t="s">
        <v>116</v>
      </c>
      <c r="C319" s="54" t="s">
        <v>196</v>
      </c>
      <c r="D319" s="54" t="s">
        <v>119</v>
      </c>
      <c r="E319" s="107">
        <v>210</v>
      </c>
    </row>
    <row r="320" spans="1:6" ht="37.5" outlineLevel="6" x14ac:dyDescent="0.25">
      <c r="A320" s="53" t="s">
        <v>117</v>
      </c>
      <c r="B320" s="54" t="s">
        <v>116</v>
      </c>
      <c r="C320" s="54" t="s">
        <v>425</v>
      </c>
      <c r="D320" s="54" t="s">
        <v>8</v>
      </c>
      <c r="E320" s="107">
        <f>E321</f>
        <v>173.5</v>
      </c>
    </row>
    <row r="321" spans="1:6" outlineLevel="6" x14ac:dyDescent="0.25">
      <c r="A321" s="53" t="s">
        <v>111</v>
      </c>
      <c r="B321" s="54" t="s">
        <v>116</v>
      </c>
      <c r="C321" s="54" t="s">
        <v>425</v>
      </c>
      <c r="D321" s="54" t="s">
        <v>112</v>
      </c>
      <c r="E321" s="107">
        <f>E322</f>
        <v>173.5</v>
      </c>
    </row>
    <row r="322" spans="1:6" ht="37.5" outlineLevel="6" x14ac:dyDescent="0.25">
      <c r="A322" s="53" t="s">
        <v>118</v>
      </c>
      <c r="B322" s="54" t="s">
        <v>116</v>
      </c>
      <c r="C322" s="54" t="s">
        <v>425</v>
      </c>
      <c r="D322" s="54" t="s">
        <v>119</v>
      </c>
      <c r="E322" s="107">
        <v>173.5</v>
      </c>
    </row>
    <row r="323" spans="1:6" outlineLevel="1" x14ac:dyDescent="0.25">
      <c r="A323" s="53" t="s">
        <v>153</v>
      </c>
      <c r="B323" s="54" t="s">
        <v>154</v>
      </c>
      <c r="C323" s="54" t="s">
        <v>161</v>
      </c>
      <c r="D323" s="54" t="s">
        <v>8</v>
      </c>
      <c r="E323" s="107">
        <f>E324</f>
        <v>4094</v>
      </c>
    </row>
    <row r="324" spans="1:6" ht="37.5" outlineLevel="2" x14ac:dyDescent="0.25">
      <c r="A324" s="53" t="s">
        <v>603</v>
      </c>
      <c r="B324" s="54" t="s">
        <v>154</v>
      </c>
      <c r="C324" s="54" t="s">
        <v>190</v>
      </c>
      <c r="D324" s="54" t="s">
        <v>8</v>
      </c>
      <c r="E324" s="107">
        <f>E325</f>
        <v>4094</v>
      </c>
    </row>
    <row r="325" spans="1:6" ht="37.5" outlineLevel="3" x14ac:dyDescent="0.25">
      <c r="A325" s="53" t="s">
        <v>607</v>
      </c>
      <c r="B325" s="54" t="s">
        <v>154</v>
      </c>
      <c r="C325" s="54" t="s">
        <v>191</v>
      </c>
      <c r="D325" s="54" t="s">
        <v>8</v>
      </c>
      <c r="E325" s="107">
        <f>E326</f>
        <v>4094</v>
      </c>
    </row>
    <row r="326" spans="1:6" ht="112.5" outlineLevel="4" x14ac:dyDescent="0.25">
      <c r="A326" s="33" t="s">
        <v>608</v>
      </c>
      <c r="B326" s="54" t="s">
        <v>154</v>
      </c>
      <c r="C326" s="54" t="s">
        <v>216</v>
      </c>
      <c r="D326" s="54" t="s">
        <v>8</v>
      </c>
      <c r="E326" s="107">
        <f>E327+E329</f>
        <v>4094</v>
      </c>
    </row>
    <row r="327" spans="1:6" ht="21" customHeight="1" outlineLevel="5" x14ac:dyDescent="0.25">
      <c r="A327" s="53" t="s">
        <v>18</v>
      </c>
      <c r="B327" s="54" t="s">
        <v>154</v>
      </c>
      <c r="C327" s="54" t="s">
        <v>216</v>
      </c>
      <c r="D327" s="54" t="s">
        <v>19</v>
      </c>
      <c r="E327" s="107">
        <f>E328</f>
        <v>24</v>
      </c>
    </row>
    <row r="328" spans="1:6" ht="37.5" outlineLevel="6" x14ac:dyDescent="0.25">
      <c r="A328" s="53" t="s">
        <v>20</v>
      </c>
      <c r="B328" s="54" t="s">
        <v>154</v>
      </c>
      <c r="C328" s="54" t="s">
        <v>216</v>
      </c>
      <c r="D328" s="54" t="s">
        <v>21</v>
      </c>
      <c r="E328" s="107">
        <v>24</v>
      </c>
    </row>
    <row r="329" spans="1:6" outlineLevel="5" x14ac:dyDescent="0.25">
      <c r="A329" s="53" t="s">
        <v>111</v>
      </c>
      <c r="B329" s="54" t="s">
        <v>154</v>
      </c>
      <c r="C329" s="54" t="s">
        <v>216</v>
      </c>
      <c r="D329" s="54" t="s">
        <v>112</v>
      </c>
      <c r="E329" s="107">
        <f>E330</f>
        <v>4070</v>
      </c>
    </row>
    <row r="330" spans="1:6" ht="37.5" outlineLevel="6" x14ac:dyDescent="0.25">
      <c r="A330" s="53" t="s">
        <v>118</v>
      </c>
      <c r="B330" s="54" t="s">
        <v>154</v>
      </c>
      <c r="C330" s="54" t="s">
        <v>216</v>
      </c>
      <c r="D330" s="54" t="s">
        <v>119</v>
      </c>
      <c r="E330" s="107">
        <v>4070</v>
      </c>
    </row>
    <row r="331" spans="1:6" s="3" customFormat="1" x14ac:dyDescent="0.25">
      <c r="A331" s="51" t="s">
        <v>121</v>
      </c>
      <c r="B331" s="52" t="s">
        <v>122</v>
      </c>
      <c r="C331" s="52" t="s">
        <v>161</v>
      </c>
      <c r="D331" s="52" t="s">
        <v>8</v>
      </c>
      <c r="E331" s="106">
        <f>E332</f>
        <v>1761</v>
      </c>
      <c r="F331" s="200">
        <f>E331/E361</f>
        <v>3.0915577738150663E-3</v>
      </c>
    </row>
    <row r="332" spans="1:6" outlineLevel="1" x14ac:dyDescent="0.25">
      <c r="A332" s="53" t="s">
        <v>123</v>
      </c>
      <c r="B332" s="54" t="s">
        <v>124</v>
      </c>
      <c r="C332" s="54" t="s">
        <v>161</v>
      </c>
      <c r="D332" s="54" t="s">
        <v>8</v>
      </c>
      <c r="E332" s="107">
        <f>E333</f>
        <v>1761</v>
      </c>
    </row>
    <row r="333" spans="1:6" ht="37.5" outlineLevel="2" x14ac:dyDescent="0.25">
      <c r="A333" s="53" t="s">
        <v>609</v>
      </c>
      <c r="B333" s="54" t="s">
        <v>124</v>
      </c>
      <c r="C333" s="54" t="s">
        <v>290</v>
      </c>
      <c r="D333" s="54" t="s">
        <v>8</v>
      </c>
      <c r="E333" s="107">
        <f>E334+E337</f>
        <v>1761</v>
      </c>
    </row>
    <row r="334" spans="1:6" ht="37.5" outlineLevel="2" x14ac:dyDescent="0.25">
      <c r="A334" s="53" t="s">
        <v>559</v>
      </c>
      <c r="B334" s="54" t="s">
        <v>124</v>
      </c>
      <c r="C334" s="54" t="s">
        <v>560</v>
      </c>
      <c r="D334" s="54" t="s">
        <v>8</v>
      </c>
      <c r="E334" s="107">
        <f>E335</f>
        <v>1200</v>
      </c>
    </row>
    <row r="335" spans="1:6" ht="37.5" outlineLevel="2" x14ac:dyDescent="0.25">
      <c r="A335" s="53" t="s">
        <v>405</v>
      </c>
      <c r="B335" s="54" t="s">
        <v>124</v>
      </c>
      <c r="C335" s="54" t="s">
        <v>560</v>
      </c>
      <c r="D335" s="54" t="s">
        <v>406</v>
      </c>
      <c r="E335" s="107">
        <f>E336</f>
        <v>1200</v>
      </c>
    </row>
    <row r="336" spans="1:6" outlineLevel="2" x14ac:dyDescent="0.25">
      <c r="A336" s="53" t="s">
        <v>407</v>
      </c>
      <c r="B336" s="54" t="s">
        <v>124</v>
      </c>
      <c r="C336" s="54" t="s">
        <v>560</v>
      </c>
      <c r="D336" s="54" t="s">
        <v>408</v>
      </c>
      <c r="E336" s="107">
        <v>1200</v>
      </c>
    </row>
    <row r="337" spans="1:6" outlineLevel="4" x14ac:dyDescent="0.25">
      <c r="A337" s="53" t="s">
        <v>125</v>
      </c>
      <c r="B337" s="54" t="s">
        <v>124</v>
      </c>
      <c r="C337" s="54" t="s">
        <v>291</v>
      </c>
      <c r="D337" s="54" t="s">
        <v>8</v>
      </c>
      <c r="E337" s="107">
        <f>E338+E340</f>
        <v>561</v>
      </c>
    </row>
    <row r="338" spans="1:6" ht="20.25" customHeight="1" outlineLevel="5" x14ac:dyDescent="0.25">
      <c r="A338" s="53" t="s">
        <v>18</v>
      </c>
      <c r="B338" s="54" t="s">
        <v>124</v>
      </c>
      <c r="C338" s="54" t="s">
        <v>291</v>
      </c>
      <c r="D338" s="54" t="s">
        <v>19</v>
      </c>
      <c r="E338" s="107">
        <f>E339</f>
        <v>531</v>
      </c>
    </row>
    <row r="339" spans="1:6" ht="37.5" outlineLevel="6" x14ac:dyDescent="0.25">
      <c r="A339" s="53" t="s">
        <v>20</v>
      </c>
      <c r="B339" s="54" t="s">
        <v>124</v>
      </c>
      <c r="C339" s="54" t="s">
        <v>291</v>
      </c>
      <c r="D339" s="54" t="s">
        <v>21</v>
      </c>
      <c r="E339" s="107">
        <v>531</v>
      </c>
    </row>
    <row r="340" spans="1:6" ht="18.75" customHeight="1" outlineLevel="6" x14ac:dyDescent="0.25">
      <c r="A340" s="53" t="s">
        <v>421</v>
      </c>
      <c r="B340" s="54" t="s">
        <v>124</v>
      </c>
      <c r="C340" s="54" t="s">
        <v>291</v>
      </c>
      <c r="D340" s="54" t="s">
        <v>23</v>
      </c>
      <c r="E340" s="107">
        <f>E341</f>
        <v>30</v>
      </c>
    </row>
    <row r="341" spans="1:6" ht="18.75" customHeight="1" outlineLevel="6" x14ac:dyDescent="0.25">
      <c r="A341" s="53" t="s">
        <v>422</v>
      </c>
      <c r="B341" s="54" t="s">
        <v>124</v>
      </c>
      <c r="C341" s="54" t="s">
        <v>291</v>
      </c>
      <c r="D341" s="54" t="s">
        <v>25</v>
      </c>
      <c r="E341" s="107">
        <v>30</v>
      </c>
    </row>
    <row r="342" spans="1:6" s="3" customFormat="1" x14ac:dyDescent="0.25">
      <c r="A342" s="51" t="s">
        <v>126</v>
      </c>
      <c r="B342" s="52" t="s">
        <v>127</v>
      </c>
      <c r="C342" s="52" t="s">
        <v>161</v>
      </c>
      <c r="D342" s="52" t="s">
        <v>8</v>
      </c>
      <c r="E342" s="106">
        <f t="shared" ref="E342:E347" si="0">E343</f>
        <v>881.25</v>
      </c>
      <c r="F342" s="200">
        <f>E342/E361</f>
        <v>1.5470955639832636E-3</v>
      </c>
    </row>
    <row r="343" spans="1:6" outlineLevel="1" x14ac:dyDescent="0.25">
      <c r="A343" s="53" t="s">
        <v>128</v>
      </c>
      <c r="B343" s="54" t="s">
        <v>129</v>
      </c>
      <c r="C343" s="54" t="s">
        <v>161</v>
      </c>
      <c r="D343" s="54" t="s">
        <v>8</v>
      </c>
      <c r="E343" s="107">
        <f t="shared" si="0"/>
        <v>881.25</v>
      </c>
    </row>
    <row r="344" spans="1:6" ht="37.5" outlineLevel="2" x14ac:dyDescent="0.25">
      <c r="A344" s="53" t="s">
        <v>569</v>
      </c>
      <c r="B344" s="54" t="s">
        <v>129</v>
      </c>
      <c r="C344" s="54" t="s">
        <v>164</v>
      </c>
      <c r="D344" s="54" t="s">
        <v>8</v>
      </c>
      <c r="E344" s="107">
        <f t="shared" si="0"/>
        <v>881.25</v>
      </c>
    </row>
    <row r="345" spans="1:6" ht="56.25" outlineLevel="3" x14ac:dyDescent="0.25">
      <c r="A345" s="58" t="s">
        <v>610</v>
      </c>
      <c r="B345" s="54" t="s">
        <v>129</v>
      </c>
      <c r="C345" s="54" t="s">
        <v>360</v>
      </c>
      <c r="D345" s="54" t="s">
        <v>8</v>
      </c>
      <c r="E345" s="107">
        <f t="shared" si="0"/>
        <v>881.25</v>
      </c>
    </row>
    <row r="346" spans="1:6" ht="37.5" outlineLevel="4" x14ac:dyDescent="0.25">
      <c r="A346" s="53" t="s">
        <v>130</v>
      </c>
      <c r="B346" s="54" t="s">
        <v>129</v>
      </c>
      <c r="C346" s="54" t="s">
        <v>361</v>
      </c>
      <c r="D346" s="54" t="s">
        <v>8</v>
      </c>
      <c r="E346" s="107">
        <f t="shared" si="0"/>
        <v>881.25</v>
      </c>
    </row>
    <row r="347" spans="1:6" ht="37.5" outlineLevel="5" x14ac:dyDescent="0.25">
      <c r="A347" s="53" t="s">
        <v>53</v>
      </c>
      <c r="B347" s="54" t="s">
        <v>129</v>
      </c>
      <c r="C347" s="54" t="s">
        <v>361</v>
      </c>
      <c r="D347" s="54" t="s">
        <v>54</v>
      </c>
      <c r="E347" s="107">
        <f t="shared" si="0"/>
        <v>881.25</v>
      </c>
    </row>
    <row r="348" spans="1:6" outlineLevel="6" x14ac:dyDescent="0.25">
      <c r="A348" s="53" t="s">
        <v>55</v>
      </c>
      <c r="B348" s="54" t="s">
        <v>129</v>
      </c>
      <c r="C348" s="54" t="s">
        <v>361</v>
      </c>
      <c r="D348" s="54" t="s">
        <v>56</v>
      </c>
      <c r="E348" s="107">
        <v>881.25</v>
      </c>
    </row>
    <row r="349" spans="1:6" s="3" customFormat="1" ht="56.25" x14ac:dyDescent="0.25">
      <c r="A349" s="51" t="s">
        <v>33</v>
      </c>
      <c r="B349" s="52" t="s">
        <v>34</v>
      </c>
      <c r="C349" s="52" t="s">
        <v>161</v>
      </c>
      <c r="D349" s="52" t="s">
        <v>8</v>
      </c>
      <c r="E349" s="106">
        <f>E350</f>
        <v>18870.93</v>
      </c>
      <c r="F349" s="200">
        <f>E349/E361</f>
        <v>3.3129227904951701E-2</v>
      </c>
    </row>
    <row r="350" spans="1:6" ht="37.5" outlineLevel="1" x14ac:dyDescent="0.25">
      <c r="A350" s="53" t="s">
        <v>35</v>
      </c>
      <c r="B350" s="54" t="s">
        <v>36</v>
      </c>
      <c r="C350" s="54" t="s">
        <v>161</v>
      </c>
      <c r="D350" s="54" t="s">
        <v>8</v>
      </c>
      <c r="E350" s="107">
        <f>E351</f>
        <v>18870.93</v>
      </c>
    </row>
    <row r="351" spans="1:6" ht="37.5" outlineLevel="2" x14ac:dyDescent="0.25">
      <c r="A351" s="53" t="s">
        <v>606</v>
      </c>
      <c r="B351" s="54" t="s">
        <v>36</v>
      </c>
      <c r="C351" s="54" t="s">
        <v>168</v>
      </c>
      <c r="D351" s="54" t="s">
        <v>8</v>
      </c>
      <c r="E351" s="107">
        <f>E352+E355+E358</f>
        <v>18870.93</v>
      </c>
    </row>
    <row r="352" spans="1:6" ht="37.5" outlineLevel="4" x14ac:dyDescent="0.25">
      <c r="A352" s="53" t="s">
        <v>37</v>
      </c>
      <c r="B352" s="54" t="s">
        <v>36</v>
      </c>
      <c r="C352" s="54" t="s">
        <v>169</v>
      </c>
      <c r="D352" s="54" t="s">
        <v>8</v>
      </c>
      <c r="E352" s="107">
        <f>E353</f>
        <v>5231.2030000000004</v>
      </c>
    </row>
    <row r="353" spans="1:7" outlineLevel="5" x14ac:dyDescent="0.25">
      <c r="A353" s="53" t="s">
        <v>31</v>
      </c>
      <c r="B353" s="54" t="s">
        <v>36</v>
      </c>
      <c r="C353" s="54" t="s">
        <v>169</v>
      </c>
      <c r="D353" s="54" t="s">
        <v>32</v>
      </c>
      <c r="E353" s="107">
        <f>E354</f>
        <v>5231.2030000000004</v>
      </c>
    </row>
    <row r="354" spans="1:7" outlineLevel="6" x14ac:dyDescent="0.25">
      <c r="A354" s="53" t="s">
        <v>38</v>
      </c>
      <c r="B354" s="54" t="s">
        <v>36</v>
      </c>
      <c r="C354" s="54" t="s">
        <v>169</v>
      </c>
      <c r="D354" s="54" t="s">
        <v>39</v>
      </c>
      <c r="E354" s="107">
        <v>5231.2030000000004</v>
      </c>
    </row>
    <row r="355" spans="1:7" ht="37.5" outlineLevel="6" x14ac:dyDescent="0.25">
      <c r="A355" s="53" t="s">
        <v>616</v>
      </c>
      <c r="B355" s="54" t="s">
        <v>36</v>
      </c>
      <c r="C355" s="54" t="s">
        <v>615</v>
      </c>
      <c r="D355" s="54" t="s">
        <v>8</v>
      </c>
      <c r="E355" s="107">
        <f>E356</f>
        <v>318.93</v>
      </c>
    </row>
    <row r="356" spans="1:7" outlineLevel="6" x14ac:dyDescent="0.25">
      <c r="A356" s="53" t="s">
        <v>31</v>
      </c>
      <c r="B356" s="54" t="s">
        <v>36</v>
      </c>
      <c r="C356" s="56" t="s">
        <v>615</v>
      </c>
      <c r="D356" s="54" t="s">
        <v>32</v>
      </c>
      <c r="E356" s="107">
        <f>E357</f>
        <v>318.93</v>
      </c>
    </row>
    <row r="357" spans="1:7" outlineLevel="6" x14ac:dyDescent="0.25">
      <c r="A357" s="53" t="s">
        <v>38</v>
      </c>
      <c r="B357" s="54" t="s">
        <v>36</v>
      </c>
      <c r="C357" s="56" t="s">
        <v>615</v>
      </c>
      <c r="D357" s="54" t="s">
        <v>39</v>
      </c>
      <c r="E357" s="107">
        <v>318.93</v>
      </c>
    </row>
    <row r="358" spans="1:7" ht="75" outlineLevel="4" x14ac:dyDescent="0.25">
      <c r="A358" s="33" t="s">
        <v>522</v>
      </c>
      <c r="B358" s="54" t="s">
        <v>36</v>
      </c>
      <c r="C358" s="54" t="s">
        <v>355</v>
      </c>
      <c r="D358" s="54" t="s">
        <v>8</v>
      </c>
      <c r="E358" s="107">
        <f>E359</f>
        <v>13320.797</v>
      </c>
    </row>
    <row r="359" spans="1:7" outlineLevel="5" x14ac:dyDescent="0.25">
      <c r="A359" s="53" t="s">
        <v>31</v>
      </c>
      <c r="B359" s="54" t="s">
        <v>36</v>
      </c>
      <c r="C359" s="54" t="s">
        <v>355</v>
      </c>
      <c r="D359" s="54" t="s">
        <v>32</v>
      </c>
      <c r="E359" s="107">
        <f>E360</f>
        <v>13320.797</v>
      </c>
    </row>
    <row r="360" spans="1:7" outlineLevel="6" x14ac:dyDescent="0.25">
      <c r="A360" s="53" t="s">
        <v>38</v>
      </c>
      <c r="B360" s="54" t="s">
        <v>36</v>
      </c>
      <c r="C360" s="54" t="s">
        <v>355</v>
      </c>
      <c r="D360" s="54" t="s">
        <v>39</v>
      </c>
      <c r="E360" s="107">
        <v>13320.797</v>
      </c>
    </row>
    <row r="361" spans="1:7" s="3" customFormat="1" x14ac:dyDescent="0.3">
      <c r="A361" s="213" t="s">
        <v>148</v>
      </c>
      <c r="B361" s="213"/>
      <c r="C361" s="213"/>
      <c r="D361" s="213"/>
      <c r="E361" s="113">
        <f>E12+E122+E134+E140+E165+E192+E205+E298+E308+E331+E342+E349</f>
        <v>569615.75000000023</v>
      </c>
      <c r="F361" s="9"/>
      <c r="G361" s="9"/>
    </row>
    <row r="362" spans="1:7" x14ac:dyDescent="0.3">
      <c r="A362" s="67"/>
      <c r="B362" s="67"/>
      <c r="C362" s="67"/>
      <c r="D362" s="67"/>
      <c r="E362" s="77"/>
    </row>
    <row r="363" spans="1:7" x14ac:dyDescent="0.3">
      <c r="A363" s="216"/>
      <c r="B363" s="216"/>
      <c r="C363" s="216"/>
      <c r="D363" s="216"/>
      <c r="E363" s="216"/>
    </row>
    <row r="364" spans="1:7" x14ac:dyDescent="0.3">
      <c r="C364" s="78"/>
      <c r="E364" s="79"/>
    </row>
    <row r="365" spans="1:7" x14ac:dyDescent="0.3">
      <c r="C365" s="78"/>
      <c r="E365" s="79"/>
    </row>
    <row r="366" spans="1:7" x14ac:dyDescent="0.3">
      <c r="C366" s="118" t="s">
        <v>451</v>
      </c>
      <c r="D366" s="119"/>
      <c r="E366" s="120">
        <f>E207+E231+E255+E268+E282+E324</f>
        <v>441558.83200000005</v>
      </c>
      <c r="F366" s="117"/>
      <c r="G366" s="117"/>
    </row>
    <row r="367" spans="1:7" x14ac:dyDescent="0.3">
      <c r="C367" s="118" t="s">
        <v>452</v>
      </c>
      <c r="D367" s="119"/>
      <c r="E367" s="120">
        <f>E263+E300</f>
        <v>20691.114999999998</v>
      </c>
      <c r="F367" s="117"/>
      <c r="G367" s="117"/>
    </row>
    <row r="368" spans="1:7" x14ac:dyDescent="0.3">
      <c r="C368" s="118" t="s">
        <v>453</v>
      </c>
      <c r="D368" s="119"/>
      <c r="E368" s="120">
        <f>E194</f>
        <v>175</v>
      </c>
      <c r="F368" s="117"/>
      <c r="G368" s="117"/>
    </row>
    <row r="369" spans="3:7" x14ac:dyDescent="0.3">
      <c r="C369" s="118" t="s">
        <v>454</v>
      </c>
      <c r="D369" s="119"/>
      <c r="E369" s="120">
        <f>E333</f>
        <v>1761</v>
      </c>
      <c r="F369" s="117"/>
      <c r="G369" s="117"/>
    </row>
    <row r="370" spans="3:7" x14ac:dyDescent="0.3">
      <c r="C370" s="118" t="s">
        <v>455</v>
      </c>
      <c r="D370" s="119"/>
      <c r="E370" s="120">
        <f>E351+E315+E157</f>
        <v>20689.43</v>
      </c>
      <c r="F370" s="117"/>
      <c r="G370" s="117"/>
    </row>
    <row r="371" spans="3:7" x14ac:dyDescent="0.3">
      <c r="C371" s="118" t="s">
        <v>456</v>
      </c>
      <c r="D371" s="119"/>
      <c r="E371" s="120">
        <f>E62+E344</f>
        <v>17566.499</v>
      </c>
      <c r="F371" s="117"/>
      <c r="G371" s="117"/>
    </row>
    <row r="372" spans="3:7" x14ac:dyDescent="0.3">
      <c r="C372" s="118" t="s">
        <v>457</v>
      </c>
      <c r="D372" s="119"/>
      <c r="E372" s="120">
        <f>E148+E167+E173+E188</f>
        <v>14532</v>
      </c>
      <c r="F372" s="117"/>
      <c r="G372" s="117"/>
    </row>
    <row r="373" spans="3:7" x14ac:dyDescent="0.3">
      <c r="C373" s="118" t="s">
        <v>458</v>
      </c>
      <c r="D373" s="119"/>
      <c r="E373" s="120">
        <f>E84</f>
        <v>150.39099999999999</v>
      </c>
      <c r="F373" s="117"/>
      <c r="G373" s="117"/>
    </row>
    <row r="374" spans="3:7" x14ac:dyDescent="0.3">
      <c r="C374" s="118" t="s">
        <v>459</v>
      </c>
      <c r="D374" s="119"/>
      <c r="E374" s="120">
        <f>E14+E19+E34+E41+E47+E88+E124+E130+E136+E142+E310</f>
        <v>52491.482999999993</v>
      </c>
      <c r="F374" s="117"/>
      <c r="G374" s="117"/>
    </row>
    <row r="375" spans="3:7" x14ac:dyDescent="0.3">
      <c r="C375" s="118"/>
      <c r="D375" s="119"/>
      <c r="E375" s="120">
        <f>SUM(E366:E374)</f>
        <v>569615.75</v>
      </c>
      <c r="F375" s="117"/>
      <c r="G375" s="117"/>
    </row>
    <row r="376" spans="3:7" x14ac:dyDescent="0.3">
      <c r="C376" s="118"/>
      <c r="D376" s="119"/>
      <c r="E376" s="120"/>
      <c r="F376" s="117"/>
      <c r="G376" s="117"/>
    </row>
    <row r="377" spans="3:7" x14ac:dyDescent="0.3">
      <c r="C377" s="118"/>
      <c r="D377" s="119"/>
      <c r="E377" s="120">
        <f>E361-E375</f>
        <v>0</v>
      </c>
      <c r="F377" s="117"/>
      <c r="G377" s="117"/>
    </row>
    <row r="378" spans="3:7" x14ac:dyDescent="0.3">
      <c r="C378" s="118"/>
      <c r="D378" s="119"/>
      <c r="E378" s="120"/>
      <c r="F378" s="117"/>
      <c r="G378" s="117"/>
    </row>
    <row r="379" spans="3:7" x14ac:dyDescent="0.3">
      <c r="C379" s="118" t="s">
        <v>315</v>
      </c>
      <c r="D379" s="119"/>
      <c r="E379" s="120">
        <f>E209+E212</f>
        <v>97941.054999999993</v>
      </c>
      <c r="F379" s="117"/>
      <c r="G379" s="117"/>
    </row>
    <row r="380" spans="3:7" x14ac:dyDescent="0.3">
      <c r="C380" s="118" t="s">
        <v>317</v>
      </c>
      <c r="D380" s="119"/>
      <c r="E380" s="120">
        <f>E215+E218+E227+E221+E224</f>
        <v>4882.5</v>
      </c>
      <c r="F380" s="117"/>
      <c r="G380" s="117"/>
    </row>
    <row r="381" spans="3:7" x14ac:dyDescent="0.3">
      <c r="C381" s="118" t="s">
        <v>339</v>
      </c>
      <c r="D381" s="119"/>
      <c r="E381" s="120">
        <f>E326</f>
        <v>4094</v>
      </c>
      <c r="F381" s="117"/>
      <c r="G381" s="117"/>
    </row>
    <row r="382" spans="3:7" x14ac:dyDescent="0.3">
      <c r="C382" s="118" t="s">
        <v>318</v>
      </c>
      <c r="D382" s="119"/>
      <c r="E382" s="120">
        <f>E233+E236+E239</f>
        <v>290748.45400000003</v>
      </c>
      <c r="F382" s="117"/>
      <c r="G382" s="117"/>
    </row>
    <row r="383" spans="3:7" x14ac:dyDescent="0.3">
      <c r="C383" s="118" t="s">
        <v>316</v>
      </c>
      <c r="D383" s="119"/>
      <c r="E383" s="120">
        <f>E248+E242+E245+E270</f>
        <v>648.29999999999995</v>
      </c>
      <c r="F383" s="117"/>
      <c r="G383" s="117"/>
    </row>
    <row r="384" spans="3:7" x14ac:dyDescent="0.3">
      <c r="C384" s="118" t="s">
        <v>319</v>
      </c>
      <c r="D384" s="119"/>
      <c r="E384" s="120">
        <f>E251+E273</f>
        <v>6039</v>
      </c>
      <c r="F384" s="117"/>
      <c r="G384" s="117"/>
    </row>
    <row r="385" spans="3:7" x14ac:dyDescent="0.3">
      <c r="C385" s="118" t="s">
        <v>320</v>
      </c>
      <c r="D385" s="119"/>
      <c r="E385" s="120">
        <f>E257</f>
        <v>19740.233</v>
      </c>
      <c r="F385" s="117"/>
      <c r="G385" s="117"/>
    </row>
    <row r="386" spans="3:7" x14ac:dyDescent="0.3">
      <c r="C386" s="118" t="s">
        <v>321</v>
      </c>
      <c r="D386" s="119"/>
      <c r="E386" s="120">
        <f>E260</f>
        <v>79.900000000000006</v>
      </c>
      <c r="F386" s="117"/>
      <c r="G386" s="117"/>
    </row>
    <row r="387" spans="3:7" x14ac:dyDescent="0.3">
      <c r="C387" s="118" t="s">
        <v>322</v>
      </c>
      <c r="D387" s="119"/>
      <c r="E387" s="120">
        <f>E283+E288+E295</f>
        <v>17311.39</v>
      </c>
      <c r="F387" s="117"/>
      <c r="G387" s="117"/>
    </row>
    <row r="388" spans="3:7" x14ac:dyDescent="0.3">
      <c r="C388" s="118" t="s">
        <v>345</v>
      </c>
      <c r="D388" s="119"/>
      <c r="E388" s="120">
        <f>E278</f>
        <v>74</v>
      </c>
      <c r="F388" s="117"/>
      <c r="G388" s="117"/>
    </row>
    <row r="389" spans="3:7" x14ac:dyDescent="0.3">
      <c r="C389" s="118" t="s">
        <v>323</v>
      </c>
      <c r="D389" s="119"/>
      <c r="E389" s="120">
        <f>E301</f>
        <v>6920.5029999999997</v>
      </c>
      <c r="F389" s="117"/>
      <c r="G389" s="117"/>
    </row>
    <row r="390" spans="3:7" x14ac:dyDescent="0.3">
      <c r="C390" s="118" t="s">
        <v>324</v>
      </c>
      <c r="D390" s="119"/>
      <c r="E390" s="120">
        <f>E264</f>
        <v>13049.611999999999</v>
      </c>
      <c r="F390" s="117"/>
      <c r="G390" s="117"/>
    </row>
    <row r="391" spans="3:7" x14ac:dyDescent="0.3">
      <c r="C391" s="118" t="s">
        <v>325</v>
      </c>
      <c r="D391" s="119"/>
      <c r="E391" s="120">
        <f>E304</f>
        <v>721</v>
      </c>
      <c r="F391" s="117"/>
      <c r="G391" s="117"/>
    </row>
    <row r="392" spans="3:7" x14ac:dyDescent="0.3">
      <c r="C392" s="118" t="s">
        <v>363</v>
      </c>
      <c r="D392" s="119"/>
      <c r="E392" s="120">
        <f>E196</f>
        <v>100</v>
      </c>
      <c r="F392" s="117"/>
      <c r="G392" s="117"/>
    </row>
    <row r="393" spans="3:7" x14ac:dyDescent="0.3">
      <c r="C393" s="118" t="s">
        <v>326</v>
      </c>
      <c r="D393" s="119"/>
      <c r="E393" s="120">
        <f>E199</f>
        <v>45</v>
      </c>
      <c r="F393" s="117"/>
      <c r="G393" s="117"/>
    </row>
    <row r="394" spans="3:7" x14ac:dyDescent="0.3">
      <c r="C394" s="118" t="s">
        <v>364</v>
      </c>
      <c r="D394" s="119"/>
      <c r="E394" s="120">
        <f>E202</f>
        <v>30</v>
      </c>
      <c r="F394" s="117"/>
      <c r="G394" s="117"/>
    </row>
    <row r="395" spans="3:7" x14ac:dyDescent="0.3">
      <c r="C395" s="118" t="s">
        <v>327</v>
      </c>
      <c r="D395" s="119"/>
      <c r="E395" s="120">
        <f>E334+E337</f>
        <v>1761</v>
      </c>
      <c r="F395" s="117"/>
      <c r="G395" s="117"/>
    </row>
    <row r="396" spans="3:7" x14ac:dyDescent="0.3">
      <c r="C396" s="118" t="s">
        <v>328</v>
      </c>
      <c r="D396" s="119"/>
      <c r="E396" s="120">
        <f>E317</f>
        <v>210</v>
      </c>
      <c r="F396" s="117"/>
      <c r="G396" s="117"/>
    </row>
    <row r="397" spans="3:7" x14ac:dyDescent="0.3">
      <c r="C397" s="118" t="s">
        <v>463</v>
      </c>
      <c r="D397" s="119"/>
      <c r="E397" s="120"/>
      <c r="F397" s="117"/>
      <c r="G397" s="117"/>
    </row>
    <row r="398" spans="3:7" x14ac:dyDescent="0.3">
      <c r="C398" s="118" t="s">
        <v>329</v>
      </c>
      <c r="D398" s="119"/>
      <c r="E398" s="120">
        <f>E162+E159</f>
        <v>1435</v>
      </c>
      <c r="F398" s="117"/>
      <c r="G398" s="117"/>
    </row>
    <row r="399" spans="3:7" x14ac:dyDescent="0.3">
      <c r="C399" s="118" t="s">
        <v>330</v>
      </c>
      <c r="D399" s="119"/>
      <c r="E399" s="120"/>
      <c r="F399" s="117"/>
      <c r="G399" s="117"/>
    </row>
    <row r="400" spans="3:7" x14ac:dyDescent="0.3">
      <c r="C400" s="118" t="s">
        <v>464</v>
      </c>
      <c r="D400" s="119"/>
      <c r="E400" s="120"/>
      <c r="F400" s="117"/>
      <c r="G400" s="117"/>
    </row>
    <row r="401" spans="3:7" x14ac:dyDescent="0.3">
      <c r="C401" s="118" t="s">
        <v>331</v>
      </c>
      <c r="D401" s="119"/>
      <c r="E401" s="120">
        <f>E352+E358+E355</f>
        <v>18870.93</v>
      </c>
      <c r="F401" s="117"/>
      <c r="G401" s="117"/>
    </row>
    <row r="402" spans="3:7" x14ac:dyDescent="0.3">
      <c r="C402" s="118" t="s">
        <v>465</v>
      </c>
      <c r="D402" s="119"/>
      <c r="E402" s="120">
        <v>0</v>
      </c>
      <c r="F402" s="117"/>
      <c r="G402" s="117"/>
    </row>
    <row r="403" spans="3:7" x14ac:dyDescent="0.3">
      <c r="C403" s="118" t="s">
        <v>362</v>
      </c>
      <c r="D403" s="119"/>
      <c r="E403" s="120">
        <f>E320</f>
        <v>173.5</v>
      </c>
      <c r="F403" s="117"/>
      <c r="G403" s="117"/>
    </row>
    <row r="404" spans="3:7" x14ac:dyDescent="0.3">
      <c r="C404" s="118" t="s">
        <v>332</v>
      </c>
      <c r="D404" s="119"/>
      <c r="E404" s="120">
        <f>E64+E67</f>
        <v>990.59999999999991</v>
      </c>
      <c r="F404" s="117"/>
      <c r="G404" s="117"/>
    </row>
    <row r="405" spans="3:7" x14ac:dyDescent="0.3">
      <c r="C405" s="118" t="s">
        <v>466</v>
      </c>
      <c r="D405" s="119"/>
      <c r="E405" s="120"/>
      <c r="F405" s="117"/>
      <c r="G405" s="117"/>
    </row>
    <row r="406" spans="3:7" x14ac:dyDescent="0.3">
      <c r="C406" s="118" t="s">
        <v>351</v>
      </c>
      <c r="D406" s="119"/>
      <c r="E406" s="120">
        <f>E346</f>
        <v>881.25</v>
      </c>
      <c r="F406" s="117"/>
      <c r="G406" s="117"/>
    </row>
    <row r="407" spans="3:7" x14ac:dyDescent="0.3">
      <c r="C407" s="118" t="s">
        <v>333</v>
      </c>
      <c r="D407" s="119"/>
      <c r="E407" s="120">
        <f>E70</f>
        <v>1050.0899999999999</v>
      </c>
      <c r="F407" s="117"/>
      <c r="G407" s="117"/>
    </row>
    <row r="408" spans="3:7" x14ac:dyDescent="0.3">
      <c r="C408" s="118" t="s">
        <v>334</v>
      </c>
      <c r="D408" s="119"/>
      <c r="E408" s="120">
        <f>E77</f>
        <v>14644.558999999999</v>
      </c>
      <c r="F408" s="117"/>
      <c r="G408" s="117"/>
    </row>
    <row r="409" spans="3:7" x14ac:dyDescent="0.3">
      <c r="C409" s="118" t="s">
        <v>416</v>
      </c>
      <c r="D409" s="119"/>
      <c r="E409" s="120"/>
      <c r="F409" s="117"/>
      <c r="G409" s="117"/>
    </row>
    <row r="410" spans="3:7" x14ac:dyDescent="0.3">
      <c r="C410" s="118" t="s">
        <v>467</v>
      </c>
      <c r="D410" s="119"/>
      <c r="E410" s="120"/>
      <c r="F410" s="117"/>
      <c r="G410" s="117"/>
    </row>
    <row r="411" spans="3:7" x14ac:dyDescent="0.3">
      <c r="C411" s="118" t="s">
        <v>335</v>
      </c>
      <c r="D411" s="119"/>
      <c r="E411" s="120">
        <f>E175+E169+E178+E181+E184</f>
        <v>5905</v>
      </c>
      <c r="F411" s="117"/>
      <c r="G411" s="117"/>
    </row>
    <row r="412" spans="3:7" x14ac:dyDescent="0.3">
      <c r="C412" s="118" t="s">
        <v>336</v>
      </c>
      <c r="D412" s="119"/>
      <c r="E412" s="120">
        <f>E150+E153</f>
        <v>8377</v>
      </c>
      <c r="F412" s="117"/>
      <c r="G412" s="117"/>
    </row>
    <row r="413" spans="3:7" x14ac:dyDescent="0.3">
      <c r="C413" s="118" t="s">
        <v>337</v>
      </c>
      <c r="D413" s="119"/>
      <c r="E413" s="120">
        <f>E189</f>
        <v>250</v>
      </c>
      <c r="F413" s="117"/>
      <c r="G413" s="117"/>
    </row>
    <row r="414" spans="3:7" x14ac:dyDescent="0.3">
      <c r="C414" s="118" t="s">
        <v>338</v>
      </c>
      <c r="D414" s="119"/>
      <c r="E414" s="120">
        <f>E85</f>
        <v>150.39099999999999</v>
      </c>
      <c r="F414" s="117">
        <f>SUM(E379:E414)</f>
        <v>517124.26700000011</v>
      </c>
      <c r="G414" s="117"/>
    </row>
    <row r="415" spans="3:7" x14ac:dyDescent="0.3">
      <c r="C415" s="118" t="s">
        <v>162</v>
      </c>
      <c r="D415" s="119"/>
      <c r="E415" s="120">
        <f>E14+E19+E34+E41+E47+E88+E124+E130+E136+E142+E310</f>
        <v>52491.482999999993</v>
      </c>
      <c r="F415" s="117"/>
      <c r="G415" s="117"/>
    </row>
    <row r="416" spans="3:7" x14ac:dyDescent="0.3">
      <c r="C416" s="118"/>
      <c r="D416" s="119"/>
      <c r="E416" s="120">
        <f>SUM(E379:E415)</f>
        <v>569615.75000000012</v>
      </c>
      <c r="F416" s="117">
        <f>E375-E416</f>
        <v>0</v>
      </c>
      <c r="G416" s="117"/>
    </row>
    <row r="417" spans="3:3" x14ac:dyDescent="0.3">
      <c r="C417" s="78"/>
    </row>
    <row r="418" spans="3:3" x14ac:dyDescent="0.3">
      <c r="C418" s="78"/>
    </row>
    <row r="419" spans="3:3" x14ac:dyDescent="0.3">
      <c r="C419" s="78"/>
    </row>
    <row r="420" spans="3:3" x14ac:dyDescent="0.3">
      <c r="C420" s="78"/>
    </row>
    <row r="421" spans="3:3" x14ac:dyDescent="0.3">
      <c r="C421" s="78"/>
    </row>
    <row r="422" spans="3:3" x14ac:dyDescent="0.3">
      <c r="C422" s="78"/>
    </row>
    <row r="423" spans="3:3" x14ac:dyDescent="0.3">
      <c r="C423" s="78"/>
    </row>
  </sheetData>
  <mergeCells count="7">
    <mergeCell ref="A363:E363"/>
    <mergeCell ref="A5:E5"/>
    <mergeCell ref="A6:E6"/>
    <mergeCell ref="A361:D361"/>
    <mergeCell ref="A7:E7"/>
    <mergeCell ref="A8:E8"/>
    <mergeCell ref="A9:E9"/>
  </mergeCells>
  <pageMargins left="0.98425196850393704" right="0.98425196850393704" top="0.15748031496062992" bottom="0.15748031496062992" header="0.31496062992125984" footer="0.31496062992125984"/>
  <pageSetup paperSize="9" scale="5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8"/>
  <sheetViews>
    <sheetView tabSelected="1" view="pageBreakPreview" topLeftCell="A197" zoomScale="98" zoomScaleNormal="100" zoomScaleSheetLayoutView="98" workbookViewId="0">
      <selection activeCell="D210" sqref="D210"/>
    </sheetView>
  </sheetViews>
  <sheetFormatPr defaultRowHeight="18.75" outlineLevelRow="6" x14ac:dyDescent="0.3"/>
  <cols>
    <col min="1" max="1" width="69.85546875" style="156" customWidth="1"/>
    <col min="2" max="2" width="7.7109375" style="70" customWidth="1"/>
    <col min="3" max="3" width="14.5703125" style="70" customWidth="1"/>
    <col min="4" max="4" width="7.7109375" style="70" customWidth="1"/>
    <col min="5" max="5" width="15" style="70" customWidth="1"/>
    <col min="6" max="6" width="14.7109375" style="47" customWidth="1"/>
    <col min="7" max="7" width="13.5703125" style="1" customWidth="1"/>
    <col min="8" max="8" width="14.140625" style="1" customWidth="1"/>
    <col min="9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 x14ac:dyDescent="0.3">
      <c r="F1" s="125" t="s">
        <v>479</v>
      </c>
    </row>
    <row r="2" spans="1:7" x14ac:dyDescent="0.3">
      <c r="F2" s="151" t="s">
        <v>418</v>
      </c>
    </row>
    <row r="3" spans="1:7" x14ac:dyDescent="0.3">
      <c r="F3" s="151" t="s">
        <v>493</v>
      </c>
    </row>
    <row r="4" spans="1:7" x14ac:dyDescent="0.3">
      <c r="F4" s="125"/>
    </row>
    <row r="5" spans="1:7" x14ac:dyDescent="0.3">
      <c r="A5" s="217" t="s">
        <v>285</v>
      </c>
      <c r="B5" s="217"/>
      <c r="C5" s="217"/>
      <c r="D5" s="217"/>
      <c r="E5" s="217"/>
      <c r="F5" s="217"/>
    </row>
    <row r="6" spans="1:7" x14ac:dyDescent="0.3">
      <c r="A6" s="212" t="s">
        <v>513</v>
      </c>
      <c r="B6" s="212"/>
      <c r="C6" s="212"/>
      <c r="D6" s="212"/>
      <c r="E6" s="212"/>
      <c r="F6" s="212"/>
    </row>
    <row r="7" spans="1:7" ht="19.5" customHeight="1" x14ac:dyDescent="0.3">
      <c r="A7" s="212" t="s">
        <v>480</v>
      </c>
      <c r="B7" s="212"/>
      <c r="C7" s="212"/>
      <c r="D7" s="212"/>
      <c r="E7" s="212"/>
      <c r="F7" s="212"/>
    </row>
    <row r="8" spans="1:7" ht="19.5" customHeight="1" x14ac:dyDescent="0.3">
      <c r="A8" s="212" t="s">
        <v>481</v>
      </c>
      <c r="B8" s="212"/>
      <c r="C8" s="212"/>
      <c r="D8" s="212"/>
      <c r="E8" s="212"/>
      <c r="F8" s="212"/>
    </row>
    <row r="9" spans="1:7" x14ac:dyDescent="0.3">
      <c r="A9" s="212" t="s">
        <v>482</v>
      </c>
      <c r="B9" s="212"/>
      <c r="C9" s="212"/>
      <c r="D9" s="212"/>
      <c r="E9" s="212"/>
      <c r="F9" s="212"/>
    </row>
    <row r="10" spans="1:7" x14ac:dyDescent="0.3">
      <c r="A10" s="45"/>
      <c r="B10" s="71"/>
      <c r="C10" s="71"/>
      <c r="D10" s="71"/>
      <c r="F10" s="166" t="s">
        <v>343</v>
      </c>
    </row>
    <row r="11" spans="1:7" ht="37.5" x14ac:dyDescent="0.25">
      <c r="A11" s="48" t="s">
        <v>0</v>
      </c>
      <c r="B11" s="49" t="s">
        <v>2</v>
      </c>
      <c r="C11" s="49" t="s">
        <v>3</v>
      </c>
      <c r="D11" s="49" t="s">
        <v>4</v>
      </c>
      <c r="E11" s="49" t="s">
        <v>468</v>
      </c>
      <c r="F11" s="49" t="s">
        <v>509</v>
      </c>
    </row>
    <row r="12" spans="1:7" s="3" customFormat="1" x14ac:dyDescent="0.25">
      <c r="A12" s="51" t="s">
        <v>9</v>
      </c>
      <c r="B12" s="52" t="s">
        <v>10</v>
      </c>
      <c r="C12" s="52" t="s">
        <v>161</v>
      </c>
      <c r="D12" s="52" t="s">
        <v>8</v>
      </c>
      <c r="E12" s="106">
        <f>E13+E18+E33+E40+E46+E61</f>
        <v>64133.453000000001</v>
      </c>
      <c r="F12" s="106">
        <f>F13+F18+F33+F40+F46+F61</f>
        <v>64133.453000000001</v>
      </c>
      <c r="G12" s="9"/>
    </row>
    <row r="13" spans="1:7" ht="38.25" customHeight="1" outlineLevel="1" x14ac:dyDescent="0.25">
      <c r="A13" s="53" t="s">
        <v>42</v>
      </c>
      <c r="B13" s="54" t="s">
        <v>43</v>
      </c>
      <c r="C13" s="54" t="s">
        <v>161</v>
      </c>
      <c r="D13" s="54" t="s">
        <v>8</v>
      </c>
      <c r="E13" s="107">
        <f t="shared" ref="E13:F16" si="0">E14</f>
        <v>2135.65</v>
      </c>
      <c r="F13" s="107">
        <f t="shared" si="0"/>
        <v>2135.65</v>
      </c>
    </row>
    <row r="14" spans="1:7" outlineLevel="2" x14ac:dyDescent="0.25">
      <c r="A14" s="53" t="s">
        <v>287</v>
      </c>
      <c r="B14" s="54" t="s">
        <v>43</v>
      </c>
      <c r="C14" s="54" t="s">
        <v>162</v>
      </c>
      <c r="D14" s="54" t="s">
        <v>8</v>
      </c>
      <c r="E14" s="107">
        <f t="shared" si="0"/>
        <v>2135.65</v>
      </c>
      <c r="F14" s="107">
        <f t="shared" si="0"/>
        <v>2135.65</v>
      </c>
    </row>
    <row r="15" spans="1:7" outlineLevel="4" x14ac:dyDescent="0.25">
      <c r="A15" s="53" t="s">
        <v>44</v>
      </c>
      <c r="B15" s="54" t="s">
        <v>43</v>
      </c>
      <c r="C15" s="54" t="s">
        <v>170</v>
      </c>
      <c r="D15" s="54" t="s">
        <v>8</v>
      </c>
      <c r="E15" s="107">
        <f t="shared" si="0"/>
        <v>2135.65</v>
      </c>
      <c r="F15" s="107">
        <f t="shared" si="0"/>
        <v>2135.65</v>
      </c>
    </row>
    <row r="16" spans="1:7" ht="75.75" customHeight="1" outlineLevel="5" x14ac:dyDescent="0.25">
      <c r="A16" s="53" t="s">
        <v>14</v>
      </c>
      <c r="B16" s="54" t="s">
        <v>43</v>
      </c>
      <c r="C16" s="54" t="s">
        <v>170</v>
      </c>
      <c r="D16" s="54" t="s">
        <v>15</v>
      </c>
      <c r="E16" s="107">
        <f t="shared" si="0"/>
        <v>2135.65</v>
      </c>
      <c r="F16" s="107">
        <f t="shared" si="0"/>
        <v>2135.65</v>
      </c>
    </row>
    <row r="17" spans="1:6" ht="37.5" outlineLevel="6" x14ac:dyDescent="0.25">
      <c r="A17" s="53" t="s">
        <v>483</v>
      </c>
      <c r="B17" s="54" t="s">
        <v>43</v>
      </c>
      <c r="C17" s="54" t="s">
        <v>170</v>
      </c>
      <c r="D17" s="54" t="s">
        <v>17</v>
      </c>
      <c r="E17" s="107">
        <v>2135.65</v>
      </c>
      <c r="F17" s="167">
        <v>2135.65</v>
      </c>
    </row>
    <row r="18" spans="1:6" ht="54.75" customHeight="1" outlineLevel="1" x14ac:dyDescent="0.25">
      <c r="A18" s="53" t="s">
        <v>133</v>
      </c>
      <c r="B18" s="54" t="s">
        <v>134</v>
      </c>
      <c r="C18" s="54" t="s">
        <v>161</v>
      </c>
      <c r="D18" s="54" t="s">
        <v>8</v>
      </c>
      <c r="E18" s="107">
        <f>E19</f>
        <v>4092.3700000000003</v>
      </c>
      <c r="F18" s="107">
        <f>F19</f>
        <v>4092.3700000000003</v>
      </c>
    </row>
    <row r="19" spans="1:6" outlineLevel="3" x14ac:dyDescent="0.25">
      <c r="A19" s="53" t="s">
        <v>287</v>
      </c>
      <c r="B19" s="54" t="s">
        <v>134</v>
      </c>
      <c r="C19" s="54" t="s">
        <v>162</v>
      </c>
      <c r="D19" s="54" t="s">
        <v>8</v>
      </c>
      <c r="E19" s="107">
        <f>E20+E23+E30</f>
        <v>4092.3700000000003</v>
      </c>
      <c r="F19" s="107">
        <f>F20+F23+F30</f>
        <v>4092.3700000000003</v>
      </c>
    </row>
    <row r="20" spans="1:6" ht="18.75" customHeight="1" outlineLevel="4" x14ac:dyDescent="0.25">
      <c r="A20" s="53" t="s">
        <v>135</v>
      </c>
      <c r="B20" s="54" t="s">
        <v>134</v>
      </c>
      <c r="C20" s="54" t="s">
        <v>197</v>
      </c>
      <c r="D20" s="54" t="s">
        <v>8</v>
      </c>
      <c r="E20" s="107">
        <f>E21</f>
        <v>1850.94</v>
      </c>
      <c r="F20" s="107">
        <f>F21</f>
        <v>1850.94</v>
      </c>
    </row>
    <row r="21" spans="1:6" ht="76.5" customHeight="1" outlineLevel="5" x14ac:dyDescent="0.25">
      <c r="A21" s="53" t="s">
        <v>14</v>
      </c>
      <c r="B21" s="54" t="s">
        <v>134</v>
      </c>
      <c r="C21" s="54" t="s">
        <v>197</v>
      </c>
      <c r="D21" s="54" t="s">
        <v>15</v>
      </c>
      <c r="E21" s="107">
        <f>E22</f>
        <v>1850.94</v>
      </c>
      <c r="F21" s="107">
        <f>F22</f>
        <v>1850.94</v>
      </c>
    </row>
    <row r="22" spans="1:6" ht="37.5" outlineLevel="6" x14ac:dyDescent="0.25">
      <c r="A22" s="53" t="s">
        <v>16</v>
      </c>
      <c r="B22" s="54" t="s">
        <v>134</v>
      </c>
      <c r="C22" s="54" t="s">
        <v>197</v>
      </c>
      <c r="D22" s="54" t="s">
        <v>17</v>
      </c>
      <c r="E22" s="107">
        <v>1850.94</v>
      </c>
      <c r="F22" s="167">
        <v>1850.94</v>
      </c>
    </row>
    <row r="23" spans="1:6" ht="56.25" outlineLevel="4" x14ac:dyDescent="0.25">
      <c r="A23" s="53" t="s">
        <v>13</v>
      </c>
      <c r="B23" s="54" t="s">
        <v>134</v>
      </c>
      <c r="C23" s="54" t="s">
        <v>163</v>
      </c>
      <c r="D23" s="54" t="s">
        <v>8</v>
      </c>
      <c r="E23" s="107">
        <f>E24+E26+E28</f>
        <v>2061.4300000000003</v>
      </c>
      <c r="F23" s="107">
        <f>F24+F26+F28</f>
        <v>2061.4300000000003</v>
      </c>
    </row>
    <row r="24" spans="1:6" ht="76.5" customHeight="1" outlineLevel="5" x14ac:dyDescent="0.25">
      <c r="A24" s="53" t="s">
        <v>14</v>
      </c>
      <c r="B24" s="54" t="s">
        <v>134</v>
      </c>
      <c r="C24" s="54" t="s">
        <v>163</v>
      </c>
      <c r="D24" s="54" t="s">
        <v>15</v>
      </c>
      <c r="E24" s="107">
        <f>E25</f>
        <v>1912.93</v>
      </c>
      <c r="F24" s="107">
        <f>F25</f>
        <v>1912.93</v>
      </c>
    </row>
    <row r="25" spans="1:6" ht="37.5" outlineLevel="6" x14ac:dyDescent="0.25">
      <c r="A25" s="53" t="s">
        <v>16</v>
      </c>
      <c r="B25" s="54" t="s">
        <v>134</v>
      </c>
      <c r="C25" s="54" t="s">
        <v>163</v>
      </c>
      <c r="D25" s="54" t="s">
        <v>17</v>
      </c>
      <c r="E25" s="107">
        <v>1912.93</v>
      </c>
      <c r="F25" s="167">
        <v>1912.93</v>
      </c>
    </row>
    <row r="26" spans="1:6" ht="37.5" outlineLevel="5" x14ac:dyDescent="0.25">
      <c r="A26" s="53" t="s">
        <v>18</v>
      </c>
      <c r="B26" s="54" t="s">
        <v>134</v>
      </c>
      <c r="C26" s="54" t="s">
        <v>163</v>
      </c>
      <c r="D26" s="54" t="s">
        <v>19</v>
      </c>
      <c r="E26" s="107">
        <f>E27</f>
        <v>143</v>
      </c>
      <c r="F26" s="107">
        <f>F27</f>
        <v>143</v>
      </c>
    </row>
    <row r="27" spans="1:6" ht="37.5" outlineLevel="6" x14ac:dyDescent="0.25">
      <c r="A27" s="53" t="s">
        <v>20</v>
      </c>
      <c r="B27" s="54" t="s">
        <v>134</v>
      </c>
      <c r="C27" s="54" t="s">
        <v>163</v>
      </c>
      <c r="D27" s="54" t="s">
        <v>21</v>
      </c>
      <c r="E27" s="107">
        <v>143</v>
      </c>
      <c r="F27" s="167">
        <v>143</v>
      </c>
    </row>
    <row r="28" spans="1:6" outlineLevel="5" x14ac:dyDescent="0.25">
      <c r="A28" s="53" t="s">
        <v>22</v>
      </c>
      <c r="B28" s="54" t="s">
        <v>134</v>
      </c>
      <c r="C28" s="54" t="s">
        <v>163</v>
      </c>
      <c r="D28" s="54" t="s">
        <v>23</v>
      </c>
      <c r="E28" s="107">
        <f>E29</f>
        <v>5.5</v>
      </c>
      <c r="F28" s="107">
        <f>F29</f>
        <v>5.5</v>
      </c>
    </row>
    <row r="29" spans="1:6" outlineLevel="6" x14ac:dyDescent="0.25">
      <c r="A29" s="53" t="s">
        <v>24</v>
      </c>
      <c r="B29" s="54" t="s">
        <v>134</v>
      </c>
      <c r="C29" s="54" t="s">
        <v>163</v>
      </c>
      <c r="D29" s="54" t="s">
        <v>25</v>
      </c>
      <c r="E29" s="107">
        <v>5.5</v>
      </c>
      <c r="F29" s="167">
        <v>5.5</v>
      </c>
    </row>
    <row r="30" spans="1:6" outlineLevel="4" x14ac:dyDescent="0.25">
      <c r="A30" s="53" t="s">
        <v>136</v>
      </c>
      <c r="B30" s="54" t="s">
        <v>134</v>
      </c>
      <c r="C30" s="54" t="s">
        <v>198</v>
      </c>
      <c r="D30" s="54" t="s">
        <v>8</v>
      </c>
      <c r="E30" s="107">
        <f>E31</f>
        <v>180</v>
      </c>
      <c r="F30" s="107">
        <f>F31</f>
        <v>180</v>
      </c>
    </row>
    <row r="31" spans="1:6" ht="76.5" customHeight="1" outlineLevel="5" x14ac:dyDescent="0.25">
      <c r="A31" s="53" t="s">
        <v>14</v>
      </c>
      <c r="B31" s="54" t="s">
        <v>134</v>
      </c>
      <c r="C31" s="54" t="s">
        <v>198</v>
      </c>
      <c r="D31" s="54" t="s">
        <v>15</v>
      </c>
      <c r="E31" s="107">
        <f>E32</f>
        <v>180</v>
      </c>
      <c r="F31" s="107">
        <f>F32</f>
        <v>180</v>
      </c>
    </row>
    <row r="32" spans="1:6" ht="37.5" outlineLevel="6" x14ac:dyDescent="0.25">
      <c r="A32" s="53" t="s">
        <v>16</v>
      </c>
      <c r="B32" s="54" t="s">
        <v>134</v>
      </c>
      <c r="C32" s="54" t="s">
        <v>198</v>
      </c>
      <c r="D32" s="54" t="s">
        <v>17</v>
      </c>
      <c r="E32" s="107">
        <v>180</v>
      </c>
      <c r="F32" s="167">
        <v>180</v>
      </c>
    </row>
    <row r="33" spans="1:6" ht="58.5" customHeight="1" outlineLevel="1" x14ac:dyDescent="0.25">
      <c r="A33" s="53" t="s">
        <v>45</v>
      </c>
      <c r="B33" s="54" t="s">
        <v>46</v>
      </c>
      <c r="C33" s="54" t="s">
        <v>161</v>
      </c>
      <c r="D33" s="54" t="s">
        <v>8</v>
      </c>
      <c r="E33" s="107">
        <f>E34</f>
        <v>12911.87</v>
      </c>
      <c r="F33" s="107">
        <f>F34</f>
        <v>12911.87</v>
      </c>
    </row>
    <row r="34" spans="1:6" outlineLevel="3" x14ac:dyDescent="0.25">
      <c r="A34" s="53" t="s">
        <v>287</v>
      </c>
      <c r="B34" s="54" t="s">
        <v>46</v>
      </c>
      <c r="C34" s="54" t="s">
        <v>162</v>
      </c>
      <c r="D34" s="54" t="s">
        <v>8</v>
      </c>
      <c r="E34" s="107">
        <f>E35</f>
        <v>12911.87</v>
      </c>
      <c r="F34" s="107">
        <f>F35</f>
        <v>12911.87</v>
      </c>
    </row>
    <row r="35" spans="1:6" ht="56.25" outlineLevel="4" x14ac:dyDescent="0.25">
      <c r="A35" s="53" t="s">
        <v>13</v>
      </c>
      <c r="B35" s="54" t="s">
        <v>46</v>
      </c>
      <c r="C35" s="54" t="s">
        <v>163</v>
      </c>
      <c r="D35" s="54" t="s">
        <v>8</v>
      </c>
      <c r="E35" s="107">
        <f>E36+E38</f>
        <v>12911.87</v>
      </c>
      <c r="F35" s="107">
        <f>F36+F38</f>
        <v>12911.87</v>
      </c>
    </row>
    <row r="36" spans="1:6" ht="75.75" customHeight="1" outlineLevel="5" x14ac:dyDescent="0.25">
      <c r="A36" s="53" t="s">
        <v>14</v>
      </c>
      <c r="B36" s="54" t="s">
        <v>46</v>
      </c>
      <c r="C36" s="54" t="s">
        <v>163</v>
      </c>
      <c r="D36" s="54" t="s">
        <v>15</v>
      </c>
      <c r="E36" s="107">
        <f>E37</f>
        <v>12844.87</v>
      </c>
      <c r="F36" s="107">
        <f>F37</f>
        <v>12844.87</v>
      </c>
    </row>
    <row r="37" spans="1:6" ht="37.5" outlineLevel="6" x14ac:dyDescent="0.25">
      <c r="A37" s="53" t="s">
        <v>16</v>
      </c>
      <c r="B37" s="54" t="s">
        <v>46</v>
      </c>
      <c r="C37" s="54" t="s">
        <v>163</v>
      </c>
      <c r="D37" s="54" t="s">
        <v>17</v>
      </c>
      <c r="E37" s="107">
        <v>12844.87</v>
      </c>
      <c r="F37" s="167">
        <v>12844.87</v>
      </c>
    </row>
    <row r="38" spans="1:6" ht="37.5" outlineLevel="5" x14ac:dyDescent="0.25">
      <c r="A38" s="53" t="s">
        <v>18</v>
      </c>
      <c r="B38" s="54" t="s">
        <v>46</v>
      </c>
      <c r="C38" s="54" t="s">
        <v>163</v>
      </c>
      <c r="D38" s="54" t="s">
        <v>19</v>
      </c>
      <c r="E38" s="107">
        <f>E39</f>
        <v>67</v>
      </c>
      <c r="F38" s="107">
        <f>F39</f>
        <v>67</v>
      </c>
    </row>
    <row r="39" spans="1:6" ht="37.5" outlineLevel="6" x14ac:dyDescent="0.25">
      <c r="A39" s="53" t="s">
        <v>20</v>
      </c>
      <c r="B39" s="54" t="s">
        <v>46</v>
      </c>
      <c r="C39" s="54" t="s">
        <v>163</v>
      </c>
      <c r="D39" s="54" t="s">
        <v>21</v>
      </c>
      <c r="E39" s="107">
        <v>67</v>
      </c>
      <c r="F39" s="167">
        <v>67</v>
      </c>
    </row>
    <row r="40" spans="1:6" outlineLevel="6" x14ac:dyDescent="0.25">
      <c r="A40" s="53" t="s">
        <v>399</v>
      </c>
      <c r="B40" s="54" t="s">
        <v>400</v>
      </c>
      <c r="C40" s="54" t="s">
        <v>161</v>
      </c>
      <c r="D40" s="54" t="s">
        <v>8</v>
      </c>
      <c r="E40" s="107">
        <f t="shared" ref="E40:F44" si="1">E41</f>
        <v>28.856999999999999</v>
      </c>
      <c r="F40" s="107">
        <f t="shared" si="1"/>
        <v>28.856999999999999</v>
      </c>
    </row>
    <row r="41" spans="1:6" ht="37.5" outlineLevel="6" x14ac:dyDescent="0.25">
      <c r="A41" s="53" t="s">
        <v>176</v>
      </c>
      <c r="B41" s="54" t="s">
        <v>400</v>
      </c>
      <c r="C41" s="54" t="s">
        <v>162</v>
      </c>
      <c r="D41" s="54" t="s">
        <v>8</v>
      </c>
      <c r="E41" s="107">
        <f>E42</f>
        <v>28.856999999999999</v>
      </c>
      <c r="F41" s="107">
        <f>F42</f>
        <v>28.856999999999999</v>
      </c>
    </row>
    <row r="42" spans="1:6" outlineLevel="6" x14ac:dyDescent="0.25">
      <c r="A42" s="53" t="s">
        <v>548</v>
      </c>
      <c r="B42" s="54" t="s">
        <v>400</v>
      </c>
      <c r="C42" s="54" t="s">
        <v>547</v>
      </c>
      <c r="D42" s="54" t="s">
        <v>8</v>
      </c>
      <c r="E42" s="107">
        <f>E43</f>
        <v>28.856999999999999</v>
      </c>
      <c r="F42" s="107">
        <f>F43</f>
        <v>28.856999999999999</v>
      </c>
    </row>
    <row r="43" spans="1:6" ht="114.75" customHeight="1" outlineLevel="6" x14ac:dyDescent="0.25">
      <c r="A43" s="53" t="s">
        <v>594</v>
      </c>
      <c r="B43" s="54" t="s">
        <v>400</v>
      </c>
      <c r="C43" s="54" t="s">
        <v>566</v>
      </c>
      <c r="D43" s="54" t="s">
        <v>8</v>
      </c>
      <c r="E43" s="107">
        <f t="shared" si="1"/>
        <v>28.856999999999999</v>
      </c>
      <c r="F43" s="107">
        <f t="shared" si="1"/>
        <v>28.856999999999999</v>
      </c>
    </row>
    <row r="44" spans="1:6" ht="37.5" outlineLevel="6" x14ac:dyDescent="0.25">
      <c r="A44" s="53" t="s">
        <v>18</v>
      </c>
      <c r="B44" s="54" t="s">
        <v>400</v>
      </c>
      <c r="C44" s="54" t="s">
        <v>566</v>
      </c>
      <c r="D44" s="54" t="s">
        <v>19</v>
      </c>
      <c r="E44" s="107">
        <f t="shared" si="1"/>
        <v>28.856999999999999</v>
      </c>
      <c r="F44" s="107">
        <f t="shared" si="1"/>
        <v>28.856999999999999</v>
      </c>
    </row>
    <row r="45" spans="1:6" ht="37.5" outlineLevel="6" x14ac:dyDescent="0.25">
      <c r="A45" s="53" t="s">
        <v>20</v>
      </c>
      <c r="B45" s="54" t="s">
        <v>400</v>
      </c>
      <c r="C45" s="54" t="s">
        <v>566</v>
      </c>
      <c r="D45" s="54" t="s">
        <v>21</v>
      </c>
      <c r="E45" s="107">
        <v>28.856999999999999</v>
      </c>
      <c r="F45" s="167">
        <v>28.856999999999999</v>
      </c>
    </row>
    <row r="46" spans="1:6" ht="56.25" outlineLevel="1" x14ac:dyDescent="0.25">
      <c r="A46" s="53" t="s">
        <v>11</v>
      </c>
      <c r="B46" s="54" t="s">
        <v>12</v>
      </c>
      <c r="C46" s="54" t="s">
        <v>161</v>
      </c>
      <c r="D46" s="54" t="s">
        <v>8</v>
      </c>
      <c r="E46" s="107">
        <f>E47</f>
        <v>6773.66</v>
      </c>
      <c r="F46" s="107">
        <f>F47</f>
        <v>6773.66</v>
      </c>
    </row>
    <row r="47" spans="1:6" outlineLevel="3" x14ac:dyDescent="0.25">
      <c r="A47" s="53" t="s">
        <v>287</v>
      </c>
      <c r="B47" s="54" t="s">
        <v>12</v>
      </c>
      <c r="C47" s="54" t="s">
        <v>162</v>
      </c>
      <c r="D47" s="54" t="s">
        <v>8</v>
      </c>
      <c r="E47" s="107">
        <f>E48+E55+E58</f>
        <v>6773.66</v>
      </c>
      <c r="F47" s="107">
        <f>F48+F55+F58</f>
        <v>6773.66</v>
      </c>
    </row>
    <row r="48" spans="1:6" ht="56.25" outlineLevel="4" x14ac:dyDescent="0.25">
      <c r="A48" s="53" t="s">
        <v>13</v>
      </c>
      <c r="B48" s="54" t="s">
        <v>12</v>
      </c>
      <c r="C48" s="54" t="s">
        <v>163</v>
      </c>
      <c r="D48" s="54" t="s">
        <v>8</v>
      </c>
      <c r="E48" s="107">
        <f>E49+E51+E53</f>
        <v>5159</v>
      </c>
      <c r="F48" s="107">
        <f>F49+F51+F53</f>
        <v>5159</v>
      </c>
    </row>
    <row r="49" spans="1:6" ht="93.75" outlineLevel="5" x14ac:dyDescent="0.25">
      <c r="A49" s="53" t="s">
        <v>14</v>
      </c>
      <c r="B49" s="54" t="s">
        <v>12</v>
      </c>
      <c r="C49" s="54" t="s">
        <v>163</v>
      </c>
      <c r="D49" s="54" t="s">
        <v>15</v>
      </c>
      <c r="E49" s="107">
        <f>E50</f>
        <v>5025.6000000000004</v>
      </c>
      <c r="F49" s="107">
        <f>F50</f>
        <v>5025.6000000000004</v>
      </c>
    </row>
    <row r="50" spans="1:6" ht="37.5" outlineLevel="6" x14ac:dyDescent="0.25">
      <c r="A50" s="53" t="s">
        <v>16</v>
      </c>
      <c r="B50" s="54" t="s">
        <v>12</v>
      </c>
      <c r="C50" s="54" t="s">
        <v>163</v>
      </c>
      <c r="D50" s="54" t="s">
        <v>17</v>
      </c>
      <c r="E50" s="107">
        <v>5025.6000000000004</v>
      </c>
      <c r="F50" s="167">
        <v>5025.6000000000004</v>
      </c>
    </row>
    <row r="51" spans="1:6" ht="37.5" outlineLevel="5" x14ac:dyDescent="0.25">
      <c r="A51" s="53" t="s">
        <v>18</v>
      </c>
      <c r="B51" s="54" t="s">
        <v>12</v>
      </c>
      <c r="C51" s="54" t="s">
        <v>163</v>
      </c>
      <c r="D51" s="54" t="s">
        <v>19</v>
      </c>
      <c r="E51" s="107">
        <f>E52</f>
        <v>132.4</v>
      </c>
      <c r="F51" s="107">
        <f>F52</f>
        <v>132.4</v>
      </c>
    </row>
    <row r="52" spans="1:6" ht="37.5" outlineLevel="6" x14ac:dyDescent="0.25">
      <c r="A52" s="53" t="s">
        <v>20</v>
      </c>
      <c r="B52" s="54" t="s">
        <v>12</v>
      </c>
      <c r="C52" s="54" t="s">
        <v>163</v>
      </c>
      <c r="D52" s="54" t="s">
        <v>21</v>
      </c>
      <c r="E52" s="107">
        <v>132.4</v>
      </c>
      <c r="F52" s="167">
        <v>132.4</v>
      </c>
    </row>
    <row r="53" spans="1:6" outlineLevel="5" x14ac:dyDescent="0.25">
      <c r="A53" s="53" t="s">
        <v>22</v>
      </c>
      <c r="B53" s="54" t="s">
        <v>12</v>
      </c>
      <c r="C53" s="54" t="s">
        <v>163</v>
      </c>
      <c r="D53" s="54" t="s">
        <v>23</v>
      </c>
      <c r="E53" s="107">
        <f>E54</f>
        <v>1</v>
      </c>
      <c r="F53" s="107">
        <f>F54</f>
        <v>1</v>
      </c>
    </row>
    <row r="54" spans="1:6" outlineLevel="6" x14ac:dyDescent="0.25">
      <c r="A54" s="53" t="s">
        <v>24</v>
      </c>
      <c r="B54" s="54" t="s">
        <v>12</v>
      </c>
      <c r="C54" s="54" t="s">
        <v>163</v>
      </c>
      <c r="D54" s="54" t="s">
        <v>25</v>
      </c>
      <c r="E54" s="107">
        <v>1</v>
      </c>
      <c r="F54" s="167">
        <v>1</v>
      </c>
    </row>
    <row r="55" spans="1:6" outlineLevel="4" x14ac:dyDescent="0.25">
      <c r="A55" s="53" t="s">
        <v>288</v>
      </c>
      <c r="B55" s="54" t="s">
        <v>12</v>
      </c>
      <c r="C55" s="54" t="s">
        <v>199</v>
      </c>
      <c r="D55" s="54" t="s">
        <v>8</v>
      </c>
      <c r="E55" s="107">
        <f>E56</f>
        <v>1020.42</v>
      </c>
      <c r="F55" s="107">
        <f>F56</f>
        <v>1020.42</v>
      </c>
    </row>
    <row r="56" spans="1:6" ht="75.75" customHeight="1" outlineLevel="5" x14ac:dyDescent="0.25">
      <c r="A56" s="53" t="s">
        <v>14</v>
      </c>
      <c r="B56" s="54" t="s">
        <v>12</v>
      </c>
      <c r="C56" s="54" t="s">
        <v>199</v>
      </c>
      <c r="D56" s="54" t="s">
        <v>15</v>
      </c>
      <c r="E56" s="107">
        <f>E57</f>
        <v>1020.42</v>
      </c>
      <c r="F56" s="107">
        <f>F57</f>
        <v>1020.42</v>
      </c>
    </row>
    <row r="57" spans="1:6" ht="37.5" outlineLevel="6" x14ac:dyDescent="0.25">
      <c r="A57" s="53" t="s">
        <v>16</v>
      </c>
      <c r="B57" s="54" t="s">
        <v>12</v>
      </c>
      <c r="C57" s="54" t="s">
        <v>199</v>
      </c>
      <c r="D57" s="54" t="s">
        <v>17</v>
      </c>
      <c r="E57" s="107">
        <v>1020.42</v>
      </c>
      <c r="F57" s="167">
        <v>1020.42</v>
      </c>
    </row>
    <row r="58" spans="1:6" ht="37.5" outlineLevel="4" x14ac:dyDescent="0.25">
      <c r="A58" s="53" t="s">
        <v>47</v>
      </c>
      <c r="B58" s="54" t="s">
        <v>12</v>
      </c>
      <c r="C58" s="54" t="s">
        <v>171</v>
      </c>
      <c r="D58" s="54" t="s">
        <v>8</v>
      </c>
      <c r="E58" s="107">
        <f>E59</f>
        <v>594.24</v>
      </c>
      <c r="F58" s="107">
        <f>F59</f>
        <v>594.24</v>
      </c>
    </row>
    <row r="59" spans="1:6" ht="76.5" customHeight="1" outlineLevel="5" x14ac:dyDescent="0.25">
      <c r="A59" s="53" t="s">
        <v>14</v>
      </c>
      <c r="B59" s="54" t="s">
        <v>12</v>
      </c>
      <c r="C59" s="54" t="s">
        <v>171</v>
      </c>
      <c r="D59" s="54" t="s">
        <v>15</v>
      </c>
      <c r="E59" s="107">
        <f>E60</f>
        <v>594.24</v>
      </c>
      <c r="F59" s="107">
        <f>F60</f>
        <v>594.24</v>
      </c>
    </row>
    <row r="60" spans="1:6" ht="37.5" outlineLevel="6" x14ac:dyDescent="0.25">
      <c r="A60" s="53" t="s">
        <v>16</v>
      </c>
      <c r="B60" s="54" t="s">
        <v>12</v>
      </c>
      <c r="C60" s="54" t="s">
        <v>171</v>
      </c>
      <c r="D60" s="54" t="s">
        <v>17</v>
      </c>
      <c r="E60" s="107">
        <v>594.24</v>
      </c>
      <c r="F60" s="167">
        <v>594.24</v>
      </c>
    </row>
    <row r="61" spans="1:6" outlineLevel="1" x14ac:dyDescent="0.25">
      <c r="A61" s="53" t="s">
        <v>26</v>
      </c>
      <c r="B61" s="54" t="s">
        <v>27</v>
      </c>
      <c r="C61" s="54" t="s">
        <v>161</v>
      </c>
      <c r="D61" s="54" t="s">
        <v>8</v>
      </c>
      <c r="E61" s="107">
        <f>E62+E82</f>
        <v>38191.046000000002</v>
      </c>
      <c r="F61" s="107">
        <f>F62+F82</f>
        <v>38191.046000000002</v>
      </c>
    </row>
    <row r="62" spans="1:6" ht="56.25" outlineLevel="2" x14ac:dyDescent="0.25">
      <c r="A62" s="53" t="s">
        <v>569</v>
      </c>
      <c r="B62" s="54" t="s">
        <v>27</v>
      </c>
      <c r="C62" s="54" t="s">
        <v>164</v>
      </c>
      <c r="D62" s="54" t="s">
        <v>8</v>
      </c>
      <c r="E62" s="107">
        <f>E63+E70+E75</f>
        <v>16685.249</v>
      </c>
      <c r="F62" s="107">
        <f>F63+F70+F75</f>
        <v>16685.249</v>
      </c>
    </row>
    <row r="63" spans="1:6" ht="37.5" outlineLevel="3" x14ac:dyDescent="0.25">
      <c r="A63" s="53" t="s">
        <v>570</v>
      </c>
      <c r="B63" s="54" t="s">
        <v>27</v>
      </c>
      <c r="C63" s="54" t="s">
        <v>172</v>
      </c>
      <c r="D63" s="54" t="s">
        <v>8</v>
      </c>
      <c r="E63" s="107">
        <f>E64+E67</f>
        <v>990.59999999999991</v>
      </c>
      <c r="F63" s="107">
        <f>F64+F67</f>
        <v>990.59999999999991</v>
      </c>
    </row>
    <row r="64" spans="1:6" ht="56.25" outlineLevel="4" x14ac:dyDescent="0.25">
      <c r="A64" s="53" t="s">
        <v>28</v>
      </c>
      <c r="B64" s="54" t="s">
        <v>27</v>
      </c>
      <c r="C64" s="54" t="s">
        <v>166</v>
      </c>
      <c r="D64" s="54" t="s">
        <v>8</v>
      </c>
      <c r="E64" s="107">
        <f>E65</f>
        <v>692.3</v>
      </c>
      <c r="F64" s="107">
        <f>F65</f>
        <v>692.3</v>
      </c>
    </row>
    <row r="65" spans="1:6" ht="37.5" outlineLevel="5" x14ac:dyDescent="0.25">
      <c r="A65" s="53" t="s">
        <v>18</v>
      </c>
      <c r="B65" s="54" t="s">
        <v>27</v>
      </c>
      <c r="C65" s="54" t="s">
        <v>166</v>
      </c>
      <c r="D65" s="54" t="s">
        <v>19</v>
      </c>
      <c r="E65" s="107">
        <f>E66</f>
        <v>692.3</v>
      </c>
      <c r="F65" s="107">
        <f>F66</f>
        <v>692.3</v>
      </c>
    </row>
    <row r="66" spans="1:6" ht="37.5" outlineLevel="6" x14ac:dyDescent="0.25">
      <c r="A66" s="53" t="s">
        <v>20</v>
      </c>
      <c r="B66" s="54" t="s">
        <v>27</v>
      </c>
      <c r="C66" s="54" t="s">
        <v>166</v>
      </c>
      <c r="D66" s="54" t="s">
        <v>21</v>
      </c>
      <c r="E66" s="107">
        <f>452.3+240</f>
        <v>692.3</v>
      </c>
      <c r="F66" s="167">
        <f>452.3+240</f>
        <v>692.3</v>
      </c>
    </row>
    <row r="67" spans="1:6" outlineLevel="4" x14ac:dyDescent="0.25">
      <c r="A67" s="53" t="s">
        <v>29</v>
      </c>
      <c r="B67" s="54" t="s">
        <v>27</v>
      </c>
      <c r="C67" s="54" t="s">
        <v>167</v>
      </c>
      <c r="D67" s="54" t="s">
        <v>8</v>
      </c>
      <c r="E67" s="107">
        <f>E68</f>
        <v>298.3</v>
      </c>
      <c r="F67" s="107">
        <f>F68</f>
        <v>298.3</v>
      </c>
    </row>
    <row r="68" spans="1:6" ht="37.5" outlineLevel="5" x14ac:dyDescent="0.25">
      <c r="A68" s="53" t="s">
        <v>18</v>
      </c>
      <c r="B68" s="54" t="s">
        <v>27</v>
      </c>
      <c r="C68" s="54" t="s">
        <v>167</v>
      </c>
      <c r="D68" s="54" t="s">
        <v>19</v>
      </c>
      <c r="E68" s="107">
        <f>E69</f>
        <v>298.3</v>
      </c>
      <c r="F68" s="107">
        <f>F69</f>
        <v>298.3</v>
      </c>
    </row>
    <row r="69" spans="1:6" ht="37.5" outlineLevel="6" x14ac:dyDescent="0.25">
      <c r="A69" s="53" t="s">
        <v>20</v>
      </c>
      <c r="B69" s="54" t="s">
        <v>27</v>
      </c>
      <c r="C69" s="54" t="s">
        <v>167</v>
      </c>
      <c r="D69" s="54" t="s">
        <v>21</v>
      </c>
      <c r="E69" s="107">
        <f>29.3+250+19</f>
        <v>298.3</v>
      </c>
      <c r="F69" s="167">
        <f>29.3+250+19</f>
        <v>298.3</v>
      </c>
    </row>
    <row r="70" spans="1:6" ht="55.5" customHeight="1" outlineLevel="4" x14ac:dyDescent="0.25">
      <c r="A70" s="53" t="s">
        <v>48</v>
      </c>
      <c r="B70" s="54" t="s">
        <v>27</v>
      </c>
      <c r="C70" s="54" t="s">
        <v>173</v>
      </c>
      <c r="D70" s="54" t="s">
        <v>8</v>
      </c>
      <c r="E70" s="107">
        <f>E71+E73</f>
        <v>1050.0899999999999</v>
      </c>
      <c r="F70" s="107">
        <f>F71+F73</f>
        <v>1050.0899999999999</v>
      </c>
    </row>
    <row r="71" spans="1:6" ht="37.5" outlineLevel="5" x14ac:dyDescent="0.25">
      <c r="A71" s="53" t="s">
        <v>18</v>
      </c>
      <c r="B71" s="54" t="s">
        <v>27</v>
      </c>
      <c r="C71" s="54" t="s">
        <v>173</v>
      </c>
      <c r="D71" s="54" t="s">
        <v>19</v>
      </c>
      <c r="E71" s="107">
        <f>E72</f>
        <v>857.41</v>
      </c>
      <c r="F71" s="107">
        <f>F72</f>
        <v>857.41</v>
      </c>
    </row>
    <row r="72" spans="1:6" ht="37.5" outlineLevel="6" x14ac:dyDescent="0.25">
      <c r="A72" s="53" t="s">
        <v>20</v>
      </c>
      <c r="B72" s="54" t="s">
        <v>27</v>
      </c>
      <c r="C72" s="54" t="s">
        <v>173</v>
      </c>
      <c r="D72" s="54" t="s">
        <v>21</v>
      </c>
      <c r="E72" s="107">
        <v>857.41</v>
      </c>
      <c r="F72" s="167">
        <v>857.41</v>
      </c>
    </row>
    <row r="73" spans="1:6" outlineLevel="5" x14ac:dyDescent="0.25">
      <c r="A73" s="53" t="s">
        <v>22</v>
      </c>
      <c r="B73" s="54" t="s">
        <v>27</v>
      </c>
      <c r="C73" s="54" t="s">
        <v>173</v>
      </c>
      <c r="D73" s="54" t="s">
        <v>23</v>
      </c>
      <c r="E73" s="107">
        <f>E74</f>
        <v>192.68</v>
      </c>
      <c r="F73" s="107">
        <f>F74</f>
        <v>192.68</v>
      </c>
    </row>
    <row r="74" spans="1:6" outlineLevel="6" x14ac:dyDescent="0.25">
      <c r="A74" s="53" t="s">
        <v>24</v>
      </c>
      <c r="B74" s="54" t="s">
        <v>27</v>
      </c>
      <c r="C74" s="54" t="s">
        <v>173</v>
      </c>
      <c r="D74" s="54" t="s">
        <v>25</v>
      </c>
      <c r="E74" s="107">
        <v>192.68</v>
      </c>
      <c r="F74" s="167">
        <v>192.68</v>
      </c>
    </row>
    <row r="75" spans="1:6" ht="37.5" outlineLevel="4" x14ac:dyDescent="0.25">
      <c r="A75" s="53" t="s">
        <v>49</v>
      </c>
      <c r="B75" s="54" t="s">
        <v>27</v>
      </c>
      <c r="C75" s="54" t="s">
        <v>174</v>
      </c>
      <c r="D75" s="54" t="s">
        <v>8</v>
      </c>
      <c r="E75" s="107">
        <f>E76+E78+E80</f>
        <v>14644.558999999999</v>
      </c>
      <c r="F75" s="107">
        <f>F76+F78+F80</f>
        <v>14644.558999999999</v>
      </c>
    </row>
    <row r="76" spans="1:6" ht="77.25" customHeight="1" outlineLevel="5" x14ac:dyDescent="0.25">
      <c r="A76" s="53" t="s">
        <v>14</v>
      </c>
      <c r="B76" s="54" t="s">
        <v>27</v>
      </c>
      <c r="C76" s="54" t="s">
        <v>174</v>
      </c>
      <c r="D76" s="54" t="s">
        <v>15</v>
      </c>
      <c r="E76" s="107">
        <f>E77</f>
        <v>6727.6</v>
      </c>
      <c r="F76" s="107">
        <f>F77</f>
        <v>6727.6</v>
      </c>
    </row>
    <row r="77" spans="1:6" outlineLevel="6" x14ac:dyDescent="0.25">
      <c r="A77" s="53" t="s">
        <v>50</v>
      </c>
      <c r="B77" s="54" t="s">
        <v>27</v>
      </c>
      <c r="C77" s="54" t="s">
        <v>174</v>
      </c>
      <c r="D77" s="54" t="s">
        <v>51</v>
      </c>
      <c r="E77" s="107">
        <v>6727.6</v>
      </c>
      <c r="F77" s="167">
        <v>6727.6</v>
      </c>
    </row>
    <row r="78" spans="1:6" ht="37.5" outlineLevel="5" x14ac:dyDescent="0.25">
      <c r="A78" s="53" t="s">
        <v>18</v>
      </c>
      <c r="B78" s="54" t="s">
        <v>27</v>
      </c>
      <c r="C78" s="54" t="s">
        <v>174</v>
      </c>
      <c r="D78" s="54" t="s">
        <v>19</v>
      </c>
      <c r="E78" s="107">
        <f>E79</f>
        <v>7211.2389999999996</v>
      </c>
      <c r="F78" s="107">
        <f>F79</f>
        <v>7211.2389999999996</v>
      </c>
    </row>
    <row r="79" spans="1:6" ht="37.5" outlineLevel="6" x14ac:dyDescent="0.25">
      <c r="A79" s="53" t="s">
        <v>20</v>
      </c>
      <c r="B79" s="54" t="s">
        <v>27</v>
      </c>
      <c r="C79" s="54" t="s">
        <v>174</v>
      </c>
      <c r="D79" s="54" t="s">
        <v>21</v>
      </c>
      <c r="E79" s="107">
        <v>7211.2389999999996</v>
      </c>
      <c r="F79" s="167">
        <v>7211.2389999999996</v>
      </c>
    </row>
    <row r="80" spans="1:6" outlineLevel="5" x14ac:dyDescent="0.25">
      <c r="A80" s="53" t="s">
        <v>22</v>
      </c>
      <c r="B80" s="54" t="s">
        <v>27</v>
      </c>
      <c r="C80" s="54" t="s">
        <v>174</v>
      </c>
      <c r="D80" s="54" t="s">
        <v>23</v>
      </c>
      <c r="E80" s="107">
        <f>E81</f>
        <v>705.72</v>
      </c>
      <c r="F80" s="107">
        <f>F81</f>
        <v>705.72</v>
      </c>
    </row>
    <row r="81" spans="1:6" outlineLevel="6" x14ac:dyDescent="0.25">
      <c r="A81" s="53" t="s">
        <v>24</v>
      </c>
      <c r="B81" s="54" t="s">
        <v>27</v>
      </c>
      <c r="C81" s="54" t="s">
        <v>174</v>
      </c>
      <c r="D81" s="54" t="s">
        <v>25</v>
      </c>
      <c r="E81" s="107">
        <v>705.72</v>
      </c>
      <c r="F81" s="167">
        <v>705.72</v>
      </c>
    </row>
    <row r="82" spans="1:6" outlineLevel="2" x14ac:dyDescent="0.25">
      <c r="A82" s="53" t="s">
        <v>287</v>
      </c>
      <c r="B82" s="54" t="s">
        <v>27</v>
      </c>
      <c r="C82" s="54" t="s">
        <v>162</v>
      </c>
      <c r="D82" s="54" t="s">
        <v>8</v>
      </c>
      <c r="E82" s="107">
        <f>E83+E86+E89+E92+E95</f>
        <v>21505.796999999999</v>
      </c>
      <c r="F82" s="107">
        <f>F83+F86+F89+F92+F95</f>
        <v>21505.796999999999</v>
      </c>
    </row>
    <row r="83" spans="1:6" ht="56.25" outlineLevel="4" x14ac:dyDescent="0.25">
      <c r="A83" s="53" t="s">
        <v>13</v>
      </c>
      <c r="B83" s="54" t="s">
        <v>27</v>
      </c>
      <c r="C83" s="54" t="s">
        <v>163</v>
      </c>
      <c r="D83" s="54" t="s">
        <v>8</v>
      </c>
      <c r="E83" s="107">
        <f>E84</f>
        <v>16592.37</v>
      </c>
      <c r="F83" s="107">
        <f>F84</f>
        <v>16592.37</v>
      </c>
    </row>
    <row r="84" spans="1:6" ht="75.75" customHeight="1" outlineLevel="5" x14ac:dyDescent="0.25">
      <c r="A84" s="53" t="s">
        <v>14</v>
      </c>
      <c r="B84" s="54" t="s">
        <v>27</v>
      </c>
      <c r="C84" s="54" t="s">
        <v>163</v>
      </c>
      <c r="D84" s="54" t="s">
        <v>15</v>
      </c>
      <c r="E84" s="107">
        <f>E85</f>
        <v>16592.37</v>
      </c>
      <c r="F84" s="107">
        <f>F85</f>
        <v>16592.37</v>
      </c>
    </row>
    <row r="85" spans="1:6" ht="37.5" outlineLevel="6" x14ac:dyDescent="0.25">
      <c r="A85" s="53" t="s">
        <v>16</v>
      </c>
      <c r="B85" s="54" t="s">
        <v>27</v>
      </c>
      <c r="C85" s="54" t="s">
        <v>163</v>
      </c>
      <c r="D85" s="54" t="s">
        <v>17</v>
      </c>
      <c r="E85" s="107">
        <v>16592.37</v>
      </c>
      <c r="F85" s="167">
        <v>16592.37</v>
      </c>
    </row>
    <row r="86" spans="1:6" ht="56.25" outlineLevel="6" x14ac:dyDescent="0.25">
      <c r="A86" s="53" t="s">
        <v>353</v>
      </c>
      <c r="B86" s="54" t="s">
        <v>27</v>
      </c>
      <c r="C86" s="54" t="s">
        <v>354</v>
      </c>
      <c r="D86" s="54" t="s">
        <v>8</v>
      </c>
      <c r="E86" s="107">
        <f>E87</f>
        <v>76.349999999999994</v>
      </c>
      <c r="F86" s="107">
        <f>F87</f>
        <v>76.349999999999994</v>
      </c>
    </row>
    <row r="87" spans="1:6" ht="75.75" customHeight="1" outlineLevel="6" x14ac:dyDescent="0.25">
      <c r="A87" s="53" t="s">
        <v>14</v>
      </c>
      <c r="B87" s="54" t="s">
        <v>27</v>
      </c>
      <c r="C87" s="54" t="s">
        <v>354</v>
      </c>
      <c r="D87" s="54" t="s">
        <v>15</v>
      </c>
      <c r="E87" s="107">
        <f>E88</f>
        <v>76.349999999999994</v>
      </c>
      <c r="F87" s="107">
        <f>F88</f>
        <v>76.349999999999994</v>
      </c>
    </row>
    <row r="88" spans="1:6" ht="37.5" outlineLevel="6" x14ac:dyDescent="0.25">
      <c r="A88" s="53" t="s">
        <v>16</v>
      </c>
      <c r="B88" s="54" t="s">
        <v>27</v>
      </c>
      <c r="C88" s="54" t="s">
        <v>354</v>
      </c>
      <c r="D88" s="54" t="s">
        <v>17</v>
      </c>
      <c r="E88" s="107">
        <v>76.349999999999994</v>
      </c>
      <c r="F88" s="167">
        <v>76.349999999999994</v>
      </c>
    </row>
    <row r="89" spans="1:6" ht="37.5" outlineLevel="6" x14ac:dyDescent="0.25">
      <c r="A89" s="53" t="s">
        <v>370</v>
      </c>
      <c r="B89" s="54" t="s">
        <v>27</v>
      </c>
      <c r="C89" s="54" t="s">
        <v>371</v>
      </c>
      <c r="D89" s="54" t="s">
        <v>8</v>
      </c>
      <c r="E89" s="107">
        <f>E90</f>
        <v>188</v>
      </c>
      <c r="F89" s="107">
        <f>F90</f>
        <v>188</v>
      </c>
    </row>
    <row r="90" spans="1:6" ht="37.5" outlineLevel="6" x14ac:dyDescent="0.25">
      <c r="A90" s="53" t="s">
        <v>18</v>
      </c>
      <c r="B90" s="54" t="s">
        <v>27</v>
      </c>
      <c r="C90" s="54" t="s">
        <v>371</v>
      </c>
      <c r="D90" s="54" t="s">
        <v>19</v>
      </c>
      <c r="E90" s="107">
        <f>E91</f>
        <v>188</v>
      </c>
      <c r="F90" s="107">
        <f>F91</f>
        <v>188</v>
      </c>
    </row>
    <row r="91" spans="1:6" ht="37.5" outlineLevel="6" x14ac:dyDescent="0.25">
      <c r="A91" s="53" t="s">
        <v>20</v>
      </c>
      <c r="B91" s="54" t="s">
        <v>27</v>
      </c>
      <c r="C91" s="54" t="s">
        <v>371</v>
      </c>
      <c r="D91" s="54" t="s">
        <v>21</v>
      </c>
      <c r="E91" s="107">
        <v>188</v>
      </c>
      <c r="F91" s="167">
        <v>188</v>
      </c>
    </row>
    <row r="92" spans="1:6" ht="37.5" outlineLevel="6" x14ac:dyDescent="0.25">
      <c r="A92" s="53" t="s">
        <v>409</v>
      </c>
      <c r="B92" s="54" t="s">
        <v>27</v>
      </c>
      <c r="C92" s="124">
        <v>9909970200</v>
      </c>
      <c r="D92" s="54" t="s">
        <v>8</v>
      </c>
      <c r="E92" s="107">
        <f>E93</f>
        <v>100</v>
      </c>
      <c r="F92" s="107">
        <f>F93</f>
        <v>100</v>
      </c>
    </row>
    <row r="93" spans="1:6" ht="37.5" outlineLevel="6" x14ac:dyDescent="0.25">
      <c r="A93" s="53" t="s">
        <v>18</v>
      </c>
      <c r="B93" s="54" t="s">
        <v>27</v>
      </c>
      <c r="C93" s="124">
        <v>9909970200</v>
      </c>
      <c r="D93" s="54" t="s">
        <v>19</v>
      </c>
      <c r="E93" s="107">
        <f>E94</f>
        <v>100</v>
      </c>
      <c r="F93" s="107">
        <f>F94</f>
        <v>100</v>
      </c>
    </row>
    <row r="94" spans="1:6" ht="37.5" outlineLevel="6" x14ac:dyDescent="0.25">
      <c r="A94" s="53" t="s">
        <v>20</v>
      </c>
      <c r="B94" s="54" t="s">
        <v>27</v>
      </c>
      <c r="C94" s="124">
        <v>9909970200</v>
      </c>
      <c r="D94" s="54" t="s">
        <v>21</v>
      </c>
      <c r="E94" s="107">
        <v>100</v>
      </c>
      <c r="F94" s="167">
        <v>100</v>
      </c>
    </row>
    <row r="95" spans="1:6" outlineLevel="6" x14ac:dyDescent="0.25">
      <c r="A95" s="53" t="s">
        <v>548</v>
      </c>
      <c r="B95" s="54" t="s">
        <v>27</v>
      </c>
      <c r="C95" s="54" t="s">
        <v>547</v>
      </c>
      <c r="D95" s="54" t="s">
        <v>8</v>
      </c>
      <c r="E95" s="107">
        <f>E96+E101+E106+E111</f>
        <v>4549.0770000000002</v>
      </c>
      <c r="F95" s="107">
        <f>F96+F101+F106+F111</f>
        <v>4549.0770000000002</v>
      </c>
    </row>
    <row r="96" spans="1:6" ht="93.75" outlineLevel="4" x14ac:dyDescent="0.25">
      <c r="A96" s="33" t="s">
        <v>545</v>
      </c>
      <c r="B96" s="54" t="s">
        <v>27</v>
      </c>
      <c r="C96" s="54" t="s">
        <v>598</v>
      </c>
      <c r="D96" s="54" t="s">
        <v>8</v>
      </c>
      <c r="E96" s="107">
        <f>E97+E99</f>
        <v>1850</v>
      </c>
      <c r="F96" s="107">
        <f>F97+F99</f>
        <v>1850</v>
      </c>
    </row>
    <row r="97" spans="1:6" ht="74.25" customHeight="1" outlineLevel="5" x14ac:dyDescent="0.25">
      <c r="A97" s="53" t="s">
        <v>14</v>
      </c>
      <c r="B97" s="54" t="s">
        <v>27</v>
      </c>
      <c r="C97" s="54" t="s">
        <v>598</v>
      </c>
      <c r="D97" s="54" t="s">
        <v>15</v>
      </c>
      <c r="E97" s="107">
        <f>E98</f>
        <v>1186.0999999999999</v>
      </c>
      <c r="F97" s="107">
        <f>F98</f>
        <v>1186.0999999999999</v>
      </c>
    </row>
    <row r="98" spans="1:6" ht="37.5" outlineLevel="6" x14ac:dyDescent="0.25">
      <c r="A98" s="53" t="s">
        <v>16</v>
      </c>
      <c r="B98" s="54" t="s">
        <v>27</v>
      </c>
      <c r="C98" s="54" t="s">
        <v>598</v>
      </c>
      <c r="D98" s="54" t="s">
        <v>17</v>
      </c>
      <c r="E98" s="107">
        <v>1186.0999999999999</v>
      </c>
      <c r="F98" s="167">
        <v>1186.0999999999999</v>
      </c>
    </row>
    <row r="99" spans="1:6" ht="37.5" outlineLevel="5" x14ac:dyDescent="0.25">
      <c r="A99" s="53" t="s">
        <v>18</v>
      </c>
      <c r="B99" s="54" t="s">
        <v>27</v>
      </c>
      <c r="C99" s="54" t="s">
        <v>598</v>
      </c>
      <c r="D99" s="54" t="s">
        <v>19</v>
      </c>
      <c r="E99" s="107">
        <f>E100</f>
        <v>663.9</v>
      </c>
      <c r="F99" s="107">
        <f>F100</f>
        <v>663.9</v>
      </c>
    </row>
    <row r="100" spans="1:6" ht="37.5" outlineLevel="6" x14ac:dyDescent="0.25">
      <c r="A100" s="53" t="s">
        <v>20</v>
      </c>
      <c r="B100" s="54" t="s">
        <v>27</v>
      </c>
      <c r="C100" s="54" t="s">
        <v>598</v>
      </c>
      <c r="D100" s="54" t="s">
        <v>21</v>
      </c>
      <c r="E100" s="107">
        <v>663.9</v>
      </c>
      <c r="F100" s="167">
        <v>663.9</v>
      </c>
    </row>
    <row r="101" spans="1:6" ht="94.5" customHeight="1" outlineLevel="4" x14ac:dyDescent="0.25">
      <c r="A101" s="33" t="s">
        <v>541</v>
      </c>
      <c r="B101" s="54" t="s">
        <v>27</v>
      </c>
      <c r="C101" s="54" t="s">
        <v>599</v>
      </c>
      <c r="D101" s="54" t="s">
        <v>8</v>
      </c>
      <c r="E101" s="107">
        <f>E102+E104</f>
        <v>1171.2159999999999</v>
      </c>
      <c r="F101" s="107">
        <f>F102+F104</f>
        <v>1171.2159999999999</v>
      </c>
    </row>
    <row r="102" spans="1:6" ht="76.5" customHeight="1" outlineLevel="5" x14ac:dyDescent="0.25">
      <c r="A102" s="53" t="s">
        <v>14</v>
      </c>
      <c r="B102" s="54" t="s">
        <v>27</v>
      </c>
      <c r="C102" s="54" t="s">
        <v>599</v>
      </c>
      <c r="D102" s="54" t="s">
        <v>15</v>
      </c>
      <c r="E102" s="107">
        <f>E103</f>
        <v>1099.2159999999999</v>
      </c>
      <c r="F102" s="107">
        <f>F103</f>
        <v>1099.2159999999999</v>
      </c>
    </row>
    <row r="103" spans="1:6" ht="37.5" outlineLevel="6" x14ac:dyDescent="0.25">
      <c r="A103" s="53" t="s">
        <v>16</v>
      </c>
      <c r="B103" s="54" t="s">
        <v>27</v>
      </c>
      <c r="C103" s="54" t="s">
        <v>599</v>
      </c>
      <c r="D103" s="54" t="s">
        <v>17</v>
      </c>
      <c r="E103" s="107">
        <v>1099.2159999999999</v>
      </c>
      <c r="F103" s="167">
        <v>1099.2159999999999</v>
      </c>
    </row>
    <row r="104" spans="1:6" ht="37.5" outlineLevel="5" x14ac:dyDescent="0.25">
      <c r="A104" s="53" t="s">
        <v>18</v>
      </c>
      <c r="B104" s="54" t="s">
        <v>27</v>
      </c>
      <c r="C104" s="54" t="s">
        <v>599</v>
      </c>
      <c r="D104" s="54" t="s">
        <v>19</v>
      </c>
      <c r="E104" s="107">
        <f>E105</f>
        <v>72</v>
      </c>
      <c r="F104" s="107">
        <f>F105</f>
        <v>72</v>
      </c>
    </row>
    <row r="105" spans="1:6" ht="37.5" outlineLevel="6" x14ac:dyDescent="0.25">
      <c r="A105" s="53" t="s">
        <v>20</v>
      </c>
      <c r="B105" s="54" t="s">
        <v>27</v>
      </c>
      <c r="C105" s="54" t="s">
        <v>599</v>
      </c>
      <c r="D105" s="54" t="s">
        <v>21</v>
      </c>
      <c r="E105" s="107">
        <v>72</v>
      </c>
      <c r="F105" s="167">
        <v>72</v>
      </c>
    </row>
    <row r="106" spans="1:6" ht="93.75" outlineLevel="4" x14ac:dyDescent="0.25">
      <c r="A106" s="33" t="s">
        <v>540</v>
      </c>
      <c r="B106" s="54" t="s">
        <v>27</v>
      </c>
      <c r="C106" s="54" t="s">
        <v>600</v>
      </c>
      <c r="D106" s="54" t="s">
        <v>8</v>
      </c>
      <c r="E106" s="107">
        <f>E107+E109</f>
        <v>759.38699999999994</v>
      </c>
      <c r="F106" s="107">
        <f>F107+F109</f>
        <v>759.38699999999994</v>
      </c>
    </row>
    <row r="107" spans="1:6" ht="77.25" customHeight="1" outlineLevel="5" x14ac:dyDescent="0.25">
      <c r="A107" s="53" t="s">
        <v>14</v>
      </c>
      <c r="B107" s="54" t="s">
        <v>27</v>
      </c>
      <c r="C107" s="54" t="s">
        <v>600</v>
      </c>
      <c r="D107" s="54" t="s">
        <v>15</v>
      </c>
      <c r="E107" s="107">
        <f>E108</f>
        <v>709.947</v>
      </c>
      <c r="F107" s="107">
        <f>F108</f>
        <v>709.947</v>
      </c>
    </row>
    <row r="108" spans="1:6" ht="37.5" outlineLevel="6" x14ac:dyDescent="0.25">
      <c r="A108" s="53" t="s">
        <v>16</v>
      </c>
      <c r="B108" s="54" t="s">
        <v>27</v>
      </c>
      <c r="C108" s="54" t="s">
        <v>600</v>
      </c>
      <c r="D108" s="54" t="s">
        <v>17</v>
      </c>
      <c r="E108" s="107">
        <v>709.947</v>
      </c>
      <c r="F108" s="167">
        <v>709.947</v>
      </c>
    </row>
    <row r="109" spans="1:6" ht="37.5" outlineLevel="6" x14ac:dyDescent="0.25">
      <c r="A109" s="53" t="s">
        <v>18</v>
      </c>
      <c r="B109" s="54" t="s">
        <v>27</v>
      </c>
      <c r="C109" s="54" t="s">
        <v>600</v>
      </c>
      <c r="D109" s="54" t="s">
        <v>19</v>
      </c>
      <c r="E109" s="107">
        <f>E110</f>
        <v>49.44</v>
      </c>
      <c r="F109" s="107">
        <f>F110</f>
        <v>49.44</v>
      </c>
    </row>
    <row r="110" spans="1:6" ht="37.5" outlineLevel="6" x14ac:dyDescent="0.25">
      <c r="A110" s="53" t="s">
        <v>20</v>
      </c>
      <c r="B110" s="54" t="s">
        <v>27</v>
      </c>
      <c r="C110" s="54" t="s">
        <v>600</v>
      </c>
      <c r="D110" s="54" t="s">
        <v>21</v>
      </c>
      <c r="E110" s="107">
        <v>49.44</v>
      </c>
      <c r="F110" s="167">
        <v>49.44</v>
      </c>
    </row>
    <row r="111" spans="1:6" ht="93.75" outlineLevel="4" x14ac:dyDescent="0.25">
      <c r="A111" s="33" t="s">
        <v>542</v>
      </c>
      <c r="B111" s="54" t="s">
        <v>27</v>
      </c>
      <c r="C111" s="54" t="s">
        <v>601</v>
      </c>
      <c r="D111" s="54" t="s">
        <v>8</v>
      </c>
      <c r="E111" s="107">
        <f>E112+E114</f>
        <v>768.47399999999993</v>
      </c>
      <c r="F111" s="107">
        <f>F112+F114</f>
        <v>768.47399999999993</v>
      </c>
    </row>
    <row r="112" spans="1:6" ht="93.75" outlineLevel="5" x14ac:dyDescent="0.25">
      <c r="A112" s="53" t="s">
        <v>14</v>
      </c>
      <c r="B112" s="54" t="s">
        <v>27</v>
      </c>
      <c r="C112" s="54" t="s">
        <v>601</v>
      </c>
      <c r="D112" s="54" t="s">
        <v>15</v>
      </c>
      <c r="E112" s="107">
        <f>E113</f>
        <v>754.65</v>
      </c>
      <c r="F112" s="107">
        <f>F113</f>
        <v>754.65</v>
      </c>
    </row>
    <row r="113" spans="1:6" ht="37.5" outlineLevel="6" x14ac:dyDescent="0.25">
      <c r="A113" s="53" t="s">
        <v>16</v>
      </c>
      <c r="B113" s="54" t="s">
        <v>27</v>
      </c>
      <c r="C113" s="54" t="s">
        <v>601</v>
      </c>
      <c r="D113" s="54" t="s">
        <v>17</v>
      </c>
      <c r="E113" s="107">
        <v>754.65</v>
      </c>
      <c r="F113" s="167">
        <v>754.65</v>
      </c>
    </row>
    <row r="114" spans="1:6" ht="37.5" outlineLevel="5" x14ac:dyDescent="0.25">
      <c r="A114" s="53" t="s">
        <v>18</v>
      </c>
      <c r="B114" s="54" t="s">
        <v>27</v>
      </c>
      <c r="C114" s="54" t="s">
        <v>601</v>
      </c>
      <c r="D114" s="54" t="s">
        <v>19</v>
      </c>
      <c r="E114" s="107">
        <f>E115</f>
        <v>13.824</v>
      </c>
      <c r="F114" s="107">
        <f>F115</f>
        <v>13.824</v>
      </c>
    </row>
    <row r="115" spans="1:6" ht="37.5" outlineLevel="6" x14ac:dyDescent="0.25">
      <c r="A115" s="53" t="s">
        <v>20</v>
      </c>
      <c r="B115" s="54" t="s">
        <v>27</v>
      </c>
      <c r="C115" s="54" t="s">
        <v>601</v>
      </c>
      <c r="D115" s="54" t="s">
        <v>21</v>
      </c>
      <c r="E115" s="107">
        <v>13.824</v>
      </c>
      <c r="F115" s="167">
        <v>13.824</v>
      </c>
    </row>
    <row r="116" spans="1:6" s="3" customFormat="1" x14ac:dyDescent="0.25">
      <c r="A116" s="51" t="s">
        <v>155</v>
      </c>
      <c r="B116" s="52" t="s">
        <v>30</v>
      </c>
      <c r="C116" s="52" t="s">
        <v>161</v>
      </c>
      <c r="D116" s="52" t="s">
        <v>8</v>
      </c>
      <c r="E116" s="106">
        <f t="shared" ref="E116:F121" si="2">E117</f>
        <v>1170.5</v>
      </c>
      <c r="F116" s="106">
        <f t="shared" si="2"/>
        <v>1170.5</v>
      </c>
    </row>
    <row r="117" spans="1:6" outlineLevel="1" x14ac:dyDescent="0.25">
      <c r="A117" s="53" t="s">
        <v>156</v>
      </c>
      <c r="B117" s="54" t="s">
        <v>157</v>
      </c>
      <c r="C117" s="54" t="s">
        <v>161</v>
      </c>
      <c r="D117" s="54" t="s">
        <v>8</v>
      </c>
      <c r="E117" s="107">
        <f t="shared" si="2"/>
        <v>1170.5</v>
      </c>
      <c r="F117" s="107">
        <f t="shared" si="2"/>
        <v>1170.5</v>
      </c>
    </row>
    <row r="118" spans="1:6" outlineLevel="3" x14ac:dyDescent="0.25">
      <c r="A118" s="53" t="s">
        <v>287</v>
      </c>
      <c r="B118" s="54" t="s">
        <v>157</v>
      </c>
      <c r="C118" s="54" t="s">
        <v>162</v>
      </c>
      <c r="D118" s="54" t="s">
        <v>8</v>
      </c>
      <c r="E118" s="107">
        <f>E119</f>
        <v>1170.5</v>
      </c>
      <c r="F118" s="107">
        <f>F119</f>
        <v>1170.5</v>
      </c>
    </row>
    <row r="119" spans="1:6" outlineLevel="3" x14ac:dyDescent="0.25">
      <c r="A119" s="53" t="s">
        <v>548</v>
      </c>
      <c r="B119" s="54" t="s">
        <v>157</v>
      </c>
      <c r="C119" s="54" t="s">
        <v>547</v>
      </c>
      <c r="D119" s="54" t="s">
        <v>8</v>
      </c>
      <c r="E119" s="107">
        <f>E120</f>
        <v>1170.5</v>
      </c>
      <c r="F119" s="107">
        <f>F120</f>
        <v>1170.5</v>
      </c>
    </row>
    <row r="120" spans="1:6" ht="93.75" outlineLevel="4" x14ac:dyDescent="0.25">
      <c r="A120" s="33" t="s">
        <v>521</v>
      </c>
      <c r="B120" s="54" t="s">
        <v>157</v>
      </c>
      <c r="C120" s="54" t="s">
        <v>618</v>
      </c>
      <c r="D120" s="54" t="s">
        <v>8</v>
      </c>
      <c r="E120" s="107">
        <f t="shared" si="2"/>
        <v>1170.5</v>
      </c>
      <c r="F120" s="107">
        <f t="shared" si="2"/>
        <v>1170.5</v>
      </c>
    </row>
    <row r="121" spans="1:6" outlineLevel="5" x14ac:dyDescent="0.25">
      <c r="A121" s="53" t="s">
        <v>31</v>
      </c>
      <c r="B121" s="54" t="s">
        <v>157</v>
      </c>
      <c r="C121" s="54" t="s">
        <v>618</v>
      </c>
      <c r="D121" s="54" t="s">
        <v>32</v>
      </c>
      <c r="E121" s="107">
        <f t="shared" si="2"/>
        <v>1170.5</v>
      </c>
      <c r="F121" s="107">
        <f t="shared" si="2"/>
        <v>1170.5</v>
      </c>
    </row>
    <row r="122" spans="1:6" outlineLevel="6" x14ac:dyDescent="0.25">
      <c r="A122" s="53" t="s">
        <v>158</v>
      </c>
      <c r="B122" s="54" t="s">
        <v>157</v>
      </c>
      <c r="C122" s="54" t="s">
        <v>618</v>
      </c>
      <c r="D122" s="54" t="s">
        <v>159</v>
      </c>
      <c r="E122" s="107">
        <v>1170.5</v>
      </c>
      <c r="F122" s="167">
        <v>1170.5</v>
      </c>
    </row>
    <row r="123" spans="1:6" s="3" customFormat="1" ht="37.5" x14ac:dyDescent="0.25">
      <c r="A123" s="51" t="s">
        <v>57</v>
      </c>
      <c r="B123" s="52" t="s">
        <v>58</v>
      </c>
      <c r="C123" s="52" t="s">
        <v>161</v>
      </c>
      <c r="D123" s="52" t="s">
        <v>8</v>
      </c>
      <c r="E123" s="106">
        <f t="shared" ref="E123:F127" si="3">E124</f>
        <v>65</v>
      </c>
      <c r="F123" s="106">
        <f t="shared" si="3"/>
        <v>65</v>
      </c>
    </row>
    <row r="124" spans="1:6" ht="42" customHeight="1" outlineLevel="1" x14ac:dyDescent="0.25">
      <c r="A124" s="53" t="s">
        <v>59</v>
      </c>
      <c r="B124" s="54" t="s">
        <v>60</v>
      </c>
      <c r="C124" s="54" t="s">
        <v>161</v>
      </c>
      <c r="D124" s="54" t="s">
        <v>8</v>
      </c>
      <c r="E124" s="107">
        <f t="shared" si="3"/>
        <v>65</v>
      </c>
      <c r="F124" s="107">
        <f t="shared" si="3"/>
        <v>65</v>
      </c>
    </row>
    <row r="125" spans="1:6" outlineLevel="3" x14ac:dyDescent="0.25">
      <c r="A125" s="53" t="s">
        <v>287</v>
      </c>
      <c r="B125" s="54" t="s">
        <v>60</v>
      </c>
      <c r="C125" s="54" t="s">
        <v>162</v>
      </c>
      <c r="D125" s="54" t="s">
        <v>8</v>
      </c>
      <c r="E125" s="107">
        <f t="shared" si="3"/>
        <v>65</v>
      </c>
      <c r="F125" s="107">
        <f t="shared" si="3"/>
        <v>65</v>
      </c>
    </row>
    <row r="126" spans="1:6" ht="37.5" outlineLevel="4" x14ac:dyDescent="0.25">
      <c r="A126" s="53" t="s">
        <v>61</v>
      </c>
      <c r="B126" s="54" t="s">
        <v>60</v>
      </c>
      <c r="C126" s="54" t="s">
        <v>177</v>
      </c>
      <c r="D126" s="54" t="s">
        <v>8</v>
      </c>
      <c r="E126" s="107">
        <f t="shared" si="3"/>
        <v>65</v>
      </c>
      <c r="F126" s="107">
        <f t="shared" si="3"/>
        <v>65</v>
      </c>
    </row>
    <row r="127" spans="1:6" ht="37.5" outlineLevel="5" x14ac:dyDescent="0.25">
      <c r="A127" s="53" t="s">
        <v>18</v>
      </c>
      <c r="B127" s="54" t="s">
        <v>60</v>
      </c>
      <c r="C127" s="54" t="s">
        <v>177</v>
      </c>
      <c r="D127" s="54" t="s">
        <v>19</v>
      </c>
      <c r="E127" s="107">
        <f t="shared" si="3"/>
        <v>65</v>
      </c>
      <c r="F127" s="107">
        <f t="shared" si="3"/>
        <v>65</v>
      </c>
    </row>
    <row r="128" spans="1:6" ht="37.5" outlineLevel="6" x14ac:dyDescent="0.25">
      <c r="A128" s="53" t="s">
        <v>20</v>
      </c>
      <c r="B128" s="54" t="s">
        <v>60</v>
      </c>
      <c r="C128" s="54" t="s">
        <v>177</v>
      </c>
      <c r="D128" s="54" t="s">
        <v>21</v>
      </c>
      <c r="E128" s="107">
        <v>65</v>
      </c>
      <c r="F128" s="167">
        <v>65</v>
      </c>
    </row>
    <row r="129" spans="1:6" s="3" customFormat="1" x14ac:dyDescent="0.25">
      <c r="A129" s="51" t="s">
        <v>149</v>
      </c>
      <c r="B129" s="52" t="s">
        <v>62</v>
      </c>
      <c r="C129" s="52" t="s">
        <v>161</v>
      </c>
      <c r="D129" s="52" t="s">
        <v>8</v>
      </c>
      <c r="E129" s="106">
        <f>E142+E130+E136</f>
        <v>10186.49</v>
      </c>
      <c r="F129" s="106">
        <f>F142+F130+F136</f>
        <v>10186.49</v>
      </c>
    </row>
    <row r="130" spans="1:6" s="3" customFormat="1" x14ac:dyDescent="0.25">
      <c r="A130" s="53" t="s">
        <v>151</v>
      </c>
      <c r="B130" s="54" t="s">
        <v>152</v>
      </c>
      <c r="C130" s="54" t="s">
        <v>161</v>
      </c>
      <c r="D130" s="54" t="s">
        <v>8</v>
      </c>
      <c r="E130" s="107">
        <f t="shared" ref="E130:F132" si="4">E131</f>
        <v>374.49</v>
      </c>
      <c r="F130" s="107">
        <f t="shared" si="4"/>
        <v>374.49</v>
      </c>
    </row>
    <row r="131" spans="1:6" s="3" customFormat="1" x14ac:dyDescent="0.25">
      <c r="A131" s="53" t="s">
        <v>287</v>
      </c>
      <c r="B131" s="54" t="s">
        <v>152</v>
      </c>
      <c r="C131" s="54" t="s">
        <v>162</v>
      </c>
      <c r="D131" s="54" t="s">
        <v>8</v>
      </c>
      <c r="E131" s="107">
        <f t="shared" si="4"/>
        <v>374.49</v>
      </c>
      <c r="F131" s="107">
        <f t="shared" si="4"/>
        <v>374.49</v>
      </c>
    </row>
    <row r="132" spans="1:6" s="3" customFormat="1" x14ac:dyDescent="0.25">
      <c r="A132" s="53" t="s">
        <v>548</v>
      </c>
      <c r="B132" s="54" t="s">
        <v>152</v>
      </c>
      <c r="C132" s="54" t="s">
        <v>547</v>
      </c>
      <c r="D132" s="54" t="s">
        <v>8</v>
      </c>
      <c r="E132" s="107">
        <f t="shared" si="4"/>
        <v>374.49</v>
      </c>
      <c r="F132" s="107">
        <f t="shared" si="4"/>
        <v>374.49</v>
      </c>
    </row>
    <row r="133" spans="1:6" s="3" customFormat="1" ht="150" customHeight="1" x14ac:dyDescent="0.25">
      <c r="A133" s="33" t="s">
        <v>544</v>
      </c>
      <c r="B133" s="54" t="s">
        <v>152</v>
      </c>
      <c r="C133" s="54" t="s">
        <v>567</v>
      </c>
      <c r="D133" s="54" t="s">
        <v>8</v>
      </c>
      <c r="E133" s="107">
        <f t="shared" ref="E133:F134" si="5">E134</f>
        <v>374.49</v>
      </c>
      <c r="F133" s="107">
        <f t="shared" si="5"/>
        <v>374.49</v>
      </c>
    </row>
    <row r="134" spans="1:6" s="3" customFormat="1" ht="37.5" x14ac:dyDescent="0.25">
      <c r="A134" s="53" t="s">
        <v>18</v>
      </c>
      <c r="B134" s="54" t="s">
        <v>152</v>
      </c>
      <c r="C134" s="54" t="s">
        <v>567</v>
      </c>
      <c r="D134" s="54" t="s">
        <v>19</v>
      </c>
      <c r="E134" s="107">
        <f t="shared" si="5"/>
        <v>374.49</v>
      </c>
      <c r="F134" s="107">
        <f t="shared" si="5"/>
        <v>374.49</v>
      </c>
    </row>
    <row r="135" spans="1:6" s="3" customFormat="1" ht="37.5" x14ac:dyDescent="0.25">
      <c r="A135" s="53" t="s">
        <v>20</v>
      </c>
      <c r="B135" s="54" t="s">
        <v>152</v>
      </c>
      <c r="C135" s="54" t="s">
        <v>567</v>
      </c>
      <c r="D135" s="54" t="s">
        <v>21</v>
      </c>
      <c r="E135" s="107">
        <v>374.49</v>
      </c>
      <c r="F135" s="167">
        <v>374.49</v>
      </c>
    </row>
    <row r="136" spans="1:6" outlineLevel="6" x14ac:dyDescent="0.25">
      <c r="A136" s="53" t="s">
        <v>65</v>
      </c>
      <c r="B136" s="54" t="s">
        <v>66</v>
      </c>
      <c r="C136" s="54" t="s">
        <v>161</v>
      </c>
      <c r="D136" s="54" t="s">
        <v>8</v>
      </c>
      <c r="E136" s="107">
        <f t="shared" ref="E136:F140" si="6">E137</f>
        <v>8377</v>
      </c>
      <c r="F136" s="107">
        <f t="shared" si="6"/>
        <v>8377</v>
      </c>
    </row>
    <row r="137" spans="1:6" ht="55.5" customHeight="1" outlineLevel="6" x14ac:dyDescent="0.25">
      <c r="A137" s="53" t="s">
        <v>574</v>
      </c>
      <c r="B137" s="54" t="s">
        <v>66</v>
      </c>
      <c r="C137" s="54" t="s">
        <v>178</v>
      </c>
      <c r="D137" s="54" t="s">
        <v>8</v>
      </c>
      <c r="E137" s="107">
        <f t="shared" si="6"/>
        <v>8377</v>
      </c>
      <c r="F137" s="107">
        <f t="shared" si="6"/>
        <v>8377</v>
      </c>
    </row>
    <row r="138" spans="1:6" ht="36.75" customHeight="1" outlineLevel="6" x14ac:dyDescent="0.25">
      <c r="A138" s="53" t="s">
        <v>575</v>
      </c>
      <c r="B138" s="54" t="s">
        <v>66</v>
      </c>
      <c r="C138" s="54" t="s">
        <v>179</v>
      </c>
      <c r="D138" s="54" t="s">
        <v>8</v>
      </c>
      <c r="E138" s="107">
        <f t="shared" si="6"/>
        <v>8377</v>
      </c>
      <c r="F138" s="107">
        <f t="shared" si="6"/>
        <v>8377</v>
      </c>
    </row>
    <row r="139" spans="1:6" ht="75" outlineLevel="6" x14ac:dyDescent="0.25">
      <c r="A139" s="53" t="s">
        <v>67</v>
      </c>
      <c r="B139" s="54" t="s">
        <v>66</v>
      </c>
      <c r="C139" s="54" t="s">
        <v>180</v>
      </c>
      <c r="D139" s="54" t="s">
        <v>8</v>
      </c>
      <c r="E139" s="107">
        <f t="shared" si="6"/>
        <v>8377</v>
      </c>
      <c r="F139" s="107">
        <f t="shared" si="6"/>
        <v>8377</v>
      </c>
    </row>
    <row r="140" spans="1:6" ht="37.5" outlineLevel="6" x14ac:dyDescent="0.25">
      <c r="A140" s="53" t="s">
        <v>18</v>
      </c>
      <c r="B140" s="54" t="s">
        <v>66</v>
      </c>
      <c r="C140" s="54" t="s">
        <v>180</v>
      </c>
      <c r="D140" s="54" t="s">
        <v>19</v>
      </c>
      <c r="E140" s="107">
        <f t="shared" si="6"/>
        <v>8377</v>
      </c>
      <c r="F140" s="107">
        <f t="shared" si="6"/>
        <v>8377</v>
      </c>
    </row>
    <row r="141" spans="1:6" ht="37.5" outlineLevel="6" x14ac:dyDescent="0.25">
      <c r="A141" s="53" t="s">
        <v>20</v>
      </c>
      <c r="B141" s="54" t="s">
        <v>66</v>
      </c>
      <c r="C141" s="54" t="s">
        <v>180</v>
      </c>
      <c r="D141" s="54" t="s">
        <v>21</v>
      </c>
      <c r="E141" s="107">
        <v>8377</v>
      </c>
      <c r="F141" s="167">
        <v>8377</v>
      </c>
    </row>
    <row r="142" spans="1:6" outlineLevel="1" x14ac:dyDescent="0.25">
      <c r="A142" s="53" t="s">
        <v>69</v>
      </c>
      <c r="B142" s="54" t="s">
        <v>70</v>
      </c>
      <c r="C142" s="54" t="s">
        <v>161</v>
      </c>
      <c r="D142" s="54" t="s">
        <v>8</v>
      </c>
      <c r="E142" s="107">
        <f>E143</f>
        <v>1435</v>
      </c>
      <c r="F142" s="107">
        <f>F143</f>
        <v>1435</v>
      </c>
    </row>
    <row r="143" spans="1:6" ht="39" customHeight="1" outlineLevel="1" x14ac:dyDescent="0.25">
      <c r="A143" s="53" t="s">
        <v>576</v>
      </c>
      <c r="B143" s="54" t="s">
        <v>70</v>
      </c>
      <c r="C143" s="54" t="s">
        <v>168</v>
      </c>
      <c r="D143" s="54" t="s">
        <v>8</v>
      </c>
      <c r="E143" s="107">
        <f>E144</f>
        <v>1435</v>
      </c>
      <c r="F143" s="107">
        <f>F144</f>
        <v>1435</v>
      </c>
    </row>
    <row r="144" spans="1:6" ht="55.5" customHeight="1" outlineLevel="1" x14ac:dyDescent="0.25">
      <c r="A144" s="53" t="s">
        <v>611</v>
      </c>
      <c r="B144" s="54" t="s">
        <v>70</v>
      </c>
      <c r="C144" s="54" t="s">
        <v>292</v>
      </c>
      <c r="D144" s="54" t="s">
        <v>8</v>
      </c>
      <c r="E144" s="107">
        <f>E145+E148</f>
        <v>1435</v>
      </c>
      <c r="F144" s="107">
        <f>F145+F148</f>
        <v>1435</v>
      </c>
    </row>
    <row r="145" spans="1:6" ht="37.5" outlineLevel="1" x14ac:dyDescent="0.25">
      <c r="A145" s="53" t="s">
        <v>340</v>
      </c>
      <c r="B145" s="54" t="s">
        <v>70</v>
      </c>
      <c r="C145" s="54" t="s">
        <v>341</v>
      </c>
      <c r="D145" s="54" t="s">
        <v>8</v>
      </c>
      <c r="E145" s="107">
        <f>E146</f>
        <v>30</v>
      </c>
      <c r="F145" s="107">
        <f>F146</f>
        <v>30</v>
      </c>
    </row>
    <row r="146" spans="1:6" ht="37.5" outlineLevel="1" x14ac:dyDescent="0.25">
      <c r="A146" s="53" t="s">
        <v>18</v>
      </c>
      <c r="B146" s="54" t="s">
        <v>70</v>
      </c>
      <c r="C146" s="54" t="s">
        <v>341</v>
      </c>
      <c r="D146" s="54" t="s">
        <v>19</v>
      </c>
      <c r="E146" s="107">
        <f>E147</f>
        <v>30</v>
      </c>
      <c r="F146" s="107">
        <f>F147</f>
        <v>30</v>
      </c>
    </row>
    <row r="147" spans="1:6" ht="37.5" outlineLevel="1" x14ac:dyDescent="0.25">
      <c r="A147" s="53" t="s">
        <v>20</v>
      </c>
      <c r="B147" s="54" t="s">
        <v>70</v>
      </c>
      <c r="C147" s="54" t="s">
        <v>341</v>
      </c>
      <c r="D147" s="54" t="s">
        <v>21</v>
      </c>
      <c r="E147" s="107">
        <v>30</v>
      </c>
      <c r="F147" s="167">
        <v>30</v>
      </c>
    </row>
    <row r="148" spans="1:6" ht="18" customHeight="1" outlineLevel="4" x14ac:dyDescent="0.25">
      <c r="A148" s="53" t="s">
        <v>71</v>
      </c>
      <c r="B148" s="54" t="s">
        <v>70</v>
      </c>
      <c r="C148" s="54" t="s">
        <v>181</v>
      </c>
      <c r="D148" s="54" t="s">
        <v>8</v>
      </c>
      <c r="E148" s="107">
        <f>E149</f>
        <v>1405</v>
      </c>
      <c r="F148" s="107">
        <f>F149</f>
        <v>1405</v>
      </c>
    </row>
    <row r="149" spans="1:6" ht="37.5" outlineLevel="5" x14ac:dyDescent="0.25">
      <c r="A149" s="53" t="s">
        <v>18</v>
      </c>
      <c r="B149" s="54" t="s">
        <v>70</v>
      </c>
      <c r="C149" s="54" t="s">
        <v>181</v>
      </c>
      <c r="D149" s="54" t="s">
        <v>19</v>
      </c>
      <c r="E149" s="107">
        <f>E150</f>
        <v>1405</v>
      </c>
      <c r="F149" s="107">
        <f>F150</f>
        <v>1405</v>
      </c>
    </row>
    <row r="150" spans="1:6" ht="37.5" outlineLevel="6" x14ac:dyDescent="0.25">
      <c r="A150" s="53" t="s">
        <v>20</v>
      </c>
      <c r="B150" s="54" t="s">
        <v>70</v>
      </c>
      <c r="C150" s="54" t="s">
        <v>181</v>
      </c>
      <c r="D150" s="54" t="s">
        <v>21</v>
      </c>
      <c r="E150" s="107">
        <v>1405</v>
      </c>
      <c r="F150" s="167">
        <v>1405</v>
      </c>
    </row>
    <row r="151" spans="1:6" s="3" customFormat="1" x14ac:dyDescent="0.25">
      <c r="A151" s="51" t="s">
        <v>72</v>
      </c>
      <c r="B151" s="52" t="s">
        <v>73</v>
      </c>
      <c r="C151" s="52" t="s">
        <v>161</v>
      </c>
      <c r="D151" s="52" t="s">
        <v>8</v>
      </c>
      <c r="E151" s="106">
        <f>E152+E158+E170</f>
        <v>5300</v>
      </c>
      <c r="F151" s="106">
        <f>F152+F158+F170</f>
        <v>5300</v>
      </c>
    </row>
    <row r="152" spans="1:6" s="3" customFormat="1" x14ac:dyDescent="0.25">
      <c r="A152" s="53" t="s">
        <v>74</v>
      </c>
      <c r="B152" s="54" t="s">
        <v>75</v>
      </c>
      <c r="C152" s="54" t="s">
        <v>161</v>
      </c>
      <c r="D152" s="54" t="s">
        <v>8</v>
      </c>
      <c r="E152" s="107">
        <f t="shared" ref="E152:F156" si="7">E153</f>
        <v>1000</v>
      </c>
      <c r="F152" s="107">
        <f t="shared" si="7"/>
        <v>1000</v>
      </c>
    </row>
    <row r="153" spans="1:6" s="3" customFormat="1" ht="57" customHeight="1" x14ac:dyDescent="0.25">
      <c r="A153" s="53" t="s">
        <v>574</v>
      </c>
      <c r="B153" s="54" t="s">
        <v>75</v>
      </c>
      <c r="C153" s="54" t="s">
        <v>178</v>
      </c>
      <c r="D153" s="54" t="s">
        <v>8</v>
      </c>
      <c r="E153" s="107">
        <f t="shared" si="7"/>
        <v>1000</v>
      </c>
      <c r="F153" s="107">
        <f t="shared" si="7"/>
        <v>1000</v>
      </c>
    </row>
    <row r="154" spans="1:6" s="3" customFormat="1" ht="56.25" x14ac:dyDescent="0.25">
      <c r="A154" s="53" t="s">
        <v>578</v>
      </c>
      <c r="B154" s="54" t="s">
        <v>75</v>
      </c>
      <c r="C154" s="54" t="s">
        <v>182</v>
      </c>
      <c r="D154" s="54" t="s">
        <v>8</v>
      </c>
      <c r="E154" s="107">
        <f t="shared" si="7"/>
        <v>1000</v>
      </c>
      <c r="F154" s="107">
        <f t="shared" si="7"/>
        <v>1000</v>
      </c>
    </row>
    <row r="155" spans="1:6" s="3" customFormat="1" ht="75.75" customHeight="1" x14ac:dyDescent="0.25">
      <c r="A155" s="59" t="s">
        <v>76</v>
      </c>
      <c r="B155" s="54" t="s">
        <v>75</v>
      </c>
      <c r="C155" s="54" t="s">
        <v>183</v>
      </c>
      <c r="D155" s="54" t="s">
        <v>8</v>
      </c>
      <c r="E155" s="107">
        <f t="shared" si="7"/>
        <v>1000</v>
      </c>
      <c r="F155" s="107">
        <f t="shared" si="7"/>
        <v>1000</v>
      </c>
    </row>
    <row r="156" spans="1:6" s="3" customFormat="1" ht="37.5" x14ac:dyDescent="0.25">
      <c r="A156" s="53" t="s">
        <v>18</v>
      </c>
      <c r="B156" s="54" t="s">
        <v>75</v>
      </c>
      <c r="C156" s="54" t="s">
        <v>183</v>
      </c>
      <c r="D156" s="54" t="s">
        <v>19</v>
      </c>
      <c r="E156" s="107">
        <f t="shared" si="7"/>
        <v>1000</v>
      </c>
      <c r="F156" s="107">
        <f t="shared" si="7"/>
        <v>1000</v>
      </c>
    </row>
    <row r="157" spans="1:6" s="3" customFormat="1" ht="37.5" x14ac:dyDescent="0.25">
      <c r="A157" s="53" t="s">
        <v>20</v>
      </c>
      <c r="B157" s="54" t="s">
        <v>75</v>
      </c>
      <c r="C157" s="54" t="s">
        <v>183</v>
      </c>
      <c r="D157" s="54" t="s">
        <v>21</v>
      </c>
      <c r="E157" s="107">
        <v>1000</v>
      </c>
      <c r="F157" s="167">
        <v>1000</v>
      </c>
    </row>
    <row r="158" spans="1:6" s="3" customFormat="1" x14ac:dyDescent="0.25">
      <c r="A158" s="53" t="s">
        <v>77</v>
      </c>
      <c r="B158" s="54" t="s">
        <v>78</v>
      </c>
      <c r="C158" s="54" t="s">
        <v>161</v>
      </c>
      <c r="D158" s="54" t="s">
        <v>8</v>
      </c>
      <c r="E158" s="107">
        <f t="shared" ref="E158:F162" si="8">E159</f>
        <v>4050</v>
      </c>
      <c r="F158" s="107">
        <f t="shared" si="8"/>
        <v>4050</v>
      </c>
    </row>
    <row r="159" spans="1:6" s="3" customFormat="1" ht="57.75" customHeight="1" x14ac:dyDescent="0.25">
      <c r="A159" s="53" t="s">
        <v>574</v>
      </c>
      <c r="B159" s="54" t="s">
        <v>78</v>
      </c>
      <c r="C159" s="54" t="s">
        <v>178</v>
      </c>
      <c r="D159" s="54" t="s">
        <v>8</v>
      </c>
      <c r="E159" s="107">
        <f t="shared" si="8"/>
        <v>4050</v>
      </c>
      <c r="F159" s="107">
        <f t="shared" si="8"/>
        <v>4050</v>
      </c>
    </row>
    <row r="160" spans="1:6" s="3" customFormat="1" ht="56.25" x14ac:dyDescent="0.25">
      <c r="A160" s="53" t="s">
        <v>578</v>
      </c>
      <c r="B160" s="54" t="s">
        <v>78</v>
      </c>
      <c r="C160" s="54" t="s">
        <v>182</v>
      </c>
      <c r="D160" s="54" t="s">
        <v>8</v>
      </c>
      <c r="E160" s="107">
        <f>E161+E164+E167</f>
        <v>4050</v>
      </c>
      <c r="F160" s="107">
        <f>F161+F164+F167</f>
        <v>4050</v>
      </c>
    </row>
    <row r="161" spans="1:6" s="3" customFormat="1" ht="73.5" customHeight="1" x14ac:dyDescent="0.25">
      <c r="A161" s="59" t="s">
        <v>79</v>
      </c>
      <c r="B161" s="54" t="s">
        <v>78</v>
      </c>
      <c r="C161" s="54" t="s">
        <v>184</v>
      </c>
      <c r="D161" s="54" t="s">
        <v>8</v>
      </c>
      <c r="E161" s="107">
        <f t="shared" si="8"/>
        <v>1000</v>
      </c>
      <c r="F161" s="107">
        <f t="shared" si="8"/>
        <v>1000</v>
      </c>
    </row>
    <row r="162" spans="1:6" s="3" customFormat="1" ht="37.5" x14ac:dyDescent="0.25">
      <c r="A162" s="53" t="s">
        <v>18</v>
      </c>
      <c r="B162" s="54" t="s">
        <v>78</v>
      </c>
      <c r="C162" s="54" t="s">
        <v>184</v>
      </c>
      <c r="D162" s="54" t="s">
        <v>19</v>
      </c>
      <c r="E162" s="107">
        <f t="shared" si="8"/>
        <v>1000</v>
      </c>
      <c r="F162" s="107">
        <f t="shared" si="8"/>
        <v>1000</v>
      </c>
    </row>
    <row r="163" spans="1:6" s="3" customFormat="1" ht="37.5" x14ac:dyDescent="0.25">
      <c r="A163" s="53" t="s">
        <v>20</v>
      </c>
      <c r="B163" s="54" t="s">
        <v>78</v>
      </c>
      <c r="C163" s="54" t="s">
        <v>184</v>
      </c>
      <c r="D163" s="54" t="s">
        <v>21</v>
      </c>
      <c r="E163" s="107">
        <v>1000</v>
      </c>
      <c r="F163" s="167">
        <v>1000</v>
      </c>
    </row>
    <row r="164" spans="1:6" s="3" customFormat="1" ht="56.25" x14ac:dyDescent="0.25">
      <c r="A164" s="53" t="s">
        <v>373</v>
      </c>
      <c r="B164" s="54" t="s">
        <v>78</v>
      </c>
      <c r="C164" s="54" t="s">
        <v>374</v>
      </c>
      <c r="D164" s="54" t="s">
        <v>8</v>
      </c>
      <c r="E164" s="109">
        <f>E165</f>
        <v>1050</v>
      </c>
      <c r="F164" s="109">
        <f>F165</f>
        <v>1050</v>
      </c>
    </row>
    <row r="165" spans="1:6" s="3" customFormat="1" x14ac:dyDescent="0.25">
      <c r="A165" s="53" t="s">
        <v>22</v>
      </c>
      <c r="B165" s="54" t="s">
        <v>78</v>
      </c>
      <c r="C165" s="54" t="s">
        <v>374</v>
      </c>
      <c r="D165" s="54" t="s">
        <v>23</v>
      </c>
      <c r="E165" s="109">
        <f>E166</f>
        <v>1050</v>
      </c>
      <c r="F165" s="109">
        <f>F166</f>
        <v>1050</v>
      </c>
    </row>
    <row r="166" spans="1:6" s="3" customFormat="1" ht="56.25" x14ac:dyDescent="0.25">
      <c r="A166" s="53" t="s">
        <v>63</v>
      </c>
      <c r="B166" s="54" t="s">
        <v>78</v>
      </c>
      <c r="C166" s="54" t="s">
        <v>374</v>
      </c>
      <c r="D166" s="54" t="s">
        <v>64</v>
      </c>
      <c r="E166" s="109">
        <v>1050</v>
      </c>
      <c r="F166" s="109">
        <v>1050</v>
      </c>
    </row>
    <row r="167" spans="1:6" s="3" customFormat="1" ht="56.25" x14ac:dyDescent="0.25">
      <c r="A167" s="53" t="s">
        <v>403</v>
      </c>
      <c r="B167" s="54" t="s">
        <v>78</v>
      </c>
      <c r="C167" s="54" t="s">
        <v>404</v>
      </c>
      <c r="D167" s="54" t="s">
        <v>8</v>
      </c>
      <c r="E167" s="109">
        <f>E168</f>
        <v>2000</v>
      </c>
      <c r="F167" s="109">
        <f>F168</f>
        <v>2000</v>
      </c>
    </row>
    <row r="168" spans="1:6" s="3" customFormat="1" ht="39" customHeight="1" x14ac:dyDescent="0.25">
      <c r="A168" s="53" t="s">
        <v>405</v>
      </c>
      <c r="B168" s="54" t="s">
        <v>78</v>
      </c>
      <c r="C168" s="54" t="s">
        <v>404</v>
      </c>
      <c r="D168" s="54" t="s">
        <v>406</v>
      </c>
      <c r="E168" s="109">
        <f>E169</f>
        <v>2000</v>
      </c>
      <c r="F168" s="109">
        <f>F169</f>
        <v>2000</v>
      </c>
    </row>
    <row r="169" spans="1:6" s="3" customFormat="1" x14ac:dyDescent="0.25">
      <c r="A169" s="53" t="s">
        <v>407</v>
      </c>
      <c r="B169" s="54" t="s">
        <v>78</v>
      </c>
      <c r="C169" s="54" t="s">
        <v>404</v>
      </c>
      <c r="D169" s="54" t="s">
        <v>408</v>
      </c>
      <c r="E169" s="109">
        <v>2000</v>
      </c>
      <c r="F169" s="109">
        <v>2000</v>
      </c>
    </row>
    <row r="170" spans="1:6" s="3" customFormat="1" x14ac:dyDescent="0.25">
      <c r="A170" s="53" t="s">
        <v>80</v>
      </c>
      <c r="B170" s="54" t="s">
        <v>81</v>
      </c>
      <c r="C170" s="54" t="s">
        <v>161</v>
      </c>
      <c r="D170" s="54" t="s">
        <v>8</v>
      </c>
      <c r="E170" s="107">
        <f t="shared" ref="E170:F173" si="9">E171</f>
        <v>250</v>
      </c>
      <c r="F170" s="107">
        <f t="shared" si="9"/>
        <v>250</v>
      </c>
    </row>
    <row r="171" spans="1:6" s="3" customFormat="1" ht="58.5" customHeight="1" x14ac:dyDescent="0.25">
      <c r="A171" s="53" t="s">
        <v>574</v>
      </c>
      <c r="B171" s="54" t="s">
        <v>81</v>
      </c>
      <c r="C171" s="54" t="s">
        <v>178</v>
      </c>
      <c r="D171" s="54" t="s">
        <v>8</v>
      </c>
      <c r="E171" s="107">
        <f t="shared" si="9"/>
        <v>250</v>
      </c>
      <c r="F171" s="107">
        <f t="shared" si="9"/>
        <v>250</v>
      </c>
    </row>
    <row r="172" spans="1:6" s="3" customFormat="1" ht="93.75" x14ac:dyDescent="0.25">
      <c r="A172" s="59" t="s">
        <v>289</v>
      </c>
      <c r="B172" s="54" t="s">
        <v>81</v>
      </c>
      <c r="C172" s="54" t="s">
        <v>185</v>
      </c>
      <c r="D172" s="54" t="s">
        <v>8</v>
      </c>
      <c r="E172" s="107">
        <f t="shared" si="9"/>
        <v>250</v>
      </c>
      <c r="F172" s="107">
        <f t="shared" si="9"/>
        <v>250</v>
      </c>
    </row>
    <row r="173" spans="1:6" s="3" customFormat="1" ht="37.5" x14ac:dyDescent="0.25">
      <c r="A173" s="53" t="s">
        <v>18</v>
      </c>
      <c r="B173" s="54" t="s">
        <v>81</v>
      </c>
      <c r="C173" s="54" t="s">
        <v>185</v>
      </c>
      <c r="D173" s="54" t="s">
        <v>19</v>
      </c>
      <c r="E173" s="107">
        <f t="shared" si="9"/>
        <v>250</v>
      </c>
      <c r="F173" s="107">
        <f t="shared" si="9"/>
        <v>250</v>
      </c>
    </row>
    <row r="174" spans="1:6" s="3" customFormat="1" ht="37.5" x14ac:dyDescent="0.25">
      <c r="A174" s="53" t="s">
        <v>20</v>
      </c>
      <c r="B174" s="54" t="s">
        <v>81</v>
      </c>
      <c r="C174" s="54" t="s">
        <v>185</v>
      </c>
      <c r="D174" s="54" t="s">
        <v>21</v>
      </c>
      <c r="E174" s="107">
        <v>250</v>
      </c>
      <c r="F174" s="167">
        <v>250</v>
      </c>
    </row>
    <row r="175" spans="1:6" s="3" customFormat="1" x14ac:dyDescent="0.25">
      <c r="A175" s="51" t="s">
        <v>83</v>
      </c>
      <c r="B175" s="52" t="s">
        <v>84</v>
      </c>
      <c r="C175" s="52" t="s">
        <v>161</v>
      </c>
      <c r="D175" s="52" t="s">
        <v>8</v>
      </c>
      <c r="E175" s="106">
        <f>E176</f>
        <v>175</v>
      </c>
      <c r="F175" s="106">
        <f>F176</f>
        <v>175</v>
      </c>
    </row>
    <row r="176" spans="1:6" outlineLevel="1" x14ac:dyDescent="0.25">
      <c r="A176" s="53" t="s">
        <v>85</v>
      </c>
      <c r="B176" s="54" t="s">
        <v>86</v>
      </c>
      <c r="C176" s="54" t="s">
        <v>161</v>
      </c>
      <c r="D176" s="54" t="s">
        <v>8</v>
      </c>
      <c r="E176" s="107">
        <f>E177</f>
        <v>175</v>
      </c>
      <c r="F176" s="107">
        <f>F177</f>
        <v>175</v>
      </c>
    </row>
    <row r="177" spans="1:6" ht="39" customHeight="1" outlineLevel="2" x14ac:dyDescent="0.25">
      <c r="A177" s="53" t="s">
        <v>579</v>
      </c>
      <c r="B177" s="54" t="s">
        <v>86</v>
      </c>
      <c r="C177" s="54" t="s">
        <v>186</v>
      </c>
      <c r="D177" s="54" t="s">
        <v>8</v>
      </c>
      <c r="E177" s="107">
        <f>E182+E185+E178</f>
        <v>175</v>
      </c>
      <c r="F177" s="107">
        <f>F182+F185+F178</f>
        <v>175</v>
      </c>
    </row>
    <row r="178" spans="1:6" ht="55.5" customHeight="1" outlineLevel="2" x14ac:dyDescent="0.25">
      <c r="A178" s="53" t="s">
        <v>612</v>
      </c>
      <c r="B178" s="54" t="s">
        <v>86</v>
      </c>
      <c r="C178" s="54" t="s">
        <v>356</v>
      </c>
      <c r="D178" s="54" t="s">
        <v>8</v>
      </c>
      <c r="E178" s="107">
        <f t="shared" ref="E178:F180" si="10">E179</f>
        <v>100</v>
      </c>
      <c r="F178" s="107">
        <f t="shared" si="10"/>
        <v>100</v>
      </c>
    </row>
    <row r="179" spans="1:6" ht="37.5" outlineLevel="2" x14ac:dyDescent="0.25">
      <c r="A179" s="53" t="s">
        <v>357</v>
      </c>
      <c r="B179" s="54" t="s">
        <v>86</v>
      </c>
      <c r="C179" s="54" t="s">
        <v>358</v>
      </c>
      <c r="D179" s="54" t="s">
        <v>8</v>
      </c>
      <c r="E179" s="107">
        <f t="shared" si="10"/>
        <v>100</v>
      </c>
      <c r="F179" s="107">
        <f t="shared" si="10"/>
        <v>100</v>
      </c>
    </row>
    <row r="180" spans="1:6" ht="37.5" outlineLevel="2" x14ac:dyDescent="0.25">
      <c r="A180" s="53" t="s">
        <v>18</v>
      </c>
      <c r="B180" s="54" t="s">
        <v>86</v>
      </c>
      <c r="C180" s="54" t="s">
        <v>358</v>
      </c>
      <c r="D180" s="54" t="s">
        <v>19</v>
      </c>
      <c r="E180" s="107">
        <f t="shared" si="10"/>
        <v>100</v>
      </c>
      <c r="F180" s="107">
        <f t="shared" si="10"/>
        <v>100</v>
      </c>
    </row>
    <row r="181" spans="1:6" ht="37.5" outlineLevel="2" x14ac:dyDescent="0.25">
      <c r="A181" s="53" t="s">
        <v>20</v>
      </c>
      <c r="B181" s="54" t="s">
        <v>86</v>
      </c>
      <c r="C181" s="54" t="s">
        <v>358</v>
      </c>
      <c r="D181" s="54" t="s">
        <v>21</v>
      </c>
      <c r="E181" s="107">
        <v>100</v>
      </c>
      <c r="F181" s="107">
        <v>100</v>
      </c>
    </row>
    <row r="182" spans="1:6" ht="37.5" outlineLevel="4" x14ac:dyDescent="0.25">
      <c r="A182" s="53" t="s">
        <v>88</v>
      </c>
      <c r="B182" s="54" t="s">
        <v>86</v>
      </c>
      <c r="C182" s="54" t="s">
        <v>187</v>
      </c>
      <c r="D182" s="54" t="s">
        <v>8</v>
      </c>
      <c r="E182" s="107">
        <f>E183</f>
        <v>45</v>
      </c>
      <c r="F182" s="107">
        <f>F183</f>
        <v>45</v>
      </c>
    </row>
    <row r="183" spans="1:6" ht="37.5" outlineLevel="5" x14ac:dyDescent="0.25">
      <c r="A183" s="53" t="s">
        <v>18</v>
      </c>
      <c r="B183" s="54" t="s">
        <v>86</v>
      </c>
      <c r="C183" s="54" t="s">
        <v>187</v>
      </c>
      <c r="D183" s="54" t="s">
        <v>19</v>
      </c>
      <c r="E183" s="107">
        <f>E184</f>
        <v>45</v>
      </c>
      <c r="F183" s="107">
        <f>F184</f>
        <v>45</v>
      </c>
    </row>
    <row r="184" spans="1:6" ht="37.5" outlineLevel="6" x14ac:dyDescent="0.25">
      <c r="A184" s="53" t="s">
        <v>20</v>
      </c>
      <c r="B184" s="54" t="s">
        <v>86</v>
      </c>
      <c r="C184" s="54" t="s">
        <v>187</v>
      </c>
      <c r="D184" s="54" t="s">
        <v>21</v>
      </c>
      <c r="E184" s="107">
        <v>45</v>
      </c>
      <c r="F184" s="167">
        <v>45</v>
      </c>
    </row>
    <row r="185" spans="1:6" outlineLevel="4" x14ac:dyDescent="0.25">
      <c r="A185" s="53" t="s">
        <v>87</v>
      </c>
      <c r="B185" s="54" t="s">
        <v>86</v>
      </c>
      <c r="C185" s="54" t="s">
        <v>359</v>
      </c>
      <c r="D185" s="54" t="s">
        <v>8</v>
      </c>
      <c r="E185" s="107">
        <f>E186</f>
        <v>30</v>
      </c>
      <c r="F185" s="107">
        <f>F186</f>
        <v>30</v>
      </c>
    </row>
    <row r="186" spans="1:6" ht="37.5" outlineLevel="5" x14ac:dyDescent="0.25">
      <c r="A186" s="53" t="s">
        <v>18</v>
      </c>
      <c r="B186" s="54" t="s">
        <v>86</v>
      </c>
      <c r="C186" s="54" t="s">
        <v>359</v>
      </c>
      <c r="D186" s="54" t="s">
        <v>19</v>
      </c>
      <c r="E186" s="107">
        <f>E187</f>
        <v>30</v>
      </c>
      <c r="F186" s="107">
        <f>F187</f>
        <v>30</v>
      </c>
    </row>
    <row r="187" spans="1:6" ht="37.5" outlineLevel="6" x14ac:dyDescent="0.25">
      <c r="A187" s="53" t="s">
        <v>20</v>
      </c>
      <c r="B187" s="54" t="s">
        <v>86</v>
      </c>
      <c r="C187" s="54" t="s">
        <v>359</v>
      </c>
      <c r="D187" s="54" t="s">
        <v>21</v>
      </c>
      <c r="E187" s="107">
        <v>30</v>
      </c>
      <c r="F187" s="167">
        <v>30</v>
      </c>
    </row>
    <row r="188" spans="1:6" s="3" customFormat="1" x14ac:dyDescent="0.25">
      <c r="A188" s="51" t="s">
        <v>89</v>
      </c>
      <c r="B188" s="52" t="s">
        <v>90</v>
      </c>
      <c r="C188" s="52" t="s">
        <v>161</v>
      </c>
      <c r="D188" s="52" t="s">
        <v>8</v>
      </c>
      <c r="E188" s="106">
        <f>E189+E210+E238+E252+E225</f>
        <v>448233.05700000009</v>
      </c>
      <c r="F188" s="106">
        <f>F189+F210+F238+F252+F225</f>
        <v>440916.54399999999</v>
      </c>
    </row>
    <row r="189" spans="1:6" outlineLevel="1" x14ac:dyDescent="0.25">
      <c r="A189" s="53" t="s">
        <v>139</v>
      </c>
      <c r="B189" s="54" t="s">
        <v>140</v>
      </c>
      <c r="C189" s="54" t="s">
        <v>161</v>
      </c>
      <c r="D189" s="54" t="s">
        <v>8</v>
      </c>
      <c r="E189" s="107">
        <f>E190</f>
        <v>99806.606999999989</v>
      </c>
      <c r="F189" s="107">
        <f>F190</f>
        <v>94418.057000000001</v>
      </c>
    </row>
    <row r="190" spans="1:6" ht="36" customHeight="1" outlineLevel="2" x14ac:dyDescent="0.25">
      <c r="A190" s="53" t="s">
        <v>587</v>
      </c>
      <c r="B190" s="54" t="s">
        <v>140</v>
      </c>
      <c r="C190" s="54" t="s">
        <v>190</v>
      </c>
      <c r="D190" s="54" t="s">
        <v>8</v>
      </c>
      <c r="E190" s="107">
        <f>E191</f>
        <v>99806.606999999989</v>
      </c>
      <c r="F190" s="107">
        <f>F191</f>
        <v>94418.057000000001</v>
      </c>
    </row>
    <row r="191" spans="1:6" ht="37.5" outlineLevel="3" x14ac:dyDescent="0.25">
      <c r="A191" s="53" t="s">
        <v>588</v>
      </c>
      <c r="B191" s="54" t="s">
        <v>140</v>
      </c>
      <c r="C191" s="54" t="s">
        <v>191</v>
      </c>
      <c r="D191" s="54" t="s">
        <v>8</v>
      </c>
      <c r="E191" s="107">
        <f>+E204+E192+E198+E201+E195+E207</f>
        <v>99806.606999999989</v>
      </c>
      <c r="F191" s="107">
        <f>+F204+F192+F198+F201+F195+F207</f>
        <v>94418.057000000001</v>
      </c>
    </row>
    <row r="192" spans="1:6" ht="56.25" outlineLevel="4" x14ac:dyDescent="0.25">
      <c r="A192" s="53" t="s">
        <v>142</v>
      </c>
      <c r="B192" s="54" t="s">
        <v>140</v>
      </c>
      <c r="C192" s="54" t="s">
        <v>201</v>
      </c>
      <c r="D192" s="54" t="s">
        <v>8</v>
      </c>
      <c r="E192" s="107">
        <f>E193</f>
        <v>39250.906999999999</v>
      </c>
      <c r="F192" s="107">
        <f>F193</f>
        <v>33862.357000000004</v>
      </c>
    </row>
    <row r="193" spans="1:6" ht="37.5" outlineLevel="5" x14ac:dyDescent="0.25">
      <c r="A193" s="53" t="s">
        <v>53</v>
      </c>
      <c r="B193" s="54" t="s">
        <v>140</v>
      </c>
      <c r="C193" s="54" t="s">
        <v>201</v>
      </c>
      <c r="D193" s="54" t="s">
        <v>54</v>
      </c>
      <c r="E193" s="107">
        <f>E194</f>
        <v>39250.906999999999</v>
      </c>
      <c r="F193" s="107">
        <f>F194</f>
        <v>33862.357000000004</v>
      </c>
    </row>
    <row r="194" spans="1:6" outlineLevel="6" x14ac:dyDescent="0.25">
      <c r="A194" s="53" t="s">
        <v>94</v>
      </c>
      <c r="B194" s="54" t="s">
        <v>140</v>
      </c>
      <c r="C194" s="54" t="s">
        <v>201</v>
      </c>
      <c r="D194" s="54" t="s">
        <v>95</v>
      </c>
      <c r="E194" s="107">
        <v>39250.906999999999</v>
      </c>
      <c r="F194" s="167">
        <v>33862.357000000004</v>
      </c>
    </row>
    <row r="195" spans="1:6" ht="112.5" customHeight="1" outlineLevel="4" x14ac:dyDescent="0.25">
      <c r="A195" s="33" t="s">
        <v>538</v>
      </c>
      <c r="B195" s="54" t="s">
        <v>140</v>
      </c>
      <c r="C195" s="54" t="s">
        <v>202</v>
      </c>
      <c r="D195" s="54" t="s">
        <v>8</v>
      </c>
      <c r="E195" s="107">
        <f>E196</f>
        <v>58282</v>
      </c>
      <c r="F195" s="107">
        <f>F196</f>
        <v>58282</v>
      </c>
    </row>
    <row r="196" spans="1:6" ht="37.5" outlineLevel="5" x14ac:dyDescent="0.25">
      <c r="A196" s="53" t="s">
        <v>53</v>
      </c>
      <c r="B196" s="54" t="s">
        <v>140</v>
      </c>
      <c r="C196" s="54" t="s">
        <v>202</v>
      </c>
      <c r="D196" s="54" t="s">
        <v>54</v>
      </c>
      <c r="E196" s="107">
        <f>E197</f>
        <v>58282</v>
      </c>
      <c r="F196" s="107">
        <f>F197</f>
        <v>58282</v>
      </c>
    </row>
    <row r="197" spans="1:6" outlineLevel="6" x14ac:dyDescent="0.25">
      <c r="A197" s="53" t="s">
        <v>94</v>
      </c>
      <c r="B197" s="54" t="s">
        <v>140</v>
      </c>
      <c r="C197" s="54" t="s">
        <v>202</v>
      </c>
      <c r="D197" s="54" t="s">
        <v>95</v>
      </c>
      <c r="E197" s="107">
        <v>58282</v>
      </c>
      <c r="F197" s="167">
        <v>58282</v>
      </c>
    </row>
    <row r="198" spans="1:6" ht="37.5" outlineLevel="6" x14ac:dyDescent="0.25">
      <c r="A198" s="53" t="s">
        <v>561</v>
      </c>
      <c r="B198" s="54" t="s">
        <v>140</v>
      </c>
      <c r="C198" s="54" t="s">
        <v>562</v>
      </c>
      <c r="D198" s="54" t="s">
        <v>8</v>
      </c>
      <c r="E198" s="107">
        <f>E199</f>
        <v>100</v>
      </c>
      <c r="F198" s="107">
        <f>F199</f>
        <v>100</v>
      </c>
    </row>
    <row r="199" spans="1:6" ht="37.5" outlineLevel="6" x14ac:dyDescent="0.25">
      <c r="A199" s="53" t="s">
        <v>53</v>
      </c>
      <c r="B199" s="54" t="s">
        <v>140</v>
      </c>
      <c r="C199" s="54" t="s">
        <v>562</v>
      </c>
      <c r="D199" s="54" t="s">
        <v>54</v>
      </c>
      <c r="E199" s="107">
        <f>E200</f>
        <v>100</v>
      </c>
      <c r="F199" s="107">
        <f>F200</f>
        <v>100</v>
      </c>
    </row>
    <row r="200" spans="1:6" outlineLevel="6" x14ac:dyDescent="0.25">
      <c r="A200" s="53" t="s">
        <v>94</v>
      </c>
      <c r="B200" s="54" t="s">
        <v>140</v>
      </c>
      <c r="C200" s="54" t="s">
        <v>562</v>
      </c>
      <c r="D200" s="54" t="s">
        <v>95</v>
      </c>
      <c r="E200" s="107">
        <v>100</v>
      </c>
      <c r="F200" s="167">
        <v>100</v>
      </c>
    </row>
    <row r="201" spans="1:6" ht="22.5" customHeight="1" outlineLevel="6" x14ac:dyDescent="0.25">
      <c r="A201" s="53" t="s">
        <v>412</v>
      </c>
      <c r="B201" s="54" t="s">
        <v>140</v>
      </c>
      <c r="C201" s="54" t="s">
        <v>563</v>
      </c>
      <c r="D201" s="54" t="s">
        <v>8</v>
      </c>
      <c r="E201" s="107">
        <f>E202</f>
        <v>45</v>
      </c>
      <c r="F201" s="107">
        <f>F202</f>
        <v>45</v>
      </c>
    </row>
    <row r="202" spans="1:6" ht="37.5" outlineLevel="6" x14ac:dyDescent="0.25">
      <c r="A202" s="53" t="s">
        <v>53</v>
      </c>
      <c r="B202" s="54" t="s">
        <v>140</v>
      </c>
      <c r="C202" s="54" t="s">
        <v>563</v>
      </c>
      <c r="D202" s="54" t="s">
        <v>54</v>
      </c>
      <c r="E202" s="107">
        <f>E203</f>
        <v>45</v>
      </c>
      <c r="F202" s="107">
        <f>F203</f>
        <v>45</v>
      </c>
    </row>
    <row r="203" spans="1:6" outlineLevel="6" x14ac:dyDescent="0.25">
      <c r="A203" s="53" t="s">
        <v>94</v>
      </c>
      <c r="B203" s="54" t="s">
        <v>140</v>
      </c>
      <c r="C203" s="54" t="s">
        <v>563</v>
      </c>
      <c r="D203" s="54" t="s">
        <v>95</v>
      </c>
      <c r="E203" s="107">
        <v>45</v>
      </c>
      <c r="F203" s="167">
        <v>45</v>
      </c>
    </row>
    <row r="204" spans="1:6" outlineLevel="6" x14ac:dyDescent="0.25">
      <c r="A204" s="53" t="s">
        <v>141</v>
      </c>
      <c r="B204" s="54" t="s">
        <v>140</v>
      </c>
      <c r="C204" s="54" t="s">
        <v>200</v>
      </c>
      <c r="D204" s="54" t="s">
        <v>8</v>
      </c>
      <c r="E204" s="107">
        <f>E205</f>
        <v>128.69999999999999</v>
      </c>
      <c r="F204" s="107">
        <f>F205</f>
        <v>128.69999999999999</v>
      </c>
    </row>
    <row r="205" spans="1:6" ht="37.5" outlineLevel="6" x14ac:dyDescent="0.25">
      <c r="A205" s="53" t="s">
        <v>53</v>
      </c>
      <c r="B205" s="54" t="s">
        <v>140</v>
      </c>
      <c r="C205" s="54" t="s">
        <v>200</v>
      </c>
      <c r="D205" s="54" t="s">
        <v>54</v>
      </c>
      <c r="E205" s="107">
        <f>E206</f>
        <v>128.69999999999999</v>
      </c>
      <c r="F205" s="107">
        <f>F206</f>
        <v>128.69999999999999</v>
      </c>
    </row>
    <row r="206" spans="1:6" outlineLevel="6" x14ac:dyDescent="0.25">
      <c r="A206" s="53" t="s">
        <v>94</v>
      </c>
      <c r="B206" s="54" t="s">
        <v>140</v>
      </c>
      <c r="C206" s="54" t="s">
        <v>200</v>
      </c>
      <c r="D206" s="54" t="s">
        <v>95</v>
      </c>
      <c r="E206" s="107">
        <v>128.69999999999999</v>
      </c>
      <c r="F206" s="167">
        <v>128.69999999999999</v>
      </c>
    </row>
    <row r="207" spans="1:6" ht="78.75" customHeight="1" outlineLevel="6" x14ac:dyDescent="0.25">
      <c r="A207" s="53" t="s">
        <v>565</v>
      </c>
      <c r="B207" s="54" t="s">
        <v>140</v>
      </c>
      <c r="C207" s="54" t="s">
        <v>564</v>
      </c>
      <c r="D207" s="54" t="s">
        <v>8</v>
      </c>
      <c r="E207" s="107">
        <f>E208</f>
        <v>2000</v>
      </c>
      <c r="F207" s="107">
        <f>F208</f>
        <v>2000</v>
      </c>
    </row>
    <row r="208" spans="1:6" ht="39" customHeight="1" outlineLevel="6" x14ac:dyDescent="0.25">
      <c r="A208" s="53" t="s">
        <v>405</v>
      </c>
      <c r="B208" s="54" t="s">
        <v>140</v>
      </c>
      <c r="C208" s="54" t="s">
        <v>564</v>
      </c>
      <c r="D208" s="54" t="s">
        <v>406</v>
      </c>
      <c r="E208" s="107">
        <f>E209</f>
        <v>2000</v>
      </c>
      <c r="F208" s="107">
        <f>F209</f>
        <v>2000</v>
      </c>
    </row>
    <row r="209" spans="1:6" outlineLevel="6" x14ac:dyDescent="0.25">
      <c r="A209" s="53" t="s">
        <v>407</v>
      </c>
      <c r="B209" s="54" t="s">
        <v>140</v>
      </c>
      <c r="C209" s="54" t="s">
        <v>564</v>
      </c>
      <c r="D209" s="54" t="s">
        <v>408</v>
      </c>
      <c r="E209" s="107">
        <v>2000</v>
      </c>
      <c r="F209" s="167">
        <v>2000</v>
      </c>
    </row>
    <row r="210" spans="1:6" outlineLevel="1" x14ac:dyDescent="0.25">
      <c r="A210" s="53" t="s">
        <v>91</v>
      </c>
      <c r="B210" s="54" t="s">
        <v>92</v>
      </c>
      <c r="C210" s="54" t="s">
        <v>161</v>
      </c>
      <c r="D210" s="54" t="s">
        <v>8</v>
      </c>
      <c r="E210" s="107">
        <f>E211</f>
        <v>295606.68600000005</v>
      </c>
      <c r="F210" s="107">
        <f>F211</f>
        <v>295292.43300000002</v>
      </c>
    </row>
    <row r="211" spans="1:6" ht="37.5" customHeight="1" outlineLevel="2" x14ac:dyDescent="0.25">
      <c r="A211" s="53" t="s">
        <v>587</v>
      </c>
      <c r="B211" s="54" t="s">
        <v>92</v>
      </c>
      <c r="C211" s="54" t="s">
        <v>190</v>
      </c>
      <c r="D211" s="54" t="s">
        <v>8</v>
      </c>
      <c r="E211" s="107">
        <f>E212</f>
        <v>295606.68600000005</v>
      </c>
      <c r="F211" s="107">
        <f>F212</f>
        <v>295292.43300000002</v>
      </c>
    </row>
    <row r="212" spans="1:6" ht="41.25" customHeight="1" outlineLevel="3" x14ac:dyDescent="0.25">
      <c r="A212" s="53" t="s">
        <v>590</v>
      </c>
      <c r="B212" s="54" t="s">
        <v>92</v>
      </c>
      <c r="C212" s="54" t="s">
        <v>203</v>
      </c>
      <c r="D212" s="54" t="s">
        <v>8</v>
      </c>
      <c r="E212" s="107">
        <f>+E216+E222+E219+E213</f>
        <v>295606.68600000005</v>
      </c>
      <c r="F212" s="107">
        <f>+F216+F222+F219+F213</f>
        <v>295292.43300000002</v>
      </c>
    </row>
    <row r="213" spans="1:6" ht="37.5" outlineLevel="6" x14ac:dyDescent="0.25">
      <c r="A213" s="62" t="s">
        <v>143</v>
      </c>
      <c r="B213" s="54" t="s">
        <v>92</v>
      </c>
      <c r="C213" s="54" t="s">
        <v>204</v>
      </c>
      <c r="D213" s="54" t="s">
        <v>8</v>
      </c>
      <c r="E213" s="107">
        <f>E214</f>
        <v>663.4</v>
      </c>
      <c r="F213" s="107">
        <f>F214</f>
        <v>663.4</v>
      </c>
    </row>
    <row r="214" spans="1:6" ht="37.5" outlineLevel="6" x14ac:dyDescent="0.25">
      <c r="A214" s="53" t="s">
        <v>53</v>
      </c>
      <c r="B214" s="54" t="s">
        <v>92</v>
      </c>
      <c r="C214" s="54" t="s">
        <v>204</v>
      </c>
      <c r="D214" s="54" t="s">
        <v>54</v>
      </c>
      <c r="E214" s="107">
        <f>E215</f>
        <v>663.4</v>
      </c>
      <c r="F214" s="107">
        <f>F215</f>
        <v>663.4</v>
      </c>
    </row>
    <row r="215" spans="1:6" outlineLevel="6" x14ac:dyDescent="0.25">
      <c r="A215" s="53" t="s">
        <v>94</v>
      </c>
      <c r="B215" s="54" t="s">
        <v>92</v>
      </c>
      <c r="C215" s="54" t="s">
        <v>204</v>
      </c>
      <c r="D215" s="54" t="s">
        <v>95</v>
      </c>
      <c r="E215" s="107">
        <v>663.4</v>
      </c>
      <c r="F215" s="167">
        <v>663.4</v>
      </c>
    </row>
    <row r="216" spans="1:6" ht="56.25" outlineLevel="4" x14ac:dyDescent="0.25">
      <c r="A216" s="53" t="s">
        <v>144</v>
      </c>
      <c r="B216" s="54" t="s">
        <v>92</v>
      </c>
      <c r="C216" s="54" t="s">
        <v>205</v>
      </c>
      <c r="D216" s="54" t="s">
        <v>8</v>
      </c>
      <c r="E216" s="107">
        <f>E217</f>
        <v>72380.096000000005</v>
      </c>
      <c r="F216" s="107">
        <f>F217</f>
        <v>72065.842999999993</v>
      </c>
    </row>
    <row r="217" spans="1:6" ht="37.5" outlineLevel="5" x14ac:dyDescent="0.25">
      <c r="A217" s="53" t="s">
        <v>53</v>
      </c>
      <c r="B217" s="54" t="s">
        <v>92</v>
      </c>
      <c r="C217" s="54" t="s">
        <v>205</v>
      </c>
      <c r="D217" s="54" t="s">
        <v>54</v>
      </c>
      <c r="E217" s="107">
        <f>E218</f>
        <v>72380.096000000005</v>
      </c>
      <c r="F217" s="107">
        <f>F218</f>
        <v>72065.842999999993</v>
      </c>
    </row>
    <row r="218" spans="1:6" outlineLevel="6" x14ac:dyDescent="0.25">
      <c r="A218" s="53" t="s">
        <v>94</v>
      </c>
      <c r="B218" s="54" t="s">
        <v>92</v>
      </c>
      <c r="C218" s="54" t="s">
        <v>205</v>
      </c>
      <c r="D218" s="54" t="s">
        <v>95</v>
      </c>
      <c r="E218" s="107">
        <v>72380.096000000005</v>
      </c>
      <c r="F218" s="167">
        <v>72065.842999999993</v>
      </c>
    </row>
    <row r="219" spans="1:6" ht="150" customHeight="1" outlineLevel="4" x14ac:dyDescent="0.25">
      <c r="A219" s="33" t="s">
        <v>536</v>
      </c>
      <c r="B219" s="54" t="s">
        <v>92</v>
      </c>
      <c r="C219" s="54" t="s">
        <v>207</v>
      </c>
      <c r="D219" s="54" t="s">
        <v>8</v>
      </c>
      <c r="E219" s="107">
        <f>E220</f>
        <v>219246.19</v>
      </c>
      <c r="F219" s="107">
        <f>F220</f>
        <v>219246.19</v>
      </c>
    </row>
    <row r="220" spans="1:6" ht="37.5" outlineLevel="5" x14ac:dyDescent="0.25">
      <c r="A220" s="53" t="s">
        <v>53</v>
      </c>
      <c r="B220" s="54" t="s">
        <v>92</v>
      </c>
      <c r="C220" s="54" t="s">
        <v>207</v>
      </c>
      <c r="D220" s="54" t="s">
        <v>54</v>
      </c>
      <c r="E220" s="107">
        <f>E221</f>
        <v>219246.19</v>
      </c>
      <c r="F220" s="107">
        <f>F221</f>
        <v>219246.19</v>
      </c>
    </row>
    <row r="221" spans="1:6" outlineLevel="6" x14ac:dyDescent="0.25">
      <c r="A221" s="53" t="s">
        <v>94</v>
      </c>
      <c r="B221" s="54" t="s">
        <v>92</v>
      </c>
      <c r="C221" s="54" t="s">
        <v>207</v>
      </c>
      <c r="D221" s="54" t="s">
        <v>95</v>
      </c>
      <c r="E221" s="107">
        <v>219246.19</v>
      </c>
      <c r="F221" s="167">
        <v>219246.19</v>
      </c>
    </row>
    <row r="222" spans="1:6" ht="131.25" outlineLevel="4" x14ac:dyDescent="0.25">
      <c r="A222" s="33" t="s">
        <v>597</v>
      </c>
      <c r="B222" s="54" t="s">
        <v>92</v>
      </c>
      <c r="C222" s="54" t="s">
        <v>206</v>
      </c>
      <c r="D222" s="54" t="s">
        <v>8</v>
      </c>
      <c r="E222" s="107">
        <f>E223</f>
        <v>3317</v>
      </c>
      <c r="F222" s="107">
        <f>F223</f>
        <v>3317</v>
      </c>
    </row>
    <row r="223" spans="1:6" ht="37.5" outlineLevel="5" x14ac:dyDescent="0.25">
      <c r="A223" s="53" t="s">
        <v>53</v>
      </c>
      <c r="B223" s="54" t="s">
        <v>92</v>
      </c>
      <c r="C223" s="54" t="s">
        <v>206</v>
      </c>
      <c r="D223" s="54" t="s">
        <v>54</v>
      </c>
      <c r="E223" s="107">
        <f>E224</f>
        <v>3317</v>
      </c>
      <c r="F223" s="107">
        <f>F224</f>
        <v>3317</v>
      </c>
    </row>
    <row r="224" spans="1:6" outlineLevel="6" x14ac:dyDescent="0.25">
      <c r="A224" s="53" t="s">
        <v>94</v>
      </c>
      <c r="B224" s="54" t="s">
        <v>92</v>
      </c>
      <c r="C224" s="54" t="s">
        <v>206</v>
      </c>
      <c r="D224" s="54" t="s">
        <v>95</v>
      </c>
      <c r="E224" s="107">
        <v>3317</v>
      </c>
      <c r="F224" s="167">
        <v>3317</v>
      </c>
    </row>
    <row r="225" spans="1:6" outlineLevel="6" x14ac:dyDescent="0.25">
      <c r="A225" s="53" t="s">
        <v>384</v>
      </c>
      <c r="B225" s="54" t="s">
        <v>383</v>
      </c>
      <c r="C225" s="54" t="s">
        <v>161</v>
      </c>
      <c r="D225" s="54" t="s">
        <v>8</v>
      </c>
      <c r="E225" s="107">
        <f>E226+E234</f>
        <v>32642.374</v>
      </c>
      <c r="F225" s="107">
        <f>F226+F234</f>
        <v>31341.864000000001</v>
      </c>
    </row>
    <row r="226" spans="1:6" ht="37.5" customHeight="1" outlineLevel="6" x14ac:dyDescent="0.25">
      <c r="A226" s="53" t="s">
        <v>592</v>
      </c>
      <c r="B226" s="54" t="s">
        <v>383</v>
      </c>
      <c r="C226" s="54" t="s">
        <v>190</v>
      </c>
      <c r="D226" s="54" t="s">
        <v>8</v>
      </c>
      <c r="E226" s="107">
        <f>E227</f>
        <v>19657.41</v>
      </c>
      <c r="F226" s="107">
        <f>F227</f>
        <v>19256.900000000001</v>
      </c>
    </row>
    <row r="227" spans="1:6" ht="56.25" outlineLevel="3" x14ac:dyDescent="0.25">
      <c r="A227" s="53" t="s">
        <v>591</v>
      </c>
      <c r="B227" s="54" t="s">
        <v>383</v>
      </c>
      <c r="C227" s="54" t="s">
        <v>208</v>
      </c>
      <c r="D227" s="54" t="s">
        <v>8</v>
      </c>
      <c r="E227" s="107">
        <f>E231+E228</f>
        <v>19657.41</v>
      </c>
      <c r="F227" s="107">
        <f>F231+F228</f>
        <v>19256.900000000001</v>
      </c>
    </row>
    <row r="228" spans="1:6" ht="56.25" outlineLevel="4" x14ac:dyDescent="0.25">
      <c r="A228" s="53" t="s">
        <v>145</v>
      </c>
      <c r="B228" s="54" t="s">
        <v>383</v>
      </c>
      <c r="C228" s="54" t="s">
        <v>210</v>
      </c>
      <c r="D228" s="54" t="s">
        <v>8</v>
      </c>
      <c r="E228" s="107">
        <f>E229</f>
        <v>19577.509999999998</v>
      </c>
      <c r="F228" s="107">
        <f>F229</f>
        <v>19177</v>
      </c>
    </row>
    <row r="229" spans="1:6" ht="37.5" outlineLevel="5" x14ac:dyDescent="0.25">
      <c r="A229" s="53" t="s">
        <v>53</v>
      </c>
      <c r="B229" s="54" t="s">
        <v>383</v>
      </c>
      <c r="C229" s="54" t="s">
        <v>210</v>
      </c>
      <c r="D229" s="54" t="s">
        <v>54</v>
      </c>
      <c r="E229" s="107">
        <f>E230</f>
        <v>19577.509999999998</v>
      </c>
      <c r="F229" s="107">
        <f>F230</f>
        <v>19177</v>
      </c>
    </row>
    <row r="230" spans="1:6" outlineLevel="6" x14ac:dyDescent="0.25">
      <c r="A230" s="53" t="s">
        <v>94</v>
      </c>
      <c r="B230" s="54" t="s">
        <v>383</v>
      </c>
      <c r="C230" s="54" t="s">
        <v>210</v>
      </c>
      <c r="D230" s="54" t="s">
        <v>95</v>
      </c>
      <c r="E230" s="107">
        <v>19577.509999999998</v>
      </c>
      <c r="F230" s="167">
        <v>19177</v>
      </c>
    </row>
    <row r="231" spans="1:6" outlineLevel="4" x14ac:dyDescent="0.25">
      <c r="A231" s="53" t="s">
        <v>141</v>
      </c>
      <c r="B231" s="54" t="s">
        <v>383</v>
      </c>
      <c r="C231" s="54" t="s">
        <v>209</v>
      </c>
      <c r="D231" s="54" t="s">
        <v>8</v>
      </c>
      <c r="E231" s="107">
        <f>E232</f>
        <v>79.900000000000006</v>
      </c>
      <c r="F231" s="107">
        <f>F232</f>
        <v>79.900000000000006</v>
      </c>
    </row>
    <row r="232" spans="1:6" ht="37.5" outlineLevel="5" x14ac:dyDescent="0.25">
      <c r="A232" s="53" t="s">
        <v>53</v>
      </c>
      <c r="B232" s="54" t="s">
        <v>383</v>
      </c>
      <c r="C232" s="54" t="s">
        <v>209</v>
      </c>
      <c r="D232" s="54" t="s">
        <v>54</v>
      </c>
      <c r="E232" s="107">
        <f>E233</f>
        <v>79.900000000000006</v>
      </c>
      <c r="F232" s="107">
        <f>F233</f>
        <v>79.900000000000006</v>
      </c>
    </row>
    <row r="233" spans="1:6" outlineLevel="6" x14ac:dyDescent="0.25">
      <c r="A233" s="53" t="s">
        <v>94</v>
      </c>
      <c r="B233" s="54" t="s">
        <v>383</v>
      </c>
      <c r="C233" s="54" t="s">
        <v>209</v>
      </c>
      <c r="D233" s="54" t="s">
        <v>95</v>
      </c>
      <c r="E233" s="107">
        <v>79.900000000000006</v>
      </c>
      <c r="F233" s="167">
        <v>79.900000000000006</v>
      </c>
    </row>
    <row r="234" spans="1:6" ht="37.5" customHeight="1" outlineLevel="2" x14ac:dyDescent="0.25">
      <c r="A234" s="53" t="s">
        <v>581</v>
      </c>
      <c r="B234" s="54" t="s">
        <v>383</v>
      </c>
      <c r="C234" s="54" t="s">
        <v>188</v>
      </c>
      <c r="D234" s="54" t="s">
        <v>8</v>
      </c>
      <c r="E234" s="107">
        <f t="shared" ref="E234:F236" si="11">E235</f>
        <v>12984.964</v>
      </c>
      <c r="F234" s="107">
        <f t="shared" si="11"/>
        <v>12084.964</v>
      </c>
    </row>
    <row r="235" spans="1:6" ht="56.25" outlineLevel="4" x14ac:dyDescent="0.25">
      <c r="A235" s="53" t="s">
        <v>93</v>
      </c>
      <c r="B235" s="54" t="s">
        <v>383</v>
      </c>
      <c r="C235" s="54" t="s">
        <v>189</v>
      </c>
      <c r="D235" s="54" t="s">
        <v>8</v>
      </c>
      <c r="E235" s="107">
        <f t="shared" si="11"/>
        <v>12984.964</v>
      </c>
      <c r="F235" s="107">
        <f t="shared" si="11"/>
        <v>12084.964</v>
      </c>
    </row>
    <row r="236" spans="1:6" ht="37.5" outlineLevel="5" x14ac:dyDescent="0.25">
      <c r="A236" s="53" t="s">
        <v>53</v>
      </c>
      <c r="B236" s="54" t="s">
        <v>383</v>
      </c>
      <c r="C236" s="54" t="s">
        <v>189</v>
      </c>
      <c r="D236" s="54" t="s">
        <v>54</v>
      </c>
      <c r="E236" s="107">
        <f t="shared" si="11"/>
        <v>12984.964</v>
      </c>
      <c r="F236" s="107">
        <f t="shared" si="11"/>
        <v>12084.964</v>
      </c>
    </row>
    <row r="237" spans="1:6" outlineLevel="6" x14ac:dyDescent="0.25">
      <c r="A237" s="53" t="s">
        <v>94</v>
      </c>
      <c r="B237" s="54" t="s">
        <v>383</v>
      </c>
      <c r="C237" s="54" t="s">
        <v>189</v>
      </c>
      <c r="D237" s="54" t="s">
        <v>95</v>
      </c>
      <c r="E237" s="107">
        <v>12984.964</v>
      </c>
      <c r="F237" s="167">
        <v>12084.964</v>
      </c>
    </row>
    <row r="238" spans="1:6" outlineLevel="1" x14ac:dyDescent="0.25">
      <c r="A238" s="53" t="s">
        <v>96</v>
      </c>
      <c r="B238" s="54" t="s">
        <v>97</v>
      </c>
      <c r="C238" s="54" t="s">
        <v>161</v>
      </c>
      <c r="D238" s="54" t="s">
        <v>8</v>
      </c>
      <c r="E238" s="107">
        <f>E239</f>
        <v>2866</v>
      </c>
      <c r="F238" s="107">
        <f>F239</f>
        <v>2866</v>
      </c>
    </row>
    <row r="239" spans="1:6" ht="36.75" customHeight="1" outlineLevel="2" x14ac:dyDescent="0.25">
      <c r="A239" s="53" t="s">
        <v>587</v>
      </c>
      <c r="B239" s="54" t="s">
        <v>97</v>
      </c>
      <c r="C239" s="54" t="s">
        <v>190</v>
      </c>
      <c r="D239" s="54" t="s">
        <v>8</v>
      </c>
      <c r="E239" s="107">
        <f>E240+E249</f>
        <v>2866</v>
      </c>
      <c r="F239" s="107">
        <f>F240+F249</f>
        <v>2866</v>
      </c>
    </row>
    <row r="240" spans="1:6" ht="39.75" customHeight="1" outlineLevel="3" x14ac:dyDescent="0.25">
      <c r="A240" s="53" t="s">
        <v>590</v>
      </c>
      <c r="B240" s="54" t="s">
        <v>97</v>
      </c>
      <c r="C240" s="54" t="s">
        <v>203</v>
      </c>
      <c r="D240" s="54" t="s">
        <v>8</v>
      </c>
      <c r="E240" s="107">
        <f>E244+E241</f>
        <v>2792</v>
      </c>
      <c r="F240" s="107">
        <f>F244+F241</f>
        <v>2792</v>
      </c>
    </row>
    <row r="241" spans="1:6" ht="37.5" outlineLevel="3" x14ac:dyDescent="0.25">
      <c r="A241" s="53" t="s">
        <v>98</v>
      </c>
      <c r="B241" s="54" t="s">
        <v>97</v>
      </c>
      <c r="C241" s="54" t="s">
        <v>342</v>
      </c>
      <c r="D241" s="54" t="s">
        <v>8</v>
      </c>
      <c r="E241" s="107">
        <f>E242</f>
        <v>70</v>
      </c>
      <c r="F241" s="107">
        <f>F242</f>
        <v>70</v>
      </c>
    </row>
    <row r="242" spans="1:6" ht="37.5" outlineLevel="3" x14ac:dyDescent="0.25">
      <c r="A242" s="53" t="s">
        <v>18</v>
      </c>
      <c r="B242" s="54" t="s">
        <v>97</v>
      </c>
      <c r="C242" s="54" t="s">
        <v>342</v>
      </c>
      <c r="D242" s="54" t="s">
        <v>19</v>
      </c>
      <c r="E242" s="107">
        <f>E243</f>
        <v>70</v>
      </c>
      <c r="F242" s="107">
        <f>F243</f>
        <v>70</v>
      </c>
    </row>
    <row r="243" spans="1:6" ht="37.5" outlineLevel="3" x14ac:dyDescent="0.25">
      <c r="A243" s="53" t="s">
        <v>20</v>
      </c>
      <c r="B243" s="54" t="s">
        <v>97</v>
      </c>
      <c r="C243" s="54" t="s">
        <v>342</v>
      </c>
      <c r="D243" s="54" t="s">
        <v>21</v>
      </c>
      <c r="E243" s="107">
        <v>70</v>
      </c>
      <c r="F243" s="167">
        <v>70</v>
      </c>
    </row>
    <row r="244" spans="1:6" ht="116.25" customHeight="1" outlineLevel="4" x14ac:dyDescent="0.25">
      <c r="A244" s="33" t="s">
        <v>539</v>
      </c>
      <c r="B244" s="54" t="s">
        <v>97</v>
      </c>
      <c r="C244" s="54" t="s">
        <v>211</v>
      </c>
      <c r="D244" s="54" t="s">
        <v>8</v>
      </c>
      <c r="E244" s="107">
        <f>E247+E245</f>
        <v>2722</v>
      </c>
      <c r="F244" s="107">
        <f>F247+F245</f>
        <v>2722</v>
      </c>
    </row>
    <row r="245" spans="1:6" outlineLevel="6" x14ac:dyDescent="0.25">
      <c r="A245" s="53" t="s">
        <v>111</v>
      </c>
      <c r="B245" s="54" t="s">
        <v>97</v>
      </c>
      <c r="C245" s="54" t="s">
        <v>211</v>
      </c>
      <c r="D245" s="54" t="s">
        <v>112</v>
      </c>
      <c r="E245" s="107">
        <f>E246</f>
        <v>300</v>
      </c>
      <c r="F245" s="107">
        <f>F246</f>
        <v>300</v>
      </c>
    </row>
    <row r="246" spans="1:6" ht="37.5" outlineLevel="6" x14ac:dyDescent="0.25">
      <c r="A246" s="53" t="s">
        <v>118</v>
      </c>
      <c r="B246" s="54" t="s">
        <v>97</v>
      </c>
      <c r="C246" s="54" t="s">
        <v>211</v>
      </c>
      <c r="D246" s="54" t="s">
        <v>119</v>
      </c>
      <c r="E246" s="107">
        <v>300</v>
      </c>
      <c r="F246" s="167">
        <v>300</v>
      </c>
    </row>
    <row r="247" spans="1:6" ht="37.5" outlineLevel="5" x14ac:dyDescent="0.25">
      <c r="A247" s="53" t="s">
        <v>53</v>
      </c>
      <c r="B247" s="54" t="s">
        <v>97</v>
      </c>
      <c r="C247" s="54" t="s">
        <v>211</v>
      </c>
      <c r="D247" s="54" t="s">
        <v>54</v>
      </c>
      <c r="E247" s="107">
        <f>E248</f>
        <v>2422</v>
      </c>
      <c r="F247" s="107">
        <f>F248</f>
        <v>2422</v>
      </c>
    </row>
    <row r="248" spans="1:6" outlineLevel="6" x14ac:dyDescent="0.25">
      <c r="A248" s="53" t="s">
        <v>94</v>
      </c>
      <c r="B248" s="54" t="s">
        <v>97</v>
      </c>
      <c r="C248" s="54" t="s">
        <v>211</v>
      </c>
      <c r="D248" s="54" t="s">
        <v>95</v>
      </c>
      <c r="E248" s="107">
        <v>2422</v>
      </c>
      <c r="F248" s="167">
        <v>2422</v>
      </c>
    </row>
    <row r="249" spans="1:6" outlineLevel="4" x14ac:dyDescent="0.25">
      <c r="A249" s="53" t="s">
        <v>99</v>
      </c>
      <c r="B249" s="54" t="s">
        <v>97</v>
      </c>
      <c r="C249" s="54" t="s">
        <v>212</v>
      </c>
      <c r="D249" s="54" t="s">
        <v>8</v>
      </c>
      <c r="E249" s="107">
        <f>E250</f>
        <v>74</v>
      </c>
      <c r="F249" s="107">
        <f>F250</f>
        <v>74</v>
      </c>
    </row>
    <row r="250" spans="1:6" ht="37.5" outlineLevel="5" x14ac:dyDescent="0.25">
      <c r="A250" s="53" t="s">
        <v>18</v>
      </c>
      <c r="B250" s="54" t="s">
        <v>97</v>
      </c>
      <c r="C250" s="54" t="s">
        <v>212</v>
      </c>
      <c r="D250" s="54" t="s">
        <v>19</v>
      </c>
      <c r="E250" s="107">
        <f>E251</f>
        <v>74</v>
      </c>
      <c r="F250" s="107">
        <f>F251</f>
        <v>74</v>
      </c>
    </row>
    <row r="251" spans="1:6" ht="37.5" outlineLevel="6" x14ac:dyDescent="0.25">
      <c r="A251" s="53" t="s">
        <v>20</v>
      </c>
      <c r="B251" s="54" t="s">
        <v>97</v>
      </c>
      <c r="C251" s="54" t="s">
        <v>212</v>
      </c>
      <c r="D251" s="54" t="s">
        <v>21</v>
      </c>
      <c r="E251" s="107">
        <v>74</v>
      </c>
      <c r="F251" s="167">
        <v>74</v>
      </c>
    </row>
    <row r="252" spans="1:6" outlineLevel="1" x14ac:dyDescent="0.25">
      <c r="A252" s="53" t="s">
        <v>146</v>
      </c>
      <c r="B252" s="54" t="s">
        <v>147</v>
      </c>
      <c r="C252" s="54" t="s">
        <v>161</v>
      </c>
      <c r="D252" s="54" t="s">
        <v>8</v>
      </c>
      <c r="E252" s="107">
        <f>E253</f>
        <v>17311.39</v>
      </c>
      <c r="F252" s="107">
        <f>F253</f>
        <v>16998.189999999999</v>
      </c>
    </row>
    <row r="253" spans="1:6" ht="38.25" customHeight="1" outlineLevel="2" x14ac:dyDescent="0.25">
      <c r="A253" s="53" t="s">
        <v>613</v>
      </c>
      <c r="B253" s="54" t="s">
        <v>147</v>
      </c>
      <c r="C253" s="54" t="s">
        <v>190</v>
      </c>
      <c r="D253" s="54" t="s">
        <v>8</v>
      </c>
      <c r="E253" s="107">
        <f>E254+E259+E266</f>
        <v>17311.39</v>
      </c>
      <c r="F253" s="107">
        <f>F254+F259+F266</f>
        <v>16998.189999999999</v>
      </c>
    </row>
    <row r="254" spans="1:6" ht="56.25" outlineLevel="4" x14ac:dyDescent="0.25">
      <c r="A254" s="53" t="s">
        <v>13</v>
      </c>
      <c r="B254" s="54" t="s">
        <v>147</v>
      </c>
      <c r="C254" s="54" t="s">
        <v>213</v>
      </c>
      <c r="D254" s="54" t="s">
        <v>8</v>
      </c>
      <c r="E254" s="107">
        <f>E255+E257</f>
        <v>2715.1000000000004</v>
      </c>
      <c r="F254" s="107">
        <f>F255+F257</f>
        <v>2715.1000000000004</v>
      </c>
    </row>
    <row r="255" spans="1:6" ht="93.75" outlineLevel="5" x14ac:dyDescent="0.25">
      <c r="A255" s="53" t="s">
        <v>14</v>
      </c>
      <c r="B255" s="54" t="s">
        <v>147</v>
      </c>
      <c r="C255" s="54" t="s">
        <v>213</v>
      </c>
      <c r="D255" s="54" t="s">
        <v>15</v>
      </c>
      <c r="E255" s="107">
        <f>E256</f>
        <v>2672.3</v>
      </c>
      <c r="F255" s="107">
        <f>F256</f>
        <v>2672.3</v>
      </c>
    </row>
    <row r="256" spans="1:6" ht="37.5" outlineLevel="6" x14ac:dyDescent="0.25">
      <c r="A256" s="53" t="s">
        <v>16</v>
      </c>
      <c r="B256" s="54" t="s">
        <v>147</v>
      </c>
      <c r="C256" s="54" t="s">
        <v>213</v>
      </c>
      <c r="D256" s="54" t="s">
        <v>17</v>
      </c>
      <c r="E256" s="107">
        <v>2672.3</v>
      </c>
      <c r="F256" s="167">
        <v>2672.3</v>
      </c>
    </row>
    <row r="257" spans="1:9" ht="37.5" outlineLevel="5" x14ac:dyDescent="0.25">
      <c r="A257" s="53" t="s">
        <v>18</v>
      </c>
      <c r="B257" s="54" t="s">
        <v>147</v>
      </c>
      <c r="C257" s="54" t="s">
        <v>213</v>
      </c>
      <c r="D257" s="54" t="s">
        <v>19</v>
      </c>
      <c r="E257" s="107">
        <f>E258</f>
        <v>42.8</v>
      </c>
      <c r="F257" s="107">
        <f>F258</f>
        <v>42.8</v>
      </c>
    </row>
    <row r="258" spans="1:9" ht="37.5" outlineLevel="6" x14ac:dyDescent="0.25">
      <c r="A258" s="53" t="s">
        <v>20</v>
      </c>
      <c r="B258" s="54" t="s">
        <v>147</v>
      </c>
      <c r="C258" s="54" t="s">
        <v>213</v>
      </c>
      <c r="D258" s="54" t="s">
        <v>21</v>
      </c>
      <c r="E258" s="107">
        <v>42.8</v>
      </c>
      <c r="F258" s="167">
        <v>42.8</v>
      </c>
    </row>
    <row r="259" spans="1:9" ht="37.5" outlineLevel="4" x14ac:dyDescent="0.25">
      <c r="A259" s="53" t="s">
        <v>49</v>
      </c>
      <c r="B259" s="54" t="s">
        <v>147</v>
      </c>
      <c r="C259" s="54" t="s">
        <v>214</v>
      </c>
      <c r="D259" s="54" t="s">
        <v>8</v>
      </c>
      <c r="E259" s="107">
        <f>E260+E262+E264</f>
        <v>12902.5</v>
      </c>
      <c r="F259" s="107">
        <f>F260+F262+F264</f>
        <v>12589.3</v>
      </c>
      <c r="I259" s="1" t="s">
        <v>68</v>
      </c>
    </row>
    <row r="260" spans="1:9" ht="93.75" outlineLevel="5" x14ac:dyDescent="0.25">
      <c r="A260" s="53" t="s">
        <v>14</v>
      </c>
      <c r="B260" s="54" t="s">
        <v>147</v>
      </c>
      <c r="C260" s="54" t="s">
        <v>214</v>
      </c>
      <c r="D260" s="54" t="s">
        <v>15</v>
      </c>
      <c r="E260" s="107">
        <f>E261</f>
        <v>10242.799999999999</v>
      </c>
      <c r="F260" s="107">
        <f>F261</f>
        <v>10242.799999999999</v>
      </c>
    </row>
    <row r="261" spans="1:9" outlineLevel="6" x14ac:dyDescent="0.25">
      <c r="A261" s="53" t="s">
        <v>50</v>
      </c>
      <c r="B261" s="54" t="s">
        <v>147</v>
      </c>
      <c r="C261" s="54" t="s">
        <v>214</v>
      </c>
      <c r="D261" s="54" t="s">
        <v>51</v>
      </c>
      <c r="E261" s="107">
        <v>10242.799999999999</v>
      </c>
      <c r="F261" s="167">
        <v>10242.799999999999</v>
      </c>
    </row>
    <row r="262" spans="1:9" ht="37.5" outlineLevel="5" x14ac:dyDescent="0.25">
      <c r="A262" s="53" t="s">
        <v>18</v>
      </c>
      <c r="B262" s="54" t="s">
        <v>147</v>
      </c>
      <c r="C262" s="54" t="s">
        <v>214</v>
      </c>
      <c r="D262" s="54" t="s">
        <v>19</v>
      </c>
      <c r="E262" s="107">
        <f>E263</f>
        <v>2613.1999999999998</v>
      </c>
      <c r="F262" s="107">
        <f>F263</f>
        <v>2300</v>
      </c>
    </row>
    <row r="263" spans="1:9" ht="37.5" outlineLevel="6" x14ac:dyDescent="0.25">
      <c r="A263" s="53" t="s">
        <v>20</v>
      </c>
      <c r="B263" s="54" t="s">
        <v>147</v>
      </c>
      <c r="C263" s="54" t="s">
        <v>214</v>
      </c>
      <c r="D263" s="54" t="s">
        <v>21</v>
      </c>
      <c r="E263" s="107">
        <v>2613.1999999999998</v>
      </c>
      <c r="F263" s="167">
        <v>2300</v>
      </c>
    </row>
    <row r="264" spans="1:9" outlineLevel="5" x14ac:dyDescent="0.25">
      <c r="A264" s="53" t="s">
        <v>22</v>
      </c>
      <c r="B264" s="54" t="s">
        <v>147</v>
      </c>
      <c r="C264" s="54" t="s">
        <v>214</v>
      </c>
      <c r="D264" s="54" t="s">
        <v>23</v>
      </c>
      <c r="E264" s="107">
        <f>E265</f>
        <v>46.5</v>
      </c>
      <c r="F264" s="107">
        <f>F265</f>
        <v>46.5</v>
      </c>
    </row>
    <row r="265" spans="1:9" outlineLevel="6" x14ac:dyDescent="0.25">
      <c r="A265" s="53" t="s">
        <v>24</v>
      </c>
      <c r="B265" s="54" t="s">
        <v>147</v>
      </c>
      <c r="C265" s="54" t="s">
        <v>214</v>
      </c>
      <c r="D265" s="54" t="s">
        <v>25</v>
      </c>
      <c r="E265" s="107">
        <v>46.5</v>
      </c>
      <c r="F265" s="167">
        <v>46.5</v>
      </c>
    </row>
    <row r="266" spans="1:9" ht="56.25" outlineLevel="6" x14ac:dyDescent="0.25">
      <c r="A266" s="61" t="s">
        <v>52</v>
      </c>
      <c r="B266" s="54" t="s">
        <v>147</v>
      </c>
      <c r="C266" s="54" t="s">
        <v>215</v>
      </c>
      <c r="D266" s="54" t="s">
        <v>8</v>
      </c>
      <c r="E266" s="107">
        <f>E267</f>
        <v>1693.79</v>
      </c>
      <c r="F266" s="107">
        <f>F267</f>
        <v>1693.79</v>
      </c>
    </row>
    <row r="267" spans="1:9" ht="37.5" outlineLevel="6" x14ac:dyDescent="0.25">
      <c r="A267" s="53" t="s">
        <v>53</v>
      </c>
      <c r="B267" s="54" t="s">
        <v>147</v>
      </c>
      <c r="C267" s="54" t="s">
        <v>215</v>
      </c>
      <c r="D267" s="54" t="s">
        <v>54</v>
      </c>
      <c r="E267" s="107">
        <f>E268</f>
        <v>1693.79</v>
      </c>
      <c r="F267" s="107">
        <f>F268</f>
        <v>1693.79</v>
      </c>
    </row>
    <row r="268" spans="1:9" outlineLevel="6" x14ac:dyDescent="0.25">
      <c r="A268" s="53" t="s">
        <v>55</v>
      </c>
      <c r="B268" s="54" t="s">
        <v>147</v>
      </c>
      <c r="C268" s="54" t="s">
        <v>215</v>
      </c>
      <c r="D268" s="54" t="s">
        <v>56</v>
      </c>
      <c r="E268" s="107">
        <v>1693.79</v>
      </c>
      <c r="F268" s="167">
        <v>1693.79</v>
      </c>
    </row>
    <row r="269" spans="1:9" s="3" customFormat="1" x14ac:dyDescent="0.25">
      <c r="A269" s="51" t="s">
        <v>100</v>
      </c>
      <c r="B269" s="52" t="s">
        <v>101</v>
      </c>
      <c r="C269" s="52" t="s">
        <v>161</v>
      </c>
      <c r="D269" s="52" t="s">
        <v>8</v>
      </c>
      <c r="E269" s="106">
        <f>E270</f>
        <v>7591.5029999999997</v>
      </c>
      <c r="F269" s="106">
        <f>F270</f>
        <v>6691.5029999999997</v>
      </c>
    </row>
    <row r="270" spans="1:9" outlineLevel="1" x14ac:dyDescent="0.25">
      <c r="A270" s="53" t="s">
        <v>102</v>
      </c>
      <c r="B270" s="54" t="s">
        <v>103</v>
      </c>
      <c r="C270" s="54" t="s">
        <v>161</v>
      </c>
      <c r="D270" s="54" t="s">
        <v>8</v>
      </c>
      <c r="E270" s="107">
        <f>E271</f>
        <v>7591.5029999999997</v>
      </c>
      <c r="F270" s="107">
        <f>F271</f>
        <v>6691.5029999999997</v>
      </c>
    </row>
    <row r="271" spans="1:9" ht="39" customHeight="1" outlineLevel="2" x14ac:dyDescent="0.25">
      <c r="A271" s="53" t="s">
        <v>581</v>
      </c>
      <c r="B271" s="54" t="s">
        <v>103</v>
      </c>
      <c r="C271" s="54" t="s">
        <v>188</v>
      </c>
      <c r="D271" s="54" t="s">
        <v>8</v>
      </c>
      <c r="E271" s="107">
        <f>E275+E272</f>
        <v>7591.5029999999997</v>
      </c>
      <c r="F271" s="107">
        <f>F275+F272</f>
        <v>6691.5029999999997</v>
      </c>
    </row>
    <row r="272" spans="1:9" ht="41.25" customHeight="1" outlineLevel="6" x14ac:dyDescent="0.25">
      <c r="A272" s="61" t="s">
        <v>105</v>
      </c>
      <c r="B272" s="54" t="s">
        <v>103</v>
      </c>
      <c r="C272" s="54" t="s">
        <v>193</v>
      </c>
      <c r="D272" s="54" t="s">
        <v>8</v>
      </c>
      <c r="E272" s="107">
        <f>E273</f>
        <v>6920.5029999999997</v>
      </c>
      <c r="F272" s="107">
        <f>F273</f>
        <v>6020.5029999999997</v>
      </c>
    </row>
    <row r="273" spans="1:6" ht="37.5" outlineLevel="6" x14ac:dyDescent="0.25">
      <c r="A273" s="53" t="s">
        <v>53</v>
      </c>
      <c r="B273" s="54" t="s">
        <v>103</v>
      </c>
      <c r="C273" s="54" t="s">
        <v>193</v>
      </c>
      <c r="D273" s="54" t="s">
        <v>54</v>
      </c>
      <c r="E273" s="107">
        <f>E274</f>
        <v>6920.5029999999997</v>
      </c>
      <c r="F273" s="107">
        <f>F274</f>
        <v>6020.5029999999997</v>
      </c>
    </row>
    <row r="274" spans="1:6" outlineLevel="6" x14ac:dyDescent="0.25">
      <c r="A274" s="53" t="s">
        <v>94</v>
      </c>
      <c r="B274" s="54" t="s">
        <v>103</v>
      </c>
      <c r="C274" s="54" t="s">
        <v>193</v>
      </c>
      <c r="D274" s="54" t="s">
        <v>95</v>
      </c>
      <c r="E274" s="107">
        <v>6920.5029999999997</v>
      </c>
      <c r="F274" s="167">
        <v>6020.5029999999997</v>
      </c>
    </row>
    <row r="275" spans="1:6" outlineLevel="4" x14ac:dyDescent="0.25">
      <c r="A275" s="53" t="s">
        <v>104</v>
      </c>
      <c r="B275" s="54" t="s">
        <v>103</v>
      </c>
      <c r="C275" s="54" t="s">
        <v>192</v>
      </c>
      <c r="D275" s="54" t="s">
        <v>8</v>
      </c>
      <c r="E275" s="107">
        <f>E276</f>
        <v>671</v>
      </c>
      <c r="F275" s="107">
        <f>F276</f>
        <v>671</v>
      </c>
    </row>
    <row r="276" spans="1:6" ht="37.5" outlineLevel="5" x14ac:dyDescent="0.25">
      <c r="A276" s="53" t="s">
        <v>53</v>
      </c>
      <c r="B276" s="54" t="s">
        <v>103</v>
      </c>
      <c r="C276" s="54" t="s">
        <v>192</v>
      </c>
      <c r="D276" s="54" t="s">
        <v>54</v>
      </c>
      <c r="E276" s="107">
        <f>E277+E278</f>
        <v>671</v>
      </c>
      <c r="F276" s="107">
        <f>F277+F278</f>
        <v>671</v>
      </c>
    </row>
    <row r="277" spans="1:6" outlineLevel="6" x14ac:dyDescent="0.25">
      <c r="A277" s="53" t="s">
        <v>94</v>
      </c>
      <c r="B277" s="54" t="s">
        <v>103</v>
      </c>
      <c r="C277" s="54" t="s">
        <v>192</v>
      </c>
      <c r="D277" s="54" t="s">
        <v>95</v>
      </c>
      <c r="E277" s="107">
        <v>557</v>
      </c>
      <c r="F277" s="167">
        <v>557</v>
      </c>
    </row>
    <row r="278" spans="1:6" ht="41.25" customHeight="1" outlineLevel="6" x14ac:dyDescent="0.25">
      <c r="A278" s="53" t="s">
        <v>476</v>
      </c>
      <c r="B278" s="54" t="s">
        <v>103</v>
      </c>
      <c r="C278" s="54" t="s">
        <v>192</v>
      </c>
      <c r="D278" s="54" t="s">
        <v>376</v>
      </c>
      <c r="E278" s="107">
        <v>114</v>
      </c>
      <c r="F278" s="167">
        <v>114</v>
      </c>
    </row>
    <row r="279" spans="1:6" s="3" customFormat="1" x14ac:dyDescent="0.25">
      <c r="A279" s="51" t="s">
        <v>106</v>
      </c>
      <c r="B279" s="52" t="s">
        <v>107</v>
      </c>
      <c r="C279" s="52" t="s">
        <v>161</v>
      </c>
      <c r="D279" s="52" t="s">
        <v>8</v>
      </c>
      <c r="E279" s="106">
        <f>E280+E295+E285</f>
        <v>7771.79</v>
      </c>
      <c r="F279" s="106">
        <f>F280+F295+F285</f>
        <v>6871.79</v>
      </c>
    </row>
    <row r="280" spans="1:6" outlineLevel="1" x14ac:dyDescent="0.25">
      <c r="A280" s="53" t="s">
        <v>108</v>
      </c>
      <c r="B280" s="54" t="s">
        <v>109</v>
      </c>
      <c r="C280" s="54" t="s">
        <v>161</v>
      </c>
      <c r="D280" s="54" t="s">
        <v>8</v>
      </c>
      <c r="E280" s="107">
        <f t="shared" ref="E280:F283" si="12">E281</f>
        <v>3294.29</v>
      </c>
      <c r="F280" s="107">
        <f t="shared" si="12"/>
        <v>2394.29</v>
      </c>
    </row>
    <row r="281" spans="1:6" outlineLevel="3" x14ac:dyDescent="0.25">
      <c r="A281" s="53" t="s">
        <v>287</v>
      </c>
      <c r="B281" s="54" t="s">
        <v>109</v>
      </c>
      <c r="C281" s="54" t="s">
        <v>162</v>
      </c>
      <c r="D281" s="54" t="s">
        <v>8</v>
      </c>
      <c r="E281" s="107">
        <f t="shared" si="12"/>
        <v>3294.29</v>
      </c>
      <c r="F281" s="107">
        <f t="shared" si="12"/>
        <v>2394.29</v>
      </c>
    </row>
    <row r="282" spans="1:6" outlineLevel="4" x14ac:dyDescent="0.25">
      <c r="A282" s="53" t="s">
        <v>110</v>
      </c>
      <c r="B282" s="54" t="s">
        <v>109</v>
      </c>
      <c r="C282" s="54" t="s">
        <v>194</v>
      </c>
      <c r="D282" s="54" t="s">
        <v>8</v>
      </c>
      <c r="E282" s="107">
        <f t="shared" si="12"/>
        <v>3294.29</v>
      </c>
      <c r="F282" s="107">
        <f t="shared" si="12"/>
        <v>2394.29</v>
      </c>
    </row>
    <row r="283" spans="1:6" outlineLevel="5" x14ac:dyDescent="0.25">
      <c r="A283" s="53" t="s">
        <v>111</v>
      </c>
      <c r="B283" s="54" t="s">
        <v>109</v>
      </c>
      <c r="C283" s="54" t="s">
        <v>194</v>
      </c>
      <c r="D283" s="54" t="s">
        <v>112</v>
      </c>
      <c r="E283" s="107">
        <f t="shared" si="12"/>
        <v>3294.29</v>
      </c>
      <c r="F283" s="107">
        <f t="shared" si="12"/>
        <v>2394.29</v>
      </c>
    </row>
    <row r="284" spans="1:6" ht="22.5" customHeight="1" outlineLevel="6" x14ac:dyDescent="0.25">
      <c r="A284" s="53" t="s">
        <v>113</v>
      </c>
      <c r="B284" s="54" t="s">
        <v>109</v>
      </c>
      <c r="C284" s="54" t="s">
        <v>194</v>
      </c>
      <c r="D284" s="54" t="s">
        <v>114</v>
      </c>
      <c r="E284" s="107">
        <v>3294.29</v>
      </c>
      <c r="F284" s="167">
        <v>2394.29</v>
      </c>
    </row>
    <row r="285" spans="1:6" outlineLevel="6" x14ac:dyDescent="0.25">
      <c r="A285" s="53" t="s">
        <v>115</v>
      </c>
      <c r="B285" s="54" t="s">
        <v>116</v>
      </c>
      <c r="C285" s="54" t="s">
        <v>161</v>
      </c>
      <c r="D285" s="54" t="s">
        <v>8</v>
      </c>
      <c r="E285" s="107">
        <f>E286</f>
        <v>383.5</v>
      </c>
      <c r="F285" s="107">
        <f>F286</f>
        <v>383.5</v>
      </c>
    </row>
    <row r="286" spans="1:6" ht="38.25" customHeight="1" outlineLevel="6" x14ac:dyDescent="0.25">
      <c r="A286" s="53" t="s">
        <v>576</v>
      </c>
      <c r="B286" s="54" t="s">
        <v>116</v>
      </c>
      <c r="C286" s="54" t="s">
        <v>168</v>
      </c>
      <c r="D286" s="54" t="s">
        <v>8</v>
      </c>
      <c r="E286" s="107">
        <f>E287+E291</f>
        <v>383.5</v>
      </c>
      <c r="F286" s="107">
        <f>F287+F291</f>
        <v>383.5</v>
      </c>
    </row>
    <row r="287" spans="1:6" ht="37.5" outlineLevel="6" x14ac:dyDescent="0.25">
      <c r="A287" s="53" t="s">
        <v>583</v>
      </c>
      <c r="B287" s="54" t="s">
        <v>116</v>
      </c>
      <c r="C287" s="54" t="s">
        <v>195</v>
      </c>
      <c r="D287" s="54" t="s">
        <v>8</v>
      </c>
      <c r="E287" s="107">
        <f t="shared" ref="E287:F289" si="13">E288</f>
        <v>210</v>
      </c>
      <c r="F287" s="107">
        <f t="shared" si="13"/>
        <v>210</v>
      </c>
    </row>
    <row r="288" spans="1:6" ht="37.5" outlineLevel="6" x14ac:dyDescent="0.25">
      <c r="A288" s="53" t="s">
        <v>120</v>
      </c>
      <c r="B288" s="54" t="s">
        <v>116</v>
      </c>
      <c r="C288" s="54" t="s">
        <v>196</v>
      </c>
      <c r="D288" s="54" t="s">
        <v>8</v>
      </c>
      <c r="E288" s="107">
        <f t="shared" si="13"/>
        <v>210</v>
      </c>
      <c r="F288" s="107">
        <f t="shared" si="13"/>
        <v>210</v>
      </c>
    </row>
    <row r="289" spans="1:6" outlineLevel="6" x14ac:dyDescent="0.25">
      <c r="A289" s="53" t="s">
        <v>111</v>
      </c>
      <c r="B289" s="54" t="s">
        <v>116</v>
      </c>
      <c r="C289" s="54" t="s">
        <v>196</v>
      </c>
      <c r="D289" s="54" t="s">
        <v>112</v>
      </c>
      <c r="E289" s="107">
        <f t="shared" si="13"/>
        <v>210</v>
      </c>
      <c r="F289" s="107">
        <f t="shared" si="13"/>
        <v>210</v>
      </c>
    </row>
    <row r="290" spans="1:6" ht="37.5" outlineLevel="6" x14ac:dyDescent="0.25">
      <c r="A290" s="53" t="s">
        <v>118</v>
      </c>
      <c r="B290" s="54" t="s">
        <v>116</v>
      </c>
      <c r="C290" s="54" t="s">
        <v>196</v>
      </c>
      <c r="D290" s="54" t="s">
        <v>119</v>
      </c>
      <c r="E290" s="107">
        <v>210</v>
      </c>
      <c r="F290" s="167">
        <v>210</v>
      </c>
    </row>
    <row r="291" spans="1:6" ht="37.5" outlineLevel="6" x14ac:dyDescent="0.25">
      <c r="A291" s="53" t="s">
        <v>117</v>
      </c>
      <c r="B291" s="54" t="s">
        <v>116</v>
      </c>
      <c r="C291" s="54" t="s">
        <v>484</v>
      </c>
      <c r="D291" s="54" t="s">
        <v>8</v>
      </c>
      <c r="E291" s="107">
        <f>E292</f>
        <v>173.5</v>
      </c>
      <c r="F291" s="107">
        <f>F292</f>
        <v>173.5</v>
      </c>
    </row>
    <row r="292" spans="1:6" outlineLevel="6" x14ac:dyDescent="0.25">
      <c r="A292" s="53" t="s">
        <v>111</v>
      </c>
      <c r="B292" s="54" t="s">
        <v>116</v>
      </c>
      <c r="C292" s="54" t="s">
        <v>484</v>
      </c>
      <c r="D292" s="54" t="s">
        <v>112</v>
      </c>
      <c r="E292" s="107">
        <f>E293</f>
        <v>173.5</v>
      </c>
      <c r="F292" s="107">
        <f>F293</f>
        <v>173.5</v>
      </c>
    </row>
    <row r="293" spans="1:6" ht="37.5" outlineLevel="6" x14ac:dyDescent="0.25">
      <c r="A293" s="53" t="s">
        <v>118</v>
      </c>
      <c r="B293" s="54" t="s">
        <v>116</v>
      </c>
      <c r="C293" s="54" t="s">
        <v>484</v>
      </c>
      <c r="D293" s="54" t="s">
        <v>119</v>
      </c>
      <c r="E293" s="107">
        <v>173.5</v>
      </c>
      <c r="F293" s="167">
        <v>173.5</v>
      </c>
    </row>
    <row r="294" spans="1:6" outlineLevel="1" x14ac:dyDescent="0.25">
      <c r="A294" s="53" t="s">
        <v>153</v>
      </c>
      <c r="B294" s="54" t="s">
        <v>154</v>
      </c>
      <c r="C294" s="54" t="s">
        <v>161</v>
      </c>
      <c r="D294" s="54" t="s">
        <v>8</v>
      </c>
      <c r="E294" s="107">
        <f t="shared" ref="E294:F296" si="14">E295</f>
        <v>4094</v>
      </c>
      <c r="F294" s="107">
        <f t="shared" si="14"/>
        <v>4094</v>
      </c>
    </row>
    <row r="295" spans="1:6" ht="39" customHeight="1" outlineLevel="2" x14ac:dyDescent="0.25">
      <c r="A295" s="53" t="s">
        <v>613</v>
      </c>
      <c r="B295" s="54" t="s">
        <v>154</v>
      </c>
      <c r="C295" s="54" t="s">
        <v>190</v>
      </c>
      <c r="D295" s="54" t="s">
        <v>8</v>
      </c>
      <c r="E295" s="107">
        <f t="shared" si="14"/>
        <v>4094</v>
      </c>
      <c r="F295" s="107">
        <f t="shared" si="14"/>
        <v>4094</v>
      </c>
    </row>
    <row r="296" spans="1:6" ht="37.5" outlineLevel="3" x14ac:dyDescent="0.25">
      <c r="A296" s="53" t="s">
        <v>602</v>
      </c>
      <c r="B296" s="54" t="s">
        <v>154</v>
      </c>
      <c r="C296" s="54" t="s">
        <v>191</v>
      </c>
      <c r="D296" s="54" t="s">
        <v>8</v>
      </c>
      <c r="E296" s="107">
        <f t="shared" si="14"/>
        <v>4094</v>
      </c>
      <c r="F296" s="107">
        <f t="shared" si="14"/>
        <v>4094</v>
      </c>
    </row>
    <row r="297" spans="1:6" ht="149.25" customHeight="1" outlineLevel="4" x14ac:dyDescent="0.25">
      <c r="A297" s="33" t="s">
        <v>546</v>
      </c>
      <c r="B297" s="54" t="s">
        <v>154</v>
      </c>
      <c r="C297" s="54" t="s">
        <v>216</v>
      </c>
      <c r="D297" s="54" t="s">
        <v>8</v>
      </c>
      <c r="E297" s="107">
        <f>E298+E300</f>
        <v>4094</v>
      </c>
      <c r="F297" s="107">
        <f>F298+F300</f>
        <v>4094</v>
      </c>
    </row>
    <row r="298" spans="1:6" ht="37.5" outlineLevel="5" x14ac:dyDescent="0.25">
      <c r="A298" s="53" t="s">
        <v>18</v>
      </c>
      <c r="B298" s="54" t="s">
        <v>154</v>
      </c>
      <c r="C298" s="54" t="s">
        <v>216</v>
      </c>
      <c r="D298" s="54" t="s">
        <v>19</v>
      </c>
      <c r="E298" s="107">
        <f>E299</f>
        <v>24</v>
      </c>
      <c r="F298" s="107">
        <f>F299</f>
        <v>24</v>
      </c>
    </row>
    <row r="299" spans="1:6" ht="37.5" outlineLevel="6" x14ac:dyDescent="0.25">
      <c r="A299" s="53" t="s">
        <v>20</v>
      </c>
      <c r="B299" s="54" t="s">
        <v>154</v>
      </c>
      <c r="C299" s="54" t="s">
        <v>216</v>
      </c>
      <c r="D299" s="54" t="s">
        <v>21</v>
      </c>
      <c r="E299" s="107">
        <v>24</v>
      </c>
      <c r="F299" s="167">
        <v>24</v>
      </c>
    </row>
    <row r="300" spans="1:6" outlineLevel="5" x14ac:dyDescent="0.25">
      <c r="A300" s="53" t="s">
        <v>111</v>
      </c>
      <c r="B300" s="54" t="s">
        <v>154</v>
      </c>
      <c r="C300" s="54" t="s">
        <v>216</v>
      </c>
      <c r="D300" s="54" t="s">
        <v>112</v>
      </c>
      <c r="E300" s="107">
        <f>E301</f>
        <v>4070</v>
      </c>
      <c r="F300" s="107">
        <f>F301</f>
        <v>4070</v>
      </c>
    </row>
    <row r="301" spans="1:6" ht="37.5" outlineLevel="6" x14ac:dyDescent="0.25">
      <c r="A301" s="53" t="s">
        <v>118</v>
      </c>
      <c r="B301" s="54" t="s">
        <v>154</v>
      </c>
      <c r="C301" s="54" t="s">
        <v>216</v>
      </c>
      <c r="D301" s="54" t="s">
        <v>119</v>
      </c>
      <c r="E301" s="107">
        <v>4070</v>
      </c>
      <c r="F301" s="167">
        <v>4070</v>
      </c>
    </row>
    <row r="302" spans="1:6" s="3" customFormat="1" x14ac:dyDescent="0.25">
      <c r="A302" s="51" t="s">
        <v>121</v>
      </c>
      <c r="B302" s="52" t="s">
        <v>122</v>
      </c>
      <c r="C302" s="52" t="s">
        <v>161</v>
      </c>
      <c r="D302" s="52" t="s">
        <v>8</v>
      </c>
      <c r="E302" s="106">
        <f t="shared" ref="E302:F306" si="15">E303</f>
        <v>561</v>
      </c>
      <c r="F302" s="106">
        <f t="shared" si="15"/>
        <v>561</v>
      </c>
    </row>
    <row r="303" spans="1:6" ht="22.5" customHeight="1" outlineLevel="1" x14ac:dyDescent="0.25">
      <c r="A303" s="53" t="s">
        <v>123</v>
      </c>
      <c r="B303" s="54" t="s">
        <v>124</v>
      </c>
      <c r="C303" s="54" t="s">
        <v>161</v>
      </c>
      <c r="D303" s="54" t="s">
        <v>8</v>
      </c>
      <c r="E303" s="107">
        <f t="shared" si="15"/>
        <v>561</v>
      </c>
      <c r="F303" s="107">
        <f t="shared" si="15"/>
        <v>561</v>
      </c>
    </row>
    <row r="304" spans="1:6" ht="56.25" outlineLevel="2" x14ac:dyDescent="0.25">
      <c r="A304" s="53" t="s">
        <v>614</v>
      </c>
      <c r="B304" s="54" t="s">
        <v>124</v>
      </c>
      <c r="C304" s="54" t="s">
        <v>290</v>
      </c>
      <c r="D304" s="54" t="s">
        <v>8</v>
      </c>
      <c r="E304" s="107">
        <f t="shared" si="15"/>
        <v>561</v>
      </c>
      <c r="F304" s="107">
        <f t="shared" si="15"/>
        <v>561</v>
      </c>
    </row>
    <row r="305" spans="1:6" ht="37.5" outlineLevel="4" x14ac:dyDescent="0.25">
      <c r="A305" s="53" t="s">
        <v>125</v>
      </c>
      <c r="B305" s="54" t="s">
        <v>124</v>
      </c>
      <c r="C305" s="54" t="s">
        <v>291</v>
      </c>
      <c r="D305" s="54" t="s">
        <v>8</v>
      </c>
      <c r="E305" s="107">
        <f>E306+E308</f>
        <v>561</v>
      </c>
      <c r="F305" s="107">
        <f>F306+F308</f>
        <v>561</v>
      </c>
    </row>
    <row r="306" spans="1:6" ht="37.5" outlineLevel="5" x14ac:dyDescent="0.25">
      <c r="A306" s="53" t="s">
        <v>18</v>
      </c>
      <c r="B306" s="54" t="s">
        <v>124</v>
      </c>
      <c r="C306" s="54" t="s">
        <v>291</v>
      </c>
      <c r="D306" s="54" t="s">
        <v>19</v>
      </c>
      <c r="E306" s="107">
        <f t="shared" si="15"/>
        <v>531</v>
      </c>
      <c r="F306" s="107">
        <f t="shared" si="15"/>
        <v>531</v>
      </c>
    </row>
    <row r="307" spans="1:6" ht="37.5" outlineLevel="6" x14ac:dyDescent="0.25">
      <c r="A307" s="53" t="s">
        <v>20</v>
      </c>
      <c r="B307" s="54" t="s">
        <v>124</v>
      </c>
      <c r="C307" s="54" t="s">
        <v>291</v>
      </c>
      <c r="D307" s="54" t="s">
        <v>21</v>
      </c>
      <c r="E307" s="107">
        <v>531</v>
      </c>
      <c r="F307" s="167">
        <v>531</v>
      </c>
    </row>
    <row r="308" spans="1:6" ht="21" customHeight="1" outlineLevel="6" x14ac:dyDescent="0.25">
      <c r="A308" s="53" t="s">
        <v>421</v>
      </c>
      <c r="B308" s="54" t="s">
        <v>124</v>
      </c>
      <c r="C308" s="54" t="s">
        <v>291</v>
      </c>
      <c r="D308" s="54" t="s">
        <v>23</v>
      </c>
      <c r="E308" s="107">
        <f>E309</f>
        <v>30</v>
      </c>
      <c r="F308" s="107">
        <f>F309</f>
        <v>30</v>
      </c>
    </row>
    <row r="309" spans="1:6" ht="21" customHeight="1" outlineLevel="6" x14ac:dyDescent="0.25">
      <c r="A309" s="53" t="s">
        <v>422</v>
      </c>
      <c r="B309" s="54" t="s">
        <v>124</v>
      </c>
      <c r="C309" s="54" t="s">
        <v>291</v>
      </c>
      <c r="D309" s="54" t="s">
        <v>25</v>
      </c>
      <c r="E309" s="107">
        <v>30</v>
      </c>
      <c r="F309" s="167">
        <v>30</v>
      </c>
    </row>
    <row r="310" spans="1:6" s="3" customFormat="1" x14ac:dyDescent="0.25">
      <c r="A310" s="51" t="s">
        <v>126</v>
      </c>
      <c r="B310" s="52" t="s">
        <v>127</v>
      </c>
      <c r="C310" s="52" t="s">
        <v>161</v>
      </c>
      <c r="D310" s="52" t="s">
        <v>8</v>
      </c>
      <c r="E310" s="106">
        <f t="shared" ref="E310:F315" si="16">E311</f>
        <v>881.25</v>
      </c>
      <c r="F310" s="106">
        <f t="shared" si="16"/>
        <v>881.25</v>
      </c>
    </row>
    <row r="311" spans="1:6" outlineLevel="1" x14ac:dyDescent="0.25">
      <c r="A311" s="53" t="s">
        <v>128</v>
      </c>
      <c r="B311" s="54" t="s">
        <v>129</v>
      </c>
      <c r="C311" s="54" t="s">
        <v>161</v>
      </c>
      <c r="D311" s="54" t="s">
        <v>8</v>
      </c>
      <c r="E311" s="107">
        <f t="shared" si="16"/>
        <v>881.25</v>
      </c>
      <c r="F311" s="107">
        <f t="shared" si="16"/>
        <v>881.25</v>
      </c>
    </row>
    <row r="312" spans="1:6" ht="56.25" outlineLevel="2" x14ac:dyDescent="0.25">
      <c r="A312" s="53" t="s">
        <v>569</v>
      </c>
      <c r="B312" s="54" t="s">
        <v>129</v>
      </c>
      <c r="C312" s="54" t="s">
        <v>164</v>
      </c>
      <c r="D312" s="54" t="s">
        <v>8</v>
      </c>
      <c r="E312" s="107">
        <f t="shared" si="16"/>
        <v>881.25</v>
      </c>
      <c r="F312" s="107">
        <f t="shared" si="16"/>
        <v>881.25</v>
      </c>
    </row>
    <row r="313" spans="1:6" ht="39.75" customHeight="1" outlineLevel="3" x14ac:dyDescent="0.25">
      <c r="A313" s="58" t="s">
        <v>596</v>
      </c>
      <c r="B313" s="54" t="s">
        <v>129</v>
      </c>
      <c r="C313" s="54" t="s">
        <v>360</v>
      </c>
      <c r="D313" s="54" t="s">
        <v>8</v>
      </c>
      <c r="E313" s="107">
        <f t="shared" si="16"/>
        <v>881.25</v>
      </c>
      <c r="F313" s="107">
        <f t="shared" si="16"/>
        <v>881.25</v>
      </c>
    </row>
    <row r="314" spans="1:6" ht="56.25" outlineLevel="4" x14ac:dyDescent="0.25">
      <c r="A314" s="53" t="s">
        <v>130</v>
      </c>
      <c r="B314" s="54" t="s">
        <v>129</v>
      </c>
      <c r="C314" s="54" t="s">
        <v>361</v>
      </c>
      <c r="D314" s="54" t="s">
        <v>8</v>
      </c>
      <c r="E314" s="107">
        <f t="shared" si="16"/>
        <v>881.25</v>
      </c>
      <c r="F314" s="107">
        <f t="shared" si="16"/>
        <v>881.25</v>
      </c>
    </row>
    <row r="315" spans="1:6" ht="37.5" outlineLevel="5" x14ac:dyDescent="0.25">
      <c r="A315" s="53" t="s">
        <v>53</v>
      </c>
      <c r="B315" s="54" t="s">
        <v>129</v>
      </c>
      <c r="C315" s="54" t="s">
        <v>361</v>
      </c>
      <c r="D315" s="54" t="s">
        <v>54</v>
      </c>
      <c r="E315" s="107">
        <f t="shared" si="16"/>
        <v>881.25</v>
      </c>
      <c r="F315" s="107">
        <f t="shared" si="16"/>
        <v>881.25</v>
      </c>
    </row>
    <row r="316" spans="1:6" outlineLevel="6" x14ac:dyDescent="0.25">
      <c r="A316" s="53" t="s">
        <v>55</v>
      </c>
      <c r="B316" s="54" t="s">
        <v>129</v>
      </c>
      <c r="C316" s="54" t="s">
        <v>361</v>
      </c>
      <c r="D316" s="54" t="s">
        <v>56</v>
      </c>
      <c r="E316" s="107">
        <v>881.25</v>
      </c>
      <c r="F316" s="167">
        <v>881.25</v>
      </c>
    </row>
    <row r="317" spans="1:6" s="3" customFormat="1" ht="75" x14ac:dyDescent="0.25">
      <c r="A317" s="51" t="s">
        <v>33</v>
      </c>
      <c r="B317" s="52" t="s">
        <v>34</v>
      </c>
      <c r="C317" s="52" t="s">
        <v>161</v>
      </c>
      <c r="D317" s="52" t="s">
        <v>8</v>
      </c>
      <c r="E317" s="106">
        <f>E318</f>
        <v>16192.941000000001</v>
      </c>
      <c r="F317" s="106">
        <f>F318</f>
        <v>13820</v>
      </c>
    </row>
    <row r="318" spans="1:6" ht="56.25" outlineLevel="1" x14ac:dyDescent="0.25">
      <c r="A318" s="53" t="s">
        <v>35</v>
      </c>
      <c r="B318" s="54" t="s">
        <v>36</v>
      </c>
      <c r="C318" s="54" t="s">
        <v>161</v>
      </c>
      <c r="D318" s="54" t="s">
        <v>8</v>
      </c>
      <c r="E318" s="107">
        <f>E319</f>
        <v>16192.941000000001</v>
      </c>
      <c r="F318" s="107">
        <f>F319</f>
        <v>13820</v>
      </c>
    </row>
    <row r="319" spans="1:6" ht="36.75" customHeight="1" outlineLevel="2" x14ac:dyDescent="0.25">
      <c r="A319" s="53" t="s">
        <v>387</v>
      </c>
      <c r="B319" s="54" t="s">
        <v>36</v>
      </c>
      <c r="C319" s="54" t="s">
        <v>168</v>
      </c>
      <c r="D319" s="54" t="s">
        <v>8</v>
      </c>
      <c r="E319" s="107">
        <f>E320+E323</f>
        <v>16192.941000000001</v>
      </c>
      <c r="F319" s="107">
        <f>F320+F323</f>
        <v>13820</v>
      </c>
    </row>
    <row r="320" spans="1:6" ht="56.25" outlineLevel="4" x14ac:dyDescent="0.25">
      <c r="A320" s="53" t="s">
        <v>37</v>
      </c>
      <c r="B320" s="54" t="s">
        <v>36</v>
      </c>
      <c r="C320" s="54" t="s">
        <v>169</v>
      </c>
      <c r="D320" s="54" t="s">
        <v>8</v>
      </c>
      <c r="E320" s="107">
        <f>E321</f>
        <v>2872.1439999999998</v>
      </c>
      <c r="F320" s="107">
        <f>F321</f>
        <v>499.20299999999997</v>
      </c>
    </row>
    <row r="321" spans="1:7" outlineLevel="5" x14ac:dyDescent="0.25">
      <c r="A321" s="53" t="s">
        <v>31</v>
      </c>
      <c r="B321" s="54" t="s">
        <v>36</v>
      </c>
      <c r="C321" s="54" t="s">
        <v>169</v>
      </c>
      <c r="D321" s="54" t="s">
        <v>32</v>
      </c>
      <c r="E321" s="107">
        <f>E322</f>
        <v>2872.1439999999998</v>
      </c>
      <c r="F321" s="107">
        <f>F322</f>
        <v>499.20299999999997</v>
      </c>
    </row>
    <row r="322" spans="1:7" outlineLevel="6" x14ac:dyDescent="0.25">
      <c r="A322" s="53" t="s">
        <v>38</v>
      </c>
      <c r="B322" s="54" t="s">
        <v>36</v>
      </c>
      <c r="C322" s="54" t="s">
        <v>169</v>
      </c>
      <c r="D322" s="54" t="s">
        <v>39</v>
      </c>
      <c r="E322" s="107">
        <v>2872.1439999999998</v>
      </c>
      <c r="F322" s="167">
        <v>499.20299999999997</v>
      </c>
    </row>
    <row r="323" spans="1:7" ht="112.5" outlineLevel="4" x14ac:dyDescent="0.25">
      <c r="A323" s="33" t="s">
        <v>535</v>
      </c>
      <c r="B323" s="54" t="s">
        <v>36</v>
      </c>
      <c r="C323" s="54" t="s">
        <v>355</v>
      </c>
      <c r="D323" s="54" t="s">
        <v>8</v>
      </c>
      <c r="E323" s="107">
        <f>E324</f>
        <v>13320.797</v>
      </c>
      <c r="F323" s="107">
        <f>F324</f>
        <v>13320.797</v>
      </c>
    </row>
    <row r="324" spans="1:7" outlineLevel="5" x14ac:dyDescent="0.25">
      <c r="A324" s="53" t="s">
        <v>31</v>
      </c>
      <c r="B324" s="54" t="s">
        <v>36</v>
      </c>
      <c r="C324" s="54" t="s">
        <v>355</v>
      </c>
      <c r="D324" s="54" t="s">
        <v>32</v>
      </c>
      <c r="E324" s="107">
        <f>E325</f>
        <v>13320.797</v>
      </c>
      <c r="F324" s="107">
        <f>F325</f>
        <v>13320.797</v>
      </c>
    </row>
    <row r="325" spans="1:7" outlineLevel="6" x14ac:dyDescent="0.25">
      <c r="A325" s="53" t="s">
        <v>38</v>
      </c>
      <c r="B325" s="54" t="s">
        <v>36</v>
      </c>
      <c r="C325" s="54" t="s">
        <v>355</v>
      </c>
      <c r="D325" s="54" t="s">
        <v>39</v>
      </c>
      <c r="E325" s="107">
        <v>13320.797</v>
      </c>
      <c r="F325" s="167">
        <v>13320.797</v>
      </c>
    </row>
    <row r="326" spans="1:7" s="3" customFormat="1" x14ac:dyDescent="0.3">
      <c r="A326" s="215" t="s">
        <v>148</v>
      </c>
      <c r="B326" s="215"/>
      <c r="C326" s="215"/>
      <c r="D326" s="215"/>
      <c r="E326" s="106">
        <f>E12+E116+E123+E129+E151+E175+E188+E269+E279+E302+E310+E317</f>
        <v>562261.98400000017</v>
      </c>
      <c r="F326" s="106">
        <f>F12+F116+F123+F129+F151+F175+F188+F269+F279+F302+F310+F317</f>
        <v>550772.53</v>
      </c>
      <c r="G326" s="9"/>
    </row>
    <row r="327" spans="1:7" x14ac:dyDescent="0.3">
      <c r="A327" s="66"/>
      <c r="B327" s="67"/>
      <c r="C327" s="67"/>
      <c r="D327" s="67"/>
      <c r="E327" s="77"/>
    </row>
    <row r="328" spans="1:7" x14ac:dyDescent="0.3">
      <c r="A328" s="216"/>
      <c r="B328" s="216"/>
      <c r="C328" s="216"/>
      <c r="D328" s="216"/>
      <c r="E328" s="216"/>
    </row>
    <row r="329" spans="1:7" x14ac:dyDescent="0.3">
      <c r="C329" s="78" t="s">
        <v>190</v>
      </c>
      <c r="E329" s="168">
        <f>E190+E211+E226+E239+E253+E295</f>
        <v>439342.09300000005</v>
      </c>
      <c r="F329" s="168">
        <f>F190+F211+F226+F239+F253+F295</f>
        <v>432925.58</v>
      </c>
      <c r="G329" s="117"/>
    </row>
    <row r="330" spans="1:7" x14ac:dyDescent="0.3">
      <c r="C330" s="78" t="s">
        <v>188</v>
      </c>
      <c r="E330" s="168">
        <f>E271+E234</f>
        <v>20576.467000000001</v>
      </c>
      <c r="F330" s="168">
        <f>F271+F234</f>
        <v>18776.467000000001</v>
      </c>
      <c r="G330" s="117"/>
    </row>
    <row r="331" spans="1:7" x14ac:dyDescent="0.3">
      <c r="C331" s="78" t="s">
        <v>186</v>
      </c>
      <c r="E331" s="168">
        <f>E177</f>
        <v>175</v>
      </c>
      <c r="F331" s="168">
        <f>F177</f>
        <v>175</v>
      </c>
      <c r="G331" s="117"/>
    </row>
    <row r="332" spans="1:7" x14ac:dyDescent="0.3">
      <c r="C332" s="78" t="s">
        <v>290</v>
      </c>
      <c r="E332" s="168">
        <f>E304</f>
        <v>561</v>
      </c>
      <c r="F332" s="168">
        <f>F304</f>
        <v>561</v>
      </c>
      <c r="G332" s="117"/>
    </row>
    <row r="333" spans="1:7" x14ac:dyDescent="0.3">
      <c r="C333" s="78" t="s">
        <v>168</v>
      </c>
      <c r="E333" s="168">
        <f>E143+E286+E319</f>
        <v>18011.440999999999</v>
      </c>
      <c r="F333" s="168">
        <f>F143+F286+F319</f>
        <v>15638.5</v>
      </c>
      <c r="G333" s="117"/>
    </row>
    <row r="334" spans="1:7" x14ac:dyDescent="0.3">
      <c r="C334" s="78" t="s">
        <v>164</v>
      </c>
      <c r="E334" s="168">
        <f>E62+E312</f>
        <v>17566.499</v>
      </c>
      <c r="F334" s="168">
        <f>F62+F312</f>
        <v>17566.499</v>
      </c>
      <c r="G334" s="117"/>
    </row>
    <row r="335" spans="1:7" x14ac:dyDescent="0.3">
      <c r="C335" s="78" t="s">
        <v>178</v>
      </c>
      <c r="E335" s="168">
        <f>E137+E153+E159+E171</f>
        <v>13677</v>
      </c>
      <c r="F335" s="168">
        <f>F137+F153+F159+F171</f>
        <v>13677</v>
      </c>
      <c r="G335" s="117"/>
    </row>
    <row r="336" spans="1:7" x14ac:dyDescent="0.3">
      <c r="C336" s="78" t="s">
        <v>175</v>
      </c>
      <c r="E336" s="168"/>
      <c r="F336" s="168"/>
      <c r="G336" s="117"/>
    </row>
    <row r="337" spans="1:7" x14ac:dyDescent="0.3">
      <c r="C337" s="78" t="s">
        <v>162</v>
      </c>
      <c r="E337" s="168">
        <f>E14+E19+E41+E34+E47+E82+E118+E125+E131+E281</f>
        <v>52352.483999999997</v>
      </c>
      <c r="F337" s="168">
        <f>F14+F19+F41+F34+F47+F82+F118+F125+F131+F281</f>
        <v>51452.483999999997</v>
      </c>
      <c r="G337" s="117"/>
    </row>
    <row r="338" spans="1:7" x14ac:dyDescent="0.3">
      <c r="C338" s="78"/>
      <c r="E338" s="168">
        <f>SUM(E329:E337)</f>
        <v>562261.98400000005</v>
      </c>
      <c r="F338" s="168">
        <f>SUM(F329:F337)</f>
        <v>550772.53</v>
      </c>
      <c r="G338" s="117"/>
    </row>
    <row r="339" spans="1:7" x14ac:dyDescent="0.3">
      <c r="A339" s="1"/>
      <c r="B339" s="1"/>
      <c r="C339" s="78"/>
      <c r="E339" s="168"/>
      <c r="F339" s="168"/>
      <c r="G339" s="117"/>
    </row>
    <row r="340" spans="1:7" x14ac:dyDescent="0.3">
      <c r="A340" s="1"/>
      <c r="B340" s="1"/>
      <c r="C340" s="78" t="s">
        <v>315</v>
      </c>
      <c r="E340" s="168">
        <f>E192+E195</f>
        <v>97532.907000000007</v>
      </c>
      <c r="F340" s="168">
        <f>F192+F195</f>
        <v>92144.357000000004</v>
      </c>
      <c r="G340" s="117"/>
    </row>
    <row r="341" spans="1:7" x14ac:dyDescent="0.3">
      <c r="A341" s="1"/>
      <c r="B341" s="1"/>
      <c r="C341" s="78" t="s">
        <v>317</v>
      </c>
      <c r="E341" s="168">
        <f>E204+E198+E201+E207</f>
        <v>2273.6999999999998</v>
      </c>
      <c r="F341" s="168">
        <f>F204+F198+F201+F207</f>
        <v>2273.6999999999998</v>
      </c>
      <c r="G341" s="117"/>
    </row>
    <row r="342" spans="1:7" x14ac:dyDescent="0.3">
      <c r="A342" s="1"/>
      <c r="B342" s="1"/>
      <c r="C342" s="78" t="s">
        <v>339</v>
      </c>
      <c r="E342" s="168">
        <f>E297</f>
        <v>4094</v>
      </c>
      <c r="F342" s="168">
        <f>F297</f>
        <v>4094</v>
      </c>
      <c r="G342" s="117"/>
    </row>
    <row r="343" spans="1:7" x14ac:dyDescent="0.3">
      <c r="A343" s="1"/>
      <c r="B343" s="1"/>
      <c r="C343" s="78" t="s">
        <v>318</v>
      </c>
      <c r="E343" s="168">
        <f>E213+E216+E219</f>
        <v>292289.68599999999</v>
      </c>
      <c r="F343" s="168">
        <f>F213+F216+F219</f>
        <v>291975.43299999996</v>
      </c>
      <c r="G343" s="117"/>
    </row>
    <row r="344" spans="1:7" x14ac:dyDescent="0.3">
      <c r="A344" s="1"/>
      <c r="B344" s="1"/>
      <c r="C344" s="78" t="s">
        <v>316</v>
      </c>
      <c r="E344" s="168">
        <f>E241</f>
        <v>70</v>
      </c>
      <c r="F344" s="168">
        <f>F241</f>
        <v>70</v>
      </c>
      <c r="G344" s="117"/>
    </row>
    <row r="345" spans="1:7" x14ac:dyDescent="0.3">
      <c r="A345" s="1"/>
      <c r="B345" s="1"/>
      <c r="C345" s="78" t="s">
        <v>319</v>
      </c>
      <c r="E345" s="168">
        <f>E222+E244</f>
        <v>6039</v>
      </c>
      <c r="F345" s="168">
        <f>F222+F244</f>
        <v>6039</v>
      </c>
      <c r="G345" s="117"/>
    </row>
    <row r="346" spans="1:7" x14ac:dyDescent="0.3">
      <c r="A346" s="1"/>
      <c r="B346" s="1"/>
      <c r="C346" s="78" t="s">
        <v>320</v>
      </c>
      <c r="E346" s="168">
        <f>E228</f>
        <v>19577.509999999998</v>
      </c>
      <c r="F346" s="168">
        <f>F228</f>
        <v>19177</v>
      </c>
      <c r="G346" s="117"/>
    </row>
    <row r="347" spans="1:7" x14ac:dyDescent="0.3">
      <c r="A347" s="1"/>
      <c r="B347" s="1"/>
      <c r="C347" s="78" t="s">
        <v>321</v>
      </c>
      <c r="E347" s="168">
        <f>E231</f>
        <v>79.900000000000006</v>
      </c>
      <c r="F347" s="168">
        <f>F231</f>
        <v>79.900000000000006</v>
      </c>
      <c r="G347" s="117"/>
    </row>
    <row r="348" spans="1:7" x14ac:dyDescent="0.3">
      <c r="A348" s="1"/>
      <c r="B348" s="1"/>
      <c r="C348" s="78" t="s">
        <v>322</v>
      </c>
      <c r="E348" s="168">
        <f>E254+E259+E266</f>
        <v>17311.39</v>
      </c>
      <c r="F348" s="168">
        <f>F254+F259+F266</f>
        <v>16998.189999999999</v>
      </c>
      <c r="G348" s="117"/>
    </row>
    <row r="349" spans="1:7" x14ac:dyDescent="0.3">
      <c r="A349" s="1"/>
      <c r="B349" s="1"/>
      <c r="C349" s="78" t="s">
        <v>345</v>
      </c>
      <c r="E349" s="168">
        <f>E249</f>
        <v>74</v>
      </c>
      <c r="F349" s="168">
        <f>F249</f>
        <v>74</v>
      </c>
      <c r="G349" s="117"/>
    </row>
    <row r="350" spans="1:7" x14ac:dyDescent="0.3">
      <c r="A350" s="1"/>
      <c r="B350" s="1"/>
      <c r="C350" s="78" t="s">
        <v>323</v>
      </c>
      <c r="E350" s="168">
        <f>E272</f>
        <v>6920.5029999999997</v>
      </c>
      <c r="F350" s="168">
        <f>F272</f>
        <v>6020.5029999999997</v>
      </c>
      <c r="G350" s="117"/>
    </row>
    <row r="351" spans="1:7" x14ac:dyDescent="0.3">
      <c r="A351" s="1"/>
      <c r="B351" s="1"/>
      <c r="C351" s="78" t="s">
        <v>324</v>
      </c>
      <c r="E351" s="168">
        <f>E235</f>
        <v>12984.964</v>
      </c>
      <c r="F351" s="168">
        <f>F235</f>
        <v>12084.964</v>
      </c>
      <c r="G351" s="117"/>
    </row>
    <row r="352" spans="1:7" x14ac:dyDescent="0.3">
      <c r="A352" s="1"/>
      <c r="B352" s="1"/>
      <c r="C352" s="78" t="s">
        <v>325</v>
      </c>
      <c r="E352" s="168">
        <f>E275</f>
        <v>671</v>
      </c>
      <c r="F352" s="168">
        <f>F275</f>
        <v>671</v>
      </c>
      <c r="G352" s="117"/>
    </row>
    <row r="353" spans="1:7" x14ac:dyDescent="0.3">
      <c r="A353" s="1"/>
      <c r="B353" s="1"/>
      <c r="C353" s="78" t="s">
        <v>363</v>
      </c>
      <c r="E353" s="168">
        <f>E179</f>
        <v>100</v>
      </c>
      <c r="F353" s="168">
        <f>F179</f>
        <v>100</v>
      </c>
      <c r="G353" s="117"/>
    </row>
    <row r="354" spans="1:7" x14ac:dyDescent="0.3">
      <c r="A354" s="1"/>
      <c r="B354" s="1"/>
      <c r="C354" s="78" t="s">
        <v>326</v>
      </c>
      <c r="E354" s="168">
        <f>E182</f>
        <v>45</v>
      </c>
      <c r="F354" s="168">
        <f>F182</f>
        <v>45</v>
      </c>
      <c r="G354" s="117"/>
    </row>
    <row r="355" spans="1:7" x14ac:dyDescent="0.3">
      <c r="A355" s="1"/>
      <c r="B355" s="1"/>
      <c r="C355" s="78" t="s">
        <v>364</v>
      </c>
      <c r="E355" s="168">
        <f>E185</f>
        <v>30</v>
      </c>
      <c r="F355" s="168">
        <f>F185</f>
        <v>30</v>
      </c>
      <c r="G355" s="117"/>
    </row>
    <row r="356" spans="1:7" x14ac:dyDescent="0.3">
      <c r="A356" s="1"/>
      <c r="B356" s="1"/>
      <c r="C356" s="78" t="s">
        <v>327</v>
      </c>
      <c r="E356" s="168">
        <f>E305</f>
        <v>561</v>
      </c>
      <c r="F356" s="168">
        <f>F305</f>
        <v>561</v>
      </c>
      <c r="G356" s="117"/>
    </row>
    <row r="357" spans="1:7" x14ac:dyDescent="0.3">
      <c r="A357" s="1"/>
      <c r="B357" s="1"/>
      <c r="C357" s="78" t="s">
        <v>328</v>
      </c>
      <c r="E357" s="168">
        <f>E288</f>
        <v>210</v>
      </c>
      <c r="F357" s="168">
        <f>F288</f>
        <v>210</v>
      </c>
      <c r="G357" s="117"/>
    </row>
    <row r="358" spans="1:7" x14ac:dyDescent="0.3">
      <c r="A358" s="1"/>
      <c r="B358" s="1"/>
      <c r="C358" s="78" t="s">
        <v>463</v>
      </c>
      <c r="E358" s="168"/>
      <c r="F358" s="168"/>
      <c r="G358" s="117"/>
    </row>
    <row r="359" spans="1:7" x14ac:dyDescent="0.3">
      <c r="A359" s="1"/>
      <c r="B359" s="1"/>
      <c r="C359" s="78" t="s">
        <v>329</v>
      </c>
      <c r="E359" s="168">
        <f>E145+E148</f>
        <v>1435</v>
      </c>
      <c r="F359" s="168">
        <f>F145+F148</f>
        <v>1435</v>
      </c>
      <c r="G359" s="117"/>
    </row>
    <row r="360" spans="1:7" x14ac:dyDescent="0.3">
      <c r="A360" s="1"/>
      <c r="B360" s="1"/>
      <c r="C360" s="78" t="s">
        <v>330</v>
      </c>
      <c r="E360" s="168"/>
      <c r="F360" s="168"/>
      <c r="G360" s="117"/>
    </row>
    <row r="361" spans="1:7" x14ac:dyDescent="0.3">
      <c r="A361" s="1"/>
      <c r="B361" s="1"/>
      <c r="C361" s="78" t="s">
        <v>464</v>
      </c>
      <c r="E361" s="168"/>
      <c r="F361" s="168"/>
      <c r="G361" s="117"/>
    </row>
    <row r="362" spans="1:7" x14ac:dyDescent="0.3">
      <c r="A362" s="1"/>
      <c r="B362" s="1"/>
      <c r="C362" s="78" t="s">
        <v>331</v>
      </c>
      <c r="E362" s="168">
        <f>E320+E323</f>
        <v>16192.941000000001</v>
      </c>
      <c r="F362" s="168">
        <f>F320+F323</f>
        <v>13820</v>
      </c>
      <c r="G362" s="117"/>
    </row>
    <row r="363" spans="1:7" x14ac:dyDescent="0.3">
      <c r="A363" s="1"/>
      <c r="B363" s="1"/>
      <c r="C363" s="78" t="s">
        <v>465</v>
      </c>
      <c r="E363" s="168"/>
      <c r="F363" s="168"/>
      <c r="G363" s="117"/>
    </row>
    <row r="364" spans="1:7" x14ac:dyDescent="0.3">
      <c r="A364" s="1"/>
      <c r="B364" s="1"/>
      <c r="C364" s="78" t="s">
        <v>362</v>
      </c>
      <c r="E364" s="168">
        <f>E291</f>
        <v>173.5</v>
      </c>
      <c r="F364" s="168">
        <f>F291</f>
        <v>173.5</v>
      </c>
      <c r="G364" s="117"/>
    </row>
    <row r="365" spans="1:7" x14ac:dyDescent="0.3">
      <c r="A365" s="1"/>
      <c r="B365" s="1"/>
      <c r="C365" s="78" t="s">
        <v>332</v>
      </c>
      <c r="E365" s="168">
        <f>E64+E67</f>
        <v>990.59999999999991</v>
      </c>
      <c r="F365" s="168">
        <f>F64+F67</f>
        <v>990.59999999999991</v>
      </c>
      <c r="G365" s="117"/>
    </row>
    <row r="366" spans="1:7" x14ac:dyDescent="0.3">
      <c r="A366" s="1"/>
      <c r="B366" s="1"/>
      <c r="C366" s="78" t="s">
        <v>466</v>
      </c>
      <c r="E366" s="168"/>
      <c r="F366" s="168"/>
      <c r="G366" s="117"/>
    </row>
    <row r="367" spans="1:7" x14ac:dyDescent="0.3">
      <c r="A367" s="1"/>
      <c r="B367" s="1"/>
      <c r="C367" s="78" t="s">
        <v>351</v>
      </c>
      <c r="E367" s="168">
        <f>E314</f>
        <v>881.25</v>
      </c>
      <c r="F367" s="168">
        <f>F314</f>
        <v>881.25</v>
      </c>
      <c r="G367" s="117"/>
    </row>
    <row r="368" spans="1:7" x14ac:dyDescent="0.3">
      <c r="A368" s="1"/>
      <c r="B368" s="1"/>
      <c r="C368" s="78" t="s">
        <v>333</v>
      </c>
      <c r="E368" s="168">
        <f>E70</f>
        <v>1050.0899999999999</v>
      </c>
      <c r="F368" s="168">
        <f>F70</f>
        <v>1050.0899999999999</v>
      </c>
      <c r="G368" s="117"/>
    </row>
    <row r="369" spans="1:8" x14ac:dyDescent="0.3">
      <c r="A369" s="1"/>
      <c r="B369" s="1"/>
      <c r="C369" s="78" t="s">
        <v>334</v>
      </c>
      <c r="E369" s="168">
        <f>E75</f>
        <v>14644.558999999999</v>
      </c>
      <c r="F369" s="168">
        <f>F75</f>
        <v>14644.558999999999</v>
      </c>
      <c r="G369" s="117"/>
    </row>
    <row r="370" spans="1:8" x14ac:dyDescent="0.3">
      <c r="A370" s="1"/>
      <c r="B370" s="1"/>
      <c r="C370" s="78" t="s">
        <v>467</v>
      </c>
      <c r="E370" s="168"/>
      <c r="F370" s="168"/>
      <c r="G370" s="117"/>
    </row>
    <row r="371" spans="1:8" x14ac:dyDescent="0.3">
      <c r="A371" s="1"/>
      <c r="B371" s="1"/>
      <c r="C371" s="78" t="s">
        <v>335</v>
      </c>
      <c r="E371" s="168">
        <f>E155+E161+E164+E167</f>
        <v>5050</v>
      </c>
      <c r="F371" s="168">
        <f>F155+F161+F164+F167</f>
        <v>5050</v>
      </c>
      <c r="G371" s="117"/>
    </row>
    <row r="372" spans="1:8" x14ac:dyDescent="0.3">
      <c r="A372" s="1"/>
      <c r="B372" s="1"/>
      <c r="C372" s="78" t="s">
        <v>336</v>
      </c>
      <c r="E372" s="168">
        <f>E139</f>
        <v>8377</v>
      </c>
      <c r="F372" s="168">
        <f>F139</f>
        <v>8377</v>
      </c>
      <c r="G372" s="117"/>
    </row>
    <row r="373" spans="1:8" x14ac:dyDescent="0.3">
      <c r="A373" s="1"/>
      <c r="B373" s="1"/>
      <c r="C373" s="78" t="s">
        <v>337</v>
      </c>
      <c r="E373" s="168">
        <f>E172</f>
        <v>250</v>
      </c>
      <c r="F373" s="168">
        <f>F172</f>
        <v>250</v>
      </c>
      <c r="G373" s="117"/>
    </row>
    <row r="374" spans="1:8" x14ac:dyDescent="0.3">
      <c r="A374" s="1"/>
      <c r="B374" s="1"/>
      <c r="C374" s="78" t="s">
        <v>338</v>
      </c>
      <c r="E374" s="168"/>
      <c r="F374" s="168"/>
      <c r="G374" s="117"/>
    </row>
    <row r="375" spans="1:8" x14ac:dyDescent="0.3">
      <c r="A375" s="1"/>
      <c r="B375" s="1"/>
      <c r="C375" s="78" t="s">
        <v>162</v>
      </c>
      <c r="E375" s="168">
        <f>E15+E20+E41+E23+E30+E35+E48+E55+E58+E83+E86+E96+E89+E101+E106+E111+E120+E126+E133+E282+E92</f>
        <v>52352.484000000004</v>
      </c>
      <c r="F375" s="168">
        <f>F15+F20+F41+F23+F30+F35+F48+F55+F58+F83+F86+F96+F89+F101+F106+F111+F120+F126+F133+F282+F92</f>
        <v>51452.484000000004</v>
      </c>
      <c r="G375" s="117">
        <f>SUM(E340:E374)</f>
        <v>509909.50000000006</v>
      </c>
      <c r="H375" s="117">
        <f>SUM(F340:F374)</f>
        <v>499320.04600000003</v>
      </c>
    </row>
    <row r="376" spans="1:8" x14ac:dyDescent="0.3">
      <c r="A376" s="1"/>
      <c r="B376" s="1"/>
      <c r="C376" s="78"/>
      <c r="E376" s="168">
        <f>SUM(E340:E375)</f>
        <v>562261.98400000005</v>
      </c>
      <c r="F376" s="168">
        <f>SUM(F340:F375)</f>
        <v>550772.53</v>
      </c>
      <c r="G376" s="117"/>
    </row>
    <row r="377" spans="1:8" x14ac:dyDescent="0.3">
      <c r="A377" s="1"/>
      <c r="B377" s="1"/>
      <c r="C377" s="78"/>
      <c r="E377" s="168"/>
      <c r="F377" s="168"/>
      <c r="G377" s="117"/>
      <c r="H377" s="117"/>
    </row>
    <row r="378" spans="1:8" x14ac:dyDescent="0.3">
      <c r="A378" s="1"/>
      <c r="B378" s="1"/>
      <c r="C378" s="78"/>
      <c r="E378" s="79"/>
      <c r="F378" s="79"/>
    </row>
    <row r="379" spans="1:8" x14ac:dyDescent="0.3">
      <c r="A379" s="1"/>
      <c r="B379" s="1"/>
      <c r="C379" s="78"/>
      <c r="E379" s="79"/>
      <c r="F379" s="79"/>
      <c r="G379" s="169"/>
    </row>
    <row r="380" spans="1:8" x14ac:dyDescent="0.3">
      <c r="A380" s="1"/>
      <c r="B380" s="1"/>
      <c r="C380" s="78"/>
      <c r="E380" s="79"/>
      <c r="F380" s="79"/>
    </row>
    <row r="381" spans="1:8" x14ac:dyDescent="0.3">
      <c r="A381" s="1"/>
      <c r="B381" s="1"/>
      <c r="C381" s="78"/>
      <c r="E381" s="79"/>
      <c r="F381" s="79"/>
    </row>
    <row r="382" spans="1:8" x14ac:dyDescent="0.3">
      <c r="A382" s="1"/>
      <c r="B382" s="1"/>
      <c r="C382" s="78"/>
    </row>
    <row r="383" spans="1:8" x14ac:dyDescent="0.3">
      <c r="A383" s="1"/>
      <c r="B383" s="1"/>
      <c r="C383" s="78"/>
    </row>
    <row r="384" spans="1:8" x14ac:dyDescent="0.3">
      <c r="A384" s="1"/>
      <c r="B384" s="1"/>
      <c r="C384" s="78"/>
      <c r="E384" s="79"/>
      <c r="F384" s="79"/>
    </row>
    <row r="385" spans="1:6" x14ac:dyDescent="0.3">
      <c r="A385" s="1"/>
      <c r="B385" s="1"/>
      <c r="C385" s="78"/>
    </row>
    <row r="386" spans="1:6" x14ac:dyDescent="0.3">
      <c r="A386" s="1"/>
      <c r="B386" s="1"/>
      <c r="C386" s="78"/>
    </row>
    <row r="387" spans="1:6" x14ac:dyDescent="0.3">
      <c r="A387" s="1"/>
      <c r="B387" s="1"/>
      <c r="C387" s="78"/>
    </row>
    <row r="388" spans="1:6" x14ac:dyDescent="0.3">
      <c r="A388" s="1"/>
      <c r="B388" s="1"/>
      <c r="C388" s="78"/>
      <c r="F388" s="70"/>
    </row>
  </sheetData>
  <mergeCells count="7">
    <mergeCell ref="A328:E328"/>
    <mergeCell ref="A5:F5"/>
    <mergeCell ref="A6:F6"/>
    <mergeCell ref="A7:F7"/>
    <mergeCell ref="A8:F8"/>
    <mergeCell ref="A9:F9"/>
    <mergeCell ref="A326:D326"/>
  </mergeCells>
  <pageMargins left="0.7" right="0.7" top="0.75" bottom="0.75" header="0.3" footer="0.3"/>
  <pageSetup paperSize="9" scale="67" orientation="portrait" r:id="rId1"/>
  <colBreaks count="1" manualBreakCount="1">
    <brk id="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view="pageBreakPreview" topLeftCell="A40" zoomScale="93" zoomScaleNormal="100" zoomScaleSheetLayoutView="93" workbookViewId="0">
      <selection activeCell="C56" sqref="C56"/>
    </sheetView>
  </sheetViews>
  <sheetFormatPr defaultRowHeight="18.75" x14ac:dyDescent="0.3"/>
  <cols>
    <col min="1" max="1" width="92.28515625" style="70" customWidth="1"/>
    <col min="2" max="2" width="17.7109375" style="70" customWidth="1"/>
    <col min="3" max="3" width="18.140625" style="70" customWidth="1"/>
    <col min="4" max="4" width="9.140625" style="11"/>
    <col min="5" max="5" width="17.140625" style="5" customWidth="1"/>
    <col min="6" max="6" width="13.5703125" style="11" customWidth="1"/>
    <col min="7" max="7" width="12.28515625" style="1" customWidth="1"/>
    <col min="8" max="8" width="11.28515625" style="1" bestFit="1" customWidth="1"/>
    <col min="9" max="9" width="12.425781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123" t="s">
        <v>382</v>
      </c>
    </row>
    <row r="2" spans="1:11" x14ac:dyDescent="0.3">
      <c r="C2" s="151" t="s">
        <v>418</v>
      </c>
    </row>
    <row r="3" spans="1:11" x14ac:dyDescent="0.3">
      <c r="C3" s="151" t="s">
        <v>493</v>
      </c>
    </row>
    <row r="4" spans="1:11" x14ac:dyDescent="0.3">
      <c r="C4" s="94"/>
    </row>
    <row r="5" spans="1:11" x14ac:dyDescent="0.3">
      <c r="A5" s="214" t="s">
        <v>285</v>
      </c>
      <c r="B5" s="220"/>
      <c r="C5" s="220"/>
    </row>
    <row r="6" spans="1:11" x14ac:dyDescent="0.3">
      <c r="A6" s="221" t="s">
        <v>514</v>
      </c>
      <c r="B6" s="222"/>
      <c r="C6" s="222"/>
    </row>
    <row r="7" spans="1:11" s="10" customFormat="1" x14ac:dyDescent="0.3">
      <c r="A7" s="80"/>
      <c r="B7" s="81"/>
      <c r="C7" s="82" t="s">
        <v>343</v>
      </c>
      <c r="D7" s="12"/>
      <c r="E7" s="14"/>
      <c r="F7" s="12"/>
    </row>
    <row r="8" spans="1:11" x14ac:dyDescent="0.25">
      <c r="A8" s="49" t="s">
        <v>350</v>
      </c>
      <c r="B8" s="49" t="s">
        <v>3</v>
      </c>
      <c r="C8" s="49" t="s">
        <v>286</v>
      </c>
    </row>
    <row r="9" spans="1:11" ht="37.5" x14ac:dyDescent="0.25">
      <c r="A9" s="51" t="s">
        <v>603</v>
      </c>
      <c r="B9" s="52" t="s">
        <v>190</v>
      </c>
      <c r="C9" s="106">
        <f>C10+C14+C18+C21+C22</f>
        <v>441558.83200000005</v>
      </c>
      <c r="E9" s="126">
        <f>'прил 13'!E366</f>
        <v>441558.83200000005</v>
      </c>
      <c r="F9" s="126"/>
      <c r="G9" s="115"/>
      <c r="H9" s="115"/>
      <c r="I9" s="115"/>
      <c r="J9" s="115"/>
      <c r="K9" s="115"/>
    </row>
    <row r="10" spans="1:11" ht="39" x14ac:dyDescent="0.35">
      <c r="A10" s="83" t="s">
        <v>607</v>
      </c>
      <c r="B10" s="84" t="s">
        <v>191</v>
      </c>
      <c r="C10" s="121">
        <f>C11+C12+C13</f>
        <v>106917.55499999999</v>
      </c>
      <c r="E10" s="126"/>
      <c r="F10" s="126"/>
      <c r="G10" s="115"/>
      <c r="H10" s="115"/>
      <c r="I10" s="115"/>
      <c r="J10" s="115"/>
      <c r="K10" s="115"/>
    </row>
    <row r="11" spans="1:11" ht="37.5" x14ac:dyDescent="0.25">
      <c r="A11" s="85" t="s">
        <v>293</v>
      </c>
      <c r="B11" s="86" t="s">
        <v>315</v>
      </c>
      <c r="C11" s="122">
        <v>97941.054999999993</v>
      </c>
      <c r="E11" s="126"/>
      <c r="F11" s="126"/>
      <c r="G11" s="115"/>
      <c r="H11" s="115"/>
      <c r="I11" s="115"/>
      <c r="J11" s="115"/>
      <c r="K11" s="115"/>
    </row>
    <row r="12" spans="1:11" ht="37.5" x14ac:dyDescent="0.25">
      <c r="A12" s="85" t="s">
        <v>294</v>
      </c>
      <c r="B12" s="86" t="s">
        <v>317</v>
      </c>
      <c r="C12" s="122">
        <v>4882.5</v>
      </c>
      <c r="E12" s="126"/>
      <c r="F12" s="126"/>
      <c r="G12" s="115"/>
      <c r="H12" s="115"/>
      <c r="I12" s="115"/>
      <c r="J12" s="115"/>
      <c r="K12" s="115"/>
    </row>
    <row r="13" spans="1:11" x14ac:dyDescent="0.25">
      <c r="A13" s="87" t="s">
        <v>295</v>
      </c>
      <c r="B13" s="86" t="s">
        <v>339</v>
      </c>
      <c r="C13" s="122">
        <v>4094</v>
      </c>
      <c r="E13" s="126"/>
      <c r="F13" s="126"/>
      <c r="G13" s="115"/>
      <c r="H13" s="115"/>
      <c r="I13" s="115"/>
      <c r="J13" s="115"/>
      <c r="K13" s="115"/>
    </row>
    <row r="14" spans="1:11" ht="39" x14ac:dyDescent="0.25">
      <c r="A14" s="88" t="s">
        <v>605</v>
      </c>
      <c r="B14" s="84" t="s">
        <v>203</v>
      </c>
      <c r="C14" s="121">
        <f>C15+C16+C17</f>
        <v>297435.75400000002</v>
      </c>
      <c r="E14" s="126"/>
      <c r="F14" s="126"/>
      <c r="G14" s="115"/>
      <c r="H14" s="115"/>
      <c r="I14" s="115"/>
      <c r="J14" s="115"/>
      <c r="K14" s="115"/>
    </row>
    <row r="15" spans="1:11" ht="37.5" x14ac:dyDescent="0.25">
      <c r="A15" s="85" t="s">
        <v>296</v>
      </c>
      <c r="B15" s="86" t="s">
        <v>318</v>
      </c>
      <c r="C15" s="122">
        <v>290748.45400000003</v>
      </c>
      <c r="E15" s="126"/>
      <c r="F15" s="126"/>
      <c r="G15" s="115"/>
      <c r="H15" s="115"/>
      <c r="I15" s="115"/>
      <c r="J15" s="115"/>
      <c r="K15" s="115"/>
    </row>
    <row r="16" spans="1:11" ht="37.5" x14ac:dyDescent="0.25">
      <c r="A16" s="87" t="s">
        <v>297</v>
      </c>
      <c r="B16" s="86" t="s">
        <v>316</v>
      </c>
      <c r="C16" s="122">
        <v>648.29999999999995</v>
      </c>
      <c r="E16" s="126"/>
      <c r="F16" s="126"/>
      <c r="G16" s="115"/>
      <c r="H16" s="115"/>
      <c r="I16" s="115"/>
      <c r="J16" s="115"/>
      <c r="K16" s="115"/>
    </row>
    <row r="17" spans="1:11" ht="37.5" x14ac:dyDescent="0.25">
      <c r="A17" s="87" t="s">
        <v>365</v>
      </c>
      <c r="B17" s="86" t="s">
        <v>319</v>
      </c>
      <c r="C17" s="122">
        <v>6039</v>
      </c>
      <c r="E17" s="126"/>
      <c r="F17" s="126"/>
      <c r="G17" s="115"/>
      <c r="H17" s="115"/>
      <c r="I17" s="115"/>
      <c r="J17" s="115"/>
      <c r="K17" s="115"/>
    </row>
    <row r="18" spans="1:11" ht="39" x14ac:dyDescent="0.25">
      <c r="A18" s="88" t="s">
        <v>591</v>
      </c>
      <c r="B18" s="84" t="s">
        <v>208</v>
      </c>
      <c r="C18" s="121">
        <f>C19+C20</f>
        <v>19820.133000000002</v>
      </c>
      <c r="E18" s="126"/>
      <c r="F18" s="126"/>
      <c r="G18" s="115"/>
      <c r="H18" s="115"/>
      <c r="I18" s="115"/>
      <c r="J18" s="115"/>
      <c r="K18" s="115"/>
    </row>
    <row r="19" spans="1:11" ht="37.5" x14ac:dyDescent="0.25">
      <c r="A19" s="85" t="s">
        <v>298</v>
      </c>
      <c r="B19" s="86" t="s">
        <v>320</v>
      </c>
      <c r="C19" s="122">
        <v>19740.233</v>
      </c>
      <c r="E19" s="126"/>
      <c r="F19" s="126"/>
      <c r="G19" s="115"/>
      <c r="H19" s="115"/>
      <c r="I19" s="115"/>
      <c r="J19" s="115"/>
      <c r="K19" s="115"/>
    </row>
    <row r="20" spans="1:11" ht="37.5" x14ac:dyDescent="0.25">
      <c r="A20" s="85" t="s">
        <v>299</v>
      </c>
      <c r="B20" s="86" t="s">
        <v>321</v>
      </c>
      <c r="C20" s="122">
        <v>79.900000000000006</v>
      </c>
      <c r="E20" s="126"/>
      <c r="F20" s="126"/>
      <c r="G20" s="115"/>
      <c r="H20" s="115"/>
      <c r="I20" s="115"/>
      <c r="J20" s="115"/>
      <c r="K20" s="115"/>
    </row>
    <row r="21" spans="1:11" ht="37.5" x14ac:dyDescent="0.25">
      <c r="A21" s="85" t="s">
        <v>300</v>
      </c>
      <c r="B21" s="86" t="s">
        <v>322</v>
      </c>
      <c r="C21" s="122">
        <v>17311.39</v>
      </c>
      <c r="E21" s="126"/>
      <c r="F21" s="126"/>
      <c r="G21" s="115"/>
      <c r="H21" s="115"/>
      <c r="I21" s="115"/>
      <c r="J21" s="115"/>
      <c r="K21" s="115"/>
    </row>
    <row r="22" spans="1:11" x14ac:dyDescent="0.25">
      <c r="A22" s="85" t="s">
        <v>346</v>
      </c>
      <c r="B22" s="86" t="s">
        <v>345</v>
      </c>
      <c r="C22" s="122">
        <v>74</v>
      </c>
      <c r="E22" s="126"/>
      <c r="F22" s="126"/>
      <c r="G22" s="115"/>
      <c r="H22" s="115"/>
      <c r="I22" s="115"/>
      <c r="J22" s="115"/>
      <c r="K22" s="115"/>
    </row>
    <row r="23" spans="1:11" ht="37.5" x14ac:dyDescent="0.25">
      <c r="A23" s="51" t="s">
        <v>604</v>
      </c>
      <c r="B23" s="52" t="s">
        <v>188</v>
      </c>
      <c r="C23" s="106">
        <f>C24+C25+C26</f>
        <v>20691.114999999998</v>
      </c>
      <c r="E23" s="126">
        <f>'прил 13'!E367</f>
        <v>20691.114999999998</v>
      </c>
      <c r="F23" s="126"/>
      <c r="G23" s="115"/>
      <c r="H23" s="115"/>
      <c r="I23" s="115"/>
      <c r="J23" s="115"/>
      <c r="K23" s="115"/>
    </row>
    <row r="24" spans="1:11" ht="37.5" x14ac:dyDescent="0.25">
      <c r="A24" s="85" t="s">
        <v>301</v>
      </c>
      <c r="B24" s="86" t="s">
        <v>323</v>
      </c>
      <c r="C24" s="122">
        <v>6920.5029999999997</v>
      </c>
      <c r="E24" s="126"/>
      <c r="F24" s="126"/>
      <c r="G24" s="115"/>
      <c r="H24" s="115"/>
      <c r="I24" s="115"/>
      <c r="J24" s="115"/>
      <c r="K24" s="115"/>
    </row>
    <row r="25" spans="1:11" ht="37.5" x14ac:dyDescent="0.25">
      <c r="A25" s="85" t="s">
        <v>298</v>
      </c>
      <c r="B25" s="86" t="s">
        <v>324</v>
      </c>
      <c r="C25" s="122">
        <v>13049.611999999999</v>
      </c>
      <c r="E25" s="126"/>
      <c r="F25" s="126"/>
      <c r="G25" s="115"/>
      <c r="H25" s="115"/>
      <c r="I25" s="115"/>
      <c r="J25" s="115"/>
      <c r="K25" s="115"/>
    </row>
    <row r="26" spans="1:11" x14ac:dyDescent="0.25">
      <c r="A26" s="85" t="s">
        <v>302</v>
      </c>
      <c r="B26" s="86" t="s">
        <v>325</v>
      </c>
      <c r="C26" s="122">
        <v>721</v>
      </c>
      <c r="E26" s="126"/>
      <c r="F26" s="126"/>
      <c r="G26" s="115"/>
      <c r="H26" s="115"/>
      <c r="I26" s="115"/>
      <c r="J26" s="115"/>
      <c r="K26" s="115"/>
    </row>
    <row r="27" spans="1:11" ht="37.5" x14ac:dyDescent="0.25">
      <c r="A27" s="51" t="s">
        <v>619</v>
      </c>
      <c r="B27" s="52" t="s">
        <v>186</v>
      </c>
      <c r="C27" s="106">
        <f>C28+C30+C31</f>
        <v>175</v>
      </c>
      <c r="E27" s="126">
        <f>'прил 13'!E368</f>
        <v>175</v>
      </c>
      <c r="F27" s="126"/>
      <c r="G27" s="115"/>
      <c r="H27" s="115"/>
      <c r="I27" s="115"/>
      <c r="J27" s="115"/>
      <c r="K27" s="115"/>
    </row>
    <row r="28" spans="1:11" ht="58.5" x14ac:dyDescent="0.25">
      <c r="A28" s="89" t="s">
        <v>620</v>
      </c>
      <c r="B28" s="84" t="s">
        <v>356</v>
      </c>
      <c r="C28" s="121">
        <f>C29</f>
        <v>100</v>
      </c>
      <c r="E28" s="126"/>
      <c r="F28" s="126"/>
      <c r="G28" s="115"/>
      <c r="H28" s="115"/>
      <c r="I28" s="115"/>
      <c r="J28" s="115"/>
      <c r="K28" s="115"/>
    </row>
    <row r="29" spans="1:11" ht="37.5" x14ac:dyDescent="0.25">
      <c r="A29" s="85" t="s">
        <v>366</v>
      </c>
      <c r="B29" s="86" t="s">
        <v>363</v>
      </c>
      <c r="C29" s="107">
        <v>100</v>
      </c>
      <c r="E29" s="126"/>
      <c r="F29" s="126"/>
      <c r="G29" s="115"/>
      <c r="H29" s="115"/>
      <c r="I29" s="115"/>
      <c r="J29" s="115"/>
      <c r="K29" s="115"/>
    </row>
    <row r="30" spans="1:11" ht="37.5" x14ac:dyDescent="0.25">
      <c r="A30" s="85" t="s">
        <v>303</v>
      </c>
      <c r="B30" s="86" t="s">
        <v>326</v>
      </c>
      <c r="C30" s="122">
        <v>45</v>
      </c>
      <c r="E30" s="126"/>
      <c r="F30" s="126"/>
      <c r="G30" s="115"/>
      <c r="H30" s="115"/>
      <c r="I30" s="115"/>
      <c r="J30" s="115"/>
      <c r="K30" s="115"/>
    </row>
    <row r="31" spans="1:11" x14ac:dyDescent="0.25">
      <c r="A31" s="85" t="s">
        <v>367</v>
      </c>
      <c r="B31" s="86" t="s">
        <v>364</v>
      </c>
      <c r="C31" s="122">
        <v>30</v>
      </c>
      <c r="E31" s="126"/>
      <c r="F31" s="126"/>
      <c r="G31" s="115"/>
      <c r="H31" s="115"/>
      <c r="I31" s="115"/>
      <c r="J31" s="115"/>
      <c r="K31" s="115"/>
    </row>
    <row r="32" spans="1:11" ht="37.5" x14ac:dyDescent="0.25">
      <c r="A32" s="51" t="s">
        <v>621</v>
      </c>
      <c r="B32" s="52" t="s">
        <v>290</v>
      </c>
      <c r="C32" s="106">
        <f>C33</f>
        <v>1761</v>
      </c>
      <c r="E32" s="126">
        <f>'прил 13'!E369</f>
        <v>1761</v>
      </c>
      <c r="F32" s="126"/>
      <c r="G32" s="115"/>
      <c r="H32" s="115"/>
      <c r="I32" s="115"/>
      <c r="J32" s="115"/>
      <c r="K32" s="115"/>
    </row>
    <row r="33" spans="1:11" ht="37.5" x14ac:dyDescent="0.25">
      <c r="A33" s="85" t="s">
        <v>304</v>
      </c>
      <c r="B33" s="86" t="s">
        <v>327</v>
      </c>
      <c r="C33" s="122">
        <v>1761</v>
      </c>
      <c r="E33" s="126"/>
      <c r="F33" s="126"/>
      <c r="G33" s="115"/>
      <c r="H33" s="115"/>
      <c r="I33" s="115"/>
      <c r="J33" s="115"/>
      <c r="K33" s="115"/>
    </row>
    <row r="34" spans="1:11" ht="37.5" x14ac:dyDescent="0.25">
      <c r="A34" s="51" t="s">
        <v>606</v>
      </c>
      <c r="B34" s="52" t="s">
        <v>168</v>
      </c>
      <c r="C34" s="106">
        <f>C35+C37+C39+C40</f>
        <v>20689.43</v>
      </c>
      <c r="E34" s="126">
        <f>'прил 13'!E370</f>
        <v>20689.43</v>
      </c>
      <c r="F34" s="126"/>
      <c r="G34" s="115"/>
      <c r="H34" s="115"/>
      <c r="I34" s="115"/>
      <c r="J34" s="115"/>
      <c r="K34" s="115"/>
    </row>
    <row r="35" spans="1:11" ht="19.5" x14ac:dyDescent="0.25">
      <c r="A35" s="88" t="s">
        <v>622</v>
      </c>
      <c r="B35" s="84" t="s">
        <v>195</v>
      </c>
      <c r="C35" s="121">
        <f>C36</f>
        <v>210</v>
      </c>
      <c r="E35" s="126"/>
      <c r="F35" s="126"/>
      <c r="G35" s="115"/>
      <c r="H35" s="115"/>
      <c r="I35" s="115"/>
      <c r="J35" s="115"/>
      <c r="K35" s="115"/>
    </row>
    <row r="36" spans="1:11" x14ac:dyDescent="0.25">
      <c r="A36" s="87" t="s">
        <v>305</v>
      </c>
      <c r="B36" s="86" t="s">
        <v>328</v>
      </c>
      <c r="C36" s="122">
        <v>210</v>
      </c>
      <c r="E36" s="126"/>
      <c r="F36" s="126"/>
      <c r="G36" s="115"/>
      <c r="H36" s="115"/>
      <c r="I36" s="115"/>
      <c r="J36" s="115"/>
      <c r="K36" s="115"/>
    </row>
    <row r="37" spans="1:11" ht="58.5" x14ac:dyDescent="0.25">
      <c r="A37" s="88" t="s">
        <v>577</v>
      </c>
      <c r="B37" s="84" t="s">
        <v>292</v>
      </c>
      <c r="C37" s="121">
        <f>C38</f>
        <v>1435</v>
      </c>
      <c r="E37" s="126"/>
      <c r="F37" s="126"/>
      <c r="G37" s="115"/>
      <c r="H37" s="115"/>
      <c r="I37" s="115"/>
      <c r="J37" s="115"/>
      <c r="K37" s="115"/>
    </row>
    <row r="38" spans="1:11" ht="37.5" x14ac:dyDescent="0.25">
      <c r="A38" s="87" t="s">
        <v>306</v>
      </c>
      <c r="B38" s="86" t="s">
        <v>329</v>
      </c>
      <c r="C38" s="122">
        <v>1435</v>
      </c>
      <c r="E38" s="126"/>
      <c r="F38" s="126"/>
      <c r="G38" s="115"/>
      <c r="H38" s="115"/>
      <c r="I38" s="115"/>
      <c r="J38" s="115"/>
      <c r="K38" s="115"/>
    </row>
    <row r="39" spans="1:11" ht="37.5" x14ac:dyDescent="0.25">
      <c r="A39" s="87" t="s">
        <v>307</v>
      </c>
      <c r="B39" s="86" t="s">
        <v>331</v>
      </c>
      <c r="C39" s="122">
        <v>18870.93</v>
      </c>
      <c r="E39" s="126"/>
      <c r="F39" s="126"/>
      <c r="G39" s="115"/>
      <c r="H39" s="115"/>
      <c r="I39" s="115"/>
      <c r="J39" s="115"/>
      <c r="K39" s="115"/>
    </row>
    <row r="40" spans="1:11" ht="37.5" x14ac:dyDescent="0.25">
      <c r="A40" s="87" t="s">
        <v>368</v>
      </c>
      <c r="B40" s="86" t="s">
        <v>362</v>
      </c>
      <c r="C40" s="122">
        <v>173.5</v>
      </c>
      <c r="E40" s="126"/>
      <c r="F40" s="126"/>
      <c r="G40" s="115"/>
      <c r="H40" s="115"/>
      <c r="I40" s="115"/>
      <c r="J40" s="115"/>
      <c r="K40" s="115"/>
    </row>
    <row r="41" spans="1:11" ht="37.5" x14ac:dyDescent="0.25">
      <c r="A41" s="51" t="s">
        <v>569</v>
      </c>
      <c r="B41" s="52" t="s">
        <v>164</v>
      </c>
      <c r="C41" s="106">
        <f>C42+C46+C47+C44</f>
        <v>17566.499</v>
      </c>
      <c r="E41" s="126">
        <f>'прил 13'!E371</f>
        <v>17566.499</v>
      </c>
      <c r="F41" s="126"/>
      <c r="G41" s="115"/>
      <c r="H41" s="115"/>
      <c r="I41" s="115"/>
      <c r="J41" s="115"/>
      <c r="K41" s="115"/>
    </row>
    <row r="42" spans="1:11" ht="19.5" x14ac:dyDescent="0.25">
      <c r="A42" s="88" t="s">
        <v>570</v>
      </c>
      <c r="B42" s="84" t="s">
        <v>172</v>
      </c>
      <c r="C42" s="121">
        <f>C43</f>
        <v>990.6</v>
      </c>
      <c r="E42" s="126"/>
      <c r="F42" s="126"/>
      <c r="G42" s="115"/>
      <c r="H42" s="115"/>
      <c r="I42" s="115"/>
      <c r="J42" s="115"/>
      <c r="K42" s="115"/>
    </row>
    <row r="43" spans="1:11" ht="37.5" x14ac:dyDescent="0.25">
      <c r="A43" s="87" t="s">
        <v>308</v>
      </c>
      <c r="B43" s="86" t="s">
        <v>332</v>
      </c>
      <c r="C43" s="122">
        <v>990.6</v>
      </c>
      <c r="E43" s="126"/>
      <c r="F43" s="126"/>
      <c r="G43" s="115"/>
      <c r="H43" s="115"/>
      <c r="I43" s="115"/>
      <c r="J43" s="115"/>
      <c r="K43" s="115"/>
    </row>
    <row r="44" spans="1:11" ht="56.25" x14ac:dyDescent="0.25">
      <c r="A44" s="51" t="s">
        <v>623</v>
      </c>
      <c r="B44" s="52" t="s">
        <v>360</v>
      </c>
      <c r="C44" s="106">
        <f>C45</f>
        <v>881.25</v>
      </c>
      <c r="E44" s="126"/>
      <c r="F44" s="126"/>
      <c r="G44" s="115"/>
      <c r="H44" s="115"/>
      <c r="I44" s="115"/>
      <c r="J44" s="115"/>
      <c r="K44" s="115"/>
    </row>
    <row r="45" spans="1:11" ht="37.5" x14ac:dyDescent="0.25">
      <c r="A45" s="15" t="s">
        <v>369</v>
      </c>
      <c r="B45" s="54" t="s">
        <v>351</v>
      </c>
      <c r="C45" s="107">
        <v>881.25</v>
      </c>
      <c r="E45" s="126"/>
      <c r="F45" s="126"/>
      <c r="G45" s="115"/>
      <c r="H45" s="115"/>
      <c r="I45" s="115"/>
      <c r="J45" s="115"/>
      <c r="K45" s="115"/>
    </row>
    <row r="46" spans="1:11" ht="37.5" x14ac:dyDescent="0.25">
      <c r="A46" s="85" t="s">
        <v>309</v>
      </c>
      <c r="B46" s="86" t="s">
        <v>333</v>
      </c>
      <c r="C46" s="122">
        <v>1050.0899999999999</v>
      </c>
      <c r="E46" s="126"/>
      <c r="F46" s="126"/>
      <c r="G46" s="115"/>
      <c r="H46" s="115"/>
      <c r="I46" s="115"/>
      <c r="J46" s="115"/>
      <c r="K46" s="115"/>
    </row>
    <row r="47" spans="1:11" ht="37.5" x14ac:dyDescent="0.25">
      <c r="A47" s="85" t="s">
        <v>310</v>
      </c>
      <c r="B47" s="86" t="s">
        <v>334</v>
      </c>
      <c r="C47" s="122">
        <v>14644.558999999999</v>
      </c>
      <c r="E47" s="126"/>
      <c r="F47" s="126"/>
      <c r="G47" s="115"/>
      <c r="H47" s="115"/>
      <c r="I47" s="115"/>
      <c r="J47" s="115"/>
      <c r="K47" s="115"/>
    </row>
    <row r="48" spans="1:11" ht="56.25" x14ac:dyDescent="0.25">
      <c r="A48" s="51" t="s">
        <v>574</v>
      </c>
      <c r="B48" s="52" t="s">
        <v>178</v>
      </c>
      <c r="C48" s="106">
        <f>C49+C51+C53</f>
        <v>14532</v>
      </c>
      <c r="E48" s="126">
        <f>'прил 13'!E372</f>
        <v>14532</v>
      </c>
      <c r="F48" s="126"/>
      <c r="G48" s="115"/>
      <c r="H48" s="115"/>
      <c r="I48" s="115"/>
      <c r="J48" s="115"/>
      <c r="K48" s="115"/>
    </row>
    <row r="49" spans="1:11" ht="58.5" x14ac:dyDescent="0.25">
      <c r="A49" s="90" t="s">
        <v>578</v>
      </c>
      <c r="B49" s="84" t="s">
        <v>182</v>
      </c>
      <c r="C49" s="121">
        <f>C50</f>
        <v>5905</v>
      </c>
      <c r="E49" s="126"/>
      <c r="F49" s="126"/>
      <c r="G49" s="115"/>
      <c r="H49" s="115"/>
      <c r="I49" s="115"/>
      <c r="J49" s="115"/>
      <c r="K49" s="115"/>
    </row>
    <row r="50" spans="1:11" ht="37.5" x14ac:dyDescent="0.25">
      <c r="A50" s="85" t="s">
        <v>311</v>
      </c>
      <c r="B50" s="86" t="s">
        <v>335</v>
      </c>
      <c r="C50" s="122">
        <v>5905</v>
      </c>
      <c r="E50" s="126"/>
      <c r="F50" s="126"/>
      <c r="G50" s="115"/>
      <c r="H50" s="115"/>
      <c r="I50" s="115"/>
      <c r="J50" s="115"/>
      <c r="K50" s="115"/>
    </row>
    <row r="51" spans="1:11" ht="39" x14ac:dyDescent="0.25">
      <c r="A51" s="90" t="s">
        <v>575</v>
      </c>
      <c r="B51" s="84" t="s">
        <v>179</v>
      </c>
      <c r="C51" s="121">
        <f>C52</f>
        <v>8377</v>
      </c>
      <c r="E51" s="126"/>
      <c r="F51" s="126"/>
      <c r="G51" s="115"/>
      <c r="H51" s="115"/>
      <c r="I51" s="115"/>
      <c r="J51" s="115"/>
      <c r="K51" s="115"/>
    </row>
    <row r="52" spans="1:11" ht="37.5" x14ac:dyDescent="0.25">
      <c r="A52" s="91" t="s">
        <v>312</v>
      </c>
      <c r="B52" s="86" t="s">
        <v>336</v>
      </c>
      <c r="C52" s="122">
        <v>8377</v>
      </c>
      <c r="E52" s="126"/>
      <c r="F52" s="126"/>
      <c r="G52" s="115"/>
      <c r="H52" s="115"/>
      <c r="I52" s="115"/>
      <c r="J52" s="115"/>
      <c r="K52" s="115"/>
    </row>
    <row r="53" spans="1:11" x14ac:dyDescent="0.25">
      <c r="A53" s="91" t="s">
        <v>313</v>
      </c>
      <c r="B53" s="86" t="s">
        <v>337</v>
      </c>
      <c r="C53" s="122">
        <v>250</v>
      </c>
      <c r="E53" s="126"/>
      <c r="F53" s="126"/>
      <c r="G53" s="115"/>
      <c r="H53" s="115"/>
      <c r="I53" s="115"/>
      <c r="J53" s="115"/>
      <c r="K53" s="115"/>
    </row>
    <row r="54" spans="1:11" ht="75" x14ac:dyDescent="0.3">
      <c r="A54" s="92" t="s">
        <v>624</v>
      </c>
      <c r="B54" s="52" t="s">
        <v>175</v>
      </c>
      <c r="C54" s="106">
        <f>C55</f>
        <v>150.39099999999999</v>
      </c>
      <c r="E54" s="126">
        <f>'прил 13'!E373</f>
        <v>150.39099999999999</v>
      </c>
      <c r="F54" s="126"/>
      <c r="G54" s="115"/>
      <c r="H54" s="115"/>
      <c r="I54" s="115"/>
      <c r="J54" s="115"/>
      <c r="K54" s="115"/>
    </row>
    <row r="55" spans="1:11" ht="37.5" x14ac:dyDescent="0.25">
      <c r="A55" s="91" t="s">
        <v>314</v>
      </c>
      <c r="B55" s="86" t="s">
        <v>338</v>
      </c>
      <c r="C55" s="122">
        <v>150.39099999999999</v>
      </c>
      <c r="E55" s="126"/>
      <c r="F55" s="126"/>
      <c r="G55" s="115"/>
      <c r="H55" s="115"/>
      <c r="I55" s="115"/>
      <c r="J55" s="115"/>
      <c r="K55" s="115"/>
    </row>
    <row r="56" spans="1:11" x14ac:dyDescent="0.3">
      <c r="A56" s="213" t="s">
        <v>148</v>
      </c>
      <c r="B56" s="213"/>
      <c r="C56" s="113">
        <f>C9+C23+C27+C32+C34+C41+C48+C54</f>
        <v>517124.26700000005</v>
      </c>
      <c r="E56" s="127"/>
      <c r="F56" s="127"/>
      <c r="G56" s="115"/>
      <c r="H56" s="115"/>
      <c r="I56" s="115"/>
      <c r="J56" s="115"/>
      <c r="K56" s="115"/>
    </row>
    <row r="57" spans="1:11" x14ac:dyDescent="0.3">
      <c r="A57" s="67"/>
      <c r="B57" s="67"/>
      <c r="C57" s="67"/>
      <c r="E57" s="6"/>
      <c r="F57" s="6"/>
      <c r="G57" s="2"/>
      <c r="H57" s="2"/>
      <c r="I57" s="4"/>
      <c r="J57" s="2"/>
      <c r="K57" s="4"/>
    </row>
    <row r="58" spans="1:11" x14ac:dyDescent="0.3">
      <c r="A58" s="216"/>
      <c r="B58" s="216"/>
      <c r="C58" s="216"/>
      <c r="E58" s="6"/>
      <c r="F58" s="6"/>
      <c r="G58" s="2"/>
      <c r="H58" s="4"/>
      <c r="I58" s="2"/>
      <c r="J58" s="2"/>
      <c r="K58" s="4"/>
    </row>
    <row r="63" spans="1:11" x14ac:dyDescent="0.3">
      <c r="A63" s="70" t="s">
        <v>68</v>
      </c>
    </row>
  </sheetData>
  <mergeCells count="4">
    <mergeCell ref="A58:C58"/>
    <mergeCell ref="A5:C5"/>
    <mergeCell ref="A6:C6"/>
    <mergeCell ref="A56:B56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view="pageBreakPreview" zoomScaleNormal="100" zoomScaleSheetLayoutView="100" workbookViewId="0">
      <selection activeCell="D17" sqref="D17"/>
    </sheetView>
  </sheetViews>
  <sheetFormatPr defaultRowHeight="18.75" x14ac:dyDescent="0.3"/>
  <cols>
    <col min="1" max="1" width="78.5703125" style="156" customWidth="1"/>
    <col min="2" max="2" width="14.85546875" style="70" customWidth="1"/>
    <col min="3" max="3" width="16.140625" style="70" customWidth="1"/>
    <col min="4" max="4" width="16.140625" style="156" customWidth="1"/>
    <col min="5" max="5" width="17.140625" style="5" customWidth="1"/>
    <col min="6" max="6" width="13.5703125" style="11" customWidth="1"/>
    <col min="7" max="7" width="12.28515625" style="1" customWidth="1"/>
    <col min="8" max="9" width="11.28515625" style="1" bestFit="1" customWidth="1"/>
    <col min="10" max="10" width="13.5703125" style="1" customWidth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D1" s="125" t="s">
        <v>485</v>
      </c>
    </row>
    <row r="2" spans="1:11" x14ac:dyDescent="0.3">
      <c r="D2" s="151" t="s">
        <v>418</v>
      </c>
    </row>
    <row r="3" spans="1:11" x14ac:dyDescent="0.3">
      <c r="D3" s="151" t="s">
        <v>493</v>
      </c>
    </row>
    <row r="4" spans="1:11" x14ac:dyDescent="0.3">
      <c r="D4" s="125"/>
    </row>
    <row r="5" spans="1:11" x14ac:dyDescent="0.3">
      <c r="A5" s="214" t="s">
        <v>285</v>
      </c>
      <c r="B5" s="214"/>
      <c r="C5" s="214"/>
      <c r="D5" s="214"/>
    </row>
    <row r="6" spans="1:11" x14ac:dyDescent="0.3">
      <c r="A6" s="221" t="s">
        <v>486</v>
      </c>
      <c r="B6" s="221"/>
      <c r="C6" s="221"/>
      <c r="D6" s="221"/>
    </row>
    <row r="7" spans="1:11" x14ac:dyDescent="0.3">
      <c r="A7" s="221" t="s">
        <v>515</v>
      </c>
      <c r="B7" s="221"/>
      <c r="C7" s="221"/>
      <c r="D7" s="221"/>
    </row>
    <row r="8" spans="1:11" s="10" customFormat="1" x14ac:dyDescent="0.3">
      <c r="A8" s="170"/>
      <c r="B8" s="149"/>
      <c r="C8" s="171"/>
      <c r="D8" s="82" t="s">
        <v>343</v>
      </c>
      <c r="E8" s="14"/>
      <c r="F8" s="12"/>
    </row>
    <row r="9" spans="1:11" ht="37.5" x14ac:dyDescent="0.25">
      <c r="A9" s="48" t="s">
        <v>350</v>
      </c>
      <c r="B9" s="49" t="s">
        <v>3</v>
      </c>
      <c r="C9" s="49" t="s">
        <v>468</v>
      </c>
      <c r="D9" s="49" t="s">
        <v>509</v>
      </c>
    </row>
    <row r="10" spans="1:11" ht="36" customHeight="1" x14ac:dyDescent="0.25">
      <c r="A10" s="51" t="s">
        <v>587</v>
      </c>
      <c r="B10" s="52" t="s">
        <v>190</v>
      </c>
      <c r="C10" s="106">
        <f>C11+C15+C19+C22+C23</f>
        <v>439342.09299999999</v>
      </c>
      <c r="D10" s="106">
        <f>D11+D15+D19+D22+D23</f>
        <v>432925.58</v>
      </c>
      <c r="E10" s="126">
        <f>'прил 14'!E329</f>
        <v>439342.09300000005</v>
      </c>
      <c r="F10" s="126">
        <f>'прил 14'!F329</f>
        <v>432925.58</v>
      </c>
      <c r="G10" s="115"/>
      <c r="H10" s="2"/>
      <c r="I10" s="2"/>
      <c r="J10" s="2"/>
      <c r="K10" s="4"/>
    </row>
    <row r="11" spans="1:11" ht="35.25" customHeight="1" x14ac:dyDescent="0.25">
      <c r="A11" s="172" t="s">
        <v>625</v>
      </c>
      <c r="B11" s="84" t="s">
        <v>191</v>
      </c>
      <c r="C11" s="121">
        <f>C12+C13+C14</f>
        <v>103900.607</v>
      </c>
      <c r="D11" s="121">
        <f>D12+D13+D14</f>
        <v>98512.057000000001</v>
      </c>
      <c r="E11" s="126"/>
      <c r="F11" s="126"/>
      <c r="G11" s="115"/>
      <c r="H11" s="2"/>
      <c r="I11" s="2"/>
      <c r="J11" s="2"/>
      <c r="K11" s="4"/>
    </row>
    <row r="12" spans="1:11" ht="36" customHeight="1" x14ac:dyDescent="0.25">
      <c r="A12" s="173" t="s">
        <v>293</v>
      </c>
      <c r="B12" s="86" t="s">
        <v>315</v>
      </c>
      <c r="C12" s="122">
        <v>97532.907000000007</v>
      </c>
      <c r="D12" s="174">
        <v>92144.357000000004</v>
      </c>
      <c r="E12" s="126"/>
      <c r="F12" s="126"/>
      <c r="G12" s="115"/>
      <c r="H12" s="2"/>
      <c r="I12" s="2"/>
      <c r="J12" s="2"/>
      <c r="K12" s="4"/>
    </row>
    <row r="13" spans="1:11" ht="37.5" x14ac:dyDescent="0.25">
      <c r="A13" s="173" t="s">
        <v>294</v>
      </c>
      <c r="B13" s="86" t="s">
        <v>317</v>
      </c>
      <c r="C13" s="122">
        <v>2273.6999999999998</v>
      </c>
      <c r="D13" s="174">
        <v>2273.6999999999998</v>
      </c>
      <c r="E13" s="126"/>
      <c r="F13" s="126"/>
      <c r="G13" s="115"/>
      <c r="H13" s="2"/>
      <c r="I13" s="2"/>
      <c r="J13" s="2"/>
      <c r="K13" s="4"/>
    </row>
    <row r="14" spans="1:11" ht="19.5" customHeight="1" x14ac:dyDescent="0.25">
      <c r="A14" s="175" t="s">
        <v>295</v>
      </c>
      <c r="B14" s="86" t="s">
        <v>339</v>
      </c>
      <c r="C14" s="122">
        <v>4094</v>
      </c>
      <c r="D14" s="174">
        <v>4094</v>
      </c>
      <c r="E14" s="126"/>
      <c r="F14" s="126"/>
      <c r="G14" s="115"/>
      <c r="H14" s="2"/>
      <c r="I14" s="2"/>
      <c r="J14" s="2"/>
      <c r="K14" s="4"/>
    </row>
    <row r="15" spans="1:11" ht="37.5" customHeight="1" x14ac:dyDescent="0.25">
      <c r="A15" s="176" t="s">
        <v>590</v>
      </c>
      <c r="B15" s="84" t="s">
        <v>203</v>
      </c>
      <c r="C15" s="121">
        <f>C16+C17+C18</f>
        <v>298398.68599999999</v>
      </c>
      <c r="D15" s="121">
        <f>D16+D17+D18</f>
        <v>298084.43300000002</v>
      </c>
      <c r="E15" s="126"/>
      <c r="F15" s="126"/>
      <c r="G15" s="115"/>
      <c r="H15" s="2"/>
      <c r="I15" s="2"/>
      <c r="J15" s="2"/>
      <c r="K15" s="4"/>
    </row>
    <row r="16" spans="1:11" ht="33.75" customHeight="1" x14ac:dyDescent="0.25">
      <c r="A16" s="173" t="s">
        <v>296</v>
      </c>
      <c r="B16" s="86" t="s">
        <v>318</v>
      </c>
      <c r="C16" s="122">
        <v>292289.68599999999</v>
      </c>
      <c r="D16" s="174">
        <v>291975.43300000002</v>
      </c>
      <c r="E16" s="126"/>
      <c r="F16" s="126"/>
      <c r="G16" s="115"/>
      <c r="H16" s="2"/>
      <c r="I16" s="2"/>
      <c r="J16" s="2"/>
      <c r="K16" s="4"/>
    </row>
    <row r="17" spans="1:11" ht="37.5" x14ac:dyDescent="0.25">
      <c r="A17" s="175" t="s">
        <v>297</v>
      </c>
      <c r="B17" s="86" t="s">
        <v>316</v>
      </c>
      <c r="C17" s="122">
        <v>70</v>
      </c>
      <c r="D17" s="174">
        <v>70</v>
      </c>
      <c r="E17" s="126"/>
      <c r="F17" s="126"/>
      <c r="G17" s="115"/>
      <c r="H17" s="2"/>
      <c r="I17" s="2"/>
      <c r="J17" s="2"/>
      <c r="K17" s="4"/>
    </row>
    <row r="18" spans="1:11" ht="37.5" x14ac:dyDescent="0.25">
      <c r="A18" s="175" t="s">
        <v>487</v>
      </c>
      <c r="B18" s="86" t="s">
        <v>319</v>
      </c>
      <c r="C18" s="122">
        <v>6039</v>
      </c>
      <c r="D18" s="174">
        <v>6039</v>
      </c>
      <c r="E18" s="126"/>
      <c r="F18" s="126"/>
      <c r="G18" s="115"/>
      <c r="H18" s="2"/>
      <c r="I18" s="2"/>
      <c r="J18" s="2"/>
      <c r="K18" s="4"/>
    </row>
    <row r="19" spans="1:11" ht="42" customHeight="1" x14ac:dyDescent="0.25">
      <c r="A19" s="176" t="s">
        <v>591</v>
      </c>
      <c r="B19" s="84" t="s">
        <v>208</v>
      </c>
      <c r="C19" s="121">
        <f>C20+C21</f>
        <v>19657.41</v>
      </c>
      <c r="D19" s="121">
        <f>D20+D21</f>
        <v>19256.900000000001</v>
      </c>
      <c r="E19" s="126"/>
      <c r="F19" s="126"/>
      <c r="G19" s="115"/>
      <c r="H19" s="2"/>
      <c r="I19" s="2"/>
      <c r="J19" s="2"/>
      <c r="K19" s="4"/>
    </row>
    <row r="20" spans="1:11" ht="37.5" x14ac:dyDescent="0.25">
      <c r="A20" s="173" t="s">
        <v>298</v>
      </c>
      <c r="B20" s="86" t="s">
        <v>320</v>
      </c>
      <c r="C20" s="122">
        <v>19577.509999999998</v>
      </c>
      <c r="D20" s="174">
        <v>19177</v>
      </c>
      <c r="E20" s="126"/>
      <c r="F20" s="126"/>
      <c r="G20" s="115"/>
      <c r="H20" s="2"/>
      <c r="I20" s="2"/>
      <c r="J20" s="2"/>
      <c r="K20" s="4"/>
    </row>
    <row r="21" spans="1:11" ht="37.5" x14ac:dyDescent="0.25">
      <c r="A21" s="173" t="s">
        <v>299</v>
      </c>
      <c r="B21" s="86" t="s">
        <v>321</v>
      </c>
      <c r="C21" s="122">
        <v>79.900000000000006</v>
      </c>
      <c r="D21" s="174">
        <v>79.900000000000006</v>
      </c>
      <c r="E21" s="126"/>
      <c r="F21" s="126"/>
      <c r="G21" s="115"/>
      <c r="H21" s="2"/>
      <c r="I21" s="2"/>
      <c r="J21" s="2"/>
      <c r="K21" s="4"/>
    </row>
    <row r="22" spans="1:11" ht="37.5" x14ac:dyDescent="0.25">
      <c r="A22" s="173" t="s">
        <v>300</v>
      </c>
      <c r="B22" s="86" t="s">
        <v>322</v>
      </c>
      <c r="C22" s="122">
        <v>17311.39</v>
      </c>
      <c r="D22" s="174">
        <v>16998.189999999999</v>
      </c>
      <c r="E22" s="126"/>
      <c r="F22" s="126"/>
      <c r="G22" s="115"/>
      <c r="H22" s="2"/>
      <c r="I22" s="2"/>
      <c r="J22" s="2"/>
      <c r="K22" s="4"/>
    </row>
    <row r="23" spans="1:11" ht="19.5" customHeight="1" x14ac:dyDescent="0.25">
      <c r="A23" s="173" t="s">
        <v>346</v>
      </c>
      <c r="B23" s="86" t="s">
        <v>345</v>
      </c>
      <c r="C23" s="122">
        <v>74</v>
      </c>
      <c r="D23" s="174">
        <v>74</v>
      </c>
      <c r="E23" s="126"/>
      <c r="F23" s="126"/>
      <c r="G23" s="115"/>
      <c r="H23" s="2"/>
      <c r="I23" s="2"/>
      <c r="J23" s="2"/>
      <c r="K23" s="4"/>
    </row>
    <row r="24" spans="1:11" ht="36.75" customHeight="1" x14ac:dyDescent="0.25">
      <c r="A24" s="51" t="s">
        <v>581</v>
      </c>
      <c r="B24" s="52" t="s">
        <v>188</v>
      </c>
      <c r="C24" s="106">
        <f>C25+C26+C27</f>
        <v>20576.467000000001</v>
      </c>
      <c r="D24" s="106">
        <f>D25+D26+D27</f>
        <v>18776.467000000001</v>
      </c>
      <c r="E24" s="126">
        <f>'прил 14'!E330</f>
        <v>20576.467000000001</v>
      </c>
      <c r="F24" s="126">
        <f>'прил 14'!F330</f>
        <v>18776.467000000001</v>
      </c>
      <c r="G24" s="115"/>
      <c r="H24" s="2"/>
      <c r="I24" s="2"/>
      <c r="J24" s="2"/>
      <c r="K24" s="4"/>
    </row>
    <row r="25" spans="1:11" ht="37.5" x14ac:dyDescent="0.25">
      <c r="A25" s="173" t="s">
        <v>301</v>
      </c>
      <c r="B25" s="86" t="s">
        <v>323</v>
      </c>
      <c r="C25" s="122">
        <v>6920.5029999999997</v>
      </c>
      <c r="D25" s="174">
        <v>6020.5029999999997</v>
      </c>
      <c r="E25" s="126"/>
      <c r="F25" s="126"/>
      <c r="G25" s="115"/>
      <c r="H25" s="2"/>
      <c r="I25" s="2"/>
      <c r="J25" s="2"/>
      <c r="K25" s="4"/>
    </row>
    <row r="26" spans="1:11" ht="37.5" x14ac:dyDescent="0.25">
      <c r="A26" s="173" t="s">
        <v>298</v>
      </c>
      <c r="B26" s="86" t="s">
        <v>324</v>
      </c>
      <c r="C26" s="122">
        <v>12984.964</v>
      </c>
      <c r="D26" s="174">
        <v>12084.964</v>
      </c>
      <c r="E26" s="126"/>
      <c r="F26" s="126"/>
      <c r="G26" s="115"/>
      <c r="H26" s="2"/>
      <c r="I26" s="2"/>
      <c r="J26" s="2"/>
      <c r="K26" s="4"/>
    </row>
    <row r="27" spans="1:11" ht="18.75" customHeight="1" x14ac:dyDescent="0.25">
      <c r="A27" s="173" t="s">
        <v>302</v>
      </c>
      <c r="B27" s="86" t="s">
        <v>325</v>
      </c>
      <c r="C27" s="122">
        <v>671</v>
      </c>
      <c r="D27" s="174">
        <v>671</v>
      </c>
      <c r="E27" s="126"/>
      <c r="F27" s="126"/>
      <c r="G27" s="115"/>
      <c r="H27" s="2"/>
      <c r="I27" s="2"/>
      <c r="J27" s="2"/>
      <c r="K27" s="4"/>
    </row>
    <row r="28" spans="1:11" ht="36.75" customHeight="1" x14ac:dyDescent="0.25">
      <c r="A28" s="51" t="s">
        <v>579</v>
      </c>
      <c r="B28" s="52" t="s">
        <v>186</v>
      </c>
      <c r="C28" s="106">
        <f>C29+C31+C32</f>
        <v>175</v>
      </c>
      <c r="D28" s="106">
        <f>D29+D31+D32</f>
        <v>175</v>
      </c>
      <c r="E28" s="126">
        <f>'прил 14'!E331</f>
        <v>175</v>
      </c>
      <c r="F28" s="126">
        <f>'прил 14'!F331</f>
        <v>175</v>
      </c>
      <c r="G28" s="115"/>
      <c r="H28" s="2"/>
      <c r="I28" s="2"/>
      <c r="J28" s="2"/>
      <c r="K28" s="4"/>
    </row>
    <row r="29" spans="1:11" ht="58.5" customHeight="1" x14ac:dyDescent="0.25">
      <c r="A29" s="89" t="s">
        <v>626</v>
      </c>
      <c r="B29" s="84" t="s">
        <v>356</v>
      </c>
      <c r="C29" s="121">
        <f>C30</f>
        <v>100</v>
      </c>
      <c r="D29" s="121">
        <f>D30</f>
        <v>100</v>
      </c>
      <c r="E29" s="126"/>
      <c r="F29" s="126"/>
      <c r="G29" s="115"/>
      <c r="H29" s="2"/>
      <c r="I29" s="2"/>
      <c r="J29" s="2"/>
      <c r="K29" s="4"/>
    </row>
    <row r="30" spans="1:11" ht="36.75" customHeight="1" x14ac:dyDescent="0.25">
      <c r="A30" s="173" t="s">
        <v>488</v>
      </c>
      <c r="B30" s="86" t="s">
        <v>363</v>
      </c>
      <c r="C30" s="107">
        <v>100</v>
      </c>
      <c r="D30" s="122">
        <v>100</v>
      </c>
      <c r="E30" s="126"/>
      <c r="F30" s="126"/>
      <c r="G30" s="115"/>
      <c r="H30" s="2"/>
      <c r="I30" s="2"/>
      <c r="J30" s="2"/>
      <c r="K30" s="4"/>
    </row>
    <row r="31" spans="1:11" ht="37.5" x14ac:dyDescent="0.25">
      <c r="A31" s="173" t="s">
        <v>303</v>
      </c>
      <c r="B31" s="86" t="s">
        <v>326</v>
      </c>
      <c r="C31" s="122">
        <v>45</v>
      </c>
      <c r="D31" s="174">
        <v>45</v>
      </c>
      <c r="E31" s="126"/>
      <c r="F31" s="126"/>
      <c r="G31" s="115"/>
      <c r="H31" s="2"/>
      <c r="I31" s="2"/>
      <c r="J31" s="2"/>
      <c r="K31" s="4"/>
    </row>
    <row r="32" spans="1:11" ht="22.5" customHeight="1" x14ac:dyDescent="0.25">
      <c r="A32" s="173" t="s">
        <v>367</v>
      </c>
      <c r="B32" s="86" t="s">
        <v>364</v>
      </c>
      <c r="C32" s="122">
        <v>30</v>
      </c>
      <c r="D32" s="174">
        <v>30</v>
      </c>
      <c r="E32" s="126"/>
      <c r="F32" s="126"/>
      <c r="G32" s="115"/>
      <c r="H32" s="2"/>
      <c r="I32" s="2"/>
      <c r="J32" s="2"/>
      <c r="K32" s="4"/>
    </row>
    <row r="33" spans="1:11" ht="38.25" customHeight="1" x14ac:dyDescent="0.25">
      <c r="A33" s="51" t="s">
        <v>609</v>
      </c>
      <c r="B33" s="52" t="s">
        <v>290</v>
      </c>
      <c r="C33" s="106">
        <f>C34</f>
        <v>561</v>
      </c>
      <c r="D33" s="106">
        <f>D34</f>
        <v>561</v>
      </c>
      <c r="E33" s="126">
        <f>'прил 14'!E332</f>
        <v>561</v>
      </c>
      <c r="F33" s="126">
        <f>'прил 14'!F332</f>
        <v>561</v>
      </c>
      <c r="G33" s="115"/>
      <c r="H33" s="2"/>
      <c r="I33" s="2"/>
      <c r="J33" s="2"/>
      <c r="K33" s="4"/>
    </row>
    <row r="34" spans="1:11" ht="39" customHeight="1" x14ac:dyDescent="0.25">
      <c r="A34" s="173" t="s">
        <v>304</v>
      </c>
      <c r="B34" s="86" t="s">
        <v>327</v>
      </c>
      <c r="C34" s="122">
        <v>561</v>
      </c>
      <c r="D34" s="174">
        <v>561</v>
      </c>
      <c r="E34" s="126"/>
      <c r="F34" s="126"/>
      <c r="G34" s="115"/>
      <c r="H34" s="2"/>
      <c r="I34" s="2"/>
      <c r="J34" s="2"/>
      <c r="K34" s="4"/>
    </row>
    <row r="35" spans="1:11" ht="36" customHeight="1" x14ac:dyDescent="0.25">
      <c r="A35" s="51" t="s">
        <v>576</v>
      </c>
      <c r="B35" s="52" t="s">
        <v>168</v>
      </c>
      <c r="C35" s="106">
        <f>C36+C38+C40+C41</f>
        <v>18011.440999999999</v>
      </c>
      <c r="D35" s="106">
        <f>D36+D38+D40+D41</f>
        <v>15638.5</v>
      </c>
      <c r="E35" s="126">
        <f>'прил 14'!E333</f>
        <v>18011.440999999999</v>
      </c>
      <c r="F35" s="126">
        <f>'прил 14'!F333</f>
        <v>15638.5</v>
      </c>
      <c r="G35" s="115"/>
      <c r="H35" s="2"/>
      <c r="I35" s="2"/>
      <c r="J35" s="2"/>
      <c r="K35" s="4"/>
    </row>
    <row r="36" spans="1:11" ht="24" customHeight="1" x14ac:dyDescent="0.25">
      <c r="A36" s="176" t="s">
        <v>622</v>
      </c>
      <c r="B36" s="84" t="s">
        <v>195</v>
      </c>
      <c r="C36" s="121">
        <f>C37</f>
        <v>210</v>
      </c>
      <c r="D36" s="121">
        <f>D37</f>
        <v>210</v>
      </c>
      <c r="E36" s="126"/>
      <c r="F36" s="126"/>
      <c r="G36" s="115"/>
      <c r="H36" s="2"/>
      <c r="I36" s="2"/>
      <c r="J36" s="2"/>
      <c r="K36" s="4"/>
    </row>
    <row r="37" spans="1:11" x14ac:dyDescent="0.25">
      <c r="A37" s="175" t="s">
        <v>305</v>
      </c>
      <c r="B37" s="86" t="s">
        <v>328</v>
      </c>
      <c r="C37" s="122">
        <v>210</v>
      </c>
      <c r="D37" s="174">
        <v>210</v>
      </c>
      <c r="E37" s="126"/>
      <c r="F37" s="126"/>
      <c r="G37" s="115"/>
      <c r="H37" s="2"/>
      <c r="I37" s="2"/>
      <c r="J37" s="2"/>
      <c r="K37" s="4"/>
    </row>
    <row r="38" spans="1:11" ht="57" customHeight="1" x14ac:dyDescent="0.25">
      <c r="A38" s="176" t="s">
        <v>611</v>
      </c>
      <c r="B38" s="84" t="s">
        <v>292</v>
      </c>
      <c r="C38" s="121">
        <f>C39</f>
        <v>1435</v>
      </c>
      <c r="D38" s="121">
        <f>D39</f>
        <v>1435</v>
      </c>
      <c r="E38" s="126"/>
      <c r="F38" s="126"/>
      <c r="G38" s="115"/>
      <c r="H38" s="2"/>
      <c r="I38" s="2"/>
      <c r="J38" s="2"/>
      <c r="K38" s="4"/>
    </row>
    <row r="39" spans="1:11" ht="37.5" x14ac:dyDescent="0.25">
      <c r="A39" s="175" t="s">
        <v>306</v>
      </c>
      <c r="B39" s="86" t="s">
        <v>329</v>
      </c>
      <c r="C39" s="122">
        <v>1435</v>
      </c>
      <c r="D39" s="174">
        <v>1435</v>
      </c>
      <c r="E39" s="126"/>
      <c r="F39" s="126"/>
      <c r="G39" s="115"/>
      <c r="H39" s="2"/>
      <c r="I39" s="2"/>
      <c r="J39" s="2"/>
      <c r="K39" s="4"/>
    </row>
    <row r="40" spans="1:11" ht="37.5" customHeight="1" x14ac:dyDescent="0.25">
      <c r="A40" s="175" t="s">
        <v>307</v>
      </c>
      <c r="B40" s="86" t="s">
        <v>331</v>
      </c>
      <c r="C40" s="122">
        <v>16192.941000000001</v>
      </c>
      <c r="D40" s="174">
        <v>13820</v>
      </c>
      <c r="E40" s="126"/>
      <c r="F40" s="126"/>
      <c r="G40" s="115"/>
      <c r="H40" s="2"/>
      <c r="I40" s="2"/>
      <c r="J40" s="2"/>
      <c r="K40" s="4"/>
    </row>
    <row r="41" spans="1:11" ht="38.25" customHeight="1" x14ac:dyDescent="0.25">
      <c r="A41" s="175" t="s">
        <v>368</v>
      </c>
      <c r="B41" s="86" t="s">
        <v>362</v>
      </c>
      <c r="C41" s="122">
        <v>173.5</v>
      </c>
      <c r="D41" s="174">
        <v>173.5</v>
      </c>
      <c r="E41" s="126"/>
      <c r="F41" s="126"/>
      <c r="G41" s="115"/>
      <c r="H41" s="2"/>
      <c r="I41" s="2"/>
      <c r="J41" s="2"/>
      <c r="K41" s="4"/>
    </row>
    <row r="42" spans="1:11" ht="37.5" customHeight="1" x14ac:dyDescent="0.25">
      <c r="A42" s="51" t="s">
        <v>569</v>
      </c>
      <c r="B42" s="52" t="s">
        <v>164</v>
      </c>
      <c r="C42" s="106">
        <f>C43+C47+C48+C45</f>
        <v>17566.499</v>
      </c>
      <c r="D42" s="106">
        <f>D43+D47+D48+D45</f>
        <v>17566.499</v>
      </c>
      <c r="E42" s="126">
        <f>'прил 14'!E334</f>
        <v>17566.499</v>
      </c>
      <c r="F42" s="126">
        <f>'прил 14'!F334</f>
        <v>17566.499</v>
      </c>
      <c r="G42" s="115"/>
      <c r="H42" s="2"/>
      <c r="I42" s="2"/>
      <c r="J42" s="2"/>
      <c r="K42" s="4"/>
    </row>
    <row r="43" spans="1:11" ht="39" x14ac:dyDescent="0.25">
      <c r="A43" s="176" t="s">
        <v>570</v>
      </c>
      <c r="B43" s="84" t="s">
        <v>172</v>
      </c>
      <c r="C43" s="121">
        <f>C44</f>
        <v>990.6</v>
      </c>
      <c r="D43" s="121">
        <f>D44</f>
        <v>990.6</v>
      </c>
      <c r="E43" s="126"/>
      <c r="F43" s="126"/>
      <c r="G43" s="115"/>
      <c r="H43" s="2"/>
      <c r="I43" s="2"/>
      <c r="J43" s="2"/>
      <c r="K43" s="4"/>
    </row>
    <row r="44" spans="1:11" ht="35.25" customHeight="1" x14ac:dyDescent="0.25">
      <c r="A44" s="175" t="s">
        <v>308</v>
      </c>
      <c r="B44" s="86" t="s">
        <v>332</v>
      </c>
      <c r="C44" s="122">
        <v>990.6</v>
      </c>
      <c r="D44" s="174">
        <v>990.6</v>
      </c>
      <c r="E44" s="126"/>
      <c r="F44" s="126"/>
      <c r="G44" s="115"/>
      <c r="H44" s="2"/>
      <c r="I44" s="2"/>
      <c r="J44" s="2"/>
      <c r="K44" s="4"/>
    </row>
    <row r="45" spans="1:11" s="181" customFormat="1" ht="36.75" customHeight="1" x14ac:dyDescent="0.25">
      <c r="A45" s="89" t="s">
        <v>596</v>
      </c>
      <c r="B45" s="84" t="s">
        <v>360</v>
      </c>
      <c r="C45" s="121">
        <f>C46</f>
        <v>881.25</v>
      </c>
      <c r="D45" s="121">
        <f>D46</f>
        <v>881.25</v>
      </c>
      <c r="E45" s="177"/>
      <c r="F45" s="177"/>
      <c r="G45" s="178"/>
      <c r="H45" s="179"/>
      <c r="I45" s="179"/>
      <c r="J45" s="179"/>
      <c r="K45" s="180"/>
    </row>
    <row r="46" spans="1:11" ht="37.5" x14ac:dyDescent="0.25">
      <c r="A46" s="175" t="s">
        <v>369</v>
      </c>
      <c r="B46" s="86" t="s">
        <v>351</v>
      </c>
      <c r="C46" s="122">
        <v>881.25</v>
      </c>
      <c r="D46" s="174">
        <v>881.25</v>
      </c>
      <c r="E46" s="126"/>
      <c r="F46" s="126"/>
      <c r="G46" s="115"/>
      <c r="H46" s="2"/>
      <c r="I46" s="2"/>
      <c r="J46" s="2"/>
      <c r="K46" s="4"/>
    </row>
    <row r="47" spans="1:11" ht="37.5" x14ac:dyDescent="0.25">
      <c r="A47" s="173" t="s">
        <v>309</v>
      </c>
      <c r="B47" s="86" t="s">
        <v>333</v>
      </c>
      <c r="C47" s="122">
        <v>1050.0899999999999</v>
      </c>
      <c r="D47" s="174">
        <v>1050.0899999999999</v>
      </c>
      <c r="E47" s="126"/>
      <c r="F47" s="126"/>
      <c r="G47" s="115"/>
      <c r="H47" s="2"/>
      <c r="I47" s="2"/>
      <c r="J47" s="2"/>
      <c r="K47" s="4"/>
    </row>
    <row r="48" spans="1:11" ht="37.5" x14ac:dyDescent="0.25">
      <c r="A48" s="173" t="s">
        <v>310</v>
      </c>
      <c r="B48" s="86" t="s">
        <v>334</v>
      </c>
      <c r="C48" s="122">
        <v>14644.558999999999</v>
      </c>
      <c r="D48" s="174">
        <v>14644.558999999999</v>
      </c>
      <c r="E48" s="126"/>
      <c r="F48" s="126"/>
      <c r="G48" s="115"/>
      <c r="H48" s="2"/>
      <c r="I48" s="2"/>
      <c r="J48" s="2"/>
      <c r="K48" s="4"/>
    </row>
    <row r="49" spans="1:11" ht="57" customHeight="1" x14ac:dyDescent="0.25">
      <c r="A49" s="51" t="s">
        <v>574</v>
      </c>
      <c r="B49" s="52" t="s">
        <v>178</v>
      </c>
      <c r="C49" s="106">
        <f>C50+C52+C54</f>
        <v>13677</v>
      </c>
      <c r="D49" s="106">
        <f>D50+D52+D54</f>
        <v>13677</v>
      </c>
      <c r="E49" s="126">
        <f>'прил 14'!E335</f>
        <v>13677</v>
      </c>
      <c r="F49" s="126">
        <f>'прил 14'!F335</f>
        <v>13677</v>
      </c>
      <c r="G49" s="115"/>
      <c r="H49" s="2"/>
      <c r="I49" s="2"/>
      <c r="J49" s="2"/>
      <c r="K49" s="4"/>
    </row>
    <row r="50" spans="1:11" ht="58.5" x14ac:dyDescent="0.25">
      <c r="A50" s="182" t="s">
        <v>578</v>
      </c>
      <c r="B50" s="84" t="s">
        <v>182</v>
      </c>
      <c r="C50" s="121">
        <f>C51</f>
        <v>5050</v>
      </c>
      <c r="D50" s="121">
        <f>D51</f>
        <v>5050</v>
      </c>
      <c r="E50" s="126"/>
      <c r="F50" s="126"/>
      <c r="G50" s="115"/>
      <c r="H50" s="2"/>
      <c r="I50" s="2"/>
      <c r="J50" s="2"/>
      <c r="K50" s="4"/>
    </row>
    <row r="51" spans="1:11" ht="36" customHeight="1" x14ac:dyDescent="0.25">
      <c r="A51" s="173" t="s">
        <v>311</v>
      </c>
      <c r="B51" s="86" t="s">
        <v>335</v>
      </c>
      <c r="C51" s="122">
        <v>5050</v>
      </c>
      <c r="D51" s="174">
        <v>5050</v>
      </c>
      <c r="E51" s="126"/>
      <c r="F51" s="126"/>
      <c r="G51" s="115"/>
      <c r="H51" s="2"/>
      <c r="I51" s="2"/>
      <c r="J51" s="2"/>
      <c r="K51" s="4"/>
    </row>
    <row r="52" spans="1:11" ht="39" customHeight="1" x14ac:dyDescent="0.25">
      <c r="A52" s="182" t="s">
        <v>575</v>
      </c>
      <c r="B52" s="84" t="s">
        <v>179</v>
      </c>
      <c r="C52" s="121">
        <f>C53</f>
        <v>8377</v>
      </c>
      <c r="D52" s="121">
        <f>D53</f>
        <v>8377</v>
      </c>
      <c r="E52" s="126"/>
      <c r="F52" s="126"/>
      <c r="G52" s="115"/>
      <c r="H52" s="2"/>
      <c r="I52" s="2"/>
      <c r="J52" s="2"/>
      <c r="K52" s="4"/>
    </row>
    <row r="53" spans="1:11" ht="37.5" x14ac:dyDescent="0.25">
      <c r="A53" s="183" t="s">
        <v>312</v>
      </c>
      <c r="B53" s="86" t="s">
        <v>336</v>
      </c>
      <c r="C53" s="122">
        <v>8377</v>
      </c>
      <c r="D53" s="174">
        <v>8377</v>
      </c>
      <c r="E53" s="126"/>
      <c r="F53" s="126"/>
      <c r="G53" s="115"/>
      <c r="H53" s="2"/>
      <c r="I53" s="2"/>
      <c r="J53" s="2"/>
      <c r="K53" s="4"/>
    </row>
    <row r="54" spans="1:11" x14ac:dyDescent="0.25">
      <c r="A54" s="183" t="s">
        <v>313</v>
      </c>
      <c r="B54" s="86" t="s">
        <v>337</v>
      </c>
      <c r="C54" s="122">
        <v>250</v>
      </c>
      <c r="D54" s="174">
        <v>250</v>
      </c>
      <c r="E54" s="126"/>
      <c r="F54" s="126"/>
      <c r="G54" s="115"/>
      <c r="H54" s="2"/>
      <c r="I54" s="2"/>
      <c r="J54" s="2"/>
      <c r="K54" s="4"/>
    </row>
    <row r="55" spans="1:11" x14ac:dyDescent="0.3">
      <c r="A55" s="213" t="s">
        <v>148</v>
      </c>
      <c r="B55" s="213"/>
      <c r="C55" s="113">
        <f>C10+C24+C28+C33+C35+C42+C49</f>
        <v>509909.5</v>
      </c>
      <c r="D55" s="113">
        <f>D10+D24+D28+D33+D35+D42+D49</f>
        <v>499320.04600000003</v>
      </c>
      <c r="E55" s="127">
        <f>'прил 14'!G375</f>
        <v>509909.50000000006</v>
      </c>
      <c r="F55" s="127">
        <f>'прил 14'!H375</f>
        <v>499320.04600000003</v>
      </c>
      <c r="G55" s="115"/>
      <c r="H55" s="4"/>
      <c r="I55" s="4"/>
      <c r="J55" s="4"/>
      <c r="K55" s="4"/>
    </row>
    <row r="56" spans="1:11" x14ac:dyDescent="0.3">
      <c r="A56" s="66"/>
      <c r="B56" s="67"/>
      <c r="C56" s="67"/>
      <c r="E56" s="6"/>
      <c r="F56" s="6"/>
      <c r="G56" s="2"/>
      <c r="H56" s="2"/>
      <c r="I56" s="4"/>
      <c r="J56" s="2"/>
      <c r="K56" s="4"/>
    </row>
    <row r="57" spans="1:11" x14ac:dyDescent="0.3">
      <c r="A57" s="216"/>
      <c r="B57" s="216"/>
      <c r="C57" s="216"/>
      <c r="E57" s="6"/>
      <c r="F57" s="6"/>
      <c r="G57" s="2"/>
      <c r="H57" s="4"/>
      <c r="I57" s="2"/>
      <c r="J57" s="2"/>
      <c r="K57" s="4"/>
    </row>
    <row r="62" spans="1:11" x14ac:dyDescent="0.25">
      <c r="A62" s="156" t="s">
        <v>68</v>
      </c>
      <c r="B62" s="1"/>
      <c r="C62" s="1"/>
      <c r="D62" s="1"/>
      <c r="E62" s="1"/>
      <c r="F62" s="1"/>
    </row>
  </sheetData>
  <mergeCells count="5">
    <mergeCell ref="A5:D5"/>
    <mergeCell ref="A6:D6"/>
    <mergeCell ref="A7:D7"/>
    <mergeCell ref="A55:B55"/>
    <mergeCell ref="A57:C57"/>
  </mergeCells>
  <pageMargins left="0.7" right="0.7" top="0.75" bottom="0.75" header="0.3" footer="0.3"/>
  <pageSetup paperSize="9" scale="69" orientation="portrait" r:id="rId1"/>
  <colBreaks count="1" manualBreakCount="1">
    <brk id="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view="pageBreakPreview" zoomScale="106" zoomScaleNormal="100" zoomScaleSheetLayoutView="106" workbookViewId="0">
      <selection activeCell="D9" sqref="D9:D10"/>
    </sheetView>
  </sheetViews>
  <sheetFormatPr defaultRowHeight="18.75" x14ac:dyDescent="0.3"/>
  <cols>
    <col min="1" max="1" width="6" style="25" customWidth="1"/>
    <col min="2" max="2" width="29.42578125" style="25" customWidth="1"/>
    <col min="3" max="3" width="21.140625" style="25" customWidth="1"/>
    <col min="4" max="4" width="30.28515625" style="25" customWidth="1"/>
    <col min="5" max="5" width="29.85546875" style="25" customWidth="1"/>
    <col min="6" max="6" width="21.28515625" style="145" customWidth="1"/>
    <col min="7" max="255" width="9.140625" style="136"/>
    <col min="256" max="256" width="4" style="136" customWidth="1"/>
    <col min="257" max="257" width="51.140625" style="136" customWidth="1"/>
    <col min="258" max="258" width="22.42578125" style="136" customWidth="1"/>
    <col min="259" max="259" width="17" style="136" customWidth="1"/>
    <col min="260" max="260" width="22.7109375" style="136" customWidth="1"/>
    <col min="261" max="261" width="25.140625" style="136" customWidth="1"/>
    <col min="262" max="262" width="23.85546875" style="136" customWidth="1"/>
    <col min="263" max="511" width="9.140625" style="136"/>
    <col min="512" max="512" width="4" style="136" customWidth="1"/>
    <col min="513" max="513" width="51.140625" style="136" customWidth="1"/>
    <col min="514" max="514" width="22.42578125" style="136" customWidth="1"/>
    <col min="515" max="515" width="17" style="136" customWidth="1"/>
    <col min="516" max="516" width="22.7109375" style="136" customWidth="1"/>
    <col min="517" max="517" width="25.140625" style="136" customWidth="1"/>
    <col min="518" max="518" width="23.85546875" style="136" customWidth="1"/>
    <col min="519" max="767" width="9.140625" style="136"/>
    <col min="768" max="768" width="4" style="136" customWidth="1"/>
    <col min="769" max="769" width="51.140625" style="136" customWidth="1"/>
    <col min="770" max="770" width="22.42578125" style="136" customWidth="1"/>
    <col min="771" max="771" width="17" style="136" customWidth="1"/>
    <col min="772" max="772" width="22.7109375" style="136" customWidth="1"/>
    <col min="773" max="773" width="25.140625" style="136" customWidth="1"/>
    <col min="774" max="774" width="23.85546875" style="136" customWidth="1"/>
    <col min="775" max="1023" width="9.140625" style="136"/>
    <col min="1024" max="1024" width="4" style="136" customWidth="1"/>
    <col min="1025" max="1025" width="51.140625" style="136" customWidth="1"/>
    <col min="1026" max="1026" width="22.42578125" style="136" customWidth="1"/>
    <col min="1027" max="1027" width="17" style="136" customWidth="1"/>
    <col min="1028" max="1028" width="22.7109375" style="136" customWidth="1"/>
    <col min="1029" max="1029" width="25.140625" style="136" customWidth="1"/>
    <col min="1030" max="1030" width="23.85546875" style="136" customWidth="1"/>
    <col min="1031" max="1279" width="9.140625" style="136"/>
    <col min="1280" max="1280" width="4" style="136" customWidth="1"/>
    <col min="1281" max="1281" width="51.140625" style="136" customWidth="1"/>
    <col min="1282" max="1282" width="22.42578125" style="136" customWidth="1"/>
    <col min="1283" max="1283" width="17" style="136" customWidth="1"/>
    <col min="1284" max="1284" width="22.7109375" style="136" customWidth="1"/>
    <col min="1285" max="1285" width="25.140625" style="136" customWidth="1"/>
    <col min="1286" max="1286" width="23.85546875" style="136" customWidth="1"/>
    <col min="1287" max="1535" width="9.140625" style="136"/>
    <col min="1536" max="1536" width="4" style="136" customWidth="1"/>
    <col min="1537" max="1537" width="51.140625" style="136" customWidth="1"/>
    <col min="1538" max="1538" width="22.42578125" style="136" customWidth="1"/>
    <col min="1539" max="1539" width="17" style="136" customWidth="1"/>
    <col min="1540" max="1540" width="22.7109375" style="136" customWidth="1"/>
    <col min="1541" max="1541" width="25.140625" style="136" customWidth="1"/>
    <col min="1542" max="1542" width="23.85546875" style="136" customWidth="1"/>
    <col min="1543" max="1791" width="9.140625" style="136"/>
    <col min="1792" max="1792" width="4" style="136" customWidth="1"/>
    <col min="1793" max="1793" width="51.140625" style="136" customWidth="1"/>
    <col min="1794" max="1794" width="22.42578125" style="136" customWidth="1"/>
    <col min="1795" max="1795" width="17" style="136" customWidth="1"/>
    <col min="1796" max="1796" width="22.7109375" style="136" customWidth="1"/>
    <col min="1797" max="1797" width="25.140625" style="136" customWidth="1"/>
    <col min="1798" max="1798" width="23.85546875" style="136" customWidth="1"/>
    <col min="1799" max="2047" width="9.140625" style="136"/>
    <col min="2048" max="2048" width="4" style="136" customWidth="1"/>
    <col min="2049" max="2049" width="51.140625" style="136" customWidth="1"/>
    <col min="2050" max="2050" width="22.42578125" style="136" customWidth="1"/>
    <col min="2051" max="2051" width="17" style="136" customWidth="1"/>
    <col min="2052" max="2052" width="22.7109375" style="136" customWidth="1"/>
    <col min="2053" max="2053" width="25.140625" style="136" customWidth="1"/>
    <col min="2054" max="2054" width="23.85546875" style="136" customWidth="1"/>
    <col min="2055" max="2303" width="9.140625" style="136"/>
    <col min="2304" max="2304" width="4" style="136" customWidth="1"/>
    <col min="2305" max="2305" width="51.140625" style="136" customWidth="1"/>
    <col min="2306" max="2306" width="22.42578125" style="136" customWidth="1"/>
    <col min="2307" max="2307" width="17" style="136" customWidth="1"/>
    <col min="2308" max="2308" width="22.7109375" style="136" customWidth="1"/>
    <col min="2309" max="2309" width="25.140625" style="136" customWidth="1"/>
    <col min="2310" max="2310" width="23.85546875" style="136" customWidth="1"/>
    <col min="2311" max="2559" width="9.140625" style="136"/>
    <col min="2560" max="2560" width="4" style="136" customWidth="1"/>
    <col min="2561" max="2561" width="51.140625" style="136" customWidth="1"/>
    <col min="2562" max="2562" width="22.42578125" style="136" customWidth="1"/>
    <col min="2563" max="2563" width="17" style="136" customWidth="1"/>
    <col min="2564" max="2564" width="22.7109375" style="136" customWidth="1"/>
    <col min="2565" max="2565" width="25.140625" style="136" customWidth="1"/>
    <col min="2566" max="2566" width="23.85546875" style="136" customWidth="1"/>
    <col min="2567" max="2815" width="9.140625" style="136"/>
    <col min="2816" max="2816" width="4" style="136" customWidth="1"/>
    <col min="2817" max="2817" width="51.140625" style="136" customWidth="1"/>
    <col min="2818" max="2818" width="22.42578125" style="136" customWidth="1"/>
    <col min="2819" max="2819" width="17" style="136" customWidth="1"/>
    <col min="2820" max="2820" width="22.7109375" style="136" customWidth="1"/>
    <col min="2821" max="2821" width="25.140625" style="136" customWidth="1"/>
    <col min="2822" max="2822" width="23.85546875" style="136" customWidth="1"/>
    <col min="2823" max="3071" width="9.140625" style="136"/>
    <col min="3072" max="3072" width="4" style="136" customWidth="1"/>
    <col min="3073" max="3073" width="51.140625" style="136" customWidth="1"/>
    <col min="3074" max="3074" width="22.42578125" style="136" customWidth="1"/>
    <col min="3075" max="3075" width="17" style="136" customWidth="1"/>
    <col min="3076" max="3076" width="22.7109375" style="136" customWidth="1"/>
    <col min="3077" max="3077" width="25.140625" style="136" customWidth="1"/>
    <col min="3078" max="3078" width="23.85546875" style="136" customWidth="1"/>
    <col min="3079" max="3327" width="9.140625" style="136"/>
    <col min="3328" max="3328" width="4" style="136" customWidth="1"/>
    <col min="3329" max="3329" width="51.140625" style="136" customWidth="1"/>
    <col min="3330" max="3330" width="22.42578125" style="136" customWidth="1"/>
    <col min="3331" max="3331" width="17" style="136" customWidth="1"/>
    <col min="3332" max="3332" width="22.7109375" style="136" customWidth="1"/>
    <col min="3333" max="3333" width="25.140625" style="136" customWidth="1"/>
    <col min="3334" max="3334" width="23.85546875" style="136" customWidth="1"/>
    <col min="3335" max="3583" width="9.140625" style="136"/>
    <col min="3584" max="3584" width="4" style="136" customWidth="1"/>
    <col min="3585" max="3585" width="51.140625" style="136" customWidth="1"/>
    <col min="3586" max="3586" width="22.42578125" style="136" customWidth="1"/>
    <col min="3587" max="3587" width="17" style="136" customWidth="1"/>
    <col min="3588" max="3588" width="22.7109375" style="136" customWidth="1"/>
    <col min="3589" max="3589" width="25.140625" style="136" customWidth="1"/>
    <col min="3590" max="3590" width="23.85546875" style="136" customWidth="1"/>
    <col min="3591" max="3839" width="9.140625" style="136"/>
    <col min="3840" max="3840" width="4" style="136" customWidth="1"/>
    <col min="3841" max="3841" width="51.140625" style="136" customWidth="1"/>
    <col min="3842" max="3842" width="22.42578125" style="136" customWidth="1"/>
    <col min="3843" max="3843" width="17" style="136" customWidth="1"/>
    <col min="3844" max="3844" width="22.7109375" style="136" customWidth="1"/>
    <col min="3845" max="3845" width="25.140625" style="136" customWidth="1"/>
    <col min="3846" max="3846" width="23.85546875" style="136" customWidth="1"/>
    <col min="3847" max="4095" width="9.140625" style="136"/>
    <col min="4096" max="4096" width="4" style="136" customWidth="1"/>
    <col min="4097" max="4097" width="51.140625" style="136" customWidth="1"/>
    <col min="4098" max="4098" width="22.42578125" style="136" customWidth="1"/>
    <col min="4099" max="4099" width="17" style="136" customWidth="1"/>
    <col min="4100" max="4100" width="22.7109375" style="136" customWidth="1"/>
    <col min="4101" max="4101" width="25.140625" style="136" customWidth="1"/>
    <col min="4102" max="4102" width="23.85546875" style="136" customWidth="1"/>
    <col min="4103" max="4351" width="9.140625" style="136"/>
    <col min="4352" max="4352" width="4" style="136" customWidth="1"/>
    <col min="4353" max="4353" width="51.140625" style="136" customWidth="1"/>
    <col min="4354" max="4354" width="22.42578125" style="136" customWidth="1"/>
    <col min="4355" max="4355" width="17" style="136" customWidth="1"/>
    <col min="4356" max="4356" width="22.7109375" style="136" customWidth="1"/>
    <col min="4357" max="4357" width="25.140625" style="136" customWidth="1"/>
    <col min="4358" max="4358" width="23.85546875" style="136" customWidth="1"/>
    <col min="4359" max="4607" width="9.140625" style="136"/>
    <col min="4608" max="4608" width="4" style="136" customWidth="1"/>
    <col min="4609" max="4609" width="51.140625" style="136" customWidth="1"/>
    <col min="4610" max="4610" width="22.42578125" style="136" customWidth="1"/>
    <col min="4611" max="4611" width="17" style="136" customWidth="1"/>
    <col min="4612" max="4612" width="22.7109375" style="136" customWidth="1"/>
    <col min="4613" max="4613" width="25.140625" style="136" customWidth="1"/>
    <col min="4614" max="4614" width="23.85546875" style="136" customWidth="1"/>
    <col min="4615" max="4863" width="9.140625" style="136"/>
    <col min="4864" max="4864" width="4" style="136" customWidth="1"/>
    <col min="4865" max="4865" width="51.140625" style="136" customWidth="1"/>
    <col min="4866" max="4866" width="22.42578125" style="136" customWidth="1"/>
    <col min="4867" max="4867" width="17" style="136" customWidth="1"/>
    <col min="4868" max="4868" width="22.7109375" style="136" customWidth="1"/>
    <col min="4869" max="4869" width="25.140625" style="136" customWidth="1"/>
    <col min="4870" max="4870" width="23.85546875" style="136" customWidth="1"/>
    <col min="4871" max="5119" width="9.140625" style="136"/>
    <col min="5120" max="5120" width="4" style="136" customWidth="1"/>
    <col min="5121" max="5121" width="51.140625" style="136" customWidth="1"/>
    <col min="5122" max="5122" width="22.42578125" style="136" customWidth="1"/>
    <col min="5123" max="5123" width="17" style="136" customWidth="1"/>
    <col min="5124" max="5124" width="22.7109375" style="136" customWidth="1"/>
    <col min="5125" max="5125" width="25.140625" style="136" customWidth="1"/>
    <col min="5126" max="5126" width="23.85546875" style="136" customWidth="1"/>
    <col min="5127" max="5375" width="9.140625" style="136"/>
    <col min="5376" max="5376" width="4" style="136" customWidth="1"/>
    <col min="5377" max="5377" width="51.140625" style="136" customWidth="1"/>
    <col min="5378" max="5378" width="22.42578125" style="136" customWidth="1"/>
    <col min="5379" max="5379" width="17" style="136" customWidth="1"/>
    <col min="5380" max="5380" width="22.7109375" style="136" customWidth="1"/>
    <col min="5381" max="5381" width="25.140625" style="136" customWidth="1"/>
    <col min="5382" max="5382" width="23.85546875" style="136" customWidth="1"/>
    <col min="5383" max="5631" width="9.140625" style="136"/>
    <col min="5632" max="5632" width="4" style="136" customWidth="1"/>
    <col min="5633" max="5633" width="51.140625" style="136" customWidth="1"/>
    <col min="5634" max="5634" width="22.42578125" style="136" customWidth="1"/>
    <col min="5635" max="5635" width="17" style="136" customWidth="1"/>
    <col min="5636" max="5636" width="22.7109375" style="136" customWidth="1"/>
    <col min="5637" max="5637" width="25.140625" style="136" customWidth="1"/>
    <col min="5638" max="5638" width="23.85546875" style="136" customWidth="1"/>
    <col min="5639" max="5887" width="9.140625" style="136"/>
    <col min="5888" max="5888" width="4" style="136" customWidth="1"/>
    <col min="5889" max="5889" width="51.140625" style="136" customWidth="1"/>
    <col min="5890" max="5890" width="22.42578125" style="136" customWidth="1"/>
    <col min="5891" max="5891" width="17" style="136" customWidth="1"/>
    <col min="5892" max="5892" width="22.7109375" style="136" customWidth="1"/>
    <col min="5893" max="5893" width="25.140625" style="136" customWidth="1"/>
    <col min="5894" max="5894" width="23.85546875" style="136" customWidth="1"/>
    <col min="5895" max="6143" width="9.140625" style="136"/>
    <col min="6144" max="6144" width="4" style="136" customWidth="1"/>
    <col min="6145" max="6145" width="51.140625" style="136" customWidth="1"/>
    <col min="6146" max="6146" width="22.42578125" style="136" customWidth="1"/>
    <col min="6147" max="6147" width="17" style="136" customWidth="1"/>
    <col min="6148" max="6148" width="22.7109375" style="136" customWidth="1"/>
    <col min="6149" max="6149" width="25.140625" style="136" customWidth="1"/>
    <col min="6150" max="6150" width="23.85546875" style="136" customWidth="1"/>
    <col min="6151" max="6399" width="9.140625" style="136"/>
    <col min="6400" max="6400" width="4" style="136" customWidth="1"/>
    <col min="6401" max="6401" width="51.140625" style="136" customWidth="1"/>
    <col min="6402" max="6402" width="22.42578125" style="136" customWidth="1"/>
    <col min="6403" max="6403" width="17" style="136" customWidth="1"/>
    <col min="6404" max="6404" width="22.7109375" style="136" customWidth="1"/>
    <col min="6405" max="6405" width="25.140625" style="136" customWidth="1"/>
    <col min="6406" max="6406" width="23.85546875" style="136" customWidth="1"/>
    <col min="6407" max="6655" width="9.140625" style="136"/>
    <col min="6656" max="6656" width="4" style="136" customWidth="1"/>
    <col min="6657" max="6657" width="51.140625" style="136" customWidth="1"/>
    <col min="6658" max="6658" width="22.42578125" style="136" customWidth="1"/>
    <col min="6659" max="6659" width="17" style="136" customWidth="1"/>
    <col min="6660" max="6660" width="22.7109375" style="136" customWidth="1"/>
    <col min="6661" max="6661" width="25.140625" style="136" customWidth="1"/>
    <col min="6662" max="6662" width="23.85546875" style="136" customWidth="1"/>
    <col min="6663" max="6911" width="9.140625" style="136"/>
    <col min="6912" max="6912" width="4" style="136" customWidth="1"/>
    <col min="6913" max="6913" width="51.140625" style="136" customWidth="1"/>
    <col min="6914" max="6914" width="22.42578125" style="136" customWidth="1"/>
    <col min="6915" max="6915" width="17" style="136" customWidth="1"/>
    <col min="6916" max="6916" width="22.7109375" style="136" customWidth="1"/>
    <col min="6917" max="6917" width="25.140625" style="136" customWidth="1"/>
    <col min="6918" max="6918" width="23.85546875" style="136" customWidth="1"/>
    <col min="6919" max="7167" width="9.140625" style="136"/>
    <col min="7168" max="7168" width="4" style="136" customWidth="1"/>
    <col min="7169" max="7169" width="51.140625" style="136" customWidth="1"/>
    <col min="7170" max="7170" width="22.42578125" style="136" customWidth="1"/>
    <col min="7171" max="7171" width="17" style="136" customWidth="1"/>
    <col min="7172" max="7172" width="22.7109375" style="136" customWidth="1"/>
    <col min="7173" max="7173" width="25.140625" style="136" customWidth="1"/>
    <col min="7174" max="7174" width="23.85546875" style="136" customWidth="1"/>
    <col min="7175" max="7423" width="9.140625" style="136"/>
    <col min="7424" max="7424" width="4" style="136" customWidth="1"/>
    <col min="7425" max="7425" width="51.140625" style="136" customWidth="1"/>
    <col min="7426" max="7426" width="22.42578125" style="136" customWidth="1"/>
    <col min="7427" max="7427" width="17" style="136" customWidth="1"/>
    <col min="7428" max="7428" width="22.7109375" style="136" customWidth="1"/>
    <col min="7429" max="7429" width="25.140625" style="136" customWidth="1"/>
    <col min="7430" max="7430" width="23.85546875" style="136" customWidth="1"/>
    <col min="7431" max="7679" width="9.140625" style="136"/>
    <col min="7680" max="7680" width="4" style="136" customWidth="1"/>
    <col min="7681" max="7681" width="51.140625" style="136" customWidth="1"/>
    <col min="7682" max="7682" width="22.42578125" style="136" customWidth="1"/>
    <col min="7683" max="7683" width="17" style="136" customWidth="1"/>
    <col min="7684" max="7684" width="22.7109375" style="136" customWidth="1"/>
    <col min="7685" max="7685" width="25.140625" style="136" customWidth="1"/>
    <col min="7686" max="7686" width="23.85546875" style="136" customWidth="1"/>
    <col min="7687" max="7935" width="9.140625" style="136"/>
    <col min="7936" max="7936" width="4" style="136" customWidth="1"/>
    <col min="7937" max="7937" width="51.140625" style="136" customWidth="1"/>
    <col min="7938" max="7938" width="22.42578125" style="136" customWidth="1"/>
    <col min="7939" max="7939" width="17" style="136" customWidth="1"/>
    <col min="7940" max="7940" width="22.7109375" style="136" customWidth="1"/>
    <col min="7941" max="7941" width="25.140625" style="136" customWidth="1"/>
    <col min="7942" max="7942" width="23.85546875" style="136" customWidth="1"/>
    <col min="7943" max="8191" width="9.140625" style="136"/>
    <col min="8192" max="8192" width="4" style="136" customWidth="1"/>
    <col min="8193" max="8193" width="51.140625" style="136" customWidth="1"/>
    <col min="8194" max="8194" width="22.42578125" style="136" customWidth="1"/>
    <col min="8195" max="8195" width="17" style="136" customWidth="1"/>
    <col min="8196" max="8196" width="22.7109375" style="136" customWidth="1"/>
    <col min="8197" max="8197" width="25.140625" style="136" customWidth="1"/>
    <col min="8198" max="8198" width="23.85546875" style="136" customWidth="1"/>
    <col min="8199" max="8447" width="9.140625" style="136"/>
    <col min="8448" max="8448" width="4" style="136" customWidth="1"/>
    <col min="8449" max="8449" width="51.140625" style="136" customWidth="1"/>
    <col min="8450" max="8450" width="22.42578125" style="136" customWidth="1"/>
    <col min="8451" max="8451" width="17" style="136" customWidth="1"/>
    <col min="8452" max="8452" width="22.7109375" style="136" customWidth="1"/>
    <col min="8453" max="8453" width="25.140625" style="136" customWidth="1"/>
    <col min="8454" max="8454" width="23.85546875" style="136" customWidth="1"/>
    <col min="8455" max="8703" width="9.140625" style="136"/>
    <col min="8704" max="8704" width="4" style="136" customWidth="1"/>
    <col min="8705" max="8705" width="51.140625" style="136" customWidth="1"/>
    <col min="8706" max="8706" width="22.42578125" style="136" customWidth="1"/>
    <col min="8707" max="8707" width="17" style="136" customWidth="1"/>
    <col min="8708" max="8708" width="22.7109375" style="136" customWidth="1"/>
    <col min="8709" max="8709" width="25.140625" style="136" customWidth="1"/>
    <col min="8710" max="8710" width="23.85546875" style="136" customWidth="1"/>
    <col min="8711" max="8959" width="9.140625" style="136"/>
    <col min="8960" max="8960" width="4" style="136" customWidth="1"/>
    <col min="8961" max="8961" width="51.140625" style="136" customWidth="1"/>
    <col min="8962" max="8962" width="22.42578125" style="136" customWidth="1"/>
    <col min="8963" max="8963" width="17" style="136" customWidth="1"/>
    <col min="8964" max="8964" width="22.7109375" style="136" customWidth="1"/>
    <col min="8965" max="8965" width="25.140625" style="136" customWidth="1"/>
    <col min="8966" max="8966" width="23.85546875" style="136" customWidth="1"/>
    <col min="8967" max="9215" width="9.140625" style="136"/>
    <col min="9216" max="9216" width="4" style="136" customWidth="1"/>
    <col min="9217" max="9217" width="51.140625" style="136" customWidth="1"/>
    <col min="9218" max="9218" width="22.42578125" style="136" customWidth="1"/>
    <col min="9219" max="9219" width="17" style="136" customWidth="1"/>
    <col min="9220" max="9220" width="22.7109375" style="136" customWidth="1"/>
    <col min="9221" max="9221" width="25.140625" style="136" customWidth="1"/>
    <col min="9222" max="9222" width="23.85546875" style="136" customWidth="1"/>
    <col min="9223" max="9471" width="9.140625" style="136"/>
    <col min="9472" max="9472" width="4" style="136" customWidth="1"/>
    <col min="9473" max="9473" width="51.140625" style="136" customWidth="1"/>
    <col min="9474" max="9474" width="22.42578125" style="136" customWidth="1"/>
    <col min="9475" max="9475" width="17" style="136" customWidth="1"/>
    <col min="9476" max="9476" width="22.7109375" style="136" customWidth="1"/>
    <col min="9477" max="9477" width="25.140625" style="136" customWidth="1"/>
    <col min="9478" max="9478" width="23.85546875" style="136" customWidth="1"/>
    <col min="9479" max="9727" width="9.140625" style="136"/>
    <col min="9728" max="9728" width="4" style="136" customWidth="1"/>
    <col min="9729" max="9729" width="51.140625" style="136" customWidth="1"/>
    <col min="9730" max="9730" width="22.42578125" style="136" customWidth="1"/>
    <col min="9731" max="9731" width="17" style="136" customWidth="1"/>
    <col min="9732" max="9732" width="22.7109375" style="136" customWidth="1"/>
    <col min="9733" max="9733" width="25.140625" style="136" customWidth="1"/>
    <col min="9734" max="9734" width="23.85546875" style="136" customWidth="1"/>
    <col min="9735" max="9983" width="9.140625" style="136"/>
    <col min="9984" max="9984" width="4" style="136" customWidth="1"/>
    <col min="9985" max="9985" width="51.140625" style="136" customWidth="1"/>
    <col min="9986" max="9986" width="22.42578125" style="136" customWidth="1"/>
    <col min="9987" max="9987" width="17" style="136" customWidth="1"/>
    <col min="9988" max="9988" width="22.7109375" style="136" customWidth="1"/>
    <col min="9989" max="9989" width="25.140625" style="136" customWidth="1"/>
    <col min="9990" max="9990" width="23.85546875" style="136" customWidth="1"/>
    <col min="9991" max="10239" width="9.140625" style="136"/>
    <col min="10240" max="10240" width="4" style="136" customWidth="1"/>
    <col min="10241" max="10241" width="51.140625" style="136" customWidth="1"/>
    <col min="10242" max="10242" width="22.42578125" style="136" customWidth="1"/>
    <col min="10243" max="10243" width="17" style="136" customWidth="1"/>
    <col min="10244" max="10244" width="22.7109375" style="136" customWidth="1"/>
    <col min="10245" max="10245" width="25.140625" style="136" customWidth="1"/>
    <col min="10246" max="10246" width="23.85546875" style="136" customWidth="1"/>
    <col min="10247" max="10495" width="9.140625" style="136"/>
    <col min="10496" max="10496" width="4" style="136" customWidth="1"/>
    <col min="10497" max="10497" width="51.140625" style="136" customWidth="1"/>
    <col min="10498" max="10498" width="22.42578125" style="136" customWidth="1"/>
    <col min="10499" max="10499" width="17" style="136" customWidth="1"/>
    <col min="10500" max="10500" width="22.7109375" style="136" customWidth="1"/>
    <col min="10501" max="10501" width="25.140625" style="136" customWidth="1"/>
    <col min="10502" max="10502" width="23.85546875" style="136" customWidth="1"/>
    <col min="10503" max="10751" width="9.140625" style="136"/>
    <col min="10752" max="10752" width="4" style="136" customWidth="1"/>
    <col min="10753" max="10753" width="51.140625" style="136" customWidth="1"/>
    <col min="10754" max="10754" width="22.42578125" style="136" customWidth="1"/>
    <col min="10755" max="10755" width="17" style="136" customWidth="1"/>
    <col min="10756" max="10756" width="22.7109375" style="136" customWidth="1"/>
    <col min="10757" max="10757" width="25.140625" style="136" customWidth="1"/>
    <col min="10758" max="10758" width="23.85546875" style="136" customWidth="1"/>
    <col min="10759" max="11007" width="9.140625" style="136"/>
    <col min="11008" max="11008" width="4" style="136" customWidth="1"/>
    <col min="11009" max="11009" width="51.140625" style="136" customWidth="1"/>
    <col min="11010" max="11010" width="22.42578125" style="136" customWidth="1"/>
    <col min="11011" max="11011" width="17" style="136" customWidth="1"/>
    <col min="11012" max="11012" width="22.7109375" style="136" customWidth="1"/>
    <col min="11013" max="11013" width="25.140625" style="136" customWidth="1"/>
    <col min="11014" max="11014" width="23.85546875" style="136" customWidth="1"/>
    <col min="11015" max="11263" width="9.140625" style="136"/>
    <col min="11264" max="11264" width="4" style="136" customWidth="1"/>
    <col min="11265" max="11265" width="51.140625" style="136" customWidth="1"/>
    <col min="11266" max="11266" width="22.42578125" style="136" customWidth="1"/>
    <col min="11267" max="11267" width="17" style="136" customWidth="1"/>
    <col min="11268" max="11268" width="22.7109375" style="136" customWidth="1"/>
    <col min="11269" max="11269" width="25.140625" style="136" customWidth="1"/>
    <col min="11270" max="11270" width="23.85546875" style="136" customWidth="1"/>
    <col min="11271" max="11519" width="9.140625" style="136"/>
    <col min="11520" max="11520" width="4" style="136" customWidth="1"/>
    <col min="11521" max="11521" width="51.140625" style="136" customWidth="1"/>
    <col min="11522" max="11522" width="22.42578125" style="136" customWidth="1"/>
    <col min="11523" max="11523" width="17" style="136" customWidth="1"/>
    <col min="11524" max="11524" width="22.7109375" style="136" customWidth="1"/>
    <col min="11525" max="11525" width="25.140625" style="136" customWidth="1"/>
    <col min="11526" max="11526" width="23.85546875" style="136" customWidth="1"/>
    <col min="11527" max="11775" width="9.140625" style="136"/>
    <col min="11776" max="11776" width="4" style="136" customWidth="1"/>
    <col min="11777" max="11777" width="51.140625" style="136" customWidth="1"/>
    <col min="11778" max="11778" width="22.42578125" style="136" customWidth="1"/>
    <col min="11779" max="11779" width="17" style="136" customWidth="1"/>
    <col min="11780" max="11780" width="22.7109375" style="136" customWidth="1"/>
    <col min="11781" max="11781" width="25.140625" style="136" customWidth="1"/>
    <col min="11782" max="11782" width="23.85546875" style="136" customWidth="1"/>
    <col min="11783" max="12031" width="9.140625" style="136"/>
    <col min="12032" max="12032" width="4" style="136" customWidth="1"/>
    <col min="12033" max="12033" width="51.140625" style="136" customWidth="1"/>
    <col min="12034" max="12034" width="22.42578125" style="136" customWidth="1"/>
    <col min="12035" max="12035" width="17" style="136" customWidth="1"/>
    <col min="12036" max="12036" width="22.7109375" style="136" customWidth="1"/>
    <col min="12037" max="12037" width="25.140625" style="136" customWidth="1"/>
    <col min="12038" max="12038" width="23.85546875" style="136" customWidth="1"/>
    <col min="12039" max="12287" width="9.140625" style="136"/>
    <col min="12288" max="12288" width="4" style="136" customWidth="1"/>
    <col min="12289" max="12289" width="51.140625" style="136" customWidth="1"/>
    <col min="12290" max="12290" width="22.42578125" style="136" customWidth="1"/>
    <col min="12291" max="12291" width="17" style="136" customWidth="1"/>
    <col min="12292" max="12292" width="22.7109375" style="136" customWidth="1"/>
    <col min="12293" max="12293" width="25.140625" style="136" customWidth="1"/>
    <col min="12294" max="12294" width="23.85546875" style="136" customWidth="1"/>
    <col min="12295" max="12543" width="9.140625" style="136"/>
    <col min="12544" max="12544" width="4" style="136" customWidth="1"/>
    <col min="12545" max="12545" width="51.140625" style="136" customWidth="1"/>
    <col min="12546" max="12546" width="22.42578125" style="136" customWidth="1"/>
    <col min="12547" max="12547" width="17" style="136" customWidth="1"/>
    <col min="12548" max="12548" width="22.7109375" style="136" customWidth="1"/>
    <col min="12549" max="12549" width="25.140625" style="136" customWidth="1"/>
    <col min="12550" max="12550" width="23.85546875" style="136" customWidth="1"/>
    <col min="12551" max="12799" width="9.140625" style="136"/>
    <col min="12800" max="12800" width="4" style="136" customWidth="1"/>
    <col min="12801" max="12801" width="51.140625" style="136" customWidth="1"/>
    <col min="12802" max="12802" width="22.42578125" style="136" customWidth="1"/>
    <col min="12803" max="12803" width="17" style="136" customWidth="1"/>
    <col min="12804" max="12804" width="22.7109375" style="136" customWidth="1"/>
    <col min="12805" max="12805" width="25.140625" style="136" customWidth="1"/>
    <col min="12806" max="12806" width="23.85546875" style="136" customWidth="1"/>
    <col min="12807" max="13055" width="9.140625" style="136"/>
    <col min="13056" max="13056" width="4" style="136" customWidth="1"/>
    <col min="13057" max="13057" width="51.140625" style="136" customWidth="1"/>
    <col min="13058" max="13058" width="22.42578125" style="136" customWidth="1"/>
    <col min="13059" max="13059" width="17" style="136" customWidth="1"/>
    <col min="13060" max="13060" width="22.7109375" style="136" customWidth="1"/>
    <col min="13061" max="13061" width="25.140625" style="136" customWidth="1"/>
    <col min="13062" max="13062" width="23.85546875" style="136" customWidth="1"/>
    <col min="13063" max="13311" width="9.140625" style="136"/>
    <col min="13312" max="13312" width="4" style="136" customWidth="1"/>
    <col min="13313" max="13313" width="51.140625" style="136" customWidth="1"/>
    <col min="13314" max="13314" width="22.42578125" style="136" customWidth="1"/>
    <col min="13315" max="13315" width="17" style="136" customWidth="1"/>
    <col min="13316" max="13316" width="22.7109375" style="136" customWidth="1"/>
    <col min="13317" max="13317" width="25.140625" style="136" customWidth="1"/>
    <col min="13318" max="13318" width="23.85546875" style="136" customWidth="1"/>
    <col min="13319" max="13567" width="9.140625" style="136"/>
    <col min="13568" max="13568" width="4" style="136" customWidth="1"/>
    <col min="13569" max="13569" width="51.140625" style="136" customWidth="1"/>
    <col min="13570" max="13570" width="22.42578125" style="136" customWidth="1"/>
    <col min="13571" max="13571" width="17" style="136" customWidth="1"/>
    <col min="13572" max="13572" width="22.7109375" style="136" customWidth="1"/>
    <col min="13573" max="13573" width="25.140625" style="136" customWidth="1"/>
    <col min="13574" max="13574" width="23.85546875" style="136" customWidth="1"/>
    <col min="13575" max="13823" width="9.140625" style="136"/>
    <col min="13824" max="13824" width="4" style="136" customWidth="1"/>
    <col min="13825" max="13825" width="51.140625" style="136" customWidth="1"/>
    <col min="13826" max="13826" width="22.42578125" style="136" customWidth="1"/>
    <col min="13827" max="13827" width="17" style="136" customWidth="1"/>
    <col min="13828" max="13828" width="22.7109375" style="136" customWidth="1"/>
    <col min="13829" max="13829" width="25.140625" style="136" customWidth="1"/>
    <col min="13830" max="13830" width="23.85546875" style="136" customWidth="1"/>
    <col min="13831" max="14079" width="9.140625" style="136"/>
    <col min="14080" max="14080" width="4" style="136" customWidth="1"/>
    <col min="14081" max="14081" width="51.140625" style="136" customWidth="1"/>
    <col min="14082" max="14082" width="22.42578125" style="136" customWidth="1"/>
    <col min="14083" max="14083" width="17" style="136" customWidth="1"/>
    <col min="14084" max="14084" width="22.7109375" style="136" customWidth="1"/>
    <col min="14085" max="14085" width="25.140625" style="136" customWidth="1"/>
    <col min="14086" max="14086" width="23.85546875" style="136" customWidth="1"/>
    <col min="14087" max="14335" width="9.140625" style="136"/>
    <col min="14336" max="14336" width="4" style="136" customWidth="1"/>
    <col min="14337" max="14337" width="51.140625" style="136" customWidth="1"/>
    <col min="14338" max="14338" width="22.42578125" style="136" customWidth="1"/>
    <col min="14339" max="14339" width="17" style="136" customWidth="1"/>
    <col min="14340" max="14340" width="22.7109375" style="136" customWidth="1"/>
    <col min="14341" max="14341" width="25.140625" style="136" customWidth="1"/>
    <col min="14342" max="14342" width="23.85546875" style="136" customWidth="1"/>
    <col min="14343" max="14591" width="9.140625" style="136"/>
    <col min="14592" max="14592" width="4" style="136" customWidth="1"/>
    <col min="14593" max="14593" width="51.140625" style="136" customWidth="1"/>
    <col min="14594" max="14594" width="22.42578125" style="136" customWidth="1"/>
    <col min="14595" max="14595" width="17" style="136" customWidth="1"/>
    <col min="14596" max="14596" width="22.7109375" style="136" customWidth="1"/>
    <col min="14597" max="14597" width="25.140625" style="136" customWidth="1"/>
    <col min="14598" max="14598" width="23.85546875" style="136" customWidth="1"/>
    <col min="14599" max="14847" width="9.140625" style="136"/>
    <col min="14848" max="14848" width="4" style="136" customWidth="1"/>
    <col min="14849" max="14849" width="51.140625" style="136" customWidth="1"/>
    <col min="14850" max="14850" width="22.42578125" style="136" customWidth="1"/>
    <col min="14851" max="14851" width="17" style="136" customWidth="1"/>
    <col min="14852" max="14852" width="22.7109375" style="136" customWidth="1"/>
    <col min="14853" max="14853" width="25.140625" style="136" customWidth="1"/>
    <col min="14854" max="14854" width="23.85546875" style="136" customWidth="1"/>
    <col min="14855" max="15103" width="9.140625" style="136"/>
    <col min="15104" max="15104" width="4" style="136" customWidth="1"/>
    <col min="15105" max="15105" width="51.140625" style="136" customWidth="1"/>
    <col min="15106" max="15106" width="22.42578125" style="136" customWidth="1"/>
    <col min="15107" max="15107" width="17" style="136" customWidth="1"/>
    <col min="15108" max="15108" width="22.7109375" style="136" customWidth="1"/>
    <col min="15109" max="15109" width="25.140625" style="136" customWidth="1"/>
    <col min="15110" max="15110" width="23.85546875" style="136" customWidth="1"/>
    <col min="15111" max="15359" width="9.140625" style="136"/>
    <col min="15360" max="15360" width="4" style="136" customWidth="1"/>
    <col min="15361" max="15361" width="51.140625" style="136" customWidth="1"/>
    <col min="15362" max="15362" width="22.42578125" style="136" customWidth="1"/>
    <col min="15363" max="15363" width="17" style="136" customWidth="1"/>
    <col min="15364" max="15364" width="22.7109375" style="136" customWidth="1"/>
    <col min="15365" max="15365" width="25.140625" style="136" customWidth="1"/>
    <col min="15366" max="15366" width="23.85546875" style="136" customWidth="1"/>
    <col min="15367" max="15615" width="9.140625" style="136"/>
    <col min="15616" max="15616" width="4" style="136" customWidth="1"/>
    <col min="15617" max="15617" width="51.140625" style="136" customWidth="1"/>
    <col min="15618" max="15618" width="22.42578125" style="136" customWidth="1"/>
    <col min="15619" max="15619" width="17" style="136" customWidth="1"/>
    <col min="15620" max="15620" width="22.7109375" style="136" customWidth="1"/>
    <col min="15621" max="15621" width="25.140625" style="136" customWidth="1"/>
    <col min="15622" max="15622" width="23.85546875" style="136" customWidth="1"/>
    <col min="15623" max="15871" width="9.140625" style="136"/>
    <col min="15872" max="15872" width="4" style="136" customWidth="1"/>
    <col min="15873" max="15873" width="51.140625" style="136" customWidth="1"/>
    <col min="15874" max="15874" width="22.42578125" style="136" customWidth="1"/>
    <col min="15875" max="15875" width="17" style="136" customWidth="1"/>
    <col min="15876" max="15876" width="22.7109375" style="136" customWidth="1"/>
    <col min="15877" max="15877" width="25.140625" style="136" customWidth="1"/>
    <col min="15878" max="15878" width="23.85546875" style="136" customWidth="1"/>
    <col min="15879" max="16127" width="9.140625" style="136"/>
    <col min="16128" max="16128" width="4" style="136" customWidth="1"/>
    <col min="16129" max="16129" width="51.140625" style="136" customWidth="1"/>
    <col min="16130" max="16130" width="22.42578125" style="136" customWidth="1"/>
    <col min="16131" max="16131" width="17" style="136" customWidth="1"/>
    <col min="16132" max="16132" width="22.7109375" style="136" customWidth="1"/>
    <col min="16133" max="16133" width="25.140625" style="136" customWidth="1"/>
    <col min="16134" max="16134" width="23.85546875" style="136" customWidth="1"/>
    <col min="16135" max="16384" width="9.140625" style="136"/>
  </cols>
  <sheetData>
    <row r="1" spans="1:9" x14ac:dyDescent="0.3">
      <c r="F1" s="125" t="s">
        <v>438</v>
      </c>
    </row>
    <row r="2" spans="1:9" x14ac:dyDescent="0.3">
      <c r="F2" s="151" t="s">
        <v>418</v>
      </c>
    </row>
    <row r="3" spans="1:9" x14ac:dyDescent="0.3">
      <c r="F3" s="151" t="s">
        <v>493</v>
      </c>
    </row>
    <row r="5" spans="1:9" x14ac:dyDescent="0.3">
      <c r="F5" s="137"/>
      <c r="G5" s="138"/>
      <c r="H5" s="138"/>
      <c r="I5" s="138"/>
    </row>
    <row r="6" spans="1:9" ht="18.75" customHeight="1" x14ac:dyDescent="0.3">
      <c r="A6" s="223" t="s">
        <v>439</v>
      </c>
      <c r="B6" s="223"/>
      <c r="C6" s="223"/>
      <c r="D6" s="223"/>
      <c r="E6" s="223"/>
      <c r="F6" s="223"/>
    </row>
    <row r="7" spans="1:9" x14ac:dyDescent="0.3">
      <c r="A7" s="224" t="s">
        <v>516</v>
      </c>
      <c r="B7" s="224"/>
      <c r="C7" s="224"/>
      <c r="D7" s="224"/>
      <c r="E7" s="224"/>
      <c r="F7" s="224"/>
    </row>
    <row r="8" spans="1:9" x14ac:dyDescent="0.3">
      <c r="F8" s="94" t="s">
        <v>343</v>
      </c>
    </row>
    <row r="9" spans="1:9" ht="15.75" customHeight="1" x14ac:dyDescent="0.25">
      <c r="A9" s="225" t="s">
        <v>436</v>
      </c>
      <c r="B9" s="225" t="s">
        <v>440</v>
      </c>
      <c r="C9" s="227" t="s">
        <v>627</v>
      </c>
      <c r="D9" s="227" t="s">
        <v>628</v>
      </c>
      <c r="E9" s="229" t="s">
        <v>441</v>
      </c>
      <c r="F9" s="229" t="s">
        <v>442</v>
      </c>
    </row>
    <row r="10" spans="1:9" s="139" customFormat="1" ht="144.75" customHeight="1" x14ac:dyDescent="0.25">
      <c r="A10" s="226"/>
      <c r="B10" s="226"/>
      <c r="C10" s="228"/>
      <c r="D10" s="228"/>
      <c r="E10" s="230"/>
      <c r="F10" s="230"/>
    </row>
    <row r="11" spans="1:9" ht="37.5" x14ac:dyDescent="0.3">
      <c r="A11" s="140">
        <v>1</v>
      </c>
      <c r="B11" s="141" t="s">
        <v>443</v>
      </c>
      <c r="C11" s="142">
        <v>3993</v>
      </c>
      <c r="D11" s="142">
        <v>2.6309999999999998</v>
      </c>
      <c r="E11" s="142">
        <v>234.1</v>
      </c>
      <c r="F11" s="142">
        <f>C11+E11+D11</f>
        <v>4229.7310000000007</v>
      </c>
    </row>
    <row r="12" spans="1:9" ht="37.5" x14ac:dyDescent="0.3">
      <c r="A12" s="140">
        <v>2</v>
      </c>
      <c r="B12" s="141" t="s">
        <v>444</v>
      </c>
      <c r="C12" s="142">
        <v>12362</v>
      </c>
      <c r="D12" s="142">
        <v>275.27100000000002</v>
      </c>
      <c r="E12" s="142">
        <v>702.3</v>
      </c>
      <c r="F12" s="142">
        <f t="shared" ref="F12:F13" si="0">C12+E12+D12</f>
        <v>13339.571</v>
      </c>
    </row>
    <row r="13" spans="1:9" ht="37.5" x14ac:dyDescent="0.3">
      <c r="A13" s="140">
        <v>3</v>
      </c>
      <c r="B13" s="141" t="s">
        <v>445</v>
      </c>
      <c r="C13" s="142">
        <v>2197</v>
      </c>
      <c r="D13" s="142">
        <v>41.027999999999999</v>
      </c>
      <c r="E13" s="142">
        <v>234.1</v>
      </c>
      <c r="F13" s="142">
        <f t="shared" si="0"/>
        <v>2472.1279999999997</v>
      </c>
    </row>
    <row r="14" spans="1:9" s="144" customFormat="1" x14ac:dyDescent="0.3">
      <c r="A14" s="41"/>
      <c r="B14" s="41" t="s">
        <v>446</v>
      </c>
      <c r="C14" s="143">
        <f>SUM(C11:C13)</f>
        <v>18552</v>
      </c>
      <c r="D14" s="143">
        <f>SUM(D11:D13)</f>
        <v>318.93</v>
      </c>
      <c r="E14" s="143">
        <f>SUM(E11:E13)</f>
        <v>1170.5</v>
      </c>
      <c r="F14" s="143">
        <f>SUM(F11:F13)</f>
        <v>20041.43</v>
      </c>
    </row>
  </sheetData>
  <mergeCells count="8">
    <mergeCell ref="A6:F6"/>
    <mergeCell ref="A7:F7"/>
    <mergeCell ref="A9:A10"/>
    <mergeCell ref="B9:B10"/>
    <mergeCell ref="C9:C10"/>
    <mergeCell ref="E9:E10"/>
    <mergeCell ref="F9:F10"/>
    <mergeCell ref="D9:D10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view="pageBreakPreview" zoomScale="60" zoomScaleNormal="100" workbookViewId="0">
      <selection activeCell="C14" sqref="C14"/>
    </sheetView>
  </sheetViews>
  <sheetFormatPr defaultRowHeight="18.75" x14ac:dyDescent="0.3"/>
  <cols>
    <col min="1" max="1" width="5.7109375" style="25" customWidth="1"/>
    <col min="2" max="2" width="29.42578125" style="25" customWidth="1"/>
    <col min="3" max="4" width="16.42578125" style="25" customWidth="1"/>
    <col min="5" max="6" width="14.7109375" style="25" customWidth="1"/>
    <col min="7" max="7" width="15" style="25" customWidth="1"/>
    <col min="8" max="8" width="14.5703125" style="145" customWidth="1"/>
    <col min="9" max="257" width="9.140625" style="136"/>
    <col min="258" max="258" width="4" style="136" customWidth="1"/>
    <col min="259" max="259" width="51.140625" style="136" customWidth="1"/>
    <col min="260" max="260" width="22.42578125" style="136" customWidth="1"/>
    <col min="261" max="261" width="17" style="136" customWidth="1"/>
    <col min="262" max="262" width="22.7109375" style="136" customWidth="1"/>
    <col min="263" max="263" width="25.140625" style="136" customWidth="1"/>
    <col min="264" max="264" width="23.85546875" style="136" customWidth="1"/>
    <col min="265" max="513" width="9.140625" style="136"/>
    <col min="514" max="514" width="4" style="136" customWidth="1"/>
    <col min="515" max="515" width="51.140625" style="136" customWidth="1"/>
    <col min="516" max="516" width="22.42578125" style="136" customWidth="1"/>
    <col min="517" max="517" width="17" style="136" customWidth="1"/>
    <col min="518" max="518" width="22.7109375" style="136" customWidth="1"/>
    <col min="519" max="519" width="25.140625" style="136" customWidth="1"/>
    <col min="520" max="520" width="23.85546875" style="136" customWidth="1"/>
    <col min="521" max="769" width="9.140625" style="136"/>
    <col min="770" max="770" width="4" style="136" customWidth="1"/>
    <col min="771" max="771" width="51.140625" style="136" customWidth="1"/>
    <col min="772" max="772" width="22.42578125" style="136" customWidth="1"/>
    <col min="773" max="773" width="17" style="136" customWidth="1"/>
    <col min="774" max="774" width="22.7109375" style="136" customWidth="1"/>
    <col min="775" max="775" width="25.140625" style="136" customWidth="1"/>
    <col min="776" max="776" width="23.85546875" style="136" customWidth="1"/>
    <col min="777" max="1025" width="9.140625" style="136"/>
    <col min="1026" max="1026" width="4" style="136" customWidth="1"/>
    <col min="1027" max="1027" width="51.140625" style="136" customWidth="1"/>
    <col min="1028" max="1028" width="22.42578125" style="136" customWidth="1"/>
    <col min="1029" max="1029" width="17" style="136" customWidth="1"/>
    <col min="1030" max="1030" width="22.7109375" style="136" customWidth="1"/>
    <col min="1031" max="1031" width="25.140625" style="136" customWidth="1"/>
    <col min="1032" max="1032" width="23.85546875" style="136" customWidth="1"/>
    <col min="1033" max="1281" width="9.140625" style="136"/>
    <col min="1282" max="1282" width="4" style="136" customWidth="1"/>
    <col min="1283" max="1283" width="51.140625" style="136" customWidth="1"/>
    <col min="1284" max="1284" width="22.42578125" style="136" customWidth="1"/>
    <col min="1285" max="1285" width="17" style="136" customWidth="1"/>
    <col min="1286" max="1286" width="22.7109375" style="136" customWidth="1"/>
    <col min="1287" max="1287" width="25.140625" style="136" customWidth="1"/>
    <col min="1288" max="1288" width="23.85546875" style="136" customWidth="1"/>
    <col min="1289" max="1537" width="9.140625" style="136"/>
    <col min="1538" max="1538" width="4" style="136" customWidth="1"/>
    <col min="1539" max="1539" width="51.140625" style="136" customWidth="1"/>
    <col min="1540" max="1540" width="22.42578125" style="136" customWidth="1"/>
    <col min="1541" max="1541" width="17" style="136" customWidth="1"/>
    <col min="1542" max="1542" width="22.7109375" style="136" customWidth="1"/>
    <col min="1543" max="1543" width="25.140625" style="136" customWidth="1"/>
    <col min="1544" max="1544" width="23.85546875" style="136" customWidth="1"/>
    <col min="1545" max="1793" width="9.140625" style="136"/>
    <col min="1794" max="1794" width="4" style="136" customWidth="1"/>
    <col min="1795" max="1795" width="51.140625" style="136" customWidth="1"/>
    <col min="1796" max="1796" width="22.42578125" style="136" customWidth="1"/>
    <col min="1797" max="1797" width="17" style="136" customWidth="1"/>
    <col min="1798" max="1798" width="22.7109375" style="136" customWidth="1"/>
    <col min="1799" max="1799" width="25.140625" style="136" customWidth="1"/>
    <col min="1800" max="1800" width="23.85546875" style="136" customWidth="1"/>
    <col min="1801" max="2049" width="9.140625" style="136"/>
    <col min="2050" max="2050" width="4" style="136" customWidth="1"/>
    <col min="2051" max="2051" width="51.140625" style="136" customWidth="1"/>
    <col min="2052" max="2052" width="22.42578125" style="136" customWidth="1"/>
    <col min="2053" max="2053" width="17" style="136" customWidth="1"/>
    <col min="2054" max="2054" width="22.7109375" style="136" customWidth="1"/>
    <col min="2055" max="2055" width="25.140625" style="136" customWidth="1"/>
    <col min="2056" max="2056" width="23.85546875" style="136" customWidth="1"/>
    <col min="2057" max="2305" width="9.140625" style="136"/>
    <col min="2306" max="2306" width="4" style="136" customWidth="1"/>
    <col min="2307" max="2307" width="51.140625" style="136" customWidth="1"/>
    <col min="2308" max="2308" width="22.42578125" style="136" customWidth="1"/>
    <col min="2309" max="2309" width="17" style="136" customWidth="1"/>
    <col min="2310" max="2310" width="22.7109375" style="136" customWidth="1"/>
    <col min="2311" max="2311" width="25.140625" style="136" customWidth="1"/>
    <col min="2312" max="2312" width="23.85546875" style="136" customWidth="1"/>
    <col min="2313" max="2561" width="9.140625" style="136"/>
    <col min="2562" max="2562" width="4" style="136" customWidth="1"/>
    <col min="2563" max="2563" width="51.140625" style="136" customWidth="1"/>
    <col min="2564" max="2564" width="22.42578125" style="136" customWidth="1"/>
    <col min="2565" max="2565" width="17" style="136" customWidth="1"/>
    <col min="2566" max="2566" width="22.7109375" style="136" customWidth="1"/>
    <col min="2567" max="2567" width="25.140625" style="136" customWidth="1"/>
    <col min="2568" max="2568" width="23.85546875" style="136" customWidth="1"/>
    <col min="2569" max="2817" width="9.140625" style="136"/>
    <col min="2818" max="2818" width="4" style="136" customWidth="1"/>
    <col min="2819" max="2819" width="51.140625" style="136" customWidth="1"/>
    <col min="2820" max="2820" width="22.42578125" style="136" customWidth="1"/>
    <col min="2821" max="2821" width="17" style="136" customWidth="1"/>
    <col min="2822" max="2822" width="22.7109375" style="136" customWidth="1"/>
    <col min="2823" max="2823" width="25.140625" style="136" customWidth="1"/>
    <col min="2824" max="2824" width="23.85546875" style="136" customWidth="1"/>
    <col min="2825" max="3073" width="9.140625" style="136"/>
    <col min="3074" max="3074" width="4" style="136" customWidth="1"/>
    <col min="3075" max="3075" width="51.140625" style="136" customWidth="1"/>
    <col min="3076" max="3076" width="22.42578125" style="136" customWidth="1"/>
    <col min="3077" max="3077" width="17" style="136" customWidth="1"/>
    <col min="3078" max="3078" width="22.7109375" style="136" customWidth="1"/>
    <col min="3079" max="3079" width="25.140625" style="136" customWidth="1"/>
    <col min="3080" max="3080" width="23.85546875" style="136" customWidth="1"/>
    <col min="3081" max="3329" width="9.140625" style="136"/>
    <col min="3330" max="3330" width="4" style="136" customWidth="1"/>
    <col min="3331" max="3331" width="51.140625" style="136" customWidth="1"/>
    <col min="3332" max="3332" width="22.42578125" style="136" customWidth="1"/>
    <col min="3333" max="3333" width="17" style="136" customWidth="1"/>
    <col min="3334" max="3334" width="22.7109375" style="136" customWidth="1"/>
    <col min="3335" max="3335" width="25.140625" style="136" customWidth="1"/>
    <col min="3336" max="3336" width="23.85546875" style="136" customWidth="1"/>
    <col min="3337" max="3585" width="9.140625" style="136"/>
    <col min="3586" max="3586" width="4" style="136" customWidth="1"/>
    <col min="3587" max="3587" width="51.140625" style="136" customWidth="1"/>
    <col min="3588" max="3588" width="22.42578125" style="136" customWidth="1"/>
    <col min="3589" max="3589" width="17" style="136" customWidth="1"/>
    <col min="3590" max="3590" width="22.7109375" style="136" customWidth="1"/>
    <col min="3591" max="3591" width="25.140625" style="136" customWidth="1"/>
    <col min="3592" max="3592" width="23.85546875" style="136" customWidth="1"/>
    <col min="3593" max="3841" width="9.140625" style="136"/>
    <col min="3842" max="3842" width="4" style="136" customWidth="1"/>
    <col min="3843" max="3843" width="51.140625" style="136" customWidth="1"/>
    <col min="3844" max="3844" width="22.42578125" style="136" customWidth="1"/>
    <col min="3845" max="3845" width="17" style="136" customWidth="1"/>
    <col min="3846" max="3846" width="22.7109375" style="136" customWidth="1"/>
    <col min="3847" max="3847" width="25.140625" style="136" customWidth="1"/>
    <col min="3848" max="3848" width="23.85546875" style="136" customWidth="1"/>
    <col min="3849" max="4097" width="9.140625" style="136"/>
    <col min="4098" max="4098" width="4" style="136" customWidth="1"/>
    <col min="4099" max="4099" width="51.140625" style="136" customWidth="1"/>
    <col min="4100" max="4100" width="22.42578125" style="136" customWidth="1"/>
    <col min="4101" max="4101" width="17" style="136" customWidth="1"/>
    <col min="4102" max="4102" width="22.7109375" style="136" customWidth="1"/>
    <col min="4103" max="4103" width="25.140625" style="136" customWidth="1"/>
    <col min="4104" max="4104" width="23.85546875" style="136" customWidth="1"/>
    <col min="4105" max="4353" width="9.140625" style="136"/>
    <col min="4354" max="4354" width="4" style="136" customWidth="1"/>
    <col min="4355" max="4355" width="51.140625" style="136" customWidth="1"/>
    <col min="4356" max="4356" width="22.42578125" style="136" customWidth="1"/>
    <col min="4357" max="4357" width="17" style="136" customWidth="1"/>
    <col min="4358" max="4358" width="22.7109375" style="136" customWidth="1"/>
    <col min="4359" max="4359" width="25.140625" style="136" customWidth="1"/>
    <col min="4360" max="4360" width="23.85546875" style="136" customWidth="1"/>
    <col min="4361" max="4609" width="9.140625" style="136"/>
    <col min="4610" max="4610" width="4" style="136" customWidth="1"/>
    <col min="4611" max="4611" width="51.140625" style="136" customWidth="1"/>
    <col min="4612" max="4612" width="22.42578125" style="136" customWidth="1"/>
    <col min="4613" max="4613" width="17" style="136" customWidth="1"/>
    <col min="4614" max="4614" width="22.7109375" style="136" customWidth="1"/>
    <col min="4615" max="4615" width="25.140625" style="136" customWidth="1"/>
    <col min="4616" max="4616" width="23.85546875" style="136" customWidth="1"/>
    <col min="4617" max="4865" width="9.140625" style="136"/>
    <col min="4866" max="4866" width="4" style="136" customWidth="1"/>
    <col min="4867" max="4867" width="51.140625" style="136" customWidth="1"/>
    <col min="4868" max="4868" width="22.42578125" style="136" customWidth="1"/>
    <col min="4869" max="4869" width="17" style="136" customWidth="1"/>
    <col min="4870" max="4870" width="22.7109375" style="136" customWidth="1"/>
    <col min="4871" max="4871" width="25.140625" style="136" customWidth="1"/>
    <col min="4872" max="4872" width="23.85546875" style="136" customWidth="1"/>
    <col min="4873" max="5121" width="9.140625" style="136"/>
    <col min="5122" max="5122" width="4" style="136" customWidth="1"/>
    <col min="5123" max="5123" width="51.140625" style="136" customWidth="1"/>
    <col min="5124" max="5124" width="22.42578125" style="136" customWidth="1"/>
    <col min="5125" max="5125" width="17" style="136" customWidth="1"/>
    <col min="5126" max="5126" width="22.7109375" style="136" customWidth="1"/>
    <col min="5127" max="5127" width="25.140625" style="136" customWidth="1"/>
    <col min="5128" max="5128" width="23.85546875" style="136" customWidth="1"/>
    <col min="5129" max="5377" width="9.140625" style="136"/>
    <col min="5378" max="5378" width="4" style="136" customWidth="1"/>
    <col min="5379" max="5379" width="51.140625" style="136" customWidth="1"/>
    <col min="5380" max="5380" width="22.42578125" style="136" customWidth="1"/>
    <col min="5381" max="5381" width="17" style="136" customWidth="1"/>
    <col min="5382" max="5382" width="22.7109375" style="136" customWidth="1"/>
    <col min="5383" max="5383" width="25.140625" style="136" customWidth="1"/>
    <col min="5384" max="5384" width="23.85546875" style="136" customWidth="1"/>
    <col min="5385" max="5633" width="9.140625" style="136"/>
    <col min="5634" max="5634" width="4" style="136" customWidth="1"/>
    <col min="5635" max="5635" width="51.140625" style="136" customWidth="1"/>
    <col min="5636" max="5636" width="22.42578125" style="136" customWidth="1"/>
    <col min="5637" max="5637" width="17" style="136" customWidth="1"/>
    <col min="5638" max="5638" width="22.7109375" style="136" customWidth="1"/>
    <col min="5639" max="5639" width="25.140625" style="136" customWidth="1"/>
    <col min="5640" max="5640" width="23.85546875" style="136" customWidth="1"/>
    <col min="5641" max="5889" width="9.140625" style="136"/>
    <col min="5890" max="5890" width="4" style="136" customWidth="1"/>
    <col min="5891" max="5891" width="51.140625" style="136" customWidth="1"/>
    <col min="5892" max="5892" width="22.42578125" style="136" customWidth="1"/>
    <col min="5893" max="5893" width="17" style="136" customWidth="1"/>
    <col min="5894" max="5894" width="22.7109375" style="136" customWidth="1"/>
    <col min="5895" max="5895" width="25.140625" style="136" customWidth="1"/>
    <col min="5896" max="5896" width="23.85546875" style="136" customWidth="1"/>
    <col min="5897" max="6145" width="9.140625" style="136"/>
    <col min="6146" max="6146" width="4" style="136" customWidth="1"/>
    <col min="6147" max="6147" width="51.140625" style="136" customWidth="1"/>
    <col min="6148" max="6148" width="22.42578125" style="136" customWidth="1"/>
    <col min="6149" max="6149" width="17" style="136" customWidth="1"/>
    <col min="6150" max="6150" width="22.7109375" style="136" customWidth="1"/>
    <col min="6151" max="6151" width="25.140625" style="136" customWidth="1"/>
    <col min="6152" max="6152" width="23.85546875" style="136" customWidth="1"/>
    <col min="6153" max="6401" width="9.140625" style="136"/>
    <col min="6402" max="6402" width="4" style="136" customWidth="1"/>
    <col min="6403" max="6403" width="51.140625" style="136" customWidth="1"/>
    <col min="6404" max="6404" width="22.42578125" style="136" customWidth="1"/>
    <col min="6405" max="6405" width="17" style="136" customWidth="1"/>
    <col min="6406" max="6406" width="22.7109375" style="136" customWidth="1"/>
    <col min="6407" max="6407" width="25.140625" style="136" customWidth="1"/>
    <col min="6408" max="6408" width="23.85546875" style="136" customWidth="1"/>
    <col min="6409" max="6657" width="9.140625" style="136"/>
    <col min="6658" max="6658" width="4" style="136" customWidth="1"/>
    <col min="6659" max="6659" width="51.140625" style="136" customWidth="1"/>
    <col min="6660" max="6660" width="22.42578125" style="136" customWidth="1"/>
    <col min="6661" max="6661" width="17" style="136" customWidth="1"/>
    <col min="6662" max="6662" width="22.7109375" style="136" customWidth="1"/>
    <col min="6663" max="6663" width="25.140625" style="136" customWidth="1"/>
    <col min="6664" max="6664" width="23.85546875" style="136" customWidth="1"/>
    <col min="6665" max="6913" width="9.140625" style="136"/>
    <col min="6914" max="6914" width="4" style="136" customWidth="1"/>
    <col min="6915" max="6915" width="51.140625" style="136" customWidth="1"/>
    <col min="6916" max="6916" width="22.42578125" style="136" customWidth="1"/>
    <col min="6917" max="6917" width="17" style="136" customWidth="1"/>
    <col min="6918" max="6918" width="22.7109375" style="136" customWidth="1"/>
    <col min="6919" max="6919" width="25.140625" style="136" customWidth="1"/>
    <col min="6920" max="6920" width="23.85546875" style="136" customWidth="1"/>
    <col min="6921" max="7169" width="9.140625" style="136"/>
    <col min="7170" max="7170" width="4" style="136" customWidth="1"/>
    <col min="7171" max="7171" width="51.140625" style="136" customWidth="1"/>
    <col min="7172" max="7172" width="22.42578125" style="136" customWidth="1"/>
    <col min="7173" max="7173" width="17" style="136" customWidth="1"/>
    <col min="7174" max="7174" width="22.7109375" style="136" customWidth="1"/>
    <col min="7175" max="7175" width="25.140625" style="136" customWidth="1"/>
    <col min="7176" max="7176" width="23.85546875" style="136" customWidth="1"/>
    <col min="7177" max="7425" width="9.140625" style="136"/>
    <col min="7426" max="7426" width="4" style="136" customWidth="1"/>
    <col min="7427" max="7427" width="51.140625" style="136" customWidth="1"/>
    <col min="7428" max="7428" width="22.42578125" style="136" customWidth="1"/>
    <col min="7429" max="7429" width="17" style="136" customWidth="1"/>
    <col min="7430" max="7430" width="22.7109375" style="136" customWidth="1"/>
    <col min="7431" max="7431" width="25.140625" style="136" customWidth="1"/>
    <col min="7432" max="7432" width="23.85546875" style="136" customWidth="1"/>
    <col min="7433" max="7681" width="9.140625" style="136"/>
    <col min="7682" max="7682" width="4" style="136" customWidth="1"/>
    <col min="7683" max="7683" width="51.140625" style="136" customWidth="1"/>
    <col min="7684" max="7684" width="22.42578125" style="136" customWidth="1"/>
    <col min="7685" max="7685" width="17" style="136" customWidth="1"/>
    <col min="7686" max="7686" width="22.7109375" style="136" customWidth="1"/>
    <col min="7687" max="7687" width="25.140625" style="136" customWidth="1"/>
    <col min="7688" max="7688" width="23.85546875" style="136" customWidth="1"/>
    <col min="7689" max="7937" width="9.140625" style="136"/>
    <col min="7938" max="7938" width="4" style="136" customWidth="1"/>
    <col min="7939" max="7939" width="51.140625" style="136" customWidth="1"/>
    <col min="7940" max="7940" width="22.42578125" style="136" customWidth="1"/>
    <col min="7941" max="7941" width="17" style="136" customWidth="1"/>
    <col min="7942" max="7942" width="22.7109375" style="136" customWidth="1"/>
    <col min="7943" max="7943" width="25.140625" style="136" customWidth="1"/>
    <col min="7944" max="7944" width="23.85546875" style="136" customWidth="1"/>
    <col min="7945" max="8193" width="9.140625" style="136"/>
    <col min="8194" max="8194" width="4" style="136" customWidth="1"/>
    <col min="8195" max="8195" width="51.140625" style="136" customWidth="1"/>
    <col min="8196" max="8196" width="22.42578125" style="136" customWidth="1"/>
    <col min="8197" max="8197" width="17" style="136" customWidth="1"/>
    <col min="8198" max="8198" width="22.7109375" style="136" customWidth="1"/>
    <col min="8199" max="8199" width="25.140625" style="136" customWidth="1"/>
    <col min="8200" max="8200" width="23.85546875" style="136" customWidth="1"/>
    <col min="8201" max="8449" width="9.140625" style="136"/>
    <col min="8450" max="8450" width="4" style="136" customWidth="1"/>
    <col min="8451" max="8451" width="51.140625" style="136" customWidth="1"/>
    <col min="8452" max="8452" width="22.42578125" style="136" customWidth="1"/>
    <col min="8453" max="8453" width="17" style="136" customWidth="1"/>
    <col min="8454" max="8454" width="22.7109375" style="136" customWidth="1"/>
    <col min="8455" max="8455" width="25.140625" style="136" customWidth="1"/>
    <col min="8456" max="8456" width="23.85546875" style="136" customWidth="1"/>
    <col min="8457" max="8705" width="9.140625" style="136"/>
    <col min="8706" max="8706" width="4" style="136" customWidth="1"/>
    <col min="8707" max="8707" width="51.140625" style="136" customWidth="1"/>
    <col min="8708" max="8708" width="22.42578125" style="136" customWidth="1"/>
    <col min="8709" max="8709" width="17" style="136" customWidth="1"/>
    <col min="8710" max="8710" width="22.7109375" style="136" customWidth="1"/>
    <col min="8711" max="8711" width="25.140625" style="136" customWidth="1"/>
    <col min="8712" max="8712" width="23.85546875" style="136" customWidth="1"/>
    <col min="8713" max="8961" width="9.140625" style="136"/>
    <col min="8962" max="8962" width="4" style="136" customWidth="1"/>
    <col min="8963" max="8963" width="51.140625" style="136" customWidth="1"/>
    <col min="8964" max="8964" width="22.42578125" style="136" customWidth="1"/>
    <col min="8965" max="8965" width="17" style="136" customWidth="1"/>
    <col min="8966" max="8966" width="22.7109375" style="136" customWidth="1"/>
    <col min="8967" max="8967" width="25.140625" style="136" customWidth="1"/>
    <col min="8968" max="8968" width="23.85546875" style="136" customWidth="1"/>
    <col min="8969" max="9217" width="9.140625" style="136"/>
    <col min="9218" max="9218" width="4" style="136" customWidth="1"/>
    <col min="9219" max="9219" width="51.140625" style="136" customWidth="1"/>
    <col min="9220" max="9220" width="22.42578125" style="136" customWidth="1"/>
    <col min="9221" max="9221" width="17" style="136" customWidth="1"/>
    <col min="9222" max="9222" width="22.7109375" style="136" customWidth="1"/>
    <col min="9223" max="9223" width="25.140625" style="136" customWidth="1"/>
    <col min="9224" max="9224" width="23.85546875" style="136" customWidth="1"/>
    <col min="9225" max="9473" width="9.140625" style="136"/>
    <col min="9474" max="9474" width="4" style="136" customWidth="1"/>
    <col min="9475" max="9475" width="51.140625" style="136" customWidth="1"/>
    <col min="9476" max="9476" width="22.42578125" style="136" customWidth="1"/>
    <col min="9477" max="9477" width="17" style="136" customWidth="1"/>
    <col min="9478" max="9478" width="22.7109375" style="136" customWidth="1"/>
    <col min="9479" max="9479" width="25.140625" style="136" customWidth="1"/>
    <col min="9480" max="9480" width="23.85546875" style="136" customWidth="1"/>
    <col min="9481" max="9729" width="9.140625" style="136"/>
    <col min="9730" max="9730" width="4" style="136" customWidth="1"/>
    <col min="9731" max="9731" width="51.140625" style="136" customWidth="1"/>
    <col min="9732" max="9732" width="22.42578125" style="136" customWidth="1"/>
    <col min="9733" max="9733" width="17" style="136" customWidth="1"/>
    <col min="9734" max="9734" width="22.7109375" style="136" customWidth="1"/>
    <col min="9735" max="9735" width="25.140625" style="136" customWidth="1"/>
    <col min="9736" max="9736" width="23.85546875" style="136" customWidth="1"/>
    <col min="9737" max="9985" width="9.140625" style="136"/>
    <col min="9986" max="9986" width="4" style="136" customWidth="1"/>
    <col min="9987" max="9987" width="51.140625" style="136" customWidth="1"/>
    <col min="9988" max="9988" width="22.42578125" style="136" customWidth="1"/>
    <col min="9989" max="9989" width="17" style="136" customWidth="1"/>
    <col min="9990" max="9990" width="22.7109375" style="136" customWidth="1"/>
    <col min="9991" max="9991" width="25.140625" style="136" customWidth="1"/>
    <col min="9992" max="9992" width="23.85546875" style="136" customWidth="1"/>
    <col min="9993" max="10241" width="9.140625" style="136"/>
    <col min="10242" max="10242" width="4" style="136" customWidth="1"/>
    <col min="10243" max="10243" width="51.140625" style="136" customWidth="1"/>
    <col min="10244" max="10244" width="22.42578125" style="136" customWidth="1"/>
    <col min="10245" max="10245" width="17" style="136" customWidth="1"/>
    <col min="10246" max="10246" width="22.7109375" style="136" customWidth="1"/>
    <col min="10247" max="10247" width="25.140625" style="136" customWidth="1"/>
    <col min="10248" max="10248" width="23.85546875" style="136" customWidth="1"/>
    <col min="10249" max="10497" width="9.140625" style="136"/>
    <col min="10498" max="10498" width="4" style="136" customWidth="1"/>
    <col min="10499" max="10499" width="51.140625" style="136" customWidth="1"/>
    <col min="10500" max="10500" width="22.42578125" style="136" customWidth="1"/>
    <col min="10501" max="10501" width="17" style="136" customWidth="1"/>
    <col min="10502" max="10502" width="22.7109375" style="136" customWidth="1"/>
    <col min="10503" max="10503" width="25.140625" style="136" customWidth="1"/>
    <col min="10504" max="10504" width="23.85546875" style="136" customWidth="1"/>
    <col min="10505" max="10753" width="9.140625" style="136"/>
    <col min="10754" max="10754" width="4" style="136" customWidth="1"/>
    <col min="10755" max="10755" width="51.140625" style="136" customWidth="1"/>
    <col min="10756" max="10756" width="22.42578125" style="136" customWidth="1"/>
    <col min="10757" max="10757" width="17" style="136" customWidth="1"/>
    <col min="10758" max="10758" width="22.7109375" style="136" customWidth="1"/>
    <col min="10759" max="10759" width="25.140625" style="136" customWidth="1"/>
    <col min="10760" max="10760" width="23.85546875" style="136" customWidth="1"/>
    <col min="10761" max="11009" width="9.140625" style="136"/>
    <col min="11010" max="11010" width="4" style="136" customWidth="1"/>
    <col min="11011" max="11011" width="51.140625" style="136" customWidth="1"/>
    <col min="11012" max="11012" width="22.42578125" style="136" customWidth="1"/>
    <col min="11013" max="11013" width="17" style="136" customWidth="1"/>
    <col min="11014" max="11014" width="22.7109375" style="136" customWidth="1"/>
    <col min="11015" max="11015" width="25.140625" style="136" customWidth="1"/>
    <col min="11016" max="11016" width="23.85546875" style="136" customWidth="1"/>
    <col min="11017" max="11265" width="9.140625" style="136"/>
    <col min="11266" max="11266" width="4" style="136" customWidth="1"/>
    <col min="11267" max="11267" width="51.140625" style="136" customWidth="1"/>
    <col min="11268" max="11268" width="22.42578125" style="136" customWidth="1"/>
    <col min="11269" max="11269" width="17" style="136" customWidth="1"/>
    <col min="11270" max="11270" width="22.7109375" style="136" customWidth="1"/>
    <col min="11271" max="11271" width="25.140625" style="136" customWidth="1"/>
    <col min="11272" max="11272" width="23.85546875" style="136" customWidth="1"/>
    <col min="11273" max="11521" width="9.140625" style="136"/>
    <col min="11522" max="11522" width="4" style="136" customWidth="1"/>
    <col min="11523" max="11523" width="51.140625" style="136" customWidth="1"/>
    <col min="11524" max="11524" width="22.42578125" style="136" customWidth="1"/>
    <col min="11525" max="11525" width="17" style="136" customWidth="1"/>
    <col min="11526" max="11526" width="22.7109375" style="136" customWidth="1"/>
    <col min="11527" max="11527" width="25.140625" style="136" customWidth="1"/>
    <col min="11528" max="11528" width="23.85546875" style="136" customWidth="1"/>
    <col min="11529" max="11777" width="9.140625" style="136"/>
    <col min="11778" max="11778" width="4" style="136" customWidth="1"/>
    <col min="11779" max="11779" width="51.140625" style="136" customWidth="1"/>
    <col min="11780" max="11780" width="22.42578125" style="136" customWidth="1"/>
    <col min="11781" max="11781" width="17" style="136" customWidth="1"/>
    <col min="11782" max="11782" width="22.7109375" style="136" customWidth="1"/>
    <col min="11783" max="11783" width="25.140625" style="136" customWidth="1"/>
    <col min="11784" max="11784" width="23.85546875" style="136" customWidth="1"/>
    <col min="11785" max="12033" width="9.140625" style="136"/>
    <col min="12034" max="12034" width="4" style="136" customWidth="1"/>
    <col min="12035" max="12035" width="51.140625" style="136" customWidth="1"/>
    <col min="12036" max="12036" width="22.42578125" style="136" customWidth="1"/>
    <col min="12037" max="12037" width="17" style="136" customWidth="1"/>
    <col min="12038" max="12038" width="22.7109375" style="136" customWidth="1"/>
    <col min="12039" max="12039" width="25.140625" style="136" customWidth="1"/>
    <col min="12040" max="12040" width="23.85546875" style="136" customWidth="1"/>
    <col min="12041" max="12289" width="9.140625" style="136"/>
    <col min="12290" max="12290" width="4" style="136" customWidth="1"/>
    <col min="12291" max="12291" width="51.140625" style="136" customWidth="1"/>
    <col min="12292" max="12292" width="22.42578125" style="136" customWidth="1"/>
    <col min="12293" max="12293" width="17" style="136" customWidth="1"/>
    <col min="12294" max="12294" width="22.7109375" style="136" customWidth="1"/>
    <col min="12295" max="12295" width="25.140625" style="136" customWidth="1"/>
    <col min="12296" max="12296" width="23.85546875" style="136" customWidth="1"/>
    <col min="12297" max="12545" width="9.140625" style="136"/>
    <col min="12546" max="12546" width="4" style="136" customWidth="1"/>
    <col min="12547" max="12547" width="51.140625" style="136" customWidth="1"/>
    <col min="12548" max="12548" width="22.42578125" style="136" customWidth="1"/>
    <col min="12549" max="12549" width="17" style="136" customWidth="1"/>
    <col min="12550" max="12550" width="22.7109375" style="136" customWidth="1"/>
    <col min="12551" max="12551" width="25.140625" style="136" customWidth="1"/>
    <col min="12552" max="12552" width="23.85546875" style="136" customWidth="1"/>
    <col min="12553" max="12801" width="9.140625" style="136"/>
    <col min="12802" max="12802" width="4" style="136" customWidth="1"/>
    <col min="12803" max="12803" width="51.140625" style="136" customWidth="1"/>
    <col min="12804" max="12804" width="22.42578125" style="136" customWidth="1"/>
    <col min="12805" max="12805" width="17" style="136" customWidth="1"/>
    <col min="12806" max="12806" width="22.7109375" style="136" customWidth="1"/>
    <col min="12807" max="12807" width="25.140625" style="136" customWidth="1"/>
    <col min="12808" max="12808" width="23.85546875" style="136" customWidth="1"/>
    <col min="12809" max="13057" width="9.140625" style="136"/>
    <col min="13058" max="13058" width="4" style="136" customWidth="1"/>
    <col min="13059" max="13059" width="51.140625" style="136" customWidth="1"/>
    <col min="13060" max="13060" width="22.42578125" style="136" customWidth="1"/>
    <col min="13061" max="13061" width="17" style="136" customWidth="1"/>
    <col min="13062" max="13062" width="22.7109375" style="136" customWidth="1"/>
    <col min="13063" max="13063" width="25.140625" style="136" customWidth="1"/>
    <col min="13064" max="13064" width="23.85546875" style="136" customWidth="1"/>
    <col min="13065" max="13313" width="9.140625" style="136"/>
    <col min="13314" max="13314" width="4" style="136" customWidth="1"/>
    <col min="13315" max="13315" width="51.140625" style="136" customWidth="1"/>
    <col min="13316" max="13316" width="22.42578125" style="136" customWidth="1"/>
    <col min="13317" max="13317" width="17" style="136" customWidth="1"/>
    <col min="13318" max="13318" width="22.7109375" style="136" customWidth="1"/>
    <col min="13319" max="13319" width="25.140625" style="136" customWidth="1"/>
    <col min="13320" max="13320" width="23.85546875" style="136" customWidth="1"/>
    <col min="13321" max="13569" width="9.140625" style="136"/>
    <col min="13570" max="13570" width="4" style="136" customWidth="1"/>
    <col min="13571" max="13571" width="51.140625" style="136" customWidth="1"/>
    <col min="13572" max="13572" width="22.42578125" style="136" customWidth="1"/>
    <col min="13573" max="13573" width="17" style="136" customWidth="1"/>
    <col min="13574" max="13574" width="22.7109375" style="136" customWidth="1"/>
    <col min="13575" max="13575" width="25.140625" style="136" customWidth="1"/>
    <col min="13576" max="13576" width="23.85546875" style="136" customWidth="1"/>
    <col min="13577" max="13825" width="9.140625" style="136"/>
    <col min="13826" max="13826" width="4" style="136" customWidth="1"/>
    <col min="13827" max="13827" width="51.140625" style="136" customWidth="1"/>
    <col min="13828" max="13828" width="22.42578125" style="136" customWidth="1"/>
    <col min="13829" max="13829" width="17" style="136" customWidth="1"/>
    <col min="13830" max="13830" width="22.7109375" style="136" customWidth="1"/>
    <col min="13831" max="13831" width="25.140625" style="136" customWidth="1"/>
    <col min="13832" max="13832" width="23.85546875" style="136" customWidth="1"/>
    <col min="13833" max="14081" width="9.140625" style="136"/>
    <col min="14082" max="14082" width="4" style="136" customWidth="1"/>
    <col min="14083" max="14083" width="51.140625" style="136" customWidth="1"/>
    <col min="14084" max="14084" width="22.42578125" style="136" customWidth="1"/>
    <col min="14085" max="14085" width="17" style="136" customWidth="1"/>
    <col min="14086" max="14086" width="22.7109375" style="136" customWidth="1"/>
    <col min="14087" max="14087" width="25.140625" style="136" customWidth="1"/>
    <col min="14088" max="14088" width="23.85546875" style="136" customWidth="1"/>
    <col min="14089" max="14337" width="9.140625" style="136"/>
    <col min="14338" max="14338" width="4" style="136" customWidth="1"/>
    <col min="14339" max="14339" width="51.140625" style="136" customWidth="1"/>
    <col min="14340" max="14340" width="22.42578125" style="136" customWidth="1"/>
    <col min="14341" max="14341" width="17" style="136" customWidth="1"/>
    <col min="14342" max="14342" width="22.7109375" style="136" customWidth="1"/>
    <col min="14343" max="14343" width="25.140625" style="136" customWidth="1"/>
    <col min="14344" max="14344" width="23.85546875" style="136" customWidth="1"/>
    <col min="14345" max="14593" width="9.140625" style="136"/>
    <col min="14594" max="14594" width="4" style="136" customWidth="1"/>
    <col min="14595" max="14595" width="51.140625" style="136" customWidth="1"/>
    <col min="14596" max="14596" width="22.42578125" style="136" customWidth="1"/>
    <col min="14597" max="14597" width="17" style="136" customWidth="1"/>
    <col min="14598" max="14598" width="22.7109375" style="136" customWidth="1"/>
    <col min="14599" max="14599" width="25.140625" style="136" customWidth="1"/>
    <col min="14600" max="14600" width="23.85546875" style="136" customWidth="1"/>
    <col min="14601" max="14849" width="9.140625" style="136"/>
    <col min="14850" max="14850" width="4" style="136" customWidth="1"/>
    <col min="14851" max="14851" width="51.140625" style="136" customWidth="1"/>
    <col min="14852" max="14852" width="22.42578125" style="136" customWidth="1"/>
    <col min="14853" max="14853" width="17" style="136" customWidth="1"/>
    <col min="14854" max="14854" width="22.7109375" style="136" customWidth="1"/>
    <col min="14855" max="14855" width="25.140625" style="136" customWidth="1"/>
    <col min="14856" max="14856" width="23.85546875" style="136" customWidth="1"/>
    <col min="14857" max="15105" width="9.140625" style="136"/>
    <col min="15106" max="15106" width="4" style="136" customWidth="1"/>
    <col min="15107" max="15107" width="51.140625" style="136" customWidth="1"/>
    <col min="15108" max="15108" width="22.42578125" style="136" customWidth="1"/>
    <col min="15109" max="15109" width="17" style="136" customWidth="1"/>
    <col min="15110" max="15110" width="22.7109375" style="136" customWidth="1"/>
    <col min="15111" max="15111" width="25.140625" style="136" customWidth="1"/>
    <col min="15112" max="15112" width="23.85546875" style="136" customWidth="1"/>
    <col min="15113" max="15361" width="9.140625" style="136"/>
    <col min="15362" max="15362" width="4" style="136" customWidth="1"/>
    <col min="15363" max="15363" width="51.140625" style="136" customWidth="1"/>
    <col min="15364" max="15364" width="22.42578125" style="136" customWidth="1"/>
    <col min="15365" max="15365" width="17" style="136" customWidth="1"/>
    <col min="15366" max="15366" width="22.7109375" style="136" customWidth="1"/>
    <col min="15367" max="15367" width="25.140625" style="136" customWidth="1"/>
    <col min="15368" max="15368" width="23.85546875" style="136" customWidth="1"/>
    <col min="15369" max="15617" width="9.140625" style="136"/>
    <col min="15618" max="15618" width="4" style="136" customWidth="1"/>
    <col min="15619" max="15619" width="51.140625" style="136" customWidth="1"/>
    <col min="15620" max="15620" width="22.42578125" style="136" customWidth="1"/>
    <col min="15621" max="15621" width="17" style="136" customWidth="1"/>
    <col min="15622" max="15622" width="22.7109375" style="136" customWidth="1"/>
    <col min="15623" max="15623" width="25.140625" style="136" customWidth="1"/>
    <col min="15624" max="15624" width="23.85546875" style="136" customWidth="1"/>
    <col min="15625" max="15873" width="9.140625" style="136"/>
    <col min="15874" max="15874" width="4" style="136" customWidth="1"/>
    <col min="15875" max="15875" width="51.140625" style="136" customWidth="1"/>
    <col min="15876" max="15876" width="22.42578125" style="136" customWidth="1"/>
    <col min="15877" max="15877" width="17" style="136" customWidth="1"/>
    <col min="15878" max="15878" width="22.7109375" style="136" customWidth="1"/>
    <col min="15879" max="15879" width="25.140625" style="136" customWidth="1"/>
    <col min="15880" max="15880" width="23.85546875" style="136" customWidth="1"/>
    <col min="15881" max="16129" width="9.140625" style="136"/>
    <col min="16130" max="16130" width="4" style="136" customWidth="1"/>
    <col min="16131" max="16131" width="51.140625" style="136" customWidth="1"/>
    <col min="16132" max="16132" width="22.42578125" style="136" customWidth="1"/>
    <col min="16133" max="16133" width="17" style="136" customWidth="1"/>
    <col min="16134" max="16134" width="22.7109375" style="136" customWidth="1"/>
    <col min="16135" max="16135" width="25.140625" style="136" customWidth="1"/>
    <col min="16136" max="16136" width="23.85546875" style="136" customWidth="1"/>
    <col min="16137" max="16384" width="9.140625" style="136"/>
  </cols>
  <sheetData>
    <row r="1" spans="1:11" x14ac:dyDescent="0.3">
      <c r="H1" s="125" t="s">
        <v>490</v>
      </c>
    </row>
    <row r="2" spans="1:11" x14ac:dyDescent="0.3">
      <c r="H2" s="151" t="s">
        <v>418</v>
      </c>
    </row>
    <row r="3" spans="1:11" x14ac:dyDescent="0.3">
      <c r="H3" s="151" t="s">
        <v>493</v>
      </c>
    </row>
    <row r="4" spans="1:11" x14ac:dyDescent="0.3">
      <c r="H4" s="94"/>
    </row>
    <row r="5" spans="1:11" x14ac:dyDescent="0.3">
      <c r="H5" s="137"/>
      <c r="I5" s="138"/>
      <c r="J5" s="138"/>
      <c r="K5" s="138"/>
    </row>
    <row r="6" spans="1:11" ht="18.75" customHeight="1" x14ac:dyDescent="0.3">
      <c r="A6" s="223" t="s">
        <v>491</v>
      </c>
      <c r="B6" s="223"/>
      <c r="C6" s="223"/>
      <c r="D6" s="223"/>
      <c r="E6" s="223"/>
      <c r="F6" s="223"/>
      <c r="G6" s="223"/>
      <c r="H6" s="223"/>
    </row>
    <row r="7" spans="1:11" x14ac:dyDescent="0.3">
      <c r="A7" s="224" t="s">
        <v>517</v>
      </c>
      <c r="B7" s="224"/>
      <c r="C7" s="224"/>
      <c r="D7" s="224"/>
      <c r="E7" s="224"/>
      <c r="F7" s="224"/>
      <c r="G7" s="224"/>
      <c r="H7" s="224"/>
    </row>
    <row r="8" spans="1:11" x14ac:dyDescent="0.3">
      <c r="H8" s="94" t="s">
        <v>343</v>
      </c>
    </row>
    <row r="9" spans="1:11" ht="57" customHeight="1" x14ac:dyDescent="0.25">
      <c r="A9" s="231" t="s">
        <v>436</v>
      </c>
      <c r="B9" s="231" t="s">
        <v>492</v>
      </c>
      <c r="C9" s="233" t="s">
        <v>627</v>
      </c>
      <c r="D9" s="234"/>
      <c r="E9" s="235" t="s">
        <v>441</v>
      </c>
      <c r="F9" s="236"/>
      <c r="G9" s="226" t="s">
        <v>442</v>
      </c>
      <c r="H9" s="226"/>
    </row>
    <row r="10" spans="1:11" s="139" customFormat="1" ht="37.5" x14ac:dyDescent="0.25">
      <c r="A10" s="232"/>
      <c r="B10" s="232"/>
      <c r="C10" s="184" t="s">
        <v>468</v>
      </c>
      <c r="D10" s="184" t="s">
        <v>509</v>
      </c>
      <c r="E10" s="184" t="s">
        <v>468</v>
      </c>
      <c r="F10" s="184" t="s">
        <v>509</v>
      </c>
      <c r="G10" s="184" t="s">
        <v>468</v>
      </c>
      <c r="H10" s="184" t="s">
        <v>509</v>
      </c>
    </row>
    <row r="11" spans="1:11" ht="37.5" x14ac:dyDescent="0.3">
      <c r="A11" s="140">
        <v>1</v>
      </c>
      <c r="B11" s="141" t="s">
        <v>443</v>
      </c>
      <c r="C11" s="185">
        <v>2446.529</v>
      </c>
      <c r="D11" s="186">
        <v>240.5</v>
      </c>
      <c r="E11" s="142">
        <v>234.1</v>
      </c>
      <c r="F11" s="142">
        <v>234.1</v>
      </c>
      <c r="G11" s="142">
        <f t="shared" ref="G11:H13" si="0">C11+E11</f>
        <v>2680.6289999999999</v>
      </c>
      <c r="H11" s="142">
        <f t="shared" si="0"/>
        <v>474.6</v>
      </c>
    </row>
    <row r="12" spans="1:11" ht="37.5" x14ac:dyDescent="0.3">
      <c r="A12" s="140">
        <v>2</v>
      </c>
      <c r="B12" s="141" t="s">
        <v>444</v>
      </c>
      <c r="C12" s="185">
        <v>12362</v>
      </c>
      <c r="D12" s="186">
        <v>12362</v>
      </c>
      <c r="E12" s="142">
        <v>702.3</v>
      </c>
      <c r="F12" s="142">
        <v>702.3</v>
      </c>
      <c r="G12" s="142">
        <f t="shared" si="0"/>
        <v>13064.3</v>
      </c>
      <c r="H12" s="142">
        <f t="shared" si="0"/>
        <v>13064.3</v>
      </c>
    </row>
    <row r="13" spans="1:11" ht="37.5" x14ac:dyDescent="0.3">
      <c r="A13" s="140">
        <v>3</v>
      </c>
      <c r="B13" s="141" t="s">
        <v>445</v>
      </c>
      <c r="C13" s="185">
        <v>1384.412</v>
      </c>
      <c r="D13" s="186">
        <v>1217.5</v>
      </c>
      <c r="E13" s="142">
        <v>234.1</v>
      </c>
      <c r="F13" s="142">
        <v>234.1</v>
      </c>
      <c r="G13" s="142">
        <f t="shared" si="0"/>
        <v>1618.5119999999999</v>
      </c>
      <c r="H13" s="142">
        <f t="shared" si="0"/>
        <v>1451.6</v>
      </c>
    </row>
    <row r="14" spans="1:11" s="144" customFormat="1" x14ac:dyDescent="0.3">
      <c r="A14" s="41"/>
      <c r="B14" s="41" t="s">
        <v>446</v>
      </c>
      <c r="C14" s="187">
        <f>SUM(C11:C13)</f>
        <v>16192.941000000001</v>
      </c>
      <c r="D14" s="187">
        <f>SUM(D11:D13)</f>
        <v>13820</v>
      </c>
      <c r="E14" s="143">
        <f t="shared" ref="E14:H14" si="1">SUM(E11:E13)</f>
        <v>1170.5</v>
      </c>
      <c r="F14" s="143">
        <f t="shared" si="1"/>
        <v>1170.5</v>
      </c>
      <c r="G14" s="143">
        <f t="shared" si="1"/>
        <v>17363.440999999999</v>
      </c>
      <c r="H14" s="143">
        <f t="shared" si="1"/>
        <v>14990.5</v>
      </c>
    </row>
  </sheetData>
  <mergeCells count="7">
    <mergeCell ref="A6:H6"/>
    <mergeCell ref="A7:H7"/>
    <mergeCell ref="A9:A10"/>
    <mergeCell ref="B9:B10"/>
    <mergeCell ref="C9:D9"/>
    <mergeCell ref="E9:F9"/>
    <mergeCell ref="G9:H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5"/>
  <sheetViews>
    <sheetView view="pageBreakPreview" zoomScale="60" zoomScaleNormal="100" workbookViewId="0">
      <selection activeCell="C12" sqref="C12"/>
    </sheetView>
  </sheetViews>
  <sheetFormatPr defaultRowHeight="18.75" x14ac:dyDescent="0.3"/>
  <cols>
    <col min="1" max="1" width="30.28515625" style="17" customWidth="1"/>
    <col min="2" max="2" width="40.42578125" style="17" customWidth="1"/>
    <col min="3" max="4" width="17.28515625" style="17" customWidth="1"/>
    <col min="5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4" x14ac:dyDescent="0.3">
      <c r="D1" s="125" t="s">
        <v>428</v>
      </c>
    </row>
    <row r="2" spans="1:4" x14ac:dyDescent="0.3">
      <c r="D2" s="151" t="s">
        <v>418</v>
      </c>
    </row>
    <row r="3" spans="1:4" x14ac:dyDescent="0.3">
      <c r="D3" s="151" t="s">
        <v>493</v>
      </c>
    </row>
    <row r="4" spans="1:4" ht="14.25" customHeight="1" x14ac:dyDescent="0.3">
      <c r="A4" s="146"/>
      <c r="B4" s="203"/>
      <c r="C4" s="203"/>
    </row>
    <row r="5" spans="1:4" s="8" customFormat="1" ht="14.25" customHeight="1" x14ac:dyDescent="0.25">
      <c r="A5" s="202" t="s">
        <v>217</v>
      </c>
      <c r="B5" s="202"/>
      <c r="C5" s="202"/>
      <c r="D5" s="202"/>
    </row>
    <row r="6" spans="1:4" ht="51" customHeight="1" x14ac:dyDescent="0.25">
      <c r="A6" s="201" t="s">
        <v>504</v>
      </c>
      <c r="B6" s="201"/>
      <c r="C6" s="201"/>
      <c r="D6" s="201"/>
    </row>
    <row r="7" spans="1:4" ht="23.25" customHeight="1" x14ac:dyDescent="0.3">
      <c r="A7" s="125"/>
      <c r="D7" s="125" t="s">
        <v>219</v>
      </c>
    </row>
    <row r="8" spans="1:4" ht="62.25" customHeight="1" x14ac:dyDescent="0.25">
      <c r="A8" s="150" t="s">
        <v>220</v>
      </c>
      <c r="B8" s="150" t="s">
        <v>221</v>
      </c>
      <c r="C8" s="150" t="s">
        <v>468</v>
      </c>
      <c r="D8" s="150" t="s">
        <v>509</v>
      </c>
    </row>
    <row r="9" spans="1:4" ht="46.5" customHeight="1" x14ac:dyDescent="0.3">
      <c r="A9" s="22" t="s">
        <v>222</v>
      </c>
      <c r="B9" s="23" t="s">
        <v>223</v>
      </c>
      <c r="C9" s="95">
        <f>C10+C11</f>
        <v>0</v>
      </c>
      <c r="D9" s="95">
        <f>D10+D11</f>
        <v>0</v>
      </c>
    </row>
    <row r="10" spans="1:4" ht="58.5" customHeight="1" x14ac:dyDescent="0.3">
      <c r="A10" s="22" t="s">
        <v>224</v>
      </c>
      <c r="B10" s="23" t="s">
        <v>225</v>
      </c>
      <c r="C10" s="100">
        <v>-568640.91099999996</v>
      </c>
      <c r="D10" s="152">
        <v>-562955.91099999996</v>
      </c>
    </row>
    <row r="11" spans="1:4" ht="53.25" customHeight="1" x14ac:dyDescent="0.3">
      <c r="A11" s="22" t="s">
        <v>226</v>
      </c>
      <c r="B11" s="23" t="s">
        <v>227</v>
      </c>
      <c r="C11" s="100">
        <v>568640.91099999996</v>
      </c>
      <c r="D11" s="152">
        <v>562955.91099999996</v>
      </c>
    </row>
    <row r="12" spans="1:4" ht="24.75" customHeight="1" x14ac:dyDescent="0.3">
      <c r="A12" s="22"/>
      <c r="B12" s="24" t="s">
        <v>228</v>
      </c>
      <c r="C12" s="96">
        <f>C9</f>
        <v>0</v>
      </c>
      <c r="D12" s="96">
        <f>D9</f>
        <v>0</v>
      </c>
    </row>
    <row r="13" spans="1:4" ht="51" customHeight="1" x14ac:dyDescent="0.3">
      <c r="A13" s="25"/>
      <c r="B13" s="25"/>
      <c r="C13" s="25"/>
    </row>
    <row r="14" spans="1:4" ht="51" customHeight="1" x14ac:dyDescent="0.3">
      <c r="A14" s="25"/>
      <c r="B14" s="25"/>
      <c r="C14" s="25"/>
    </row>
    <row r="15" spans="1:4" ht="51" customHeight="1" x14ac:dyDescent="0.3">
      <c r="A15" s="25"/>
      <c r="B15" s="25"/>
      <c r="C15" s="25"/>
    </row>
    <row r="16" spans="1:4" ht="51" customHeight="1" x14ac:dyDescent="0.3">
      <c r="A16" s="25"/>
      <c r="B16" s="25"/>
      <c r="C16" s="25"/>
      <c r="D16" s="7"/>
    </row>
    <row r="17" spans="1:4" ht="51" customHeight="1" x14ac:dyDescent="0.3">
      <c r="A17" s="25"/>
      <c r="B17" s="25"/>
      <c r="C17" s="25"/>
      <c r="D17" s="7"/>
    </row>
    <row r="18" spans="1:4" ht="51" customHeight="1" x14ac:dyDescent="0.3">
      <c r="A18" s="25"/>
      <c r="B18" s="25"/>
      <c r="C18" s="25"/>
      <c r="D18" s="7"/>
    </row>
    <row r="19" spans="1:4" ht="51" customHeight="1" x14ac:dyDescent="0.3">
      <c r="A19" s="25"/>
      <c r="B19" s="25"/>
      <c r="C19" s="25"/>
      <c r="D19" s="7"/>
    </row>
    <row r="20" spans="1:4" ht="51" customHeight="1" x14ac:dyDescent="0.3">
      <c r="A20" s="25"/>
      <c r="B20" s="25"/>
      <c r="C20" s="25"/>
      <c r="D20" s="7"/>
    </row>
    <row r="21" spans="1:4" ht="51" customHeight="1" x14ac:dyDescent="0.3">
      <c r="A21" s="25"/>
      <c r="B21" s="25"/>
      <c r="C21" s="25"/>
      <c r="D21" s="7"/>
    </row>
    <row r="22" spans="1:4" ht="51" customHeight="1" x14ac:dyDescent="0.3">
      <c r="A22" s="25"/>
      <c r="B22" s="25"/>
      <c r="C22" s="25"/>
      <c r="D22" s="7"/>
    </row>
    <row r="23" spans="1:4" ht="51" customHeight="1" x14ac:dyDescent="0.3">
      <c r="A23" s="25"/>
      <c r="B23" s="25"/>
      <c r="C23" s="25"/>
      <c r="D23" s="7"/>
    </row>
    <row r="24" spans="1:4" ht="51" customHeight="1" x14ac:dyDescent="0.3">
      <c r="A24" s="25"/>
      <c r="B24" s="25"/>
      <c r="C24" s="25"/>
      <c r="D24" s="7"/>
    </row>
    <row r="25" spans="1:4" ht="51" customHeight="1" x14ac:dyDescent="0.3">
      <c r="A25" s="25"/>
      <c r="B25" s="25"/>
      <c r="C25" s="25"/>
      <c r="D25" s="7"/>
    </row>
    <row r="26" spans="1:4" ht="51" customHeight="1" x14ac:dyDescent="0.3">
      <c r="A26" s="25"/>
      <c r="B26" s="25"/>
      <c r="C26" s="25"/>
      <c r="D26" s="7"/>
    </row>
    <row r="27" spans="1:4" ht="51" customHeight="1" x14ac:dyDescent="0.3">
      <c r="A27" s="25"/>
      <c r="B27" s="25"/>
      <c r="C27" s="25"/>
      <c r="D27" s="7"/>
    </row>
    <row r="28" spans="1:4" ht="51" customHeight="1" x14ac:dyDescent="0.3">
      <c r="A28" s="25"/>
      <c r="B28" s="25"/>
      <c r="C28" s="25"/>
      <c r="D28" s="7"/>
    </row>
    <row r="29" spans="1:4" ht="51" customHeight="1" x14ac:dyDescent="0.3">
      <c r="A29" s="25"/>
      <c r="B29" s="25"/>
      <c r="C29" s="25"/>
      <c r="D29" s="7"/>
    </row>
    <row r="30" spans="1:4" ht="51" customHeight="1" x14ac:dyDescent="0.3">
      <c r="A30" s="25"/>
      <c r="B30" s="25"/>
      <c r="C30" s="25"/>
      <c r="D30" s="7"/>
    </row>
    <row r="31" spans="1:4" ht="51" customHeight="1" x14ac:dyDescent="0.3">
      <c r="A31" s="25"/>
      <c r="B31" s="25"/>
      <c r="C31" s="25"/>
      <c r="D31" s="7"/>
    </row>
    <row r="32" spans="1:4" ht="51" customHeight="1" x14ac:dyDescent="0.3">
      <c r="A32" s="25"/>
      <c r="B32" s="25"/>
      <c r="C32" s="25"/>
      <c r="D32" s="7"/>
    </row>
    <row r="33" spans="1:4" ht="51" customHeight="1" x14ac:dyDescent="0.3">
      <c r="A33" s="25"/>
      <c r="B33" s="25"/>
      <c r="C33" s="25"/>
      <c r="D33" s="7"/>
    </row>
    <row r="34" spans="1:4" ht="51" customHeight="1" x14ac:dyDescent="0.3">
      <c r="A34" s="25"/>
      <c r="B34" s="25"/>
      <c r="C34" s="25"/>
      <c r="D34" s="7"/>
    </row>
    <row r="35" spans="1:4" ht="51" customHeight="1" x14ac:dyDescent="0.3">
      <c r="A35" s="25"/>
      <c r="B35" s="25"/>
      <c r="C35" s="25"/>
      <c r="D35" s="7"/>
    </row>
    <row r="36" spans="1:4" ht="51" customHeight="1" x14ac:dyDescent="0.3">
      <c r="A36" s="25"/>
      <c r="B36" s="25"/>
      <c r="C36" s="25"/>
      <c r="D36" s="7"/>
    </row>
    <row r="37" spans="1:4" ht="51" customHeight="1" x14ac:dyDescent="0.3">
      <c r="A37" s="25"/>
      <c r="B37" s="25"/>
      <c r="C37" s="25"/>
      <c r="D37" s="7"/>
    </row>
    <row r="38" spans="1:4" ht="51" customHeight="1" x14ac:dyDescent="0.3">
      <c r="A38" s="25"/>
      <c r="B38" s="25"/>
      <c r="C38" s="25"/>
      <c r="D38" s="7"/>
    </row>
    <row r="39" spans="1:4" ht="51" customHeight="1" x14ac:dyDescent="0.3">
      <c r="A39" s="25"/>
      <c r="B39" s="25"/>
      <c r="C39" s="25"/>
      <c r="D39" s="7"/>
    </row>
    <row r="40" spans="1:4" ht="51" customHeight="1" x14ac:dyDescent="0.3">
      <c r="A40" s="25"/>
      <c r="B40" s="25"/>
      <c r="C40" s="25"/>
      <c r="D40" s="7"/>
    </row>
    <row r="41" spans="1:4" ht="51" customHeight="1" x14ac:dyDescent="0.3">
      <c r="A41" s="25"/>
      <c r="B41" s="25"/>
      <c r="C41" s="25"/>
      <c r="D41" s="7"/>
    </row>
    <row r="42" spans="1:4" ht="51" customHeight="1" x14ac:dyDescent="0.3">
      <c r="A42" s="25"/>
      <c r="B42" s="25"/>
      <c r="C42" s="25"/>
      <c r="D42" s="7"/>
    </row>
    <row r="43" spans="1:4" ht="51" customHeight="1" x14ac:dyDescent="0.3">
      <c r="A43" s="25"/>
      <c r="B43" s="25"/>
      <c r="C43" s="25"/>
      <c r="D43" s="7"/>
    </row>
    <row r="44" spans="1:4" ht="51" customHeight="1" x14ac:dyDescent="0.3">
      <c r="A44" s="25"/>
      <c r="B44" s="25"/>
      <c r="C44" s="25"/>
      <c r="D44" s="7"/>
    </row>
    <row r="45" spans="1:4" ht="51" customHeight="1" x14ac:dyDescent="0.3">
      <c r="A45" s="25"/>
      <c r="B45" s="25"/>
      <c r="C45" s="25"/>
      <c r="D45" s="7"/>
    </row>
    <row r="46" spans="1:4" ht="51" customHeight="1" x14ac:dyDescent="0.3">
      <c r="A46" s="25"/>
      <c r="B46" s="25"/>
      <c r="C46" s="25"/>
      <c r="D46" s="7"/>
    </row>
    <row r="47" spans="1:4" ht="51" customHeight="1" x14ac:dyDescent="0.3">
      <c r="A47" s="25"/>
      <c r="B47" s="25"/>
      <c r="C47" s="25"/>
      <c r="D47" s="7"/>
    </row>
    <row r="48" spans="1:4" ht="51" customHeight="1" x14ac:dyDescent="0.3">
      <c r="A48" s="25"/>
      <c r="B48" s="25"/>
      <c r="C48" s="25"/>
      <c r="D48" s="7"/>
    </row>
    <row r="49" spans="1:4" ht="51" customHeight="1" x14ac:dyDescent="0.3">
      <c r="A49" s="25"/>
      <c r="B49" s="25"/>
      <c r="C49" s="25"/>
      <c r="D49" s="7"/>
    </row>
    <row r="50" spans="1:4" ht="51" customHeight="1" x14ac:dyDescent="0.3">
      <c r="A50" s="25"/>
      <c r="B50" s="25"/>
      <c r="C50" s="25"/>
      <c r="D50" s="7"/>
    </row>
    <row r="51" spans="1:4" ht="51" customHeight="1" x14ac:dyDescent="0.3">
      <c r="A51" s="25"/>
      <c r="B51" s="25"/>
      <c r="C51" s="25"/>
      <c r="D51" s="7"/>
    </row>
    <row r="52" spans="1:4" ht="51" customHeight="1" x14ac:dyDescent="0.3">
      <c r="A52" s="25"/>
      <c r="B52" s="25"/>
      <c r="C52" s="25"/>
      <c r="D52" s="7"/>
    </row>
    <row r="53" spans="1:4" ht="51" customHeight="1" x14ac:dyDescent="0.3">
      <c r="A53" s="25"/>
      <c r="B53" s="25"/>
      <c r="C53" s="25"/>
      <c r="D53" s="7"/>
    </row>
    <row r="54" spans="1:4" ht="51" customHeight="1" x14ac:dyDescent="0.3">
      <c r="A54" s="25"/>
      <c r="B54" s="25"/>
      <c r="C54" s="25"/>
      <c r="D54" s="7"/>
    </row>
    <row r="55" spans="1:4" ht="51" customHeight="1" x14ac:dyDescent="0.3">
      <c r="A55" s="25"/>
      <c r="B55" s="25"/>
      <c r="C55" s="25"/>
      <c r="D55" s="7"/>
    </row>
    <row r="56" spans="1:4" ht="51" customHeight="1" x14ac:dyDescent="0.3">
      <c r="A56" s="25"/>
      <c r="B56" s="25"/>
      <c r="C56" s="25"/>
      <c r="D56" s="7"/>
    </row>
    <row r="57" spans="1:4" ht="51" customHeight="1" x14ac:dyDescent="0.3">
      <c r="A57" s="25"/>
      <c r="B57" s="25"/>
      <c r="C57" s="25"/>
      <c r="D57" s="7"/>
    </row>
    <row r="58" spans="1:4" ht="51" customHeight="1" x14ac:dyDescent="0.3">
      <c r="A58" s="25"/>
      <c r="B58" s="25"/>
      <c r="C58" s="25"/>
      <c r="D58" s="7"/>
    </row>
    <row r="59" spans="1:4" ht="51" customHeight="1" x14ac:dyDescent="0.3">
      <c r="A59" s="25"/>
      <c r="B59" s="25"/>
      <c r="C59" s="25"/>
      <c r="D59" s="7"/>
    </row>
    <row r="60" spans="1:4" ht="51" customHeight="1" x14ac:dyDescent="0.3">
      <c r="A60" s="25"/>
      <c r="B60" s="25"/>
      <c r="C60" s="25"/>
      <c r="D60" s="7"/>
    </row>
    <row r="61" spans="1:4" ht="51" customHeight="1" x14ac:dyDescent="0.3">
      <c r="A61" s="25"/>
      <c r="B61" s="25"/>
      <c r="C61" s="25"/>
      <c r="D61" s="7"/>
    </row>
    <row r="62" spans="1:4" ht="51" customHeight="1" x14ac:dyDescent="0.3">
      <c r="A62" s="25"/>
      <c r="B62" s="25"/>
      <c r="C62" s="25"/>
      <c r="D62" s="7"/>
    </row>
    <row r="63" spans="1:4" ht="51" customHeight="1" x14ac:dyDescent="0.3">
      <c r="A63" s="25"/>
      <c r="B63" s="25"/>
      <c r="C63" s="25"/>
      <c r="D63" s="7"/>
    </row>
    <row r="64" spans="1:4" ht="51" customHeight="1" x14ac:dyDescent="0.3">
      <c r="A64" s="25"/>
      <c r="B64" s="25"/>
      <c r="C64" s="25"/>
      <c r="D64" s="7"/>
    </row>
    <row r="65" spans="1:4" ht="51" customHeight="1" x14ac:dyDescent="0.3">
      <c r="A65" s="25"/>
      <c r="B65" s="25"/>
      <c r="C65" s="25"/>
      <c r="D65" s="7"/>
    </row>
    <row r="66" spans="1:4" ht="51" customHeight="1" x14ac:dyDescent="0.3">
      <c r="A66" s="25"/>
      <c r="B66" s="25"/>
      <c r="C66" s="25"/>
      <c r="D66" s="7"/>
    </row>
    <row r="67" spans="1:4" ht="51" customHeight="1" x14ac:dyDescent="0.3">
      <c r="A67" s="25"/>
      <c r="B67" s="25"/>
      <c r="C67" s="25"/>
      <c r="D67" s="7"/>
    </row>
    <row r="68" spans="1:4" ht="51" customHeight="1" x14ac:dyDescent="0.3">
      <c r="A68" s="25"/>
      <c r="B68" s="25"/>
      <c r="C68" s="25"/>
      <c r="D68" s="7"/>
    </row>
    <row r="69" spans="1:4" ht="51" customHeight="1" x14ac:dyDescent="0.3">
      <c r="A69" s="25"/>
      <c r="B69" s="25"/>
      <c r="C69" s="25"/>
      <c r="D69" s="7"/>
    </row>
    <row r="70" spans="1:4" ht="51" customHeight="1" x14ac:dyDescent="0.3">
      <c r="A70" s="25"/>
      <c r="B70" s="25"/>
      <c r="C70" s="25"/>
      <c r="D70" s="7"/>
    </row>
    <row r="71" spans="1:4" ht="51" customHeight="1" x14ac:dyDescent="0.3">
      <c r="A71" s="25"/>
      <c r="B71" s="25"/>
      <c r="C71" s="25"/>
      <c r="D71" s="7"/>
    </row>
    <row r="72" spans="1:4" ht="51" customHeight="1" x14ac:dyDescent="0.3">
      <c r="A72" s="25"/>
      <c r="B72" s="25"/>
      <c r="C72" s="25"/>
      <c r="D72" s="7"/>
    </row>
    <row r="73" spans="1:4" ht="51" customHeight="1" x14ac:dyDescent="0.3">
      <c r="A73" s="25"/>
      <c r="B73" s="25"/>
      <c r="C73" s="25"/>
      <c r="D73" s="7"/>
    </row>
    <row r="74" spans="1:4" ht="51" customHeight="1" x14ac:dyDescent="0.3">
      <c r="A74" s="25"/>
      <c r="B74" s="25"/>
      <c r="C74" s="25"/>
      <c r="D74" s="7"/>
    </row>
    <row r="75" spans="1:4" ht="51" customHeight="1" x14ac:dyDescent="0.3">
      <c r="A75" s="25"/>
      <c r="B75" s="25"/>
      <c r="C75" s="25"/>
      <c r="D75" s="7"/>
    </row>
    <row r="76" spans="1:4" ht="51" customHeight="1" x14ac:dyDescent="0.3">
      <c r="A76" s="25"/>
      <c r="B76" s="25"/>
      <c r="C76" s="25"/>
      <c r="D76" s="7"/>
    </row>
    <row r="77" spans="1:4" ht="51" customHeight="1" x14ac:dyDescent="0.3">
      <c r="A77" s="25"/>
      <c r="B77" s="25"/>
      <c r="C77" s="25"/>
      <c r="D77" s="7"/>
    </row>
    <row r="78" spans="1:4" ht="51" customHeight="1" x14ac:dyDescent="0.3">
      <c r="A78" s="25"/>
      <c r="B78" s="25"/>
      <c r="C78" s="25"/>
      <c r="D78" s="7"/>
    </row>
    <row r="79" spans="1:4" ht="51" customHeight="1" x14ac:dyDescent="0.3">
      <c r="A79" s="25"/>
      <c r="B79" s="25"/>
      <c r="C79" s="25"/>
      <c r="D79" s="7"/>
    </row>
    <row r="80" spans="1:4" ht="51" customHeight="1" x14ac:dyDescent="0.3">
      <c r="A80" s="25"/>
      <c r="B80" s="25"/>
      <c r="C80" s="25"/>
      <c r="D80" s="7"/>
    </row>
    <row r="81" spans="1:4" ht="51" customHeight="1" x14ac:dyDescent="0.3">
      <c r="A81" s="25"/>
      <c r="B81" s="25"/>
      <c r="C81" s="25"/>
      <c r="D81" s="7"/>
    </row>
    <row r="82" spans="1:4" ht="51" customHeight="1" x14ac:dyDescent="0.3">
      <c r="A82" s="25"/>
      <c r="B82" s="25"/>
      <c r="C82" s="25"/>
      <c r="D82" s="7"/>
    </row>
    <row r="83" spans="1:4" ht="51" customHeight="1" x14ac:dyDescent="0.3">
      <c r="A83" s="25"/>
      <c r="B83" s="25"/>
      <c r="C83" s="25"/>
      <c r="D83" s="7"/>
    </row>
    <row r="84" spans="1:4" ht="51" customHeight="1" x14ac:dyDescent="0.3">
      <c r="A84" s="25"/>
      <c r="B84" s="25"/>
      <c r="C84" s="25"/>
      <c r="D84" s="7"/>
    </row>
    <row r="85" spans="1:4" ht="51" customHeight="1" x14ac:dyDescent="0.3">
      <c r="A85" s="25"/>
      <c r="B85" s="25"/>
      <c r="C85" s="25"/>
      <c r="D85" s="7"/>
    </row>
    <row r="86" spans="1:4" ht="51" customHeight="1" x14ac:dyDescent="0.3">
      <c r="A86" s="25"/>
      <c r="B86" s="25"/>
      <c r="C86" s="25"/>
      <c r="D86" s="7"/>
    </row>
    <row r="87" spans="1:4" ht="51" customHeight="1" x14ac:dyDescent="0.3">
      <c r="A87" s="25"/>
      <c r="B87" s="25"/>
      <c r="C87" s="25"/>
      <c r="D87" s="7"/>
    </row>
    <row r="88" spans="1:4" ht="51" customHeight="1" x14ac:dyDescent="0.3">
      <c r="A88" s="25"/>
      <c r="B88" s="25"/>
      <c r="C88" s="25"/>
      <c r="D88" s="7"/>
    </row>
    <row r="89" spans="1:4" ht="51" customHeight="1" x14ac:dyDescent="0.3">
      <c r="A89" s="25"/>
      <c r="B89" s="25"/>
      <c r="C89" s="25"/>
      <c r="D89" s="7"/>
    </row>
    <row r="90" spans="1:4" ht="51" customHeight="1" x14ac:dyDescent="0.3">
      <c r="A90" s="25"/>
      <c r="B90" s="25"/>
      <c r="C90" s="25"/>
      <c r="D90" s="7"/>
    </row>
    <row r="91" spans="1:4" ht="51" customHeight="1" x14ac:dyDescent="0.3">
      <c r="A91" s="25"/>
      <c r="B91" s="25"/>
      <c r="C91" s="25"/>
      <c r="D91" s="7"/>
    </row>
    <row r="92" spans="1:4" ht="51" customHeight="1" x14ac:dyDescent="0.3">
      <c r="A92" s="25"/>
      <c r="B92" s="25"/>
      <c r="C92" s="25"/>
      <c r="D92" s="7"/>
    </row>
    <row r="93" spans="1:4" ht="51" customHeight="1" x14ac:dyDescent="0.3">
      <c r="A93" s="25"/>
      <c r="B93" s="25"/>
      <c r="C93" s="25"/>
      <c r="D93" s="7"/>
    </row>
    <row r="94" spans="1:4" ht="51" customHeight="1" x14ac:dyDescent="0.3">
      <c r="A94" s="25"/>
      <c r="B94" s="25"/>
      <c r="C94" s="25"/>
      <c r="D94" s="7"/>
    </row>
    <row r="95" spans="1:4" ht="51" customHeight="1" x14ac:dyDescent="0.3">
      <c r="A95" s="25"/>
      <c r="B95" s="25"/>
      <c r="C95" s="25"/>
      <c r="D95" s="7"/>
    </row>
    <row r="96" spans="1:4" ht="51" customHeight="1" x14ac:dyDescent="0.3">
      <c r="A96" s="25"/>
      <c r="B96" s="25"/>
      <c r="C96" s="25"/>
      <c r="D96" s="7"/>
    </row>
    <row r="97" spans="1:4" ht="51" customHeight="1" x14ac:dyDescent="0.3">
      <c r="A97" s="25"/>
      <c r="B97" s="25"/>
      <c r="C97" s="25"/>
      <c r="D97" s="7"/>
    </row>
    <row r="98" spans="1:4" ht="51" customHeight="1" x14ac:dyDescent="0.3">
      <c r="A98" s="25"/>
      <c r="B98" s="25"/>
      <c r="C98" s="25"/>
      <c r="D98" s="7"/>
    </row>
    <row r="99" spans="1:4" ht="51" customHeight="1" x14ac:dyDescent="0.3">
      <c r="A99" s="25"/>
      <c r="B99" s="25"/>
      <c r="C99" s="25"/>
      <c r="D99" s="7"/>
    </row>
    <row r="100" spans="1:4" ht="51" customHeight="1" x14ac:dyDescent="0.3">
      <c r="A100" s="25"/>
      <c r="B100" s="25"/>
      <c r="C100" s="25"/>
      <c r="D100" s="7"/>
    </row>
    <row r="101" spans="1:4" ht="51" customHeight="1" x14ac:dyDescent="0.3">
      <c r="A101" s="25"/>
      <c r="B101" s="25"/>
      <c r="C101" s="25"/>
      <c r="D101" s="7"/>
    </row>
    <row r="102" spans="1:4" ht="51" customHeight="1" x14ac:dyDescent="0.3">
      <c r="A102" s="25"/>
      <c r="B102" s="25"/>
      <c r="C102" s="25"/>
      <c r="D102" s="7"/>
    </row>
    <row r="103" spans="1:4" ht="51" customHeight="1" x14ac:dyDescent="0.3">
      <c r="A103" s="25"/>
      <c r="B103" s="25"/>
      <c r="C103" s="25"/>
      <c r="D103" s="7"/>
    </row>
    <row r="104" spans="1:4" ht="51" customHeight="1" x14ac:dyDescent="0.3">
      <c r="A104" s="25"/>
      <c r="B104" s="25"/>
      <c r="C104" s="25"/>
      <c r="D104" s="7"/>
    </row>
    <row r="105" spans="1:4" ht="51" customHeight="1" x14ac:dyDescent="0.3">
      <c r="A105" s="25"/>
      <c r="B105" s="25"/>
      <c r="C105" s="25"/>
      <c r="D105" s="7"/>
    </row>
    <row r="106" spans="1:4" ht="51" customHeight="1" x14ac:dyDescent="0.3">
      <c r="A106" s="25"/>
      <c r="B106" s="25"/>
      <c r="C106" s="25"/>
      <c r="D106" s="7"/>
    </row>
    <row r="107" spans="1:4" ht="51" customHeight="1" x14ac:dyDescent="0.3">
      <c r="A107" s="25"/>
      <c r="B107" s="25"/>
      <c r="C107" s="25"/>
      <c r="D107" s="7"/>
    </row>
    <row r="108" spans="1:4" ht="51" customHeight="1" x14ac:dyDescent="0.3">
      <c r="A108" s="25"/>
      <c r="B108" s="25"/>
      <c r="C108" s="25"/>
      <c r="D108" s="7"/>
    </row>
    <row r="109" spans="1:4" ht="51" customHeight="1" x14ac:dyDescent="0.3">
      <c r="A109" s="25"/>
      <c r="B109" s="25"/>
      <c r="C109" s="25"/>
      <c r="D109" s="7"/>
    </row>
    <row r="110" spans="1:4" ht="51" customHeight="1" x14ac:dyDescent="0.3">
      <c r="A110" s="25"/>
      <c r="B110" s="25"/>
      <c r="C110" s="25"/>
      <c r="D110" s="7"/>
    </row>
    <row r="111" spans="1:4" ht="51" customHeight="1" x14ac:dyDescent="0.3">
      <c r="A111" s="25"/>
      <c r="B111" s="25"/>
      <c r="C111" s="25"/>
      <c r="D111" s="7"/>
    </row>
    <row r="112" spans="1:4" ht="51" customHeight="1" x14ac:dyDescent="0.3">
      <c r="A112" s="25"/>
      <c r="B112" s="25"/>
      <c r="C112" s="25"/>
      <c r="D112" s="7"/>
    </row>
    <row r="113" spans="1:4" ht="51" customHeight="1" x14ac:dyDescent="0.3">
      <c r="A113" s="25"/>
      <c r="B113" s="25"/>
      <c r="C113" s="25"/>
      <c r="D113" s="7"/>
    </row>
    <row r="114" spans="1:4" ht="51" customHeight="1" x14ac:dyDescent="0.3">
      <c r="A114" s="25"/>
      <c r="B114" s="25"/>
      <c r="C114" s="25"/>
      <c r="D114" s="7"/>
    </row>
    <row r="115" spans="1:4" ht="51" customHeight="1" x14ac:dyDescent="0.3">
      <c r="A115" s="25"/>
      <c r="B115" s="25"/>
      <c r="C115" s="25"/>
      <c r="D115" s="7"/>
    </row>
    <row r="116" spans="1:4" ht="51" customHeight="1" x14ac:dyDescent="0.3">
      <c r="A116" s="25"/>
      <c r="B116" s="25"/>
      <c r="C116" s="25"/>
      <c r="D116" s="7"/>
    </row>
    <row r="117" spans="1:4" ht="51" customHeight="1" x14ac:dyDescent="0.3">
      <c r="A117" s="25"/>
      <c r="B117" s="25"/>
      <c r="C117" s="25"/>
      <c r="D117" s="7"/>
    </row>
    <row r="118" spans="1:4" ht="51" customHeight="1" x14ac:dyDescent="0.3">
      <c r="A118" s="25"/>
      <c r="B118" s="25"/>
      <c r="C118" s="25"/>
      <c r="D118" s="7"/>
    </row>
    <row r="119" spans="1:4" ht="51" customHeight="1" x14ac:dyDescent="0.3">
      <c r="A119" s="25"/>
      <c r="B119" s="25"/>
      <c r="C119" s="25"/>
      <c r="D119" s="7"/>
    </row>
    <row r="120" spans="1:4" ht="51" customHeight="1" x14ac:dyDescent="0.3">
      <c r="A120" s="25"/>
      <c r="B120" s="25"/>
      <c r="C120" s="25"/>
      <c r="D120" s="7"/>
    </row>
    <row r="121" spans="1:4" ht="51" customHeight="1" x14ac:dyDescent="0.3">
      <c r="A121" s="25"/>
      <c r="B121" s="25"/>
      <c r="C121" s="25"/>
      <c r="D121" s="7"/>
    </row>
    <row r="122" spans="1:4" ht="51" customHeight="1" x14ac:dyDescent="0.3">
      <c r="A122" s="25"/>
      <c r="B122" s="25"/>
      <c r="C122" s="25"/>
      <c r="D122" s="7"/>
    </row>
    <row r="123" spans="1:4" ht="51" customHeight="1" x14ac:dyDescent="0.3">
      <c r="A123" s="25"/>
      <c r="B123" s="25"/>
      <c r="C123" s="25"/>
      <c r="D123" s="7"/>
    </row>
    <row r="124" spans="1:4" ht="51" customHeight="1" x14ac:dyDescent="0.3">
      <c r="A124" s="25"/>
      <c r="B124" s="25"/>
      <c r="C124" s="25"/>
      <c r="D124" s="7"/>
    </row>
    <row r="125" spans="1:4" ht="51" customHeight="1" x14ac:dyDescent="0.3">
      <c r="A125" s="25"/>
      <c r="B125" s="25"/>
      <c r="C125" s="25"/>
      <c r="D125" s="7"/>
    </row>
    <row r="126" spans="1:4" ht="51" customHeight="1" x14ac:dyDescent="0.3">
      <c r="A126" s="25"/>
      <c r="B126" s="25"/>
      <c r="C126" s="25"/>
      <c r="D126" s="7"/>
    </row>
    <row r="127" spans="1:4" ht="51" customHeight="1" x14ac:dyDescent="0.3">
      <c r="A127" s="25"/>
      <c r="B127" s="25"/>
      <c r="C127" s="25"/>
      <c r="D127" s="7"/>
    </row>
    <row r="128" spans="1:4" ht="51" customHeight="1" x14ac:dyDescent="0.3">
      <c r="A128" s="25"/>
      <c r="B128" s="25"/>
      <c r="C128" s="25"/>
      <c r="D128" s="7"/>
    </row>
    <row r="129" spans="1:4" ht="51" customHeight="1" x14ac:dyDescent="0.3">
      <c r="A129" s="25"/>
      <c r="B129" s="25"/>
      <c r="C129" s="25"/>
      <c r="D129" s="7"/>
    </row>
    <row r="130" spans="1:4" ht="51" customHeight="1" x14ac:dyDescent="0.3">
      <c r="A130" s="25"/>
      <c r="B130" s="25"/>
      <c r="C130" s="25"/>
      <c r="D130" s="7"/>
    </row>
    <row r="131" spans="1:4" ht="51" customHeight="1" x14ac:dyDescent="0.3">
      <c r="A131" s="25"/>
      <c r="B131" s="25"/>
      <c r="C131" s="25"/>
      <c r="D131" s="7"/>
    </row>
    <row r="132" spans="1:4" ht="51" customHeight="1" x14ac:dyDescent="0.3">
      <c r="A132" s="25"/>
      <c r="B132" s="25"/>
      <c r="C132" s="25"/>
      <c r="D132" s="7"/>
    </row>
    <row r="133" spans="1:4" ht="51" customHeight="1" x14ac:dyDescent="0.3">
      <c r="A133" s="25"/>
      <c r="B133" s="25"/>
      <c r="C133" s="25"/>
      <c r="D133" s="7"/>
    </row>
    <row r="134" spans="1:4" ht="51" customHeight="1" x14ac:dyDescent="0.3">
      <c r="A134" s="25"/>
      <c r="B134" s="25"/>
      <c r="C134" s="25"/>
      <c r="D134" s="7"/>
    </row>
    <row r="135" spans="1:4" ht="51" customHeight="1" x14ac:dyDescent="0.3">
      <c r="A135" s="25"/>
      <c r="B135" s="25"/>
      <c r="C135" s="25"/>
      <c r="D135" s="7"/>
    </row>
    <row r="136" spans="1:4" ht="51" customHeight="1" x14ac:dyDescent="0.3">
      <c r="A136" s="25"/>
      <c r="B136" s="25"/>
      <c r="C136" s="25"/>
      <c r="D136" s="7"/>
    </row>
    <row r="137" spans="1:4" ht="51" customHeight="1" x14ac:dyDescent="0.3">
      <c r="A137" s="25"/>
      <c r="B137" s="25"/>
      <c r="C137" s="25"/>
      <c r="D137" s="7"/>
    </row>
    <row r="138" spans="1:4" ht="51" customHeight="1" x14ac:dyDescent="0.3">
      <c r="A138" s="25"/>
      <c r="B138" s="25"/>
      <c r="C138" s="25"/>
      <c r="D138" s="7"/>
    </row>
    <row r="139" spans="1:4" ht="51" customHeight="1" x14ac:dyDescent="0.3">
      <c r="A139" s="25"/>
      <c r="B139" s="25"/>
      <c r="C139" s="25"/>
      <c r="D139" s="7"/>
    </row>
    <row r="140" spans="1:4" ht="51" customHeight="1" x14ac:dyDescent="0.3">
      <c r="A140" s="25"/>
      <c r="B140" s="25"/>
      <c r="C140" s="25"/>
      <c r="D140" s="7"/>
    </row>
    <row r="141" spans="1:4" ht="51" customHeight="1" x14ac:dyDescent="0.3">
      <c r="A141" s="25"/>
      <c r="B141" s="25"/>
      <c r="C141" s="25"/>
      <c r="D141" s="7"/>
    </row>
    <row r="142" spans="1:4" ht="51" customHeight="1" x14ac:dyDescent="0.3">
      <c r="A142" s="25"/>
      <c r="B142" s="25"/>
      <c r="C142" s="25"/>
      <c r="D142" s="7"/>
    </row>
    <row r="143" spans="1:4" ht="51" customHeight="1" x14ac:dyDescent="0.3">
      <c r="A143" s="25"/>
      <c r="B143" s="25"/>
      <c r="C143" s="25"/>
      <c r="D143" s="7"/>
    </row>
    <row r="144" spans="1:4" ht="51" customHeight="1" x14ac:dyDescent="0.3">
      <c r="A144" s="25"/>
      <c r="B144" s="25"/>
      <c r="C144" s="25"/>
      <c r="D144" s="7"/>
    </row>
    <row r="145" spans="1:4" ht="51" customHeight="1" x14ac:dyDescent="0.3">
      <c r="A145" s="25"/>
      <c r="B145" s="25"/>
      <c r="C145" s="25"/>
      <c r="D145" s="7"/>
    </row>
    <row r="146" spans="1:4" ht="51" customHeight="1" x14ac:dyDescent="0.3">
      <c r="A146" s="25"/>
      <c r="B146" s="25"/>
      <c r="C146" s="25"/>
      <c r="D146" s="7"/>
    </row>
    <row r="147" spans="1:4" ht="51" customHeight="1" x14ac:dyDescent="0.3">
      <c r="A147" s="25"/>
      <c r="B147" s="25"/>
      <c r="C147" s="25"/>
      <c r="D147" s="7"/>
    </row>
    <row r="148" spans="1:4" ht="51" customHeight="1" x14ac:dyDescent="0.3">
      <c r="A148" s="25"/>
      <c r="B148" s="25"/>
      <c r="C148" s="25"/>
      <c r="D148" s="7"/>
    </row>
    <row r="149" spans="1:4" ht="51" customHeight="1" x14ac:dyDescent="0.3">
      <c r="A149" s="25"/>
      <c r="B149" s="25"/>
      <c r="C149" s="25"/>
      <c r="D149" s="7"/>
    </row>
    <row r="150" spans="1:4" ht="51" customHeight="1" x14ac:dyDescent="0.3">
      <c r="A150" s="25"/>
      <c r="B150" s="25"/>
      <c r="C150" s="25"/>
      <c r="D150" s="7"/>
    </row>
    <row r="151" spans="1:4" ht="51" customHeight="1" x14ac:dyDescent="0.3">
      <c r="A151" s="25"/>
      <c r="B151" s="25"/>
      <c r="C151" s="25"/>
      <c r="D151" s="7"/>
    </row>
    <row r="152" spans="1:4" ht="51" customHeight="1" x14ac:dyDescent="0.3">
      <c r="A152" s="25"/>
      <c r="B152" s="25"/>
      <c r="C152" s="25"/>
      <c r="D152" s="7"/>
    </row>
    <row r="153" spans="1:4" ht="51" customHeight="1" x14ac:dyDescent="0.3">
      <c r="A153" s="25"/>
      <c r="B153" s="25"/>
      <c r="C153" s="25"/>
      <c r="D153" s="7"/>
    </row>
    <row r="154" spans="1:4" ht="51" customHeight="1" x14ac:dyDescent="0.3">
      <c r="A154" s="25"/>
      <c r="B154" s="25"/>
      <c r="C154" s="25"/>
      <c r="D154" s="7"/>
    </row>
    <row r="155" spans="1:4" ht="51" customHeight="1" x14ac:dyDescent="0.3">
      <c r="A155" s="25"/>
      <c r="B155" s="25"/>
      <c r="C155" s="25"/>
      <c r="D155" s="7"/>
    </row>
    <row r="156" spans="1:4" ht="51" customHeight="1" x14ac:dyDescent="0.3">
      <c r="A156" s="25"/>
      <c r="B156" s="25"/>
      <c r="C156" s="25"/>
      <c r="D156" s="7"/>
    </row>
    <row r="157" spans="1:4" ht="51" customHeight="1" x14ac:dyDescent="0.3">
      <c r="A157" s="25"/>
      <c r="B157" s="25"/>
      <c r="C157" s="25"/>
      <c r="D157" s="7"/>
    </row>
    <row r="158" spans="1:4" ht="51" customHeight="1" x14ac:dyDescent="0.3">
      <c r="A158" s="25"/>
      <c r="B158" s="25"/>
      <c r="C158" s="25"/>
      <c r="D158" s="7"/>
    </row>
    <row r="159" spans="1:4" ht="51" customHeight="1" x14ac:dyDescent="0.3">
      <c r="A159" s="25"/>
      <c r="B159" s="25"/>
      <c r="C159" s="25"/>
      <c r="D159" s="7"/>
    </row>
    <row r="160" spans="1:4" ht="51" customHeight="1" x14ac:dyDescent="0.3">
      <c r="A160" s="25"/>
      <c r="B160" s="25"/>
      <c r="C160" s="25"/>
      <c r="D160" s="7"/>
    </row>
    <row r="161" spans="1:4" ht="51" customHeight="1" x14ac:dyDescent="0.3">
      <c r="A161" s="25"/>
      <c r="B161" s="25"/>
      <c r="C161" s="25"/>
      <c r="D161" s="7"/>
    </row>
    <row r="162" spans="1:4" ht="51" customHeight="1" x14ac:dyDescent="0.3">
      <c r="A162" s="25"/>
      <c r="B162" s="25"/>
      <c r="C162" s="25"/>
      <c r="D162" s="7"/>
    </row>
    <row r="163" spans="1:4" ht="51" customHeight="1" x14ac:dyDescent="0.3">
      <c r="A163" s="25"/>
      <c r="B163" s="25"/>
      <c r="C163" s="25"/>
      <c r="D163" s="7"/>
    </row>
    <row r="164" spans="1:4" ht="51" customHeight="1" x14ac:dyDescent="0.3">
      <c r="A164" s="25"/>
      <c r="B164" s="25"/>
      <c r="C164" s="25"/>
      <c r="D164" s="7"/>
    </row>
    <row r="165" spans="1:4" ht="51" customHeight="1" x14ac:dyDescent="0.3">
      <c r="A165" s="25"/>
      <c r="B165" s="25"/>
      <c r="C165" s="25"/>
      <c r="D165" s="7"/>
    </row>
    <row r="166" spans="1:4" ht="51" customHeight="1" x14ac:dyDescent="0.3">
      <c r="A166" s="25"/>
      <c r="B166" s="25"/>
      <c r="C166" s="25"/>
      <c r="D166" s="7"/>
    </row>
    <row r="167" spans="1:4" ht="51" customHeight="1" x14ac:dyDescent="0.3">
      <c r="A167" s="25"/>
      <c r="B167" s="25"/>
      <c r="C167" s="25"/>
      <c r="D167" s="7"/>
    </row>
    <row r="168" spans="1:4" ht="51" customHeight="1" x14ac:dyDescent="0.3">
      <c r="A168" s="25"/>
      <c r="B168" s="25"/>
      <c r="C168" s="25"/>
      <c r="D168" s="7"/>
    </row>
    <row r="169" spans="1:4" ht="51" customHeight="1" x14ac:dyDescent="0.3">
      <c r="A169" s="25"/>
      <c r="B169" s="25"/>
      <c r="C169" s="25"/>
      <c r="D169" s="7"/>
    </row>
    <row r="170" spans="1:4" ht="51" customHeight="1" x14ac:dyDescent="0.3">
      <c r="A170" s="25"/>
      <c r="B170" s="25"/>
      <c r="C170" s="25"/>
      <c r="D170" s="7"/>
    </row>
    <row r="171" spans="1:4" ht="51" customHeight="1" x14ac:dyDescent="0.3">
      <c r="A171" s="25"/>
      <c r="B171" s="25"/>
      <c r="C171" s="25"/>
      <c r="D171" s="7"/>
    </row>
    <row r="172" spans="1:4" ht="51" customHeight="1" x14ac:dyDescent="0.3">
      <c r="A172" s="25"/>
      <c r="B172" s="25"/>
      <c r="C172" s="25"/>
      <c r="D172" s="7"/>
    </row>
    <row r="173" spans="1:4" ht="51" customHeight="1" x14ac:dyDescent="0.3">
      <c r="A173" s="25"/>
      <c r="B173" s="25"/>
      <c r="C173" s="25"/>
      <c r="D173" s="7"/>
    </row>
    <row r="174" spans="1:4" ht="51" customHeight="1" x14ac:dyDescent="0.3">
      <c r="A174" s="25"/>
      <c r="B174" s="25"/>
      <c r="C174" s="25"/>
      <c r="D174" s="7"/>
    </row>
    <row r="175" spans="1:4" ht="51" customHeight="1" x14ac:dyDescent="0.3">
      <c r="A175" s="25"/>
      <c r="B175" s="25"/>
      <c r="C175" s="25"/>
      <c r="D175" s="7"/>
    </row>
    <row r="176" spans="1:4" ht="51" customHeight="1" x14ac:dyDescent="0.3">
      <c r="A176" s="25"/>
      <c r="B176" s="25"/>
      <c r="C176" s="25"/>
      <c r="D176" s="7"/>
    </row>
    <row r="177" spans="1:4" ht="51" customHeight="1" x14ac:dyDescent="0.3">
      <c r="A177" s="25"/>
      <c r="B177" s="25"/>
      <c r="C177" s="25"/>
      <c r="D177" s="7"/>
    </row>
    <row r="178" spans="1:4" ht="51" customHeight="1" x14ac:dyDescent="0.3">
      <c r="A178" s="25"/>
      <c r="B178" s="25"/>
      <c r="C178" s="25"/>
      <c r="D178" s="7"/>
    </row>
    <row r="179" spans="1:4" ht="51" customHeight="1" x14ac:dyDescent="0.3">
      <c r="A179" s="25"/>
      <c r="B179" s="25"/>
      <c r="C179" s="25"/>
      <c r="D179" s="7"/>
    </row>
    <row r="180" spans="1:4" ht="51" customHeight="1" x14ac:dyDescent="0.3">
      <c r="A180" s="25"/>
      <c r="B180" s="25"/>
      <c r="C180" s="25"/>
      <c r="D180" s="7"/>
    </row>
    <row r="181" spans="1:4" ht="51" customHeight="1" x14ac:dyDescent="0.3">
      <c r="A181" s="25"/>
      <c r="B181" s="25"/>
      <c r="C181" s="25"/>
      <c r="D181" s="7"/>
    </row>
    <row r="182" spans="1:4" ht="51" customHeight="1" x14ac:dyDescent="0.3">
      <c r="A182" s="25"/>
      <c r="B182" s="25"/>
      <c r="C182" s="25"/>
      <c r="D182" s="7"/>
    </row>
    <row r="183" spans="1:4" ht="51" customHeight="1" x14ac:dyDescent="0.3">
      <c r="A183" s="25"/>
      <c r="B183" s="25"/>
      <c r="C183" s="25"/>
      <c r="D183" s="7"/>
    </row>
    <row r="184" spans="1:4" ht="51" customHeight="1" x14ac:dyDescent="0.3">
      <c r="A184" s="25"/>
      <c r="B184" s="25"/>
      <c r="C184" s="25"/>
      <c r="D184" s="7"/>
    </row>
    <row r="185" spans="1:4" ht="51" customHeight="1" x14ac:dyDescent="0.3">
      <c r="A185" s="25"/>
      <c r="B185" s="25"/>
      <c r="C185" s="25"/>
      <c r="D185" s="7"/>
    </row>
    <row r="186" spans="1:4" ht="51" customHeight="1" x14ac:dyDescent="0.3">
      <c r="A186" s="25"/>
      <c r="B186" s="25"/>
      <c r="C186" s="25"/>
      <c r="D186" s="7"/>
    </row>
    <row r="187" spans="1:4" ht="51" customHeight="1" x14ac:dyDescent="0.3">
      <c r="A187" s="25"/>
      <c r="B187" s="25"/>
      <c r="C187" s="25"/>
      <c r="D187" s="7"/>
    </row>
    <row r="188" spans="1:4" ht="51" customHeight="1" x14ac:dyDescent="0.3">
      <c r="A188" s="25"/>
      <c r="B188" s="25"/>
      <c r="C188" s="25"/>
      <c r="D188" s="7"/>
    </row>
    <row r="189" spans="1:4" ht="51" customHeight="1" x14ac:dyDescent="0.3">
      <c r="A189" s="25"/>
      <c r="B189" s="25"/>
      <c r="C189" s="25"/>
      <c r="D189" s="7"/>
    </row>
    <row r="190" spans="1:4" ht="51" customHeight="1" x14ac:dyDescent="0.3">
      <c r="A190" s="25"/>
      <c r="B190" s="25"/>
      <c r="C190" s="25"/>
      <c r="D190" s="7"/>
    </row>
    <row r="191" spans="1:4" ht="51" customHeight="1" x14ac:dyDescent="0.3">
      <c r="A191" s="25"/>
      <c r="B191" s="25"/>
      <c r="C191" s="25"/>
      <c r="D191" s="7"/>
    </row>
    <row r="192" spans="1:4" ht="51" customHeight="1" x14ac:dyDescent="0.3">
      <c r="A192" s="25"/>
      <c r="B192" s="25"/>
      <c r="C192" s="25"/>
      <c r="D192" s="7"/>
    </row>
    <row r="193" spans="1:4" ht="51" customHeight="1" x14ac:dyDescent="0.3">
      <c r="A193" s="25"/>
      <c r="B193" s="25"/>
      <c r="C193" s="25"/>
      <c r="D193" s="7"/>
    </row>
    <row r="194" spans="1:4" ht="51" customHeight="1" x14ac:dyDescent="0.3">
      <c r="A194" s="25"/>
      <c r="B194" s="25"/>
      <c r="C194" s="25"/>
      <c r="D194" s="7"/>
    </row>
    <row r="195" spans="1:4" ht="51" customHeight="1" x14ac:dyDescent="0.3">
      <c r="A195" s="25"/>
      <c r="B195" s="25"/>
      <c r="C195" s="25"/>
      <c r="D195" s="7"/>
    </row>
    <row r="196" spans="1:4" ht="51" customHeight="1" x14ac:dyDescent="0.3">
      <c r="A196" s="25"/>
      <c r="B196" s="25"/>
      <c r="C196" s="25"/>
      <c r="D196" s="7"/>
    </row>
    <row r="197" spans="1:4" ht="51" customHeight="1" x14ac:dyDescent="0.3">
      <c r="A197" s="25"/>
      <c r="B197" s="25"/>
      <c r="C197" s="25"/>
      <c r="D197" s="7"/>
    </row>
    <row r="198" spans="1:4" ht="51" customHeight="1" x14ac:dyDescent="0.3">
      <c r="A198" s="25"/>
      <c r="B198" s="25"/>
      <c r="C198" s="25"/>
      <c r="D198" s="7"/>
    </row>
    <row r="199" spans="1:4" ht="51" customHeight="1" x14ac:dyDescent="0.3">
      <c r="A199" s="25"/>
      <c r="B199" s="25"/>
      <c r="C199" s="25"/>
      <c r="D199" s="7"/>
    </row>
    <row r="200" spans="1:4" ht="51" customHeight="1" x14ac:dyDescent="0.3">
      <c r="A200" s="25"/>
      <c r="B200" s="25"/>
      <c r="C200" s="25"/>
      <c r="D200" s="7"/>
    </row>
    <row r="201" spans="1:4" ht="51" customHeight="1" x14ac:dyDescent="0.3">
      <c r="A201" s="25"/>
      <c r="B201" s="25"/>
      <c r="C201" s="25"/>
      <c r="D201" s="7"/>
    </row>
    <row r="202" spans="1:4" ht="51" customHeight="1" x14ac:dyDescent="0.3">
      <c r="A202" s="25"/>
      <c r="B202" s="25"/>
      <c r="C202" s="25"/>
      <c r="D202" s="7"/>
    </row>
    <row r="203" spans="1:4" ht="51" customHeight="1" x14ac:dyDescent="0.3">
      <c r="A203" s="25"/>
      <c r="B203" s="25"/>
      <c r="C203" s="25"/>
      <c r="D203" s="7"/>
    </row>
    <row r="204" spans="1:4" ht="51" customHeight="1" x14ac:dyDescent="0.3">
      <c r="A204" s="25"/>
      <c r="B204" s="25"/>
      <c r="C204" s="25"/>
      <c r="D204" s="7"/>
    </row>
    <row r="205" spans="1:4" ht="51" customHeight="1" x14ac:dyDescent="0.3">
      <c r="A205" s="25"/>
      <c r="B205" s="25"/>
      <c r="C205" s="25"/>
      <c r="D205" s="7"/>
    </row>
    <row r="206" spans="1:4" ht="51" customHeight="1" x14ac:dyDescent="0.3">
      <c r="A206" s="25"/>
      <c r="B206" s="25"/>
      <c r="C206" s="25"/>
      <c r="D206" s="7"/>
    </row>
    <row r="207" spans="1:4" ht="51" customHeight="1" x14ac:dyDescent="0.3">
      <c r="A207" s="25"/>
      <c r="B207" s="25"/>
      <c r="C207" s="25"/>
      <c r="D207" s="7"/>
    </row>
    <row r="208" spans="1:4" ht="51" customHeight="1" x14ac:dyDescent="0.3">
      <c r="A208" s="25"/>
      <c r="B208" s="25"/>
      <c r="C208" s="25"/>
      <c r="D208" s="7"/>
    </row>
    <row r="209" spans="1:4" ht="51" customHeight="1" x14ac:dyDescent="0.3">
      <c r="A209" s="25"/>
      <c r="B209" s="25"/>
      <c r="C209" s="25"/>
      <c r="D209" s="7"/>
    </row>
    <row r="210" spans="1:4" ht="51" customHeight="1" x14ac:dyDescent="0.3">
      <c r="A210" s="25"/>
      <c r="B210" s="25"/>
      <c r="C210" s="25"/>
      <c r="D210" s="7"/>
    </row>
    <row r="211" spans="1:4" ht="51" customHeight="1" x14ac:dyDescent="0.3">
      <c r="A211" s="25"/>
      <c r="B211" s="25"/>
      <c r="C211" s="25"/>
      <c r="D211" s="7"/>
    </row>
    <row r="212" spans="1:4" ht="51" customHeight="1" x14ac:dyDescent="0.3">
      <c r="A212" s="25"/>
      <c r="B212" s="25"/>
      <c r="C212" s="25"/>
      <c r="D212" s="7"/>
    </row>
    <row r="213" spans="1:4" ht="51" customHeight="1" x14ac:dyDescent="0.3">
      <c r="A213" s="25"/>
      <c r="B213" s="25"/>
      <c r="C213" s="25"/>
      <c r="D213" s="7"/>
    </row>
    <row r="214" spans="1:4" ht="51" customHeight="1" x14ac:dyDescent="0.3">
      <c r="A214" s="25"/>
      <c r="B214" s="25"/>
      <c r="C214" s="25"/>
      <c r="D214" s="7"/>
    </row>
    <row r="215" spans="1:4" ht="51" customHeight="1" x14ac:dyDescent="0.3">
      <c r="A215" s="25"/>
      <c r="B215" s="25"/>
      <c r="C215" s="25"/>
      <c r="D215" s="7"/>
    </row>
    <row r="216" spans="1:4" ht="51" customHeight="1" x14ac:dyDescent="0.3">
      <c r="A216" s="25"/>
      <c r="B216" s="25"/>
      <c r="C216" s="25"/>
      <c r="D216" s="7"/>
    </row>
    <row r="217" spans="1:4" ht="51" customHeight="1" x14ac:dyDescent="0.3">
      <c r="A217" s="25"/>
      <c r="B217" s="25"/>
      <c r="C217" s="25"/>
      <c r="D217" s="7"/>
    </row>
    <row r="218" spans="1:4" ht="51" customHeight="1" x14ac:dyDescent="0.3">
      <c r="A218" s="25"/>
      <c r="B218" s="25"/>
      <c r="C218" s="25"/>
      <c r="D218" s="7"/>
    </row>
    <row r="219" spans="1:4" ht="51" customHeight="1" x14ac:dyDescent="0.3">
      <c r="A219" s="25"/>
      <c r="B219" s="25"/>
      <c r="C219" s="25"/>
      <c r="D219" s="7"/>
    </row>
    <row r="220" spans="1:4" ht="51" customHeight="1" x14ac:dyDescent="0.3">
      <c r="A220" s="25"/>
      <c r="B220" s="25"/>
      <c r="C220" s="25"/>
      <c r="D220" s="7"/>
    </row>
    <row r="221" spans="1:4" ht="51" customHeight="1" x14ac:dyDescent="0.3">
      <c r="A221" s="25"/>
      <c r="B221" s="25"/>
      <c r="C221" s="25"/>
      <c r="D221" s="7"/>
    </row>
    <row r="222" spans="1:4" ht="51" customHeight="1" x14ac:dyDescent="0.3">
      <c r="A222" s="25"/>
      <c r="B222" s="25"/>
      <c r="C222" s="25"/>
      <c r="D222" s="7"/>
    </row>
    <row r="223" spans="1:4" ht="51" customHeight="1" x14ac:dyDescent="0.3">
      <c r="A223" s="25"/>
      <c r="B223" s="25"/>
      <c r="C223" s="25"/>
      <c r="D223" s="7"/>
    </row>
    <row r="224" spans="1:4" ht="51" customHeight="1" x14ac:dyDescent="0.3">
      <c r="A224" s="25"/>
      <c r="B224" s="25"/>
      <c r="C224" s="25"/>
      <c r="D224" s="7"/>
    </row>
    <row r="225" spans="1:4" ht="51" customHeight="1" x14ac:dyDescent="0.3">
      <c r="A225" s="25"/>
      <c r="B225" s="25"/>
      <c r="C225" s="25"/>
      <c r="D225" s="7"/>
    </row>
    <row r="226" spans="1:4" ht="51" customHeight="1" x14ac:dyDescent="0.3">
      <c r="A226" s="25"/>
      <c r="B226" s="25"/>
      <c r="C226" s="25"/>
      <c r="D226" s="7"/>
    </row>
    <row r="227" spans="1:4" ht="51" customHeight="1" x14ac:dyDescent="0.3">
      <c r="A227" s="25"/>
      <c r="B227" s="25"/>
      <c r="C227" s="25"/>
      <c r="D227" s="7"/>
    </row>
    <row r="228" spans="1:4" ht="51" customHeight="1" x14ac:dyDescent="0.3">
      <c r="A228" s="25"/>
      <c r="B228" s="25"/>
      <c r="C228" s="25"/>
      <c r="D228" s="7"/>
    </row>
    <row r="229" spans="1:4" ht="51" customHeight="1" x14ac:dyDescent="0.3">
      <c r="A229" s="25"/>
      <c r="B229" s="25"/>
      <c r="C229" s="25"/>
      <c r="D229" s="7"/>
    </row>
    <row r="230" spans="1:4" ht="51" customHeight="1" x14ac:dyDescent="0.3">
      <c r="A230" s="25"/>
      <c r="B230" s="25"/>
      <c r="C230" s="25"/>
      <c r="D230" s="7"/>
    </row>
    <row r="231" spans="1:4" ht="51" customHeight="1" x14ac:dyDescent="0.3">
      <c r="A231" s="25"/>
      <c r="B231" s="25"/>
      <c r="C231" s="25"/>
      <c r="D231" s="7"/>
    </row>
    <row r="232" spans="1:4" ht="51" customHeight="1" x14ac:dyDescent="0.3">
      <c r="A232" s="25"/>
      <c r="B232" s="25"/>
      <c r="C232" s="25"/>
      <c r="D232" s="7"/>
    </row>
    <row r="233" spans="1:4" ht="51" customHeight="1" x14ac:dyDescent="0.3">
      <c r="A233" s="25"/>
      <c r="B233" s="25"/>
      <c r="C233" s="25"/>
      <c r="D233" s="7"/>
    </row>
    <row r="234" spans="1:4" ht="51" customHeight="1" x14ac:dyDescent="0.3">
      <c r="A234" s="25"/>
      <c r="B234" s="25"/>
      <c r="C234" s="25"/>
      <c r="D234" s="7"/>
    </row>
    <row r="235" spans="1:4" ht="51" customHeight="1" x14ac:dyDescent="0.3">
      <c r="A235" s="25"/>
      <c r="B235" s="25"/>
      <c r="C235" s="25"/>
      <c r="D235" s="7"/>
    </row>
    <row r="236" spans="1:4" ht="51" customHeight="1" x14ac:dyDescent="0.3">
      <c r="A236" s="25"/>
      <c r="B236" s="25"/>
      <c r="C236" s="25"/>
      <c r="D236" s="7"/>
    </row>
    <row r="237" spans="1:4" ht="51" customHeight="1" x14ac:dyDescent="0.3">
      <c r="A237" s="25"/>
      <c r="B237" s="25"/>
      <c r="C237" s="25"/>
      <c r="D237" s="7"/>
    </row>
    <row r="238" spans="1:4" ht="51" customHeight="1" x14ac:dyDescent="0.3">
      <c r="A238" s="25"/>
      <c r="B238" s="25"/>
      <c r="C238" s="25"/>
      <c r="D238" s="7"/>
    </row>
    <row r="239" spans="1:4" ht="51" customHeight="1" x14ac:dyDescent="0.3">
      <c r="A239" s="25"/>
      <c r="B239" s="25"/>
      <c r="C239" s="25"/>
      <c r="D239" s="7"/>
    </row>
    <row r="240" spans="1:4" ht="51" customHeight="1" x14ac:dyDescent="0.3">
      <c r="A240" s="25"/>
      <c r="B240" s="25"/>
      <c r="C240" s="25"/>
      <c r="D240" s="7"/>
    </row>
    <row r="241" spans="1:4" ht="51" customHeight="1" x14ac:dyDescent="0.3">
      <c r="A241" s="25"/>
      <c r="B241" s="25"/>
      <c r="C241" s="25"/>
      <c r="D241" s="7"/>
    </row>
    <row r="242" spans="1:4" ht="51" customHeight="1" x14ac:dyDescent="0.3">
      <c r="A242" s="25"/>
      <c r="B242" s="25"/>
      <c r="C242" s="25"/>
      <c r="D242" s="7"/>
    </row>
    <row r="243" spans="1:4" ht="51" customHeight="1" x14ac:dyDescent="0.3">
      <c r="A243" s="25"/>
      <c r="B243" s="25"/>
      <c r="C243" s="25"/>
      <c r="D243" s="7"/>
    </row>
    <row r="244" spans="1:4" ht="51" customHeight="1" x14ac:dyDescent="0.3">
      <c r="A244" s="25"/>
      <c r="B244" s="25"/>
      <c r="C244" s="25"/>
      <c r="D244" s="7"/>
    </row>
    <row r="245" spans="1:4" ht="51" customHeight="1" x14ac:dyDescent="0.3">
      <c r="A245" s="25"/>
      <c r="B245" s="25"/>
      <c r="C245" s="25"/>
      <c r="D245" s="7"/>
    </row>
    <row r="246" spans="1:4" ht="51" customHeight="1" x14ac:dyDescent="0.3">
      <c r="A246" s="25"/>
      <c r="B246" s="25"/>
      <c r="C246" s="25"/>
      <c r="D246" s="7"/>
    </row>
    <row r="247" spans="1:4" ht="51" customHeight="1" x14ac:dyDescent="0.3">
      <c r="A247" s="25"/>
      <c r="B247" s="25"/>
      <c r="C247" s="25"/>
      <c r="D247" s="7"/>
    </row>
    <row r="248" spans="1:4" ht="51" customHeight="1" x14ac:dyDescent="0.3">
      <c r="A248" s="25"/>
      <c r="B248" s="25"/>
      <c r="C248" s="25"/>
      <c r="D248" s="7"/>
    </row>
    <row r="249" spans="1:4" ht="51" customHeight="1" x14ac:dyDescent="0.3">
      <c r="A249" s="25"/>
      <c r="B249" s="25"/>
      <c r="C249" s="25"/>
      <c r="D249" s="7"/>
    </row>
    <row r="250" spans="1:4" ht="51" customHeight="1" x14ac:dyDescent="0.3">
      <c r="A250" s="25"/>
      <c r="B250" s="25"/>
      <c r="C250" s="25"/>
      <c r="D250" s="7"/>
    </row>
    <row r="251" spans="1:4" ht="51" customHeight="1" x14ac:dyDescent="0.3">
      <c r="A251" s="25"/>
      <c r="B251" s="25"/>
      <c r="C251" s="25"/>
      <c r="D251" s="7"/>
    </row>
    <row r="252" spans="1:4" ht="51" customHeight="1" x14ac:dyDescent="0.3">
      <c r="A252" s="25"/>
      <c r="B252" s="25"/>
      <c r="C252" s="25"/>
      <c r="D252" s="7"/>
    </row>
    <row r="253" spans="1:4" ht="51" customHeight="1" x14ac:dyDescent="0.3">
      <c r="A253" s="25"/>
      <c r="B253" s="25"/>
      <c r="C253" s="25"/>
      <c r="D253" s="7"/>
    </row>
    <row r="254" spans="1:4" ht="51" customHeight="1" x14ac:dyDescent="0.3">
      <c r="A254" s="25"/>
      <c r="B254" s="25"/>
      <c r="C254" s="25"/>
      <c r="D254" s="7"/>
    </row>
    <row r="255" spans="1:4" ht="51" customHeight="1" x14ac:dyDescent="0.3">
      <c r="A255" s="25"/>
      <c r="B255" s="25"/>
      <c r="C255" s="25"/>
      <c r="D255" s="7"/>
    </row>
    <row r="256" spans="1:4" ht="51" customHeight="1" x14ac:dyDescent="0.3">
      <c r="A256" s="25"/>
      <c r="B256" s="25"/>
      <c r="C256" s="25"/>
      <c r="D256" s="7"/>
    </row>
    <row r="257" spans="1:4" ht="51" customHeight="1" x14ac:dyDescent="0.3">
      <c r="A257" s="25"/>
      <c r="B257" s="25"/>
      <c r="C257" s="25"/>
      <c r="D257" s="7"/>
    </row>
    <row r="258" spans="1:4" ht="51" customHeight="1" x14ac:dyDescent="0.3">
      <c r="A258" s="25"/>
      <c r="B258" s="25"/>
      <c r="C258" s="25"/>
      <c r="D258" s="7"/>
    </row>
    <row r="259" spans="1:4" ht="51" customHeight="1" x14ac:dyDescent="0.3">
      <c r="A259" s="25"/>
      <c r="B259" s="25"/>
      <c r="C259" s="25"/>
      <c r="D259" s="7"/>
    </row>
    <row r="260" spans="1:4" ht="51" customHeight="1" x14ac:dyDescent="0.3">
      <c r="A260" s="25"/>
      <c r="B260" s="25"/>
      <c r="C260" s="25"/>
      <c r="D260" s="7"/>
    </row>
    <row r="261" spans="1:4" ht="51" customHeight="1" x14ac:dyDescent="0.3">
      <c r="A261" s="25"/>
      <c r="B261" s="25"/>
      <c r="C261" s="25"/>
      <c r="D261" s="7"/>
    </row>
    <row r="262" spans="1:4" ht="51" customHeight="1" x14ac:dyDescent="0.3">
      <c r="A262" s="25"/>
      <c r="B262" s="25"/>
      <c r="C262" s="25"/>
      <c r="D262" s="7"/>
    </row>
    <row r="263" spans="1:4" ht="51" customHeight="1" x14ac:dyDescent="0.3">
      <c r="A263" s="25"/>
      <c r="B263" s="25"/>
      <c r="C263" s="25"/>
      <c r="D263" s="7"/>
    </row>
    <row r="264" spans="1:4" ht="51" customHeight="1" x14ac:dyDescent="0.3">
      <c r="A264" s="25"/>
      <c r="B264" s="25"/>
      <c r="C264" s="25"/>
      <c r="D264" s="7"/>
    </row>
    <row r="265" spans="1:4" ht="51" customHeight="1" x14ac:dyDescent="0.3">
      <c r="A265" s="25"/>
      <c r="B265" s="25"/>
      <c r="C265" s="25"/>
      <c r="D265" s="7"/>
    </row>
    <row r="266" spans="1:4" ht="51" customHeight="1" x14ac:dyDescent="0.3">
      <c r="A266" s="25"/>
      <c r="B266" s="25"/>
      <c r="C266" s="25"/>
      <c r="D266" s="7"/>
    </row>
    <row r="267" spans="1:4" ht="51" customHeight="1" x14ac:dyDescent="0.3">
      <c r="A267" s="25"/>
      <c r="B267" s="25"/>
      <c r="C267" s="25"/>
      <c r="D267" s="7"/>
    </row>
    <row r="268" spans="1:4" ht="51" customHeight="1" x14ac:dyDescent="0.3">
      <c r="A268" s="25"/>
      <c r="B268" s="25"/>
      <c r="C268" s="25"/>
      <c r="D268" s="7"/>
    </row>
    <row r="269" spans="1:4" ht="51" customHeight="1" x14ac:dyDescent="0.3">
      <c r="A269" s="25"/>
      <c r="B269" s="25"/>
      <c r="C269" s="25"/>
      <c r="D269" s="7"/>
    </row>
    <row r="270" spans="1:4" ht="51" customHeight="1" x14ac:dyDescent="0.3">
      <c r="A270" s="25"/>
      <c r="B270" s="25"/>
      <c r="C270" s="25"/>
      <c r="D270" s="7"/>
    </row>
    <row r="271" spans="1:4" ht="51" customHeight="1" x14ac:dyDescent="0.3">
      <c r="A271" s="25"/>
      <c r="B271" s="25"/>
      <c r="C271" s="25"/>
      <c r="D271" s="7"/>
    </row>
    <row r="272" spans="1:4" ht="51" customHeight="1" x14ac:dyDescent="0.3">
      <c r="A272" s="25"/>
      <c r="B272" s="25"/>
      <c r="C272" s="25"/>
      <c r="D272" s="7"/>
    </row>
    <row r="273" spans="1:4" ht="51" customHeight="1" x14ac:dyDescent="0.3">
      <c r="A273" s="25"/>
      <c r="B273" s="25"/>
      <c r="C273" s="25"/>
      <c r="D273" s="7"/>
    </row>
    <row r="274" spans="1:4" ht="51" customHeight="1" x14ac:dyDescent="0.3">
      <c r="A274" s="25"/>
      <c r="B274" s="25"/>
      <c r="C274" s="25"/>
      <c r="D274" s="7"/>
    </row>
    <row r="275" spans="1:4" ht="51" customHeight="1" x14ac:dyDescent="0.3">
      <c r="A275" s="25"/>
      <c r="B275" s="25"/>
      <c r="C275" s="25"/>
      <c r="D275" s="7"/>
    </row>
    <row r="276" spans="1:4" ht="51" customHeight="1" x14ac:dyDescent="0.3">
      <c r="A276" s="25"/>
      <c r="B276" s="25"/>
      <c r="C276" s="25"/>
      <c r="D276" s="7"/>
    </row>
    <row r="277" spans="1:4" ht="51" customHeight="1" x14ac:dyDescent="0.3">
      <c r="A277" s="25"/>
      <c r="B277" s="25"/>
      <c r="C277" s="25"/>
      <c r="D277" s="7"/>
    </row>
    <row r="278" spans="1:4" ht="51" customHeight="1" x14ac:dyDescent="0.3">
      <c r="A278" s="25"/>
      <c r="B278" s="25"/>
      <c r="C278" s="25"/>
      <c r="D278" s="7"/>
    </row>
    <row r="279" spans="1:4" ht="51" customHeight="1" x14ac:dyDescent="0.3">
      <c r="A279" s="25"/>
      <c r="B279" s="25"/>
      <c r="C279" s="25"/>
      <c r="D279" s="7"/>
    </row>
    <row r="280" spans="1:4" ht="51" customHeight="1" x14ac:dyDescent="0.3">
      <c r="A280" s="25"/>
      <c r="B280" s="25"/>
      <c r="C280" s="25"/>
      <c r="D280" s="7"/>
    </row>
    <row r="281" spans="1:4" ht="51" customHeight="1" x14ac:dyDescent="0.3">
      <c r="A281" s="25"/>
      <c r="B281" s="25"/>
      <c r="C281" s="25"/>
      <c r="D281" s="7"/>
    </row>
    <row r="282" spans="1:4" ht="51" customHeight="1" x14ac:dyDescent="0.3">
      <c r="A282" s="25"/>
      <c r="B282" s="25"/>
      <c r="C282" s="25"/>
      <c r="D282" s="7"/>
    </row>
    <row r="283" spans="1:4" ht="51" customHeight="1" x14ac:dyDescent="0.3">
      <c r="A283" s="25"/>
      <c r="B283" s="25"/>
      <c r="C283" s="25"/>
      <c r="D283" s="7"/>
    </row>
    <row r="284" spans="1:4" ht="51" customHeight="1" x14ac:dyDescent="0.3">
      <c r="A284" s="25"/>
      <c r="B284" s="25"/>
      <c r="C284" s="25"/>
      <c r="D284" s="7"/>
    </row>
    <row r="285" spans="1:4" ht="51" customHeight="1" x14ac:dyDescent="0.3">
      <c r="A285" s="25"/>
      <c r="B285" s="25"/>
      <c r="C285" s="25"/>
      <c r="D285" s="7"/>
    </row>
    <row r="286" spans="1:4" ht="51" customHeight="1" x14ac:dyDescent="0.3">
      <c r="A286" s="25"/>
      <c r="B286" s="25"/>
      <c r="C286" s="25"/>
      <c r="D286" s="7"/>
    </row>
    <row r="287" spans="1:4" ht="51" customHeight="1" x14ac:dyDescent="0.3">
      <c r="A287" s="25"/>
      <c r="B287" s="25"/>
      <c r="C287" s="25"/>
      <c r="D287" s="7"/>
    </row>
    <row r="288" spans="1:4" ht="51" customHeight="1" x14ac:dyDescent="0.3">
      <c r="A288" s="25"/>
      <c r="B288" s="25"/>
      <c r="C288" s="25"/>
      <c r="D288" s="7"/>
    </row>
    <row r="289" spans="1:4" ht="51" customHeight="1" x14ac:dyDescent="0.3">
      <c r="A289" s="25"/>
      <c r="B289" s="25"/>
      <c r="C289" s="25"/>
      <c r="D289" s="7"/>
    </row>
    <row r="290" spans="1:4" ht="51" customHeight="1" x14ac:dyDescent="0.3">
      <c r="A290" s="25"/>
      <c r="B290" s="25"/>
      <c r="C290" s="25"/>
      <c r="D290" s="7"/>
    </row>
    <row r="291" spans="1:4" ht="51" customHeight="1" x14ac:dyDescent="0.3">
      <c r="A291" s="25"/>
      <c r="B291" s="25"/>
      <c r="C291" s="25"/>
      <c r="D291" s="7"/>
    </row>
    <row r="292" spans="1:4" ht="51" customHeight="1" x14ac:dyDescent="0.3">
      <c r="A292" s="25"/>
      <c r="B292" s="25"/>
      <c r="C292" s="25"/>
      <c r="D292" s="7"/>
    </row>
    <row r="293" spans="1:4" ht="51" customHeight="1" x14ac:dyDescent="0.3">
      <c r="A293" s="25"/>
      <c r="B293" s="25"/>
      <c r="C293" s="25"/>
      <c r="D293" s="7"/>
    </row>
    <row r="294" spans="1:4" ht="51" customHeight="1" x14ac:dyDescent="0.3">
      <c r="A294" s="25"/>
      <c r="B294" s="25"/>
      <c r="C294" s="25"/>
      <c r="D294" s="7"/>
    </row>
    <row r="295" spans="1:4" ht="51" customHeight="1" x14ac:dyDescent="0.3">
      <c r="A295" s="25"/>
      <c r="B295" s="25"/>
      <c r="C295" s="25"/>
      <c r="D295" s="7"/>
    </row>
    <row r="296" spans="1:4" ht="51" customHeight="1" x14ac:dyDescent="0.3">
      <c r="A296" s="25"/>
      <c r="B296" s="25"/>
      <c r="C296" s="25"/>
      <c r="D296" s="7"/>
    </row>
    <row r="297" spans="1:4" ht="51" customHeight="1" x14ac:dyDescent="0.3">
      <c r="A297" s="25"/>
      <c r="B297" s="25"/>
      <c r="C297" s="25"/>
      <c r="D297" s="7"/>
    </row>
    <row r="298" spans="1:4" ht="51" customHeight="1" x14ac:dyDescent="0.3">
      <c r="A298" s="25"/>
      <c r="B298" s="25"/>
      <c r="C298" s="25"/>
      <c r="D298" s="7"/>
    </row>
    <row r="299" spans="1:4" ht="51" customHeight="1" x14ac:dyDescent="0.3">
      <c r="A299" s="25"/>
      <c r="B299" s="25"/>
      <c r="C299" s="25"/>
      <c r="D299" s="7"/>
    </row>
    <row r="300" spans="1:4" ht="51" customHeight="1" x14ac:dyDescent="0.3">
      <c r="A300" s="25"/>
      <c r="B300" s="25"/>
      <c r="C300" s="25"/>
      <c r="D300" s="7"/>
    </row>
    <row r="301" spans="1:4" ht="51" customHeight="1" x14ac:dyDescent="0.3">
      <c r="A301" s="25"/>
      <c r="B301" s="25"/>
      <c r="C301" s="25"/>
      <c r="D301" s="7"/>
    </row>
    <row r="302" spans="1:4" ht="51" customHeight="1" x14ac:dyDescent="0.3">
      <c r="A302" s="25"/>
      <c r="B302" s="25"/>
      <c r="C302" s="25"/>
      <c r="D302" s="7"/>
    </row>
    <row r="303" spans="1:4" ht="51" customHeight="1" x14ac:dyDescent="0.3">
      <c r="A303" s="25"/>
      <c r="B303" s="25"/>
      <c r="C303" s="25"/>
      <c r="D303" s="7"/>
    </row>
    <row r="304" spans="1:4" ht="51" customHeight="1" x14ac:dyDescent="0.3">
      <c r="A304" s="25"/>
      <c r="B304" s="25"/>
      <c r="C304" s="25"/>
      <c r="D304" s="7"/>
    </row>
    <row r="305" spans="1:4" ht="51" customHeight="1" x14ac:dyDescent="0.3">
      <c r="A305" s="25"/>
      <c r="B305" s="25"/>
      <c r="C305" s="25"/>
      <c r="D305" s="7"/>
    </row>
    <row r="306" spans="1:4" ht="51" customHeight="1" x14ac:dyDescent="0.3">
      <c r="A306" s="25"/>
      <c r="B306" s="25"/>
      <c r="C306" s="25"/>
      <c r="D306" s="7"/>
    </row>
    <row r="307" spans="1:4" ht="51" customHeight="1" x14ac:dyDescent="0.3">
      <c r="A307" s="25"/>
      <c r="B307" s="25"/>
      <c r="C307" s="25"/>
      <c r="D307" s="7"/>
    </row>
    <row r="308" spans="1:4" ht="51" customHeight="1" x14ac:dyDescent="0.3">
      <c r="A308" s="25"/>
      <c r="B308" s="25"/>
      <c r="C308" s="25"/>
      <c r="D308" s="7"/>
    </row>
    <row r="309" spans="1:4" ht="51" customHeight="1" x14ac:dyDescent="0.3">
      <c r="A309" s="25"/>
      <c r="B309" s="25"/>
      <c r="C309" s="25"/>
      <c r="D309" s="7"/>
    </row>
    <row r="310" spans="1:4" ht="51" customHeight="1" x14ac:dyDescent="0.3">
      <c r="A310" s="25"/>
      <c r="B310" s="25"/>
      <c r="C310" s="25"/>
      <c r="D310" s="7"/>
    </row>
    <row r="311" spans="1:4" ht="51" customHeight="1" x14ac:dyDescent="0.3">
      <c r="A311" s="25"/>
      <c r="B311" s="25"/>
      <c r="C311" s="25"/>
      <c r="D311" s="7"/>
    </row>
    <row r="312" spans="1:4" ht="51" customHeight="1" x14ac:dyDescent="0.3">
      <c r="A312" s="25"/>
      <c r="B312" s="25"/>
      <c r="C312" s="25"/>
      <c r="D312" s="7"/>
    </row>
    <row r="313" spans="1:4" ht="51" customHeight="1" x14ac:dyDescent="0.3">
      <c r="A313" s="25"/>
      <c r="B313" s="25"/>
      <c r="C313" s="25"/>
      <c r="D313" s="7"/>
    </row>
    <row r="314" spans="1:4" ht="51" customHeight="1" x14ac:dyDescent="0.3">
      <c r="A314" s="25"/>
      <c r="B314" s="25"/>
      <c r="C314" s="25"/>
      <c r="D314" s="7"/>
    </row>
    <row r="315" spans="1:4" ht="51" customHeight="1" x14ac:dyDescent="0.3">
      <c r="A315" s="25"/>
      <c r="B315" s="25"/>
      <c r="C315" s="25"/>
      <c r="D315" s="7"/>
    </row>
    <row r="316" spans="1:4" ht="51" customHeight="1" x14ac:dyDescent="0.3">
      <c r="A316" s="25"/>
      <c r="B316" s="25"/>
      <c r="C316" s="25"/>
      <c r="D316" s="7"/>
    </row>
    <row r="317" spans="1:4" ht="51" customHeight="1" x14ac:dyDescent="0.3">
      <c r="A317" s="25"/>
      <c r="B317" s="25"/>
      <c r="C317" s="25"/>
      <c r="D317" s="7"/>
    </row>
    <row r="318" spans="1:4" ht="51" customHeight="1" x14ac:dyDescent="0.3">
      <c r="A318" s="25"/>
      <c r="B318" s="25"/>
      <c r="C318" s="25"/>
      <c r="D318" s="7"/>
    </row>
    <row r="319" spans="1:4" ht="51" customHeight="1" x14ac:dyDescent="0.3">
      <c r="A319" s="25"/>
      <c r="B319" s="25"/>
      <c r="C319" s="25"/>
      <c r="D319" s="7"/>
    </row>
    <row r="320" spans="1:4" ht="51" customHeight="1" x14ac:dyDescent="0.3">
      <c r="A320" s="25"/>
      <c r="B320" s="25"/>
      <c r="C320" s="25"/>
      <c r="D320" s="7"/>
    </row>
    <row r="321" spans="1:4" ht="51" customHeight="1" x14ac:dyDescent="0.3">
      <c r="A321" s="25"/>
      <c r="B321" s="25"/>
      <c r="C321" s="25"/>
      <c r="D321" s="7"/>
    </row>
    <row r="322" spans="1:4" ht="51" customHeight="1" x14ac:dyDescent="0.3">
      <c r="A322" s="25"/>
      <c r="B322" s="25"/>
      <c r="C322" s="25"/>
      <c r="D322" s="7"/>
    </row>
    <row r="323" spans="1:4" ht="51" customHeight="1" x14ac:dyDescent="0.3">
      <c r="A323" s="25"/>
      <c r="B323" s="25"/>
      <c r="C323" s="25"/>
      <c r="D323" s="7"/>
    </row>
    <row r="324" spans="1:4" ht="51" customHeight="1" x14ac:dyDescent="0.3">
      <c r="A324" s="25"/>
      <c r="B324" s="25"/>
      <c r="C324" s="25"/>
      <c r="D324" s="7"/>
    </row>
    <row r="325" spans="1:4" ht="51" customHeight="1" x14ac:dyDescent="0.3">
      <c r="A325" s="25"/>
      <c r="B325" s="25"/>
      <c r="C325" s="25"/>
      <c r="D325" s="7"/>
    </row>
    <row r="326" spans="1:4" ht="51" customHeight="1" x14ac:dyDescent="0.3">
      <c r="A326" s="25"/>
      <c r="B326" s="25"/>
      <c r="C326" s="25"/>
      <c r="D326" s="7"/>
    </row>
    <row r="327" spans="1:4" ht="51" customHeight="1" x14ac:dyDescent="0.3">
      <c r="A327" s="25"/>
      <c r="B327" s="25"/>
      <c r="C327" s="25"/>
      <c r="D327" s="7"/>
    </row>
    <row r="328" spans="1:4" ht="51" customHeight="1" x14ac:dyDescent="0.3">
      <c r="A328" s="25"/>
      <c r="B328" s="25"/>
      <c r="C328" s="25"/>
      <c r="D328" s="7"/>
    </row>
    <row r="329" spans="1:4" ht="51" customHeight="1" x14ac:dyDescent="0.3">
      <c r="A329" s="25"/>
      <c r="B329" s="25"/>
      <c r="C329" s="25"/>
      <c r="D329" s="7"/>
    </row>
    <row r="330" spans="1:4" ht="51" customHeight="1" x14ac:dyDescent="0.3">
      <c r="A330" s="25"/>
      <c r="B330" s="25"/>
      <c r="C330" s="25"/>
      <c r="D330" s="7"/>
    </row>
    <row r="331" spans="1:4" ht="51" customHeight="1" x14ac:dyDescent="0.3">
      <c r="A331" s="25"/>
      <c r="B331" s="25"/>
      <c r="C331" s="25"/>
      <c r="D331" s="7"/>
    </row>
    <row r="332" spans="1:4" ht="51" customHeight="1" x14ac:dyDescent="0.3">
      <c r="A332" s="25"/>
      <c r="B332" s="25"/>
      <c r="C332" s="25"/>
      <c r="D332" s="7"/>
    </row>
    <row r="333" spans="1:4" ht="51" customHeight="1" x14ac:dyDescent="0.3">
      <c r="A333" s="25"/>
      <c r="B333" s="25"/>
      <c r="C333" s="25"/>
      <c r="D333" s="7"/>
    </row>
    <row r="334" spans="1:4" ht="51" customHeight="1" x14ac:dyDescent="0.3">
      <c r="A334" s="25"/>
      <c r="B334" s="25"/>
      <c r="C334" s="25"/>
      <c r="D334" s="7"/>
    </row>
    <row r="335" spans="1:4" ht="51" customHeight="1" x14ac:dyDescent="0.3">
      <c r="A335" s="25"/>
      <c r="B335" s="25"/>
      <c r="C335" s="25"/>
      <c r="D335" s="7"/>
    </row>
    <row r="336" spans="1:4" ht="51" customHeight="1" x14ac:dyDescent="0.3">
      <c r="A336" s="25"/>
      <c r="B336" s="25"/>
      <c r="C336" s="25"/>
      <c r="D336" s="7"/>
    </row>
    <row r="337" spans="1:4" ht="51" customHeight="1" x14ac:dyDescent="0.3">
      <c r="A337" s="25"/>
      <c r="B337" s="25"/>
      <c r="C337" s="25"/>
      <c r="D337" s="7"/>
    </row>
    <row r="338" spans="1:4" ht="51" customHeight="1" x14ac:dyDescent="0.3">
      <c r="A338" s="25"/>
      <c r="B338" s="25"/>
      <c r="C338" s="25"/>
      <c r="D338" s="7"/>
    </row>
    <row r="339" spans="1:4" ht="51" customHeight="1" x14ac:dyDescent="0.3">
      <c r="A339" s="25"/>
      <c r="B339" s="25"/>
      <c r="C339" s="25"/>
      <c r="D339" s="7"/>
    </row>
    <row r="340" spans="1:4" ht="51" customHeight="1" x14ac:dyDescent="0.3">
      <c r="A340" s="25"/>
      <c r="B340" s="25"/>
      <c r="C340" s="25"/>
      <c r="D340" s="7"/>
    </row>
    <row r="341" spans="1:4" ht="51" customHeight="1" x14ac:dyDescent="0.3">
      <c r="A341" s="25"/>
      <c r="B341" s="25"/>
      <c r="C341" s="25"/>
      <c r="D341" s="7"/>
    </row>
    <row r="342" spans="1:4" ht="51" customHeight="1" x14ac:dyDescent="0.3">
      <c r="A342" s="25"/>
      <c r="B342" s="25"/>
      <c r="C342" s="25"/>
      <c r="D342" s="7"/>
    </row>
    <row r="343" spans="1:4" ht="51" customHeight="1" x14ac:dyDescent="0.3">
      <c r="A343" s="25"/>
      <c r="B343" s="25"/>
      <c r="C343" s="25"/>
      <c r="D343" s="7"/>
    </row>
    <row r="344" spans="1:4" ht="51" customHeight="1" x14ac:dyDescent="0.3">
      <c r="A344" s="25"/>
      <c r="B344" s="25"/>
      <c r="C344" s="25"/>
      <c r="D344" s="7"/>
    </row>
    <row r="345" spans="1:4" ht="51" customHeight="1" x14ac:dyDescent="0.3">
      <c r="A345" s="25"/>
      <c r="B345" s="25"/>
      <c r="C345" s="25"/>
      <c r="D345" s="7"/>
    </row>
    <row r="346" spans="1:4" ht="51" customHeight="1" x14ac:dyDescent="0.3">
      <c r="A346" s="25"/>
      <c r="B346" s="25"/>
      <c r="C346" s="25"/>
      <c r="D346" s="7"/>
    </row>
    <row r="347" spans="1:4" ht="51" customHeight="1" x14ac:dyDescent="0.3">
      <c r="A347" s="25"/>
      <c r="B347" s="25"/>
      <c r="C347" s="25"/>
      <c r="D347" s="7"/>
    </row>
    <row r="348" spans="1:4" ht="51" customHeight="1" x14ac:dyDescent="0.3">
      <c r="A348" s="25"/>
      <c r="B348" s="25"/>
      <c r="C348" s="25"/>
      <c r="D348" s="7"/>
    </row>
    <row r="349" spans="1:4" ht="51" customHeight="1" x14ac:dyDescent="0.3">
      <c r="A349" s="25"/>
      <c r="B349" s="25"/>
      <c r="C349" s="25"/>
      <c r="D349" s="7"/>
    </row>
    <row r="350" spans="1:4" ht="51" customHeight="1" x14ac:dyDescent="0.3">
      <c r="A350" s="25"/>
      <c r="B350" s="25"/>
      <c r="C350" s="25"/>
      <c r="D350" s="7"/>
    </row>
    <row r="351" spans="1:4" ht="51" customHeight="1" x14ac:dyDescent="0.3">
      <c r="A351" s="25"/>
      <c r="B351" s="25"/>
      <c r="C351" s="25"/>
      <c r="D351" s="7"/>
    </row>
    <row r="352" spans="1:4" ht="51" customHeight="1" x14ac:dyDescent="0.3">
      <c r="A352" s="25"/>
      <c r="B352" s="25"/>
      <c r="C352" s="25"/>
      <c r="D352" s="7"/>
    </row>
    <row r="353" spans="1:4" ht="51" customHeight="1" x14ac:dyDescent="0.3">
      <c r="A353" s="25"/>
      <c r="B353" s="25"/>
      <c r="C353" s="25"/>
      <c r="D353" s="7"/>
    </row>
    <row r="354" spans="1:4" ht="51" customHeight="1" x14ac:dyDescent="0.3">
      <c r="A354" s="25"/>
      <c r="B354" s="25"/>
      <c r="C354" s="25"/>
      <c r="D354" s="7"/>
    </row>
    <row r="355" spans="1:4" ht="51" customHeight="1" x14ac:dyDescent="0.3">
      <c r="A355" s="25"/>
      <c r="B355" s="25"/>
      <c r="C355" s="25"/>
      <c r="D355" s="7"/>
    </row>
    <row r="356" spans="1:4" ht="51" customHeight="1" x14ac:dyDescent="0.3">
      <c r="A356" s="25"/>
      <c r="B356" s="25"/>
      <c r="C356" s="25"/>
      <c r="D356" s="7"/>
    </row>
    <row r="357" spans="1:4" ht="51" customHeight="1" x14ac:dyDescent="0.3">
      <c r="A357" s="25"/>
      <c r="B357" s="25"/>
      <c r="C357" s="25"/>
      <c r="D357" s="7"/>
    </row>
    <row r="358" spans="1:4" ht="51" customHeight="1" x14ac:dyDescent="0.3">
      <c r="A358" s="25"/>
      <c r="B358" s="25"/>
      <c r="C358" s="25"/>
      <c r="D358" s="7"/>
    </row>
    <row r="359" spans="1:4" ht="51" customHeight="1" x14ac:dyDescent="0.3">
      <c r="A359" s="25"/>
      <c r="B359" s="25"/>
      <c r="C359" s="25"/>
      <c r="D359" s="7"/>
    </row>
    <row r="360" spans="1:4" ht="51" customHeight="1" x14ac:dyDescent="0.3">
      <c r="A360" s="25"/>
      <c r="B360" s="25"/>
      <c r="C360" s="25"/>
      <c r="D360" s="7"/>
    </row>
    <row r="361" spans="1:4" ht="51" customHeight="1" x14ac:dyDescent="0.3">
      <c r="A361" s="25"/>
      <c r="B361" s="25"/>
      <c r="C361" s="25"/>
      <c r="D361" s="7"/>
    </row>
    <row r="362" spans="1:4" ht="51" customHeight="1" x14ac:dyDescent="0.3">
      <c r="A362" s="25"/>
      <c r="B362" s="25"/>
      <c r="C362" s="25"/>
      <c r="D362" s="7"/>
    </row>
    <row r="363" spans="1:4" ht="51" customHeight="1" x14ac:dyDescent="0.3">
      <c r="A363" s="25"/>
      <c r="B363" s="25"/>
      <c r="C363" s="25"/>
      <c r="D363" s="7"/>
    </row>
    <row r="364" spans="1:4" ht="51" customHeight="1" x14ac:dyDescent="0.3">
      <c r="A364" s="25"/>
      <c r="B364" s="25"/>
      <c r="C364" s="25"/>
      <c r="D364" s="7"/>
    </row>
    <row r="365" spans="1:4" ht="51" customHeight="1" x14ac:dyDescent="0.3">
      <c r="A365" s="25"/>
      <c r="B365" s="25"/>
      <c r="C365" s="25"/>
      <c r="D365" s="7"/>
    </row>
    <row r="366" spans="1:4" ht="51" customHeight="1" x14ac:dyDescent="0.3">
      <c r="A366" s="25"/>
      <c r="B366" s="25"/>
      <c r="C366" s="25"/>
      <c r="D366" s="7"/>
    </row>
    <row r="367" spans="1:4" ht="51" customHeight="1" x14ac:dyDescent="0.3">
      <c r="A367" s="25"/>
      <c r="B367" s="25"/>
      <c r="C367" s="25"/>
      <c r="D367" s="7"/>
    </row>
    <row r="368" spans="1:4" ht="51" customHeight="1" x14ac:dyDescent="0.3">
      <c r="A368" s="25"/>
      <c r="B368" s="25"/>
      <c r="C368" s="25"/>
      <c r="D368" s="7"/>
    </row>
    <row r="369" spans="1:4" ht="51" customHeight="1" x14ac:dyDescent="0.3">
      <c r="A369" s="25"/>
      <c r="B369" s="25"/>
      <c r="C369" s="25"/>
      <c r="D369" s="7"/>
    </row>
    <row r="370" spans="1:4" ht="51" customHeight="1" x14ac:dyDescent="0.3">
      <c r="A370" s="25"/>
      <c r="B370" s="25"/>
      <c r="C370" s="25"/>
      <c r="D370" s="7"/>
    </row>
    <row r="371" spans="1:4" ht="51" customHeight="1" x14ac:dyDescent="0.3">
      <c r="A371" s="25"/>
      <c r="B371" s="25"/>
      <c r="C371" s="25"/>
      <c r="D371" s="7"/>
    </row>
    <row r="372" spans="1:4" ht="51" customHeight="1" x14ac:dyDescent="0.3">
      <c r="A372" s="25"/>
      <c r="B372" s="25"/>
      <c r="C372" s="25"/>
      <c r="D372" s="7"/>
    </row>
    <row r="373" spans="1:4" ht="51" customHeight="1" x14ac:dyDescent="0.3">
      <c r="A373" s="25"/>
      <c r="B373" s="25"/>
      <c r="C373" s="25"/>
      <c r="D373" s="7"/>
    </row>
    <row r="374" spans="1:4" ht="51" customHeight="1" x14ac:dyDescent="0.3">
      <c r="A374" s="25"/>
      <c r="B374" s="25"/>
      <c r="C374" s="25"/>
      <c r="D374" s="7"/>
    </row>
    <row r="375" spans="1:4" ht="51" customHeight="1" x14ac:dyDescent="0.3">
      <c r="A375" s="25"/>
      <c r="B375" s="25"/>
      <c r="C375" s="25"/>
      <c r="D375" s="7"/>
    </row>
    <row r="376" spans="1:4" ht="51" customHeight="1" x14ac:dyDescent="0.3">
      <c r="A376" s="25"/>
      <c r="B376" s="25"/>
      <c r="C376" s="25"/>
      <c r="D376" s="7"/>
    </row>
    <row r="377" spans="1:4" ht="51" customHeight="1" x14ac:dyDescent="0.3">
      <c r="A377" s="25"/>
      <c r="B377" s="25"/>
      <c r="C377" s="25"/>
      <c r="D377" s="7"/>
    </row>
    <row r="378" spans="1:4" ht="51" customHeight="1" x14ac:dyDescent="0.3">
      <c r="A378" s="25"/>
      <c r="B378" s="25"/>
      <c r="C378" s="25"/>
      <c r="D378" s="7"/>
    </row>
    <row r="379" spans="1:4" ht="51" customHeight="1" x14ac:dyDescent="0.3">
      <c r="A379" s="25"/>
      <c r="B379" s="25"/>
      <c r="C379" s="25"/>
      <c r="D379" s="7"/>
    </row>
    <row r="380" spans="1:4" ht="51" customHeight="1" x14ac:dyDescent="0.3">
      <c r="A380" s="25"/>
      <c r="B380" s="25"/>
      <c r="C380" s="25"/>
      <c r="D380" s="7"/>
    </row>
    <row r="381" spans="1:4" ht="51" customHeight="1" x14ac:dyDescent="0.3">
      <c r="A381" s="25"/>
      <c r="B381" s="25"/>
      <c r="C381" s="25"/>
      <c r="D381" s="7"/>
    </row>
    <row r="382" spans="1:4" ht="51" customHeight="1" x14ac:dyDescent="0.3">
      <c r="A382" s="25"/>
      <c r="B382" s="25"/>
      <c r="C382" s="25"/>
      <c r="D382" s="7"/>
    </row>
    <row r="383" spans="1:4" ht="51" customHeight="1" x14ac:dyDescent="0.3">
      <c r="A383" s="25"/>
      <c r="B383" s="25"/>
      <c r="C383" s="25"/>
      <c r="D383" s="7"/>
    </row>
    <row r="384" spans="1:4" ht="51" customHeight="1" x14ac:dyDescent="0.3">
      <c r="A384" s="25"/>
      <c r="B384" s="25"/>
      <c r="C384" s="25"/>
      <c r="D384" s="7"/>
    </row>
    <row r="385" spans="1:4" ht="51" customHeight="1" x14ac:dyDescent="0.3">
      <c r="A385" s="25"/>
      <c r="B385" s="25"/>
      <c r="C385" s="25"/>
      <c r="D385" s="7"/>
    </row>
    <row r="386" spans="1:4" ht="51" customHeight="1" x14ac:dyDescent="0.3">
      <c r="A386" s="25"/>
      <c r="B386" s="25"/>
      <c r="C386" s="25"/>
      <c r="D386" s="7"/>
    </row>
    <row r="387" spans="1:4" ht="51" customHeight="1" x14ac:dyDescent="0.3">
      <c r="A387" s="25"/>
      <c r="B387" s="25"/>
      <c r="C387" s="25"/>
      <c r="D387" s="7"/>
    </row>
    <row r="388" spans="1:4" ht="51" customHeight="1" x14ac:dyDescent="0.3">
      <c r="A388" s="25"/>
      <c r="B388" s="25"/>
      <c r="C388" s="25"/>
      <c r="D388" s="7"/>
    </row>
    <row r="389" spans="1:4" ht="51" customHeight="1" x14ac:dyDescent="0.3">
      <c r="A389" s="25"/>
      <c r="B389" s="25"/>
      <c r="C389" s="25"/>
      <c r="D389" s="7"/>
    </row>
    <row r="390" spans="1:4" ht="51" customHeight="1" x14ac:dyDescent="0.3">
      <c r="A390" s="25"/>
      <c r="B390" s="25"/>
      <c r="C390" s="25"/>
      <c r="D390" s="7"/>
    </row>
    <row r="391" spans="1:4" ht="51" customHeight="1" x14ac:dyDescent="0.3">
      <c r="A391" s="25"/>
      <c r="B391" s="25"/>
      <c r="C391" s="25"/>
      <c r="D391" s="7"/>
    </row>
    <row r="392" spans="1:4" ht="51" customHeight="1" x14ac:dyDescent="0.3">
      <c r="A392" s="25"/>
      <c r="B392" s="25"/>
      <c r="C392" s="25"/>
      <c r="D392" s="7"/>
    </row>
    <row r="393" spans="1:4" ht="51" customHeight="1" x14ac:dyDescent="0.3">
      <c r="A393" s="25"/>
      <c r="B393" s="25"/>
      <c r="C393" s="25"/>
      <c r="D393" s="7"/>
    </row>
    <row r="394" spans="1:4" ht="51" customHeight="1" x14ac:dyDescent="0.3">
      <c r="A394" s="25"/>
      <c r="B394" s="25"/>
      <c r="C394" s="25"/>
      <c r="D394" s="7"/>
    </row>
    <row r="395" spans="1:4" ht="51" customHeight="1" x14ac:dyDescent="0.3">
      <c r="A395" s="25"/>
      <c r="B395" s="25"/>
      <c r="C395" s="25"/>
      <c r="D395" s="7"/>
    </row>
    <row r="396" spans="1:4" ht="51" customHeight="1" x14ac:dyDescent="0.3">
      <c r="A396" s="25"/>
      <c r="B396" s="25"/>
      <c r="C396" s="25"/>
      <c r="D396" s="7"/>
    </row>
    <row r="397" spans="1:4" ht="51" customHeight="1" x14ac:dyDescent="0.3">
      <c r="A397" s="25"/>
      <c r="B397" s="25"/>
      <c r="C397" s="25"/>
      <c r="D397" s="7"/>
    </row>
    <row r="398" spans="1:4" ht="51" customHeight="1" x14ac:dyDescent="0.3">
      <c r="A398" s="25"/>
      <c r="B398" s="25"/>
      <c r="C398" s="25"/>
      <c r="D398" s="7"/>
    </row>
    <row r="399" spans="1:4" ht="51" customHeight="1" x14ac:dyDescent="0.3">
      <c r="A399" s="25"/>
      <c r="B399" s="25"/>
      <c r="C399" s="25"/>
      <c r="D399" s="7"/>
    </row>
    <row r="400" spans="1:4" ht="51" customHeight="1" x14ac:dyDescent="0.3">
      <c r="A400" s="25"/>
      <c r="B400" s="25"/>
      <c r="C400" s="25"/>
      <c r="D400" s="7"/>
    </row>
    <row r="401" spans="1:4" ht="51" customHeight="1" x14ac:dyDescent="0.3">
      <c r="A401" s="25"/>
      <c r="B401" s="25"/>
      <c r="C401" s="25"/>
      <c r="D401" s="7"/>
    </row>
    <row r="402" spans="1:4" ht="51" customHeight="1" x14ac:dyDescent="0.3">
      <c r="A402" s="25"/>
      <c r="B402" s="25"/>
      <c r="C402" s="25"/>
      <c r="D402" s="7"/>
    </row>
    <row r="403" spans="1:4" ht="51" customHeight="1" x14ac:dyDescent="0.3">
      <c r="A403" s="25"/>
      <c r="B403" s="25"/>
      <c r="C403" s="25"/>
      <c r="D403" s="7"/>
    </row>
    <row r="404" spans="1:4" ht="51" customHeight="1" x14ac:dyDescent="0.3">
      <c r="A404" s="25"/>
      <c r="B404" s="25"/>
      <c r="C404" s="25"/>
      <c r="D404" s="7"/>
    </row>
    <row r="405" spans="1:4" ht="51" customHeight="1" x14ac:dyDescent="0.3">
      <c r="A405" s="25"/>
      <c r="B405" s="25"/>
      <c r="C405" s="25"/>
      <c r="D405" s="7"/>
    </row>
    <row r="406" spans="1:4" ht="51" customHeight="1" x14ac:dyDescent="0.3">
      <c r="A406" s="25"/>
      <c r="B406" s="25"/>
      <c r="C406" s="25"/>
      <c r="D406" s="7"/>
    </row>
    <row r="407" spans="1:4" ht="51" customHeight="1" x14ac:dyDescent="0.3">
      <c r="A407" s="25"/>
      <c r="B407" s="25"/>
      <c r="C407" s="25"/>
      <c r="D407" s="7"/>
    </row>
    <row r="408" spans="1:4" ht="51" customHeight="1" x14ac:dyDescent="0.3">
      <c r="A408" s="25"/>
      <c r="B408" s="25"/>
      <c r="C408" s="25"/>
      <c r="D408" s="7"/>
    </row>
    <row r="409" spans="1:4" ht="51" customHeight="1" x14ac:dyDescent="0.3">
      <c r="A409" s="25"/>
      <c r="B409" s="25"/>
      <c r="C409" s="25"/>
      <c r="D409" s="7"/>
    </row>
    <row r="410" spans="1:4" ht="51" customHeight="1" x14ac:dyDescent="0.3">
      <c r="A410" s="25"/>
      <c r="B410" s="25"/>
      <c r="C410" s="25"/>
      <c r="D410" s="7"/>
    </row>
    <row r="411" spans="1:4" ht="51" customHeight="1" x14ac:dyDescent="0.3">
      <c r="A411" s="25"/>
      <c r="B411" s="25"/>
      <c r="C411" s="25"/>
      <c r="D411" s="7"/>
    </row>
    <row r="412" spans="1:4" ht="51" customHeight="1" x14ac:dyDescent="0.3">
      <c r="A412" s="25"/>
      <c r="B412" s="25"/>
      <c r="C412" s="25"/>
      <c r="D412" s="7"/>
    </row>
    <row r="413" spans="1:4" ht="51" customHeight="1" x14ac:dyDescent="0.3">
      <c r="A413" s="25"/>
      <c r="B413" s="25"/>
      <c r="C413" s="25"/>
      <c r="D413" s="7"/>
    </row>
    <row r="414" spans="1:4" ht="51" customHeight="1" x14ac:dyDescent="0.3">
      <c r="A414" s="25"/>
      <c r="B414" s="25"/>
      <c r="C414" s="25"/>
      <c r="D414" s="7"/>
    </row>
    <row r="415" spans="1:4" ht="51" customHeight="1" x14ac:dyDescent="0.3">
      <c r="A415" s="25"/>
      <c r="B415" s="25"/>
      <c r="C415" s="25"/>
      <c r="D415" s="7"/>
    </row>
    <row r="416" spans="1:4" ht="51" customHeight="1" x14ac:dyDescent="0.3">
      <c r="A416" s="25"/>
      <c r="B416" s="25"/>
      <c r="C416" s="25"/>
      <c r="D416" s="7"/>
    </row>
    <row r="417" spans="1:4" ht="51" customHeight="1" x14ac:dyDescent="0.3">
      <c r="A417" s="25"/>
      <c r="B417" s="25"/>
      <c r="C417" s="25"/>
      <c r="D417" s="7"/>
    </row>
    <row r="418" spans="1:4" ht="51" customHeight="1" x14ac:dyDescent="0.3">
      <c r="A418" s="25"/>
      <c r="B418" s="25"/>
      <c r="C418" s="25"/>
      <c r="D418" s="7"/>
    </row>
    <row r="419" spans="1:4" ht="51" customHeight="1" x14ac:dyDescent="0.3">
      <c r="A419" s="25"/>
      <c r="B419" s="25"/>
      <c r="C419" s="25"/>
      <c r="D419" s="7"/>
    </row>
    <row r="420" spans="1:4" ht="51" customHeight="1" x14ac:dyDescent="0.3">
      <c r="A420" s="25"/>
      <c r="B420" s="25"/>
      <c r="C420" s="25"/>
      <c r="D420" s="7"/>
    </row>
    <row r="421" spans="1:4" ht="51" customHeight="1" x14ac:dyDescent="0.3">
      <c r="A421" s="25"/>
      <c r="B421" s="25"/>
      <c r="C421" s="25"/>
      <c r="D421" s="7"/>
    </row>
    <row r="422" spans="1:4" ht="51" customHeight="1" x14ac:dyDescent="0.3">
      <c r="A422" s="25"/>
      <c r="B422" s="25"/>
      <c r="C422" s="25"/>
      <c r="D422" s="7"/>
    </row>
    <row r="423" spans="1:4" ht="51" customHeight="1" x14ac:dyDescent="0.3">
      <c r="A423" s="25"/>
      <c r="B423" s="25"/>
      <c r="C423" s="25"/>
      <c r="D423" s="7"/>
    </row>
    <row r="424" spans="1:4" ht="51" customHeight="1" x14ac:dyDescent="0.3">
      <c r="A424" s="25"/>
      <c r="B424" s="25"/>
      <c r="C424" s="25"/>
      <c r="D424" s="7"/>
    </row>
    <row r="425" spans="1:4" ht="51" customHeight="1" x14ac:dyDescent="0.3">
      <c r="A425" s="25"/>
      <c r="B425" s="25"/>
      <c r="C425" s="25"/>
      <c r="D425" s="7"/>
    </row>
    <row r="426" spans="1:4" ht="51" customHeight="1" x14ac:dyDescent="0.3">
      <c r="A426" s="25"/>
      <c r="B426" s="25"/>
      <c r="C426" s="25"/>
      <c r="D426" s="7"/>
    </row>
    <row r="427" spans="1:4" ht="51" customHeight="1" x14ac:dyDescent="0.3">
      <c r="A427" s="25"/>
      <c r="B427" s="25"/>
      <c r="C427" s="25"/>
      <c r="D427" s="7"/>
    </row>
    <row r="428" spans="1:4" ht="51" customHeight="1" x14ac:dyDescent="0.3">
      <c r="A428" s="25"/>
      <c r="B428" s="25"/>
      <c r="C428" s="25"/>
      <c r="D428" s="7"/>
    </row>
    <row r="429" spans="1:4" ht="51" customHeight="1" x14ac:dyDescent="0.3">
      <c r="A429" s="25"/>
      <c r="B429" s="25"/>
      <c r="C429" s="25"/>
      <c r="D429" s="7"/>
    </row>
    <row r="430" spans="1:4" ht="51" customHeight="1" x14ac:dyDescent="0.3">
      <c r="A430" s="25"/>
      <c r="B430" s="25"/>
      <c r="C430" s="25"/>
      <c r="D430" s="7"/>
    </row>
    <row r="431" spans="1:4" ht="51" customHeight="1" x14ac:dyDescent="0.3">
      <c r="A431" s="25"/>
      <c r="B431" s="25"/>
      <c r="C431" s="25"/>
      <c r="D431" s="7"/>
    </row>
    <row r="432" spans="1:4" ht="51" customHeight="1" x14ac:dyDescent="0.3">
      <c r="A432" s="25"/>
      <c r="B432" s="25"/>
      <c r="C432" s="25"/>
      <c r="D432" s="7"/>
    </row>
    <row r="433" spans="1:4" ht="51" customHeight="1" x14ac:dyDescent="0.3">
      <c r="A433" s="25"/>
      <c r="B433" s="25"/>
      <c r="C433" s="25"/>
      <c r="D433" s="7"/>
    </row>
    <row r="434" spans="1:4" ht="51" customHeight="1" x14ac:dyDescent="0.3">
      <c r="A434" s="25"/>
      <c r="B434" s="25"/>
      <c r="C434" s="25"/>
      <c r="D434" s="7"/>
    </row>
    <row r="435" spans="1:4" ht="51" customHeight="1" x14ac:dyDescent="0.3">
      <c r="A435" s="25"/>
      <c r="B435" s="25"/>
      <c r="C435" s="25"/>
      <c r="D435" s="7"/>
    </row>
    <row r="436" spans="1:4" ht="51" customHeight="1" x14ac:dyDescent="0.3">
      <c r="A436" s="25"/>
      <c r="B436" s="25"/>
      <c r="C436" s="25"/>
      <c r="D436" s="7"/>
    </row>
    <row r="437" spans="1:4" ht="51" customHeight="1" x14ac:dyDescent="0.3">
      <c r="A437" s="25"/>
      <c r="B437" s="25"/>
      <c r="C437" s="25"/>
      <c r="D437" s="7"/>
    </row>
    <row r="438" spans="1:4" ht="51" customHeight="1" x14ac:dyDescent="0.3">
      <c r="A438" s="25"/>
      <c r="B438" s="25"/>
      <c r="C438" s="25"/>
      <c r="D438" s="7"/>
    </row>
    <row r="439" spans="1:4" ht="51" customHeight="1" x14ac:dyDescent="0.3">
      <c r="A439" s="25"/>
      <c r="B439" s="25"/>
      <c r="C439" s="25"/>
      <c r="D439" s="7"/>
    </row>
    <row r="440" spans="1:4" ht="51" customHeight="1" x14ac:dyDescent="0.3">
      <c r="A440" s="25"/>
      <c r="B440" s="25"/>
      <c r="C440" s="25"/>
      <c r="D440" s="7"/>
    </row>
    <row r="441" spans="1:4" ht="51" customHeight="1" x14ac:dyDescent="0.3">
      <c r="A441" s="25"/>
      <c r="B441" s="25"/>
      <c r="C441" s="25"/>
      <c r="D441" s="7"/>
    </row>
    <row r="442" spans="1:4" ht="51" customHeight="1" x14ac:dyDescent="0.3">
      <c r="A442" s="25"/>
      <c r="B442" s="25"/>
      <c r="C442" s="25"/>
      <c r="D442" s="7"/>
    </row>
    <row r="443" spans="1:4" ht="51" customHeight="1" x14ac:dyDescent="0.3">
      <c r="A443" s="25"/>
      <c r="B443" s="25"/>
      <c r="C443" s="25"/>
      <c r="D443" s="7"/>
    </row>
    <row r="444" spans="1:4" ht="51" customHeight="1" x14ac:dyDescent="0.3">
      <c r="A444" s="25"/>
      <c r="B444" s="25"/>
      <c r="C444" s="25"/>
      <c r="D444" s="7"/>
    </row>
    <row r="445" spans="1:4" ht="51" customHeight="1" x14ac:dyDescent="0.3">
      <c r="A445" s="25"/>
      <c r="B445" s="25"/>
      <c r="C445" s="25"/>
      <c r="D445" s="7"/>
    </row>
    <row r="446" spans="1:4" ht="51" customHeight="1" x14ac:dyDescent="0.3">
      <c r="A446" s="25"/>
      <c r="B446" s="25"/>
      <c r="C446" s="25"/>
      <c r="D446" s="7"/>
    </row>
    <row r="447" spans="1:4" ht="51" customHeight="1" x14ac:dyDescent="0.3">
      <c r="A447" s="25"/>
      <c r="B447" s="25"/>
      <c r="C447" s="25"/>
      <c r="D447" s="7"/>
    </row>
    <row r="448" spans="1:4" ht="51" customHeight="1" x14ac:dyDescent="0.3">
      <c r="A448" s="25"/>
      <c r="B448" s="25"/>
      <c r="C448" s="25"/>
      <c r="D448" s="7"/>
    </row>
    <row r="449" spans="1:4" ht="51" customHeight="1" x14ac:dyDescent="0.3">
      <c r="A449" s="25"/>
      <c r="B449" s="25"/>
      <c r="C449" s="25"/>
      <c r="D449" s="7"/>
    </row>
    <row r="450" spans="1:4" ht="51" customHeight="1" x14ac:dyDescent="0.3">
      <c r="A450" s="25"/>
      <c r="B450" s="25"/>
      <c r="C450" s="25"/>
      <c r="D450" s="7"/>
    </row>
    <row r="451" spans="1:4" ht="51" customHeight="1" x14ac:dyDescent="0.3">
      <c r="A451" s="25"/>
      <c r="B451" s="25"/>
      <c r="C451" s="25"/>
      <c r="D451" s="7"/>
    </row>
    <row r="452" spans="1:4" ht="51" customHeight="1" x14ac:dyDescent="0.3">
      <c r="A452" s="25"/>
      <c r="B452" s="25"/>
      <c r="C452" s="25"/>
      <c r="D452" s="7"/>
    </row>
    <row r="453" spans="1:4" ht="51" customHeight="1" x14ac:dyDescent="0.3">
      <c r="A453" s="25"/>
      <c r="B453" s="25"/>
      <c r="C453" s="25"/>
      <c r="D453" s="7"/>
    </row>
    <row r="454" spans="1:4" ht="51" customHeight="1" x14ac:dyDescent="0.3">
      <c r="A454" s="25"/>
      <c r="B454" s="25"/>
      <c r="C454" s="25"/>
      <c r="D454" s="7"/>
    </row>
    <row r="455" spans="1:4" ht="51" customHeight="1" x14ac:dyDescent="0.3">
      <c r="A455" s="25"/>
      <c r="B455" s="25"/>
      <c r="C455" s="25"/>
      <c r="D455" s="7"/>
    </row>
    <row r="456" spans="1:4" ht="51" customHeight="1" x14ac:dyDescent="0.3">
      <c r="A456" s="25"/>
      <c r="B456" s="25"/>
      <c r="C456" s="25"/>
      <c r="D456" s="7"/>
    </row>
    <row r="457" spans="1:4" ht="51" customHeight="1" x14ac:dyDescent="0.3">
      <c r="A457" s="25"/>
      <c r="B457" s="25"/>
      <c r="C457" s="25"/>
      <c r="D457" s="7"/>
    </row>
    <row r="458" spans="1:4" ht="51" customHeight="1" x14ac:dyDescent="0.3">
      <c r="A458" s="25"/>
      <c r="B458" s="25"/>
      <c r="C458" s="25"/>
      <c r="D458" s="7"/>
    </row>
    <row r="459" spans="1:4" ht="51" customHeight="1" x14ac:dyDescent="0.3">
      <c r="A459" s="25"/>
      <c r="B459" s="25"/>
      <c r="C459" s="25"/>
      <c r="D459" s="7"/>
    </row>
    <row r="460" spans="1:4" ht="51" customHeight="1" x14ac:dyDescent="0.3">
      <c r="A460" s="25"/>
      <c r="B460" s="25"/>
      <c r="C460" s="25"/>
      <c r="D460" s="7"/>
    </row>
    <row r="461" spans="1:4" ht="51" customHeight="1" x14ac:dyDescent="0.3">
      <c r="A461" s="25"/>
      <c r="B461" s="25"/>
      <c r="C461" s="25"/>
      <c r="D461" s="7"/>
    </row>
    <row r="462" spans="1:4" ht="51" customHeight="1" x14ac:dyDescent="0.3">
      <c r="A462" s="25"/>
      <c r="B462" s="25"/>
      <c r="C462" s="25"/>
      <c r="D462" s="7"/>
    </row>
    <row r="463" spans="1:4" ht="51" customHeight="1" x14ac:dyDescent="0.3">
      <c r="A463" s="25"/>
      <c r="B463" s="25"/>
      <c r="C463" s="25"/>
      <c r="D463" s="7"/>
    </row>
    <row r="464" spans="1:4" ht="51" customHeight="1" x14ac:dyDescent="0.3">
      <c r="A464" s="25"/>
      <c r="B464" s="25"/>
      <c r="C464" s="25"/>
      <c r="D464" s="7"/>
    </row>
    <row r="465" spans="1:4" ht="51" customHeight="1" x14ac:dyDescent="0.3">
      <c r="A465" s="25"/>
      <c r="B465" s="25"/>
      <c r="C465" s="25"/>
      <c r="D465" s="7"/>
    </row>
    <row r="466" spans="1:4" ht="51" customHeight="1" x14ac:dyDescent="0.3">
      <c r="A466" s="25"/>
      <c r="B466" s="25"/>
      <c r="C466" s="25"/>
      <c r="D466" s="7"/>
    </row>
    <row r="467" spans="1:4" ht="51" customHeight="1" x14ac:dyDescent="0.3">
      <c r="A467" s="25"/>
      <c r="B467" s="25"/>
      <c r="C467" s="25"/>
      <c r="D467" s="7"/>
    </row>
    <row r="468" spans="1:4" ht="51" customHeight="1" x14ac:dyDescent="0.3">
      <c r="A468" s="25"/>
      <c r="B468" s="25"/>
      <c r="C468" s="25"/>
      <c r="D468" s="7"/>
    </row>
    <row r="469" spans="1:4" ht="51" customHeight="1" x14ac:dyDescent="0.3">
      <c r="A469" s="25"/>
      <c r="B469" s="25"/>
      <c r="C469" s="25"/>
      <c r="D469" s="7"/>
    </row>
    <row r="470" spans="1:4" ht="51" customHeight="1" x14ac:dyDescent="0.3">
      <c r="A470" s="25"/>
      <c r="B470" s="25"/>
      <c r="C470" s="25"/>
      <c r="D470" s="7"/>
    </row>
    <row r="471" spans="1:4" ht="51" customHeight="1" x14ac:dyDescent="0.3">
      <c r="A471" s="25"/>
      <c r="B471" s="25"/>
      <c r="C471" s="25"/>
      <c r="D471" s="7"/>
    </row>
    <row r="472" spans="1:4" ht="51" customHeight="1" x14ac:dyDescent="0.3">
      <c r="A472" s="25"/>
      <c r="B472" s="25"/>
      <c r="C472" s="25"/>
      <c r="D472" s="7"/>
    </row>
    <row r="473" spans="1:4" ht="51" customHeight="1" x14ac:dyDescent="0.3">
      <c r="A473" s="25"/>
      <c r="B473" s="25"/>
      <c r="C473" s="25"/>
      <c r="D473" s="7"/>
    </row>
    <row r="474" spans="1:4" ht="51" customHeight="1" x14ac:dyDescent="0.3">
      <c r="A474" s="25"/>
      <c r="B474" s="25"/>
      <c r="C474" s="25"/>
      <c r="D474" s="7"/>
    </row>
    <row r="475" spans="1:4" ht="51" customHeight="1" x14ac:dyDescent="0.3">
      <c r="A475" s="25"/>
      <c r="B475" s="25"/>
      <c r="C475" s="25"/>
      <c r="D475" s="7"/>
    </row>
    <row r="476" spans="1:4" ht="51" customHeight="1" x14ac:dyDescent="0.3">
      <c r="A476" s="25"/>
      <c r="B476" s="25"/>
      <c r="C476" s="25"/>
      <c r="D476" s="7"/>
    </row>
    <row r="477" spans="1:4" ht="51" customHeight="1" x14ac:dyDescent="0.3">
      <c r="A477" s="25"/>
      <c r="B477" s="25"/>
      <c r="C477" s="25"/>
      <c r="D477" s="7"/>
    </row>
    <row r="478" spans="1:4" ht="51" customHeight="1" x14ac:dyDescent="0.3">
      <c r="A478" s="25"/>
      <c r="B478" s="25"/>
      <c r="C478" s="25"/>
      <c r="D478" s="7"/>
    </row>
    <row r="479" spans="1:4" ht="51" customHeight="1" x14ac:dyDescent="0.3">
      <c r="A479" s="25"/>
      <c r="B479" s="25"/>
      <c r="C479" s="25"/>
      <c r="D479" s="7"/>
    </row>
    <row r="480" spans="1:4" ht="51" customHeight="1" x14ac:dyDescent="0.3">
      <c r="A480" s="25"/>
      <c r="B480" s="25"/>
      <c r="C480" s="25"/>
      <c r="D480" s="7"/>
    </row>
    <row r="481" spans="1:4" ht="51" customHeight="1" x14ac:dyDescent="0.3">
      <c r="A481" s="25"/>
      <c r="B481" s="25"/>
      <c r="C481" s="25"/>
      <c r="D481" s="7"/>
    </row>
    <row r="482" spans="1:4" ht="51" customHeight="1" x14ac:dyDescent="0.3">
      <c r="A482" s="25"/>
      <c r="B482" s="25"/>
      <c r="C482" s="25"/>
      <c r="D482" s="7"/>
    </row>
    <row r="483" spans="1:4" ht="51" customHeight="1" x14ac:dyDescent="0.3">
      <c r="A483" s="25"/>
      <c r="B483" s="25"/>
      <c r="C483" s="25"/>
      <c r="D483" s="7"/>
    </row>
    <row r="484" spans="1:4" ht="51" customHeight="1" x14ac:dyDescent="0.3">
      <c r="A484" s="25"/>
      <c r="B484" s="25"/>
      <c r="C484" s="25"/>
      <c r="D484" s="7"/>
    </row>
    <row r="485" spans="1:4" ht="51" customHeight="1" x14ac:dyDescent="0.3">
      <c r="A485" s="25"/>
      <c r="B485" s="25"/>
      <c r="C485" s="25"/>
      <c r="D485" s="7"/>
    </row>
    <row r="486" spans="1:4" ht="51" customHeight="1" x14ac:dyDescent="0.3">
      <c r="A486" s="25"/>
      <c r="B486" s="25"/>
      <c r="C486" s="25"/>
      <c r="D486" s="7"/>
    </row>
    <row r="487" spans="1:4" ht="51" customHeight="1" x14ac:dyDescent="0.3">
      <c r="A487" s="25"/>
      <c r="B487" s="25"/>
      <c r="C487" s="25"/>
      <c r="D487" s="7"/>
    </row>
    <row r="488" spans="1:4" ht="51" customHeight="1" x14ac:dyDescent="0.3">
      <c r="A488" s="25"/>
      <c r="B488" s="25"/>
      <c r="C488" s="25"/>
      <c r="D488" s="7"/>
    </row>
    <row r="489" spans="1:4" ht="51" customHeight="1" x14ac:dyDescent="0.3">
      <c r="A489" s="25"/>
      <c r="B489" s="25"/>
      <c r="C489" s="25"/>
      <c r="D489" s="7"/>
    </row>
    <row r="490" spans="1:4" ht="51" customHeight="1" x14ac:dyDescent="0.3">
      <c r="A490" s="25"/>
      <c r="B490" s="25"/>
      <c r="C490" s="25"/>
      <c r="D490" s="7"/>
    </row>
    <row r="491" spans="1:4" ht="51" customHeight="1" x14ac:dyDescent="0.3">
      <c r="A491" s="25"/>
      <c r="B491" s="25"/>
      <c r="C491" s="25"/>
      <c r="D491" s="7"/>
    </row>
    <row r="492" spans="1:4" ht="51" customHeight="1" x14ac:dyDescent="0.3">
      <c r="A492" s="25"/>
      <c r="B492" s="25"/>
      <c r="C492" s="25"/>
      <c r="D492" s="7"/>
    </row>
    <row r="493" spans="1:4" ht="51" customHeight="1" x14ac:dyDescent="0.3">
      <c r="A493" s="25"/>
      <c r="B493" s="25"/>
      <c r="C493" s="25"/>
      <c r="D493" s="7"/>
    </row>
    <row r="494" spans="1:4" ht="51" customHeight="1" x14ac:dyDescent="0.3">
      <c r="A494" s="25"/>
      <c r="B494" s="25"/>
      <c r="C494" s="25"/>
      <c r="D494" s="7"/>
    </row>
    <row r="495" spans="1:4" ht="51" customHeight="1" x14ac:dyDescent="0.3">
      <c r="A495" s="25"/>
      <c r="B495" s="25"/>
      <c r="C495" s="25"/>
      <c r="D495" s="7"/>
    </row>
    <row r="496" spans="1:4" ht="51" customHeight="1" x14ac:dyDescent="0.3">
      <c r="A496" s="25"/>
      <c r="B496" s="25"/>
      <c r="C496" s="25"/>
      <c r="D496" s="7"/>
    </row>
    <row r="497" spans="1:4" ht="51" customHeight="1" x14ac:dyDescent="0.3">
      <c r="A497" s="25"/>
      <c r="B497" s="25"/>
      <c r="C497" s="25"/>
      <c r="D497" s="7"/>
    </row>
    <row r="498" spans="1:4" ht="51" customHeight="1" x14ac:dyDescent="0.3">
      <c r="A498" s="25"/>
      <c r="B498" s="25"/>
      <c r="C498" s="25"/>
      <c r="D498" s="7"/>
    </row>
    <row r="499" spans="1:4" ht="51" customHeight="1" x14ac:dyDescent="0.3">
      <c r="A499" s="25"/>
      <c r="B499" s="25"/>
      <c r="C499" s="25"/>
      <c r="D499" s="7"/>
    </row>
    <row r="500" spans="1:4" ht="51" customHeight="1" x14ac:dyDescent="0.3">
      <c r="A500" s="25"/>
      <c r="B500" s="25"/>
      <c r="C500" s="25"/>
      <c r="D500" s="7"/>
    </row>
    <row r="501" spans="1:4" ht="51" customHeight="1" x14ac:dyDescent="0.3">
      <c r="A501" s="25"/>
      <c r="B501" s="25"/>
      <c r="C501" s="25"/>
      <c r="D501" s="7"/>
    </row>
    <row r="502" spans="1:4" ht="51" customHeight="1" x14ac:dyDescent="0.3">
      <c r="A502" s="25"/>
      <c r="B502" s="25"/>
      <c r="C502" s="25"/>
      <c r="D502" s="7"/>
    </row>
    <row r="503" spans="1:4" ht="51" customHeight="1" x14ac:dyDescent="0.3">
      <c r="A503" s="25"/>
      <c r="B503" s="25"/>
      <c r="C503" s="25"/>
      <c r="D503" s="7"/>
    </row>
    <row r="504" spans="1:4" ht="51" customHeight="1" x14ac:dyDescent="0.3">
      <c r="A504" s="25"/>
      <c r="B504" s="25"/>
      <c r="C504" s="25"/>
      <c r="D504" s="7"/>
    </row>
    <row r="505" spans="1:4" ht="51" customHeight="1" x14ac:dyDescent="0.3">
      <c r="A505" s="25"/>
      <c r="B505" s="25"/>
      <c r="C505" s="25"/>
      <c r="D505" s="7"/>
    </row>
    <row r="506" spans="1:4" ht="51" customHeight="1" x14ac:dyDescent="0.3">
      <c r="A506" s="25"/>
      <c r="B506" s="25"/>
      <c r="C506" s="25"/>
      <c r="D506" s="7"/>
    </row>
    <row r="507" spans="1:4" ht="51" customHeight="1" x14ac:dyDescent="0.3">
      <c r="A507" s="25"/>
      <c r="B507" s="25"/>
      <c r="C507" s="25"/>
      <c r="D507" s="7"/>
    </row>
    <row r="508" spans="1:4" ht="51" customHeight="1" x14ac:dyDescent="0.3">
      <c r="A508" s="25"/>
      <c r="B508" s="25"/>
      <c r="C508" s="25"/>
      <c r="D508" s="7"/>
    </row>
    <row r="509" spans="1:4" ht="51" customHeight="1" x14ac:dyDescent="0.3">
      <c r="A509" s="25"/>
      <c r="B509" s="25"/>
      <c r="C509" s="25"/>
      <c r="D509" s="7"/>
    </row>
    <row r="510" spans="1:4" ht="51" customHeight="1" x14ac:dyDescent="0.3">
      <c r="A510" s="25"/>
      <c r="B510" s="25"/>
      <c r="C510" s="25"/>
      <c r="D510" s="7"/>
    </row>
    <row r="511" spans="1:4" ht="51" customHeight="1" x14ac:dyDescent="0.3">
      <c r="A511" s="25"/>
      <c r="B511" s="25"/>
      <c r="C511" s="25"/>
      <c r="D511" s="7"/>
    </row>
    <row r="512" spans="1:4" ht="51" customHeight="1" x14ac:dyDescent="0.3">
      <c r="A512" s="25"/>
      <c r="B512" s="25"/>
      <c r="C512" s="25"/>
      <c r="D512" s="7"/>
    </row>
    <row r="513" spans="1:4" ht="51" customHeight="1" x14ac:dyDescent="0.3">
      <c r="A513" s="25"/>
      <c r="B513" s="25"/>
      <c r="C513" s="25"/>
      <c r="D513" s="7"/>
    </row>
    <row r="514" spans="1:4" ht="51" customHeight="1" x14ac:dyDescent="0.3">
      <c r="A514" s="25"/>
      <c r="B514" s="25"/>
      <c r="C514" s="25"/>
      <c r="D514" s="7"/>
    </row>
    <row r="515" spans="1:4" ht="51" customHeight="1" x14ac:dyDescent="0.3">
      <c r="A515" s="25"/>
      <c r="B515" s="25"/>
      <c r="C515" s="25"/>
      <c r="D515" s="7"/>
    </row>
    <row r="516" spans="1:4" ht="51" customHeight="1" x14ac:dyDescent="0.3">
      <c r="A516" s="25"/>
      <c r="B516" s="25"/>
      <c r="C516" s="25"/>
      <c r="D516" s="7"/>
    </row>
    <row r="517" spans="1:4" ht="51" customHeight="1" x14ac:dyDescent="0.3">
      <c r="A517" s="25"/>
      <c r="B517" s="25"/>
      <c r="C517" s="25"/>
      <c r="D517" s="7"/>
    </row>
    <row r="518" spans="1:4" ht="51" customHeight="1" x14ac:dyDescent="0.3">
      <c r="A518" s="25"/>
      <c r="B518" s="25"/>
      <c r="C518" s="25"/>
      <c r="D518" s="7"/>
    </row>
    <row r="519" spans="1:4" ht="51" customHeight="1" x14ac:dyDescent="0.3">
      <c r="A519" s="25"/>
      <c r="B519" s="25"/>
      <c r="C519" s="25"/>
      <c r="D519" s="7"/>
    </row>
    <row r="520" spans="1:4" ht="51" customHeight="1" x14ac:dyDescent="0.3">
      <c r="A520" s="25"/>
      <c r="B520" s="25"/>
      <c r="C520" s="25"/>
      <c r="D520" s="7"/>
    </row>
    <row r="521" spans="1:4" ht="51" customHeight="1" x14ac:dyDescent="0.3">
      <c r="A521" s="25"/>
      <c r="B521" s="25"/>
      <c r="C521" s="25"/>
      <c r="D521" s="7"/>
    </row>
    <row r="522" spans="1:4" ht="51" customHeight="1" x14ac:dyDescent="0.3">
      <c r="A522" s="25"/>
      <c r="B522" s="25"/>
      <c r="C522" s="25"/>
      <c r="D522" s="7"/>
    </row>
    <row r="523" spans="1:4" ht="51" customHeight="1" x14ac:dyDescent="0.3">
      <c r="A523" s="25"/>
      <c r="B523" s="25"/>
      <c r="C523" s="25"/>
      <c r="D523" s="7"/>
    </row>
    <row r="524" spans="1:4" ht="51" customHeight="1" x14ac:dyDescent="0.3">
      <c r="A524" s="25"/>
      <c r="B524" s="25"/>
      <c r="C524" s="25"/>
      <c r="D524" s="7"/>
    </row>
    <row r="525" spans="1:4" ht="51" customHeight="1" x14ac:dyDescent="0.3">
      <c r="A525" s="25"/>
      <c r="B525" s="25"/>
      <c r="C525" s="25"/>
      <c r="D525" s="7"/>
    </row>
    <row r="526" spans="1:4" ht="51" customHeight="1" x14ac:dyDescent="0.3">
      <c r="A526" s="25"/>
      <c r="B526" s="25"/>
      <c r="C526" s="25"/>
      <c r="D526" s="7"/>
    </row>
    <row r="527" spans="1:4" ht="51" customHeight="1" x14ac:dyDescent="0.3">
      <c r="A527" s="25"/>
      <c r="B527" s="25"/>
      <c r="C527" s="25"/>
      <c r="D527" s="7"/>
    </row>
    <row r="528" spans="1:4" ht="51" customHeight="1" x14ac:dyDescent="0.3">
      <c r="A528" s="25"/>
      <c r="B528" s="25"/>
      <c r="C528" s="25"/>
      <c r="D528" s="7"/>
    </row>
    <row r="529" spans="1:4" ht="51" customHeight="1" x14ac:dyDescent="0.3">
      <c r="A529" s="25"/>
      <c r="B529" s="25"/>
      <c r="C529" s="25"/>
      <c r="D529" s="7"/>
    </row>
    <row r="530" spans="1:4" ht="51" customHeight="1" x14ac:dyDescent="0.3">
      <c r="A530" s="25"/>
      <c r="B530" s="25"/>
      <c r="C530" s="25"/>
      <c r="D530" s="7"/>
    </row>
    <row r="531" spans="1:4" ht="51" customHeight="1" x14ac:dyDescent="0.3">
      <c r="A531" s="25"/>
      <c r="B531" s="25"/>
      <c r="C531" s="25"/>
      <c r="D531" s="7"/>
    </row>
    <row r="532" spans="1:4" ht="51" customHeight="1" x14ac:dyDescent="0.3">
      <c r="A532" s="25"/>
      <c r="B532" s="25"/>
      <c r="C532" s="25"/>
      <c r="D532" s="7"/>
    </row>
    <row r="533" spans="1:4" ht="51" customHeight="1" x14ac:dyDescent="0.3">
      <c r="A533" s="25"/>
      <c r="B533" s="25"/>
      <c r="C533" s="25"/>
      <c r="D533" s="7"/>
    </row>
    <row r="534" spans="1:4" ht="51" customHeight="1" x14ac:dyDescent="0.3">
      <c r="A534" s="25"/>
      <c r="B534" s="25"/>
      <c r="C534" s="25"/>
      <c r="D534" s="7"/>
    </row>
    <row r="535" spans="1:4" ht="51" customHeight="1" x14ac:dyDescent="0.3">
      <c r="A535" s="25"/>
      <c r="B535" s="25"/>
      <c r="C535" s="25"/>
      <c r="D535" s="7"/>
    </row>
    <row r="536" spans="1:4" ht="51" customHeight="1" x14ac:dyDescent="0.3">
      <c r="A536" s="25"/>
      <c r="B536" s="25"/>
      <c r="C536" s="25"/>
      <c r="D536" s="7"/>
    </row>
    <row r="537" spans="1:4" ht="51" customHeight="1" x14ac:dyDescent="0.3">
      <c r="A537" s="25"/>
      <c r="B537" s="25"/>
      <c r="C537" s="25"/>
      <c r="D537" s="7"/>
    </row>
    <row r="538" spans="1:4" ht="51" customHeight="1" x14ac:dyDescent="0.3">
      <c r="A538" s="25"/>
      <c r="B538" s="25"/>
      <c r="C538" s="25"/>
      <c r="D538" s="7"/>
    </row>
    <row r="539" spans="1:4" ht="51" customHeight="1" x14ac:dyDescent="0.3">
      <c r="A539" s="25"/>
      <c r="B539" s="25"/>
      <c r="C539" s="25"/>
      <c r="D539" s="7"/>
    </row>
    <row r="540" spans="1:4" ht="51" customHeight="1" x14ac:dyDescent="0.3">
      <c r="A540" s="25"/>
      <c r="B540" s="25"/>
      <c r="C540" s="25"/>
      <c r="D540" s="7"/>
    </row>
    <row r="541" spans="1:4" ht="51" customHeight="1" x14ac:dyDescent="0.3">
      <c r="A541" s="25"/>
      <c r="B541" s="25"/>
      <c r="C541" s="25"/>
      <c r="D541" s="7"/>
    </row>
    <row r="542" spans="1:4" ht="51" customHeight="1" x14ac:dyDescent="0.3">
      <c r="A542" s="25"/>
      <c r="B542" s="25"/>
      <c r="C542" s="25"/>
      <c r="D542" s="7"/>
    </row>
    <row r="543" spans="1:4" ht="51" customHeight="1" x14ac:dyDescent="0.3">
      <c r="A543" s="25"/>
      <c r="B543" s="25"/>
      <c r="C543" s="25"/>
      <c r="D543" s="7"/>
    </row>
    <row r="544" spans="1:4" ht="51" customHeight="1" x14ac:dyDescent="0.3">
      <c r="A544" s="25"/>
      <c r="B544" s="25"/>
      <c r="C544" s="25"/>
      <c r="D544" s="7"/>
    </row>
    <row r="545" spans="1:4" ht="51" customHeight="1" x14ac:dyDescent="0.3">
      <c r="A545" s="25"/>
      <c r="B545" s="25"/>
      <c r="C545" s="25"/>
      <c r="D545" s="7"/>
    </row>
    <row r="546" spans="1:4" ht="51" customHeight="1" x14ac:dyDescent="0.3">
      <c r="A546" s="25"/>
      <c r="B546" s="25"/>
      <c r="C546" s="25"/>
      <c r="D546" s="7"/>
    </row>
    <row r="547" spans="1:4" ht="51" customHeight="1" x14ac:dyDescent="0.3">
      <c r="A547" s="25"/>
      <c r="B547" s="25"/>
      <c r="C547" s="25"/>
      <c r="D547" s="7"/>
    </row>
    <row r="548" spans="1:4" ht="51" customHeight="1" x14ac:dyDescent="0.3">
      <c r="A548" s="25"/>
      <c r="B548" s="25"/>
      <c r="C548" s="25"/>
      <c r="D548" s="7"/>
    </row>
    <row r="549" spans="1:4" ht="51" customHeight="1" x14ac:dyDescent="0.3">
      <c r="A549" s="25"/>
      <c r="B549" s="25"/>
      <c r="C549" s="25"/>
      <c r="D549" s="7"/>
    </row>
    <row r="550" spans="1:4" ht="51" customHeight="1" x14ac:dyDescent="0.3">
      <c r="A550" s="25"/>
      <c r="B550" s="25"/>
      <c r="C550" s="25"/>
      <c r="D550" s="7"/>
    </row>
    <row r="551" spans="1:4" ht="51" customHeight="1" x14ac:dyDescent="0.3">
      <c r="A551" s="25"/>
      <c r="B551" s="25"/>
      <c r="C551" s="25"/>
      <c r="D551" s="7"/>
    </row>
    <row r="552" spans="1:4" ht="51" customHeight="1" x14ac:dyDescent="0.3">
      <c r="A552" s="25"/>
      <c r="B552" s="25"/>
      <c r="C552" s="25"/>
      <c r="D552" s="7"/>
    </row>
    <row r="553" spans="1:4" ht="51" customHeight="1" x14ac:dyDescent="0.3">
      <c r="A553" s="25"/>
      <c r="B553" s="25"/>
      <c r="C553" s="25"/>
      <c r="D553" s="7"/>
    </row>
    <row r="554" spans="1:4" ht="51" customHeight="1" x14ac:dyDescent="0.3">
      <c r="A554" s="25"/>
      <c r="B554" s="25"/>
      <c r="C554" s="25"/>
      <c r="D554" s="7"/>
    </row>
    <row r="555" spans="1:4" ht="51" customHeight="1" x14ac:dyDescent="0.3">
      <c r="A555" s="25"/>
      <c r="B555" s="25"/>
      <c r="C555" s="25"/>
      <c r="D555" s="7"/>
    </row>
    <row r="556" spans="1:4" ht="51" customHeight="1" x14ac:dyDescent="0.3">
      <c r="A556" s="25"/>
      <c r="B556" s="25"/>
      <c r="C556" s="25"/>
      <c r="D556" s="7"/>
    </row>
    <row r="557" spans="1:4" ht="51" customHeight="1" x14ac:dyDescent="0.3">
      <c r="A557" s="25"/>
      <c r="B557" s="25"/>
      <c r="C557" s="25"/>
      <c r="D557" s="7"/>
    </row>
    <row r="558" spans="1:4" ht="51" customHeight="1" x14ac:dyDescent="0.3">
      <c r="A558" s="25"/>
      <c r="B558" s="25"/>
      <c r="C558" s="25"/>
      <c r="D558" s="7"/>
    </row>
    <row r="559" spans="1:4" ht="51" customHeight="1" x14ac:dyDescent="0.3">
      <c r="A559" s="25"/>
      <c r="B559" s="25"/>
      <c r="C559" s="25"/>
      <c r="D559" s="7"/>
    </row>
    <row r="560" spans="1:4" ht="51" customHeight="1" x14ac:dyDescent="0.3">
      <c r="A560" s="25"/>
      <c r="B560" s="25"/>
      <c r="C560" s="25"/>
      <c r="D560" s="7"/>
    </row>
    <row r="561" spans="1:4" ht="51" customHeight="1" x14ac:dyDescent="0.3">
      <c r="A561" s="25"/>
      <c r="B561" s="25"/>
      <c r="C561" s="25"/>
      <c r="D561" s="7"/>
    </row>
    <row r="562" spans="1:4" ht="51" customHeight="1" x14ac:dyDescent="0.3">
      <c r="A562" s="25"/>
      <c r="B562" s="25"/>
      <c r="C562" s="25"/>
      <c r="D562" s="7"/>
    </row>
    <row r="563" spans="1:4" ht="51" customHeight="1" x14ac:dyDescent="0.3">
      <c r="A563" s="25"/>
      <c r="B563" s="25"/>
      <c r="C563" s="25"/>
      <c r="D563" s="7"/>
    </row>
    <row r="564" spans="1:4" ht="51" customHeight="1" x14ac:dyDescent="0.3">
      <c r="A564" s="25"/>
      <c r="B564" s="25"/>
      <c r="C564" s="25"/>
      <c r="D564" s="7"/>
    </row>
    <row r="565" spans="1:4" ht="51" customHeight="1" x14ac:dyDescent="0.3">
      <c r="A565" s="25"/>
      <c r="B565" s="25"/>
      <c r="C565" s="25"/>
      <c r="D565" s="7"/>
    </row>
    <row r="566" spans="1:4" ht="51" customHeight="1" x14ac:dyDescent="0.3">
      <c r="A566" s="25"/>
      <c r="B566" s="25"/>
      <c r="C566" s="25"/>
      <c r="D566" s="7"/>
    </row>
    <row r="567" spans="1:4" ht="51" customHeight="1" x14ac:dyDescent="0.3">
      <c r="A567" s="25"/>
      <c r="B567" s="25"/>
      <c r="C567" s="25"/>
      <c r="D567" s="7"/>
    </row>
    <row r="568" spans="1:4" ht="51" customHeight="1" x14ac:dyDescent="0.3">
      <c r="A568" s="25"/>
      <c r="B568" s="25"/>
      <c r="C568" s="25"/>
      <c r="D568" s="7"/>
    </row>
    <row r="569" spans="1:4" ht="51" customHeight="1" x14ac:dyDescent="0.3">
      <c r="A569" s="25"/>
      <c r="B569" s="25"/>
      <c r="C569" s="25"/>
      <c r="D569" s="7"/>
    </row>
    <row r="570" spans="1:4" ht="51" customHeight="1" x14ac:dyDescent="0.3">
      <c r="A570" s="25"/>
      <c r="B570" s="25"/>
      <c r="C570" s="25"/>
      <c r="D570" s="7"/>
    </row>
    <row r="571" spans="1:4" ht="51" customHeight="1" x14ac:dyDescent="0.3">
      <c r="A571" s="25"/>
      <c r="B571" s="25"/>
      <c r="C571" s="25"/>
      <c r="D571" s="7"/>
    </row>
    <row r="572" spans="1:4" ht="51" customHeight="1" x14ac:dyDescent="0.3">
      <c r="A572" s="25"/>
      <c r="B572" s="25"/>
      <c r="C572" s="25"/>
      <c r="D572" s="7"/>
    </row>
    <row r="573" spans="1:4" ht="51" customHeight="1" x14ac:dyDescent="0.3">
      <c r="A573" s="25"/>
      <c r="B573" s="25"/>
      <c r="C573" s="25"/>
      <c r="D573" s="7"/>
    </row>
    <row r="574" spans="1:4" ht="51" customHeight="1" x14ac:dyDescent="0.3">
      <c r="A574" s="25"/>
      <c r="B574" s="25"/>
      <c r="C574" s="25"/>
      <c r="D574" s="7"/>
    </row>
    <row r="575" spans="1:4" ht="51" customHeight="1" x14ac:dyDescent="0.3">
      <c r="A575" s="25"/>
      <c r="B575" s="25"/>
      <c r="C575" s="25"/>
      <c r="D575" s="7"/>
    </row>
    <row r="576" spans="1:4" ht="51" customHeight="1" x14ac:dyDescent="0.3">
      <c r="A576" s="25"/>
      <c r="B576" s="25"/>
      <c r="C576" s="25"/>
      <c r="D576" s="7"/>
    </row>
    <row r="577" spans="1:4" ht="51" customHeight="1" x14ac:dyDescent="0.3">
      <c r="A577" s="25"/>
      <c r="B577" s="25"/>
      <c r="C577" s="25"/>
      <c r="D577" s="7"/>
    </row>
    <row r="578" spans="1:4" ht="51" customHeight="1" x14ac:dyDescent="0.3">
      <c r="A578" s="25"/>
      <c r="B578" s="25"/>
      <c r="C578" s="25"/>
      <c r="D578" s="7"/>
    </row>
    <row r="579" spans="1:4" ht="51" customHeight="1" x14ac:dyDescent="0.3">
      <c r="A579" s="25"/>
      <c r="B579" s="25"/>
      <c r="C579" s="25"/>
      <c r="D579" s="7"/>
    </row>
    <row r="580" spans="1:4" ht="51" customHeight="1" x14ac:dyDescent="0.3">
      <c r="A580" s="25"/>
      <c r="B580" s="25"/>
      <c r="C580" s="25"/>
      <c r="D580" s="7"/>
    </row>
    <row r="581" spans="1:4" ht="51" customHeight="1" x14ac:dyDescent="0.3">
      <c r="A581" s="25"/>
      <c r="B581" s="25"/>
      <c r="C581" s="25"/>
      <c r="D581" s="7"/>
    </row>
    <row r="582" spans="1:4" ht="51" customHeight="1" x14ac:dyDescent="0.3">
      <c r="A582" s="25"/>
      <c r="B582" s="25"/>
      <c r="C582" s="25"/>
      <c r="D582" s="7"/>
    </row>
    <row r="583" spans="1:4" ht="51" customHeight="1" x14ac:dyDescent="0.3">
      <c r="A583" s="25"/>
      <c r="B583" s="25"/>
      <c r="C583" s="25"/>
      <c r="D583" s="7"/>
    </row>
    <row r="584" spans="1:4" ht="51" customHeight="1" x14ac:dyDescent="0.3">
      <c r="A584" s="25"/>
      <c r="B584" s="25"/>
      <c r="C584" s="25"/>
      <c r="D584" s="7"/>
    </row>
    <row r="585" spans="1:4" ht="51" customHeight="1" x14ac:dyDescent="0.3">
      <c r="A585" s="25"/>
      <c r="B585" s="25"/>
      <c r="C585" s="25"/>
      <c r="D585" s="7"/>
    </row>
    <row r="586" spans="1:4" ht="51" customHeight="1" x14ac:dyDescent="0.3">
      <c r="A586" s="25"/>
      <c r="B586" s="25"/>
      <c r="C586" s="25"/>
      <c r="D586" s="7"/>
    </row>
    <row r="587" spans="1:4" ht="51" customHeight="1" x14ac:dyDescent="0.3">
      <c r="A587" s="25"/>
      <c r="B587" s="25"/>
      <c r="C587" s="25"/>
      <c r="D587" s="7"/>
    </row>
    <row r="588" spans="1:4" ht="51" customHeight="1" x14ac:dyDescent="0.3">
      <c r="A588" s="25"/>
      <c r="B588" s="25"/>
      <c r="C588" s="25"/>
      <c r="D588" s="7"/>
    </row>
    <row r="589" spans="1:4" ht="51" customHeight="1" x14ac:dyDescent="0.3">
      <c r="A589" s="25"/>
      <c r="B589" s="25"/>
      <c r="C589" s="25"/>
      <c r="D589" s="7"/>
    </row>
    <row r="590" spans="1:4" ht="51" customHeight="1" x14ac:dyDescent="0.3">
      <c r="A590" s="25"/>
      <c r="B590" s="25"/>
      <c r="C590" s="25"/>
      <c r="D590" s="7"/>
    </row>
    <row r="591" spans="1:4" ht="51" customHeight="1" x14ac:dyDescent="0.3">
      <c r="A591" s="25"/>
      <c r="B591" s="25"/>
      <c r="C591" s="25"/>
      <c r="D591" s="7"/>
    </row>
    <row r="592" spans="1:4" ht="51" customHeight="1" x14ac:dyDescent="0.3">
      <c r="A592" s="25"/>
      <c r="B592" s="25"/>
      <c r="C592" s="25"/>
      <c r="D592" s="7"/>
    </row>
    <row r="593" spans="1:4" ht="51" customHeight="1" x14ac:dyDescent="0.3">
      <c r="A593" s="25"/>
      <c r="B593" s="25"/>
      <c r="C593" s="25"/>
      <c r="D593" s="7"/>
    </row>
    <row r="594" spans="1:4" ht="51" customHeight="1" x14ac:dyDescent="0.3">
      <c r="A594" s="25"/>
      <c r="B594" s="25"/>
      <c r="C594" s="25"/>
      <c r="D594" s="7"/>
    </row>
    <row r="595" spans="1:4" ht="51" customHeight="1" x14ac:dyDescent="0.3">
      <c r="A595" s="25"/>
      <c r="B595" s="25"/>
      <c r="C595" s="25"/>
      <c r="D595" s="7"/>
    </row>
    <row r="596" spans="1:4" ht="51" customHeight="1" x14ac:dyDescent="0.3">
      <c r="A596" s="25"/>
      <c r="B596" s="25"/>
      <c r="C596" s="25"/>
      <c r="D596" s="7"/>
    </row>
    <row r="597" spans="1:4" ht="51" customHeight="1" x14ac:dyDescent="0.3">
      <c r="A597" s="25"/>
      <c r="B597" s="25"/>
      <c r="C597" s="25"/>
      <c r="D597" s="7"/>
    </row>
    <row r="598" spans="1:4" ht="51" customHeight="1" x14ac:dyDescent="0.3">
      <c r="A598" s="25"/>
      <c r="B598" s="25"/>
      <c r="C598" s="25"/>
      <c r="D598" s="7"/>
    </row>
    <row r="599" spans="1:4" ht="51" customHeight="1" x14ac:dyDescent="0.3">
      <c r="A599" s="25"/>
      <c r="B599" s="25"/>
      <c r="C599" s="25"/>
      <c r="D599" s="7"/>
    </row>
    <row r="600" spans="1:4" ht="51" customHeight="1" x14ac:dyDescent="0.3">
      <c r="A600" s="25"/>
      <c r="B600" s="25"/>
      <c r="C600" s="25"/>
      <c r="D600" s="7"/>
    </row>
    <row r="601" spans="1:4" ht="51" customHeight="1" x14ac:dyDescent="0.3">
      <c r="A601" s="25"/>
      <c r="B601" s="25"/>
      <c r="C601" s="25"/>
      <c r="D601" s="7"/>
    </row>
    <row r="602" spans="1:4" ht="51" customHeight="1" x14ac:dyDescent="0.3">
      <c r="A602" s="25"/>
      <c r="B602" s="25"/>
      <c r="C602" s="25"/>
      <c r="D602" s="7"/>
    </row>
    <row r="603" spans="1:4" ht="51" customHeight="1" x14ac:dyDescent="0.3">
      <c r="A603" s="25"/>
      <c r="B603" s="25"/>
      <c r="C603" s="25"/>
      <c r="D603" s="7"/>
    </row>
    <row r="604" spans="1:4" ht="51" customHeight="1" x14ac:dyDescent="0.3">
      <c r="A604" s="25"/>
      <c r="B604" s="25"/>
      <c r="C604" s="25"/>
      <c r="D604" s="7"/>
    </row>
    <row r="605" spans="1:4" ht="51" customHeight="1" x14ac:dyDescent="0.3">
      <c r="A605" s="25"/>
      <c r="B605" s="25"/>
      <c r="C605" s="25"/>
      <c r="D605" s="7"/>
    </row>
    <row r="606" spans="1:4" ht="51" customHeight="1" x14ac:dyDescent="0.3">
      <c r="A606" s="25"/>
      <c r="B606" s="25"/>
      <c r="C606" s="25"/>
      <c r="D606" s="7"/>
    </row>
    <row r="607" spans="1:4" ht="51" customHeight="1" x14ac:dyDescent="0.3">
      <c r="A607" s="25"/>
      <c r="B607" s="25"/>
      <c r="C607" s="25"/>
      <c r="D607" s="7"/>
    </row>
    <row r="608" spans="1:4" ht="51" customHeight="1" x14ac:dyDescent="0.3">
      <c r="A608" s="25"/>
      <c r="B608" s="25"/>
      <c r="C608" s="25"/>
      <c r="D608" s="7"/>
    </row>
    <row r="609" spans="1:4" ht="51" customHeight="1" x14ac:dyDescent="0.3">
      <c r="A609" s="25"/>
      <c r="B609" s="25"/>
      <c r="C609" s="25"/>
      <c r="D609" s="7"/>
    </row>
    <row r="610" spans="1:4" ht="51" customHeight="1" x14ac:dyDescent="0.3">
      <c r="A610" s="25"/>
      <c r="B610" s="25"/>
      <c r="C610" s="25"/>
      <c r="D610" s="7"/>
    </row>
    <row r="611" spans="1:4" ht="51" customHeight="1" x14ac:dyDescent="0.3">
      <c r="A611" s="25"/>
      <c r="B611" s="25"/>
      <c r="C611" s="25"/>
      <c r="D611" s="7"/>
    </row>
    <row r="612" spans="1:4" ht="51" customHeight="1" x14ac:dyDescent="0.3">
      <c r="A612" s="25"/>
      <c r="B612" s="25"/>
      <c r="C612" s="25"/>
      <c r="D612" s="7"/>
    </row>
    <row r="613" spans="1:4" ht="51" customHeight="1" x14ac:dyDescent="0.3">
      <c r="A613" s="25"/>
      <c r="B613" s="25"/>
      <c r="C613" s="25"/>
      <c r="D613" s="7"/>
    </row>
    <row r="614" spans="1:4" ht="51" customHeight="1" x14ac:dyDescent="0.3">
      <c r="A614" s="25"/>
      <c r="B614" s="25"/>
      <c r="C614" s="25"/>
      <c r="D614" s="7"/>
    </row>
    <row r="615" spans="1:4" ht="51" customHeight="1" x14ac:dyDescent="0.3">
      <c r="A615" s="25"/>
      <c r="B615" s="25"/>
      <c r="C615" s="25"/>
      <c r="D615" s="7"/>
    </row>
    <row r="616" spans="1:4" ht="51" customHeight="1" x14ac:dyDescent="0.3">
      <c r="A616" s="25"/>
      <c r="B616" s="25"/>
      <c r="C616" s="25"/>
      <c r="D616" s="7"/>
    </row>
    <row r="617" spans="1:4" ht="51" customHeight="1" x14ac:dyDescent="0.3">
      <c r="A617" s="25"/>
      <c r="B617" s="25"/>
      <c r="C617" s="25"/>
      <c r="D617" s="7"/>
    </row>
    <row r="618" spans="1:4" ht="51" customHeight="1" x14ac:dyDescent="0.3">
      <c r="A618" s="25"/>
      <c r="B618" s="25"/>
      <c r="C618" s="25"/>
      <c r="D618" s="7"/>
    </row>
    <row r="619" spans="1:4" ht="51" customHeight="1" x14ac:dyDescent="0.3">
      <c r="A619" s="25"/>
      <c r="B619" s="25"/>
      <c r="C619" s="25"/>
      <c r="D619" s="7"/>
    </row>
    <row r="620" spans="1:4" ht="51" customHeight="1" x14ac:dyDescent="0.3">
      <c r="A620" s="25"/>
      <c r="B620" s="25"/>
      <c r="C620" s="25"/>
      <c r="D620" s="7"/>
    </row>
    <row r="621" spans="1:4" ht="51" customHeight="1" x14ac:dyDescent="0.3">
      <c r="A621" s="25"/>
      <c r="B621" s="25"/>
      <c r="C621" s="25"/>
      <c r="D621" s="7"/>
    </row>
    <row r="622" spans="1:4" ht="51" customHeight="1" x14ac:dyDescent="0.3">
      <c r="A622" s="25"/>
      <c r="B622" s="25"/>
      <c r="C622" s="25"/>
      <c r="D622" s="7"/>
    </row>
    <row r="623" spans="1:4" ht="51" customHeight="1" x14ac:dyDescent="0.3">
      <c r="A623" s="25"/>
      <c r="B623" s="25"/>
      <c r="C623" s="25"/>
      <c r="D623" s="7"/>
    </row>
    <row r="624" spans="1:4" ht="51" customHeight="1" x14ac:dyDescent="0.3">
      <c r="A624" s="25"/>
      <c r="B624" s="25"/>
      <c r="C624" s="25"/>
      <c r="D624" s="7"/>
    </row>
    <row r="625" spans="1:4" ht="51" customHeight="1" x14ac:dyDescent="0.3">
      <c r="A625" s="25"/>
      <c r="B625" s="25"/>
      <c r="C625" s="25"/>
      <c r="D625" s="7"/>
    </row>
    <row r="626" spans="1:4" ht="51" customHeight="1" x14ac:dyDescent="0.3">
      <c r="A626" s="25"/>
      <c r="B626" s="25"/>
      <c r="C626" s="25"/>
      <c r="D626" s="7"/>
    </row>
    <row r="627" spans="1:4" ht="51" customHeight="1" x14ac:dyDescent="0.3">
      <c r="A627" s="25"/>
      <c r="B627" s="25"/>
      <c r="C627" s="25"/>
      <c r="D627" s="7"/>
    </row>
    <row r="628" spans="1:4" ht="51" customHeight="1" x14ac:dyDescent="0.3">
      <c r="A628" s="25"/>
      <c r="B628" s="25"/>
      <c r="C628" s="25"/>
      <c r="D628" s="7"/>
    </row>
    <row r="629" spans="1:4" ht="51" customHeight="1" x14ac:dyDescent="0.3">
      <c r="A629" s="25"/>
      <c r="B629" s="25"/>
      <c r="C629" s="25"/>
      <c r="D629" s="7"/>
    </row>
    <row r="630" spans="1:4" ht="51" customHeight="1" x14ac:dyDescent="0.3">
      <c r="A630" s="25"/>
      <c r="B630" s="25"/>
      <c r="C630" s="25"/>
      <c r="D630" s="7"/>
    </row>
    <row r="631" spans="1:4" ht="51" customHeight="1" x14ac:dyDescent="0.3">
      <c r="A631" s="25"/>
      <c r="B631" s="25"/>
      <c r="C631" s="25"/>
      <c r="D631" s="7"/>
    </row>
    <row r="632" spans="1:4" ht="51" customHeight="1" x14ac:dyDescent="0.3">
      <c r="A632" s="25"/>
      <c r="B632" s="25"/>
      <c r="C632" s="25"/>
      <c r="D632" s="7"/>
    </row>
    <row r="633" spans="1:4" ht="51" customHeight="1" x14ac:dyDescent="0.3">
      <c r="A633" s="25"/>
      <c r="B633" s="25"/>
      <c r="C633" s="25"/>
      <c r="D633" s="7"/>
    </row>
    <row r="634" spans="1:4" ht="51" customHeight="1" x14ac:dyDescent="0.3">
      <c r="A634" s="25"/>
      <c r="B634" s="25"/>
      <c r="C634" s="25"/>
      <c r="D634" s="7"/>
    </row>
    <row r="635" spans="1:4" ht="51" customHeight="1" x14ac:dyDescent="0.3">
      <c r="A635" s="25"/>
      <c r="B635" s="25"/>
      <c r="C635" s="25"/>
      <c r="D635" s="7"/>
    </row>
    <row r="636" spans="1:4" ht="51" customHeight="1" x14ac:dyDescent="0.3">
      <c r="A636" s="25"/>
      <c r="B636" s="25"/>
      <c r="C636" s="25"/>
      <c r="D636" s="7"/>
    </row>
    <row r="637" spans="1:4" ht="51" customHeight="1" x14ac:dyDescent="0.3">
      <c r="A637" s="25"/>
      <c r="B637" s="25"/>
      <c r="C637" s="25"/>
      <c r="D637" s="7"/>
    </row>
    <row r="638" spans="1:4" ht="51" customHeight="1" x14ac:dyDescent="0.3">
      <c r="A638" s="25"/>
      <c r="B638" s="25"/>
      <c r="C638" s="25"/>
      <c r="D638" s="7"/>
    </row>
    <row r="639" spans="1:4" ht="51" customHeight="1" x14ac:dyDescent="0.3">
      <c r="A639" s="25"/>
      <c r="B639" s="25"/>
      <c r="C639" s="25"/>
      <c r="D639" s="7"/>
    </row>
    <row r="640" spans="1:4" ht="51" customHeight="1" x14ac:dyDescent="0.3">
      <c r="A640" s="25"/>
      <c r="B640" s="25"/>
      <c r="C640" s="25"/>
      <c r="D640" s="7"/>
    </row>
    <row r="641" spans="1:4" ht="51" customHeight="1" x14ac:dyDescent="0.3">
      <c r="A641" s="25"/>
      <c r="B641" s="25"/>
      <c r="C641" s="25"/>
      <c r="D641" s="7"/>
    </row>
    <row r="642" spans="1:4" ht="51" customHeight="1" x14ac:dyDescent="0.3">
      <c r="A642" s="25"/>
      <c r="B642" s="25"/>
      <c r="C642" s="25"/>
      <c r="D642" s="7"/>
    </row>
    <row r="643" spans="1:4" ht="51" customHeight="1" x14ac:dyDescent="0.3">
      <c r="A643" s="25"/>
      <c r="B643" s="25"/>
      <c r="C643" s="25"/>
      <c r="D643" s="7"/>
    </row>
    <row r="644" spans="1:4" ht="51" customHeight="1" x14ac:dyDescent="0.3">
      <c r="A644" s="25"/>
      <c r="B644" s="25"/>
      <c r="C644" s="25"/>
      <c r="D644" s="7"/>
    </row>
    <row r="645" spans="1:4" ht="51" customHeight="1" x14ac:dyDescent="0.3">
      <c r="A645" s="25"/>
      <c r="B645" s="25"/>
      <c r="C645" s="25"/>
      <c r="D645" s="7"/>
    </row>
    <row r="646" spans="1:4" ht="51" customHeight="1" x14ac:dyDescent="0.3">
      <c r="A646" s="25"/>
      <c r="B646" s="25"/>
      <c r="C646" s="25"/>
      <c r="D646" s="7"/>
    </row>
    <row r="647" spans="1:4" ht="51" customHeight="1" x14ac:dyDescent="0.3">
      <c r="A647" s="25"/>
      <c r="B647" s="25"/>
      <c r="C647" s="25"/>
      <c r="D647" s="7"/>
    </row>
    <row r="648" spans="1:4" ht="51" customHeight="1" x14ac:dyDescent="0.3">
      <c r="A648" s="25"/>
      <c r="B648" s="25"/>
      <c r="C648" s="25"/>
      <c r="D648" s="7"/>
    </row>
    <row r="649" spans="1:4" ht="51" customHeight="1" x14ac:dyDescent="0.3">
      <c r="A649" s="25"/>
      <c r="B649" s="25"/>
      <c r="C649" s="25"/>
      <c r="D649" s="7"/>
    </row>
    <row r="650" spans="1:4" ht="51" customHeight="1" x14ac:dyDescent="0.3">
      <c r="A650" s="25"/>
      <c r="B650" s="25"/>
      <c r="C650" s="25"/>
      <c r="D650" s="7"/>
    </row>
    <row r="651" spans="1:4" ht="51" customHeight="1" x14ac:dyDescent="0.3">
      <c r="A651" s="25"/>
      <c r="B651" s="25"/>
      <c r="C651" s="25"/>
      <c r="D651" s="7"/>
    </row>
    <row r="652" spans="1:4" ht="51" customHeight="1" x14ac:dyDescent="0.3">
      <c r="A652" s="25"/>
      <c r="B652" s="25"/>
      <c r="C652" s="25"/>
      <c r="D652" s="7"/>
    </row>
    <row r="653" spans="1:4" ht="51" customHeight="1" x14ac:dyDescent="0.3">
      <c r="A653" s="25"/>
      <c r="B653" s="25"/>
      <c r="C653" s="25"/>
      <c r="D653" s="7"/>
    </row>
    <row r="654" spans="1:4" ht="51" customHeight="1" x14ac:dyDescent="0.3">
      <c r="A654" s="25"/>
      <c r="B654" s="25"/>
      <c r="C654" s="25"/>
      <c r="D654" s="7"/>
    </row>
    <row r="655" spans="1:4" ht="51" customHeight="1" x14ac:dyDescent="0.3">
      <c r="A655" s="25"/>
      <c r="B655" s="25"/>
      <c r="C655" s="25"/>
      <c r="D655" s="7"/>
    </row>
    <row r="656" spans="1:4" ht="51" customHeight="1" x14ac:dyDescent="0.3">
      <c r="A656" s="25"/>
      <c r="B656" s="25"/>
      <c r="C656" s="25"/>
      <c r="D656" s="7"/>
    </row>
    <row r="657" spans="1:4" ht="51" customHeight="1" x14ac:dyDescent="0.3">
      <c r="A657" s="25"/>
      <c r="B657" s="25"/>
      <c r="C657" s="25"/>
      <c r="D657" s="7"/>
    </row>
    <row r="658" spans="1:4" ht="51" customHeight="1" x14ac:dyDescent="0.3">
      <c r="A658" s="25"/>
      <c r="B658" s="25"/>
      <c r="C658" s="25"/>
      <c r="D658" s="7"/>
    </row>
    <row r="659" spans="1:4" ht="51" customHeight="1" x14ac:dyDescent="0.3">
      <c r="A659" s="25"/>
      <c r="B659" s="25"/>
      <c r="C659" s="25"/>
      <c r="D659" s="7"/>
    </row>
    <row r="660" spans="1:4" ht="51" customHeight="1" x14ac:dyDescent="0.3">
      <c r="A660" s="25"/>
      <c r="B660" s="25"/>
      <c r="C660" s="25"/>
      <c r="D660" s="7"/>
    </row>
    <row r="661" spans="1:4" ht="51" customHeight="1" x14ac:dyDescent="0.3">
      <c r="A661" s="25"/>
      <c r="B661" s="25"/>
      <c r="C661" s="25"/>
      <c r="D661" s="7"/>
    </row>
    <row r="662" spans="1:4" ht="51" customHeight="1" x14ac:dyDescent="0.3">
      <c r="A662" s="25"/>
      <c r="B662" s="25"/>
      <c r="C662" s="25"/>
      <c r="D662" s="7"/>
    </row>
    <row r="663" spans="1:4" ht="51" customHeight="1" x14ac:dyDescent="0.3">
      <c r="A663" s="25"/>
      <c r="B663" s="25"/>
      <c r="C663" s="25"/>
      <c r="D663" s="7"/>
    </row>
    <row r="664" spans="1:4" ht="51" customHeight="1" x14ac:dyDescent="0.3">
      <c r="A664" s="25"/>
      <c r="B664" s="25"/>
      <c r="C664" s="25"/>
      <c r="D664" s="7"/>
    </row>
    <row r="665" spans="1:4" ht="51" customHeight="1" x14ac:dyDescent="0.3">
      <c r="A665" s="25"/>
      <c r="B665" s="25"/>
      <c r="C665" s="25"/>
      <c r="D665" s="7"/>
    </row>
    <row r="666" spans="1:4" ht="51" customHeight="1" x14ac:dyDescent="0.3">
      <c r="A666" s="25"/>
      <c r="B666" s="25"/>
      <c r="C666" s="25"/>
      <c r="D666" s="7"/>
    </row>
    <row r="667" spans="1:4" ht="51" customHeight="1" x14ac:dyDescent="0.3">
      <c r="A667" s="25"/>
      <c r="B667" s="25"/>
      <c r="C667" s="25"/>
      <c r="D667" s="7"/>
    </row>
    <row r="668" spans="1:4" ht="51" customHeight="1" x14ac:dyDescent="0.3">
      <c r="A668" s="25"/>
      <c r="B668" s="25"/>
      <c r="C668" s="25"/>
      <c r="D668" s="7"/>
    </row>
    <row r="669" spans="1:4" ht="51" customHeight="1" x14ac:dyDescent="0.3">
      <c r="A669" s="25"/>
      <c r="B669" s="25"/>
      <c r="C669" s="25"/>
      <c r="D669" s="7"/>
    </row>
    <row r="670" spans="1:4" ht="51" customHeight="1" x14ac:dyDescent="0.3">
      <c r="A670" s="25"/>
      <c r="B670" s="25"/>
      <c r="C670" s="25"/>
      <c r="D670" s="7"/>
    </row>
    <row r="671" spans="1:4" ht="51" customHeight="1" x14ac:dyDescent="0.3">
      <c r="A671" s="25"/>
      <c r="B671" s="25"/>
      <c r="C671" s="25"/>
      <c r="D671" s="7"/>
    </row>
    <row r="672" spans="1:4" ht="51" customHeight="1" x14ac:dyDescent="0.3">
      <c r="A672" s="25"/>
      <c r="B672" s="25"/>
      <c r="C672" s="25"/>
      <c r="D672" s="7"/>
    </row>
    <row r="673" spans="1:4" ht="51" customHeight="1" x14ac:dyDescent="0.3">
      <c r="A673" s="25"/>
      <c r="B673" s="25"/>
      <c r="C673" s="25"/>
      <c r="D673" s="7"/>
    </row>
    <row r="674" spans="1:4" ht="51" customHeight="1" x14ac:dyDescent="0.3">
      <c r="A674" s="25"/>
      <c r="B674" s="25"/>
      <c r="C674" s="25"/>
      <c r="D674" s="7"/>
    </row>
    <row r="675" spans="1:4" ht="51" customHeight="1" x14ac:dyDescent="0.3">
      <c r="A675" s="25"/>
      <c r="B675" s="25"/>
      <c r="C675" s="25"/>
      <c r="D675" s="7"/>
    </row>
    <row r="676" spans="1:4" ht="51" customHeight="1" x14ac:dyDescent="0.3">
      <c r="A676" s="25"/>
      <c r="B676" s="25"/>
      <c r="C676" s="25"/>
      <c r="D676" s="7"/>
    </row>
    <row r="677" spans="1:4" ht="51" customHeight="1" x14ac:dyDescent="0.3">
      <c r="A677" s="25"/>
      <c r="B677" s="25"/>
      <c r="C677" s="25"/>
      <c r="D677" s="7"/>
    </row>
    <row r="678" spans="1:4" ht="51" customHeight="1" x14ac:dyDescent="0.3">
      <c r="A678" s="25"/>
      <c r="B678" s="25"/>
      <c r="C678" s="25"/>
      <c r="D678" s="7"/>
    </row>
    <row r="679" spans="1:4" ht="51" customHeight="1" x14ac:dyDescent="0.3">
      <c r="A679" s="25"/>
      <c r="B679" s="25"/>
      <c r="C679" s="25"/>
      <c r="D679" s="7"/>
    </row>
    <row r="680" spans="1:4" ht="51" customHeight="1" x14ac:dyDescent="0.3">
      <c r="A680" s="25"/>
      <c r="B680" s="25"/>
      <c r="C680" s="25"/>
      <c r="D680" s="7"/>
    </row>
    <row r="681" spans="1:4" ht="51" customHeight="1" x14ac:dyDescent="0.3">
      <c r="A681" s="25"/>
      <c r="B681" s="25"/>
      <c r="C681" s="25"/>
      <c r="D681" s="7"/>
    </row>
    <row r="682" spans="1:4" ht="51" customHeight="1" x14ac:dyDescent="0.3">
      <c r="A682" s="25"/>
      <c r="B682" s="25"/>
      <c r="C682" s="25"/>
      <c r="D682" s="7"/>
    </row>
    <row r="683" spans="1:4" ht="51" customHeight="1" x14ac:dyDescent="0.3">
      <c r="A683" s="25"/>
      <c r="B683" s="25"/>
      <c r="C683" s="25"/>
      <c r="D683" s="7"/>
    </row>
    <row r="684" spans="1:4" ht="51" customHeight="1" x14ac:dyDescent="0.3">
      <c r="A684" s="25"/>
      <c r="B684" s="25"/>
      <c r="C684" s="25"/>
      <c r="D684" s="7"/>
    </row>
    <row r="685" spans="1:4" ht="51" customHeight="1" x14ac:dyDescent="0.3">
      <c r="A685" s="25"/>
      <c r="B685" s="25"/>
      <c r="C685" s="25"/>
      <c r="D685" s="7"/>
    </row>
    <row r="686" spans="1:4" ht="51" customHeight="1" x14ac:dyDescent="0.3">
      <c r="A686" s="25"/>
      <c r="B686" s="25"/>
      <c r="C686" s="25"/>
      <c r="D686" s="7"/>
    </row>
    <row r="687" spans="1:4" ht="51" customHeight="1" x14ac:dyDescent="0.3">
      <c r="A687" s="25"/>
      <c r="B687" s="25"/>
      <c r="C687" s="25"/>
      <c r="D687" s="7"/>
    </row>
    <row r="688" spans="1:4" ht="51" customHeight="1" x14ac:dyDescent="0.3">
      <c r="A688" s="25"/>
      <c r="B688" s="25"/>
      <c r="C688" s="25"/>
      <c r="D688" s="7"/>
    </row>
    <row r="689" spans="1:4" ht="51" customHeight="1" x14ac:dyDescent="0.3">
      <c r="A689" s="25"/>
      <c r="B689" s="25"/>
      <c r="C689" s="25"/>
      <c r="D689" s="7"/>
    </row>
    <row r="690" spans="1:4" ht="51" customHeight="1" x14ac:dyDescent="0.3">
      <c r="A690" s="25"/>
      <c r="B690" s="25"/>
      <c r="C690" s="25"/>
      <c r="D690" s="7"/>
    </row>
    <row r="691" spans="1:4" ht="51" customHeight="1" x14ac:dyDescent="0.3">
      <c r="A691" s="25"/>
      <c r="B691" s="25"/>
      <c r="C691" s="25"/>
      <c r="D691" s="7"/>
    </row>
    <row r="692" spans="1:4" ht="51" customHeight="1" x14ac:dyDescent="0.3">
      <c r="A692" s="25"/>
      <c r="B692" s="25"/>
      <c r="C692" s="25"/>
      <c r="D692" s="7"/>
    </row>
    <row r="693" spans="1:4" ht="51" customHeight="1" x14ac:dyDescent="0.3">
      <c r="A693" s="25"/>
      <c r="B693" s="25"/>
      <c r="C693" s="25"/>
      <c r="D693" s="7"/>
    </row>
    <row r="694" spans="1:4" ht="51" customHeight="1" x14ac:dyDescent="0.3">
      <c r="A694" s="25"/>
      <c r="B694" s="25"/>
      <c r="C694" s="25"/>
      <c r="D694" s="7"/>
    </row>
    <row r="695" spans="1:4" ht="51" customHeight="1" x14ac:dyDescent="0.3">
      <c r="A695" s="25"/>
      <c r="B695" s="25"/>
      <c r="C695" s="25"/>
      <c r="D695" s="7"/>
    </row>
    <row r="696" spans="1:4" ht="51" customHeight="1" x14ac:dyDescent="0.3">
      <c r="A696" s="25"/>
      <c r="B696" s="25"/>
      <c r="C696" s="25"/>
      <c r="D696" s="7"/>
    </row>
    <row r="697" spans="1:4" ht="51" customHeight="1" x14ac:dyDescent="0.3">
      <c r="A697" s="25"/>
      <c r="B697" s="25"/>
      <c r="C697" s="25"/>
      <c r="D697" s="7"/>
    </row>
    <row r="698" spans="1:4" ht="51" customHeight="1" x14ac:dyDescent="0.3">
      <c r="A698" s="25"/>
      <c r="B698" s="25"/>
      <c r="C698" s="25"/>
      <c r="D698" s="7"/>
    </row>
    <row r="699" spans="1:4" ht="51" customHeight="1" x14ac:dyDescent="0.3">
      <c r="A699" s="25"/>
      <c r="B699" s="25"/>
      <c r="C699" s="25"/>
      <c r="D699" s="7"/>
    </row>
    <row r="700" spans="1:4" ht="51" customHeight="1" x14ac:dyDescent="0.3">
      <c r="A700" s="25"/>
      <c r="B700" s="25"/>
      <c r="C700" s="25"/>
      <c r="D700" s="7"/>
    </row>
    <row r="701" spans="1:4" ht="51" customHeight="1" x14ac:dyDescent="0.3">
      <c r="A701" s="25"/>
      <c r="B701" s="25"/>
      <c r="C701" s="25"/>
      <c r="D701" s="7"/>
    </row>
    <row r="702" spans="1:4" ht="51" customHeight="1" x14ac:dyDescent="0.3">
      <c r="A702" s="25"/>
      <c r="B702" s="25"/>
      <c r="C702" s="25"/>
      <c r="D702" s="7"/>
    </row>
    <row r="703" spans="1:4" ht="51" customHeight="1" x14ac:dyDescent="0.3">
      <c r="A703" s="25"/>
      <c r="B703" s="25"/>
      <c r="C703" s="25"/>
      <c r="D703" s="7"/>
    </row>
    <row r="704" spans="1:4" ht="51" customHeight="1" x14ac:dyDescent="0.3">
      <c r="A704" s="25"/>
      <c r="B704" s="25"/>
      <c r="C704" s="25"/>
      <c r="D704" s="7"/>
    </row>
    <row r="705" spans="1:4" ht="51" customHeight="1" x14ac:dyDescent="0.3">
      <c r="A705" s="25"/>
      <c r="B705" s="25"/>
      <c r="C705" s="25"/>
      <c r="D705" s="7"/>
    </row>
    <row r="706" spans="1:4" ht="51" customHeight="1" x14ac:dyDescent="0.3">
      <c r="A706" s="25"/>
      <c r="B706" s="25"/>
      <c r="C706" s="25"/>
      <c r="D706" s="7"/>
    </row>
    <row r="707" spans="1:4" ht="51" customHeight="1" x14ac:dyDescent="0.3">
      <c r="A707" s="25"/>
      <c r="B707" s="25"/>
      <c r="C707" s="25"/>
      <c r="D707" s="7"/>
    </row>
    <row r="708" spans="1:4" ht="51" customHeight="1" x14ac:dyDescent="0.3">
      <c r="A708" s="25"/>
      <c r="B708" s="25"/>
      <c r="C708" s="25"/>
      <c r="D708" s="7"/>
    </row>
    <row r="709" spans="1:4" ht="51" customHeight="1" x14ac:dyDescent="0.3">
      <c r="A709" s="25"/>
      <c r="B709" s="25"/>
      <c r="C709" s="25"/>
      <c r="D709" s="7"/>
    </row>
    <row r="710" spans="1:4" ht="51" customHeight="1" x14ac:dyDescent="0.3">
      <c r="A710" s="25"/>
      <c r="B710" s="25"/>
      <c r="C710" s="25"/>
      <c r="D710" s="7"/>
    </row>
    <row r="711" spans="1:4" ht="51" customHeight="1" x14ac:dyDescent="0.3">
      <c r="A711" s="25"/>
      <c r="B711" s="25"/>
      <c r="C711" s="25"/>
      <c r="D711" s="7"/>
    </row>
    <row r="712" spans="1:4" ht="51" customHeight="1" x14ac:dyDescent="0.3">
      <c r="A712" s="25"/>
      <c r="B712" s="25"/>
      <c r="C712" s="25"/>
      <c r="D712" s="7"/>
    </row>
    <row r="713" spans="1:4" ht="51" customHeight="1" x14ac:dyDescent="0.3">
      <c r="A713" s="25"/>
      <c r="B713" s="25"/>
      <c r="C713" s="25"/>
      <c r="D713" s="7"/>
    </row>
    <row r="714" spans="1:4" ht="51" customHeight="1" x14ac:dyDescent="0.3">
      <c r="A714" s="25"/>
      <c r="B714" s="25"/>
      <c r="C714" s="25"/>
      <c r="D714" s="7"/>
    </row>
    <row r="715" spans="1:4" ht="51" customHeight="1" x14ac:dyDescent="0.3">
      <c r="A715" s="25"/>
      <c r="B715" s="25"/>
      <c r="C715" s="25"/>
      <c r="D715" s="7"/>
    </row>
    <row r="716" spans="1:4" ht="51" customHeight="1" x14ac:dyDescent="0.3">
      <c r="A716" s="25"/>
      <c r="B716" s="25"/>
      <c r="C716" s="25"/>
      <c r="D716" s="7"/>
    </row>
    <row r="717" spans="1:4" ht="51" customHeight="1" x14ac:dyDescent="0.3">
      <c r="A717" s="25"/>
      <c r="B717" s="25"/>
      <c r="C717" s="25"/>
      <c r="D717" s="7"/>
    </row>
    <row r="718" spans="1:4" ht="51" customHeight="1" x14ac:dyDescent="0.3">
      <c r="A718" s="25"/>
      <c r="B718" s="25"/>
      <c r="C718" s="25"/>
      <c r="D718" s="7"/>
    </row>
    <row r="719" spans="1:4" ht="51" customHeight="1" x14ac:dyDescent="0.3">
      <c r="A719" s="25"/>
      <c r="B719" s="25"/>
      <c r="C719" s="25"/>
      <c r="D719" s="7"/>
    </row>
    <row r="720" spans="1:4" ht="51" customHeight="1" x14ac:dyDescent="0.3">
      <c r="A720" s="25"/>
      <c r="B720" s="25"/>
      <c r="C720" s="25"/>
      <c r="D720" s="7"/>
    </row>
    <row r="721" spans="1:4" ht="51" customHeight="1" x14ac:dyDescent="0.3">
      <c r="A721" s="25"/>
      <c r="B721" s="25"/>
      <c r="C721" s="25"/>
      <c r="D721" s="7"/>
    </row>
    <row r="722" spans="1:4" ht="51" customHeight="1" x14ac:dyDescent="0.3">
      <c r="A722" s="25"/>
      <c r="B722" s="25"/>
      <c r="C722" s="25"/>
      <c r="D722" s="7"/>
    </row>
    <row r="723" spans="1:4" ht="51" customHeight="1" x14ac:dyDescent="0.3">
      <c r="A723" s="25"/>
      <c r="B723" s="25"/>
      <c r="C723" s="25"/>
      <c r="D723" s="7"/>
    </row>
    <row r="724" spans="1:4" ht="51" customHeight="1" x14ac:dyDescent="0.3">
      <c r="A724" s="25"/>
      <c r="B724" s="25"/>
      <c r="C724" s="25"/>
      <c r="D724" s="7"/>
    </row>
    <row r="725" spans="1:4" ht="51" customHeight="1" x14ac:dyDescent="0.3">
      <c r="A725" s="25"/>
      <c r="B725" s="25"/>
      <c r="C725" s="25"/>
      <c r="D725" s="7"/>
    </row>
    <row r="726" spans="1:4" ht="51" customHeight="1" x14ac:dyDescent="0.3">
      <c r="A726" s="25"/>
      <c r="B726" s="25"/>
      <c r="C726" s="25"/>
      <c r="D726" s="7"/>
    </row>
    <row r="727" spans="1:4" ht="51" customHeight="1" x14ac:dyDescent="0.3">
      <c r="A727" s="25"/>
      <c r="B727" s="25"/>
      <c r="C727" s="25"/>
      <c r="D727" s="7"/>
    </row>
    <row r="728" spans="1:4" ht="51" customHeight="1" x14ac:dyDescent="0.3">
      <c r="A728" s="25"/>
      <c r="B728" s="25"/>
      <c r="C728" s="25"/>
      <c r="D728" s="7"/>
    </row>
    <row r="729" spans="1:4" ht="51" customHeight="1" x14ac:dyDescent="0.3">
      <c r="A729" s="25"/>
      <c r="B729" s="25"/>
      <c r="C729" s="25"/>
      <c r="D729" s="7"/>
    </row>
    <row r="730" spans="1:4" ht="51" customHeight="1" x14ac:dyDescent="0.3">
      <c r="A730" s="25"/>
      <c r="B730" s="25"/>
      <c r="C730" s="25"/>
      <c r="D730" s="7"/>
    </row>
    <row r="731" spans="1:4" ht="51" customHeight="1" x14ac:dyDescent="0.3">
      <c r="A731" s="25"/>
      <c r="B731" s="25"/>
      <c r="C731" s="25"/>
      <c r="D731" s="7"/>
    </row>
    <row r="732" spans="1:4" ht="51" customHeight="1" x14ac:dyDescent="0.3">
      <c r="A732" s="25"/>
      <c r="B732" s="25"/>
      <c r="C732" s="25"/>
      <c r="D732" s="7"/>
    </row>
    <row r="733" spans="1:4" ht="51" customHeight="1" x14ac:dyDescent="0.3">
      <c r="A733" s="25"/>
      <c r="B733" s="25"/>
      <c r="C733" s="25"/>
      <c r="D733" s="7"/>
    </row>
    <row r="734" spans="1:4" ht="51" customHeight="1" x14ac:dyDescent="0.3">
      <c r="A734" s="25"/>
      <c r="B734" s="25"/>
      <c r="C734" s="25"/>
      <c r="D734" s="7"/>
    </row>
    <row r="735" spans="1:4" ht="51" customHeight="1" x14ac:dyDescent="0.3">
      <c r="A735" s="25"/>
      <c r="B735" s="25"/>
      <c r="C735" s="25"/>
      <c r="D735" s="7"/>
    </row>
    <row r="736" spans="1:4" ht="51" customHeight="1" x14ac:dyDescent="0.3">
      <c r="A736" s="25"/>
      <c r="B736" s="25"/>
      <c r="C736" s="25"/>
      <c r="D736" s="7"/>
    </row>
    <row r="737" spans="1:4" ht="51" customHeight="1" x14ac:dyDescent="0.3">
      <c r="A737" s="25"/>
      <c r="B737" s="25"/>
      <c r="C737" s="25"/>
      <c r="D737" s="7"/>
    </row>
    <row r="738" spans="1:4" ht="51" customHeight="1" x14ac:dyDescent="0.3">
      <c r="A738" s="25"/>
      <c r="B738" s="25"/>
      <c r="C738" s="25"/>
      <c r="D738" s="7"/>
    </row>
    <row r="739" spans="1:4" ht="51" customHeight="1" x14ac:dyDescent="0.3">
      <c r="A739" s="25"/>
      <c r="B739" s="25"/>
      <c r="C739" s="25"/>
      <c r="D739" s="7"/>
    </row>
    <row r="740" spans="1:4" ht="51" customHeight="1" x14ac:dyDescent="0.3">
      <c r="A740" s="25"/>
      <c r="B740" s="25"/>
      <c r="C740" s="25"/>
      <c r="D740" s="7"/>
    </row>
    <row r="741" spans="1:4" ht="51" customHeight="1" x14ac:dyDescent="0.3">
      <c r="A741" s="25"/>
      <c r="B741" s="25"/>
      <c r="C741" s="25"/>
      <c r="D741" s="7"/>
    </row>
    <row r="742" spans="1:4" ht="51" customHeight="1" x14ac:dyDescent="0.3">
      <c r="A742" s="25"/>
      <c r="B742" s="25"/>
      <c r="C742" s="25"/>
      <c r="D742" s="7"/>
    </row>
    <row r="743" spans="1:4" ht="51" customHeight="1" x14ac:dyDescent="0.3">
      <c r="A743" s="25"/>
      <c r="B743" s="25"/>
      <c r="C743" s="25"/>
      <c r="D743" s="7"/>
    </row>
    <row r="744" spans="1:4" ht="51" customHeight="1" x14ac:dyDescent="0.3">
      <c r="A744" s="25"/>
      <c r="B744" s="25"/>
      <c r="C744" s="25"/>
      <c r="D744" s="7"/>
    </row>
    <row r="745" spans="1:4" ht="51" customHeight="1" x14ac:dyDescent="0.3">
      <c r="A745" s="25"/>
      <c r="B745" s="25"/>
      <c r="C745" s="25"/>
      <c r="D745" s="7"/>
    </row>
    <row r="746" spans="1:4" ht="51" customHeight="1" x14ac:dyDescent="0.3">
      <c r="A746" s="25"/>
      <c r="B746" s="25"/>
      <c r="C746" s="25"/>
      <c r="D746" s="7"/>
    </row>
    <row r="747" spans="1:4" ht="51" customHeight="1" x14ac:dyDescent="0.3">
      <c r="A747" s="25"/>
      <c r="B747" s="25"/>
      <c r="C747" s="25"/>
      <c r="D747" s="7"/>
    </row>
    <row r="748" spans="1:4" ht="51" customHeight="1" x14ac:dyDescent="0.3">
      <c r="A748" s="25"/>
      <c r="B748" s="25"/>
      <c r="C748" s="25"/>
      <c r="D748" s="7"/>
    </row>
    <row r="749" spans="1:4" ht="51" customHeight="1" x14ac:dyDescent="0.3">
      <c r="A749" s="25"/>
      <c r="B749" s="25"/>
      <c r="C749" s="25"/>
      <c r="D749" s="7"/>
    </row>
    <row r="750" spans="1:4" ht="51" customHeight="1" x14ac:dyDescent="0.3">
      <c r="A750" s="25"/>
      <c r="B750" s="25"/>
      <c r="C750" s="25"/>
      <c r="D750" s="7"/>
    </row>
    <row r="751" spans="1:4" ht="51" customHeight="1" x14ac:dyDescent="0.3">
      <c r="A751" s="25"/>
      <c r="B751" s="25"/>
      <c r="C751" s="25"/>
      <c r="D751" s="7"/>
    </row>
    <row r="752" spans="1:4" ht="51" customHeight="1" x14ac:dyDescent="0.3">
      <c r="A752" s="25"/>
      <c r="B752" s="25"/>
      <c r="C752" s="25"/>
      <c r="D752" s="7"/>
    </row>
    <row r="753" spans="1:4" ht="51" customHeight="1" x14ac:dyDescent="0.3">
      <c r="A753" s="25"/>
      <c r="B753" s="25"/>
      <c r="C753" s="25"/>
      <c r="D753" s="7"/>
    </row>
    <row r="754" spans="1:4" ht="51" customHeight="1" x14ac:dyDescent="0.3">
      <c r="A754" s="25"/>
      <c r="B754" s="25"/>
      <c r="C754" s="25"/>
      <c r="D754" s="7"/>
    </row>
    <row r="755" spans="1:4" ht="51" customHeight="1" x14ac:dyDescent="0.3">
      <c r="A755" s="25"/>
      <c r="B755" s="25"/>
      <c r="C755" s="25"/>
      <c r="D755" s="7"/>
    </row>
    <row r="756" spans="1:4" ht="51" customHeight="1" x14ac:dyDescent="0.3">
      <c r="A756" s="25"/>
      <c r="B756" s="25"/>
      <c r="C756" s="25"/>
      <c r="D756" s="7"/>
    </row>
    <row r="757" spans="1:4" ht="51" customHeight="1" x14ac:dyDescent="0.3">
      <c r="A757" s="25"/>
      <c r="B757" s="25"/>
      <c r="C757" s="25"/>
      <c r="D757" s="7"/>
    </row>
    <row r="758" spans="1:4" ht="51" customHeight="1" x14ac:dyDescent="0.3">
      <c r="A758" s="25"/>
      <c r="B758" s="25"/>
      <c r="C758" s="25"/>
      <c r="D758" s="7"/>
    </row>
    <row r="759" spans="1:4" ht="51" customHeight="1" x14ac:dyDescent="0.3">
      <c r="A759" s="25"/>
      <c r="B759" s="25"/>
      <c r="C759" s="25"/>
      <c r="D759" s="7"/>
    </row>
    <row r="760" spans="1:4" ht="51" customHeight="1" x14ac:dyDescent="0.3">
      <c r="A760" s="25"/>
      <c r="B760" s="25"/>
      <c r="C760" s="25"/>
      <c r="D760" s="7"/>
    </row>
    <row r="761" spans="1:4" ht="51" customHeight="1" x14ac:dyDescent="0.3">
      <c r="A761" s="25"/>
      <c r="B761" s="25"/>
      <c r="C761" s="25"/>
      <c r="D761" s="7"/>
    </row>
    <row r="762" spans="1:4" ht="51" customHeight="1" x14ac:dyDescent="0.3">
      <c r="A762" s="25"/>
      <c r="B762" s="25"/>
      <c r="C762" s="25"/>
      <c r="D762" s="7"/>
    </row>
    <row r="763" spans="1:4" ht="51" customHeight="1" x14ac:dyDescent="0.3">
      <c r="A763" s="25"/>
      <c r="B763" s="25"/>
      <c r="C763" s="25"/>
      <c r="D763" s="7"/>
    </row>
    <row r="764" spans="1:4" ht="51" customHeight="1" x14ac:dyDescent="0.3">
      <c r="A764" s="25"/>
      <c r="B764" s="25"/>
      <c r="C764" s="25"/>
      <c r="D764" s="7"/>
    </row>
    <row r="765" spans="1:4" ht="51" customHeight="1" x14ac:dyDescent="0.3">
      <c r="A765" s="25"/>
      <c r="B765" s="25"/>
      <c r="C765" s="25"/>
      <c r="D765" s="7"/>
    </row>
    <row r="766" spans="1:4" ht="51" customHeight="1" x14ac:dyDescent="0.3">
      <c r="A766" s="25"/>
      <c r="B766" s="25"/>
      <c r="C766" s="25"/>
      <c r="D766" s="7"/>
    </row>
    <row r="767" spans="1:4" ht="51" customHeight="1" x14ac:dyDescent="0.3">
      <c r="A767" s="25"/>
      <c r="B767" s="25"/>
      <c r="C767" s="25"/>
      <c r="D767" s="7"/>
    </row>
    <row r="768" spans="1:4" ht="51" customHeight="1" x14ac:dyDescent="0.3">
      <c r="A768" s="25"/>
      <c r="B768" s="25"/>
      <c r="C768" s="25"/>
      <c r="D768" s="7"/>
    </row>
    <row r="769" spans="1:4" ht="51" customHeight="1" x14ac:dyDescent="0.3">
      <c r="A769" s="25"/>
      <c r="B769" s="25"/>
      <c r="C769" s="25"/>
      <c r="D769" s="7"/>
    </row>
    <row r="770" spans="1:4" ht="51" customHeight="1" x14ac:dyDescent="0.3">
      <c r="A770" s="25"/>
      <c r="B770" s="25"/>
      <c r="C770" s="25"/>
      <c r="D770" s="7"/>
    </row>
    <row r="771" spans="1:4" ht="51" customHeight="1" x14ac:dyDescent="0.3">
      <c r="A771" s="25"/>
      <c r="B771" s="25"/>
      <c r="C771" s="25"/>
      <c r="D771" s="7"/>
    </row>
    <row r="772" spans="1:4" ht="51" customHeight="1" x14ac:dyDescent="0.3">
      <c r="A772" s="25"/>
      <c r="B772" s="25"/>
      <c r="C772" s="25"/>
      <c r="D772" s="7"/>
    </row>
    <row r="773" spans="1:4" ht="51" customHeight="1" x14ac:dyDescent="0.3">
      <c r="A773" s="25"/>
      <c r="B773" s="25"/>
      <c r="C773" s="25"/>
      <c r="D773" s="7"/>
    </row>
    <row r="774" spans="1:4" ht="51" customHeight="1" x14ac:dyDescent="0.3">
      <c r="A774" s="25"/>
      <c r="B774" s="25"/>
      <c r="C774" s="25"/>
      <c r="D774" s="7"/>
    </row>
    <row r="775" spans="1:4" ht="51" customHeight="1" x14ac:dyDescent="0.3">
      <c r="A775" s="25"/>
      <c r="B775" s="25"/>
      <c r="C775" s="25"/>
      <c r="D775" s="7"/>
    </row>
    <row r="776" spans="1:4" ht="51" customHeight="1" x14ac:dyDescent="0.3">
      <c r="A776" s="25"/>
      <c r="B776" s="25"/>
      <c r="C776" s="25"/>
      <c r="D776" s="7"/>
    </row>
    <row r="777" spans="1:4" ht="51" customHeight="1" x14ac:dyDescent="0.3">
      <c r="A777" s="25"/>
      <c r="B777" s="25"/>
      <c r="C777" s="25"/>
      <c r="D777" s="7"/>
    </row>
    <row r="778" spans="1:4" ht="51" customHeight="1" x14ac:dyDescent="0.3">
      <c r="A778" s="25"/>
      <c r="B778" s="25"/>
      <c r="C778" s="25"/>
      <c r="D778" s="7"/>
    </row>
    <row r="779" spans="1:4" ht="51" customHeight="1" x14ac:dyDescent="0.3">
      <c r="A779" s="25"/>
      <c r="B779" s="25"/>
      <c r="C779" s="25"/>
      <c r="D779" s="7"/>
    </row>
    <row r="780" spans="1:4" ht="51" customHeight="1" x14ac:dyDescent="0.3">
      <c r="A780" s="25"/>
      <c r="B780" s="25"/>
      <c r="C780" s="25"/>
      <c r="D780" s="7"/>
    </row>
    <row r="781" spans="1:4" ht="51" customHeight="1" x14ac:dyDescent="0.3">
      <c r="A781" s="25"/>
      <c r="B781" s="25"/>
      <c r="C781" s="25"/>
      <c r="D781" s="7"/>
    </row>
    <row r="782" spans="1:4" ht="51" customHeight="1" x14ac:dyDescent="0.3">
      <c r="A782" s="25"/>
      <c r="B782" s="25"/>
      <c r="C782" s="25"/>
      <c r="D782" s="7"/>
    </row>
    <row r="783" spans="1:4" ht="51" customHeight="1" x14ac:dyDescent="0.3">
      <c r="A783" s="25"/>
      <c r="B783" s="25"/>
      <c r="C783" s="25"/>
      <c r="D783" s="7"/>
    </row>
    <row r="784" spans="1:4" ht="51" customHeight="1" x14ac:dyDescent="0.3">
      <c r="A784" s="25"/>
      <c r="B784" s="25"/>
      <c r="C784" s="25"/>
      <c r="D784" s="7"/>
    </row>
    <row r="785" spans="1:4" ht="51" customHeight="1" x14ac:dyDescent="0.3">
      <c r="A785" s="25"/>
      <c r="B785" s="25"/>
      <c r="C785" s="25"/>
      <c r="D785" s="7"/>
    </row>
    <row r="786" spans="1:4" ht="51" customHeight="1" x14ac:dyDescent="0.3">
      <c r="A786" s="25"/>
      <c r="B786" s="25"/>
      <c r="C786" s="25"/>
      <c r="D786" s="7"/>
    </row>
    <row r="787" spans="1:4" ht="51" customHeight="1" x14ac:dyDescent="0.3">
      <c r="A787" s="25"/>
      <c r="B787" s="25"/>
      <c r="C787" s="25"/>
      <c r="D787" s="7"/>
    </row>
    <row r="788" spans="1:4" ht="51" customHeight="1" x14ac:dyDescent="0.3">
      <c r="A788" s="25"/>
      <c r="B788" s="25"/>
      <c r="C788" s="25"/>
      <c r="D788" s="7"/>
    </row>
    <row r="789" spans="1:4" ht="51" customHeight="1" x14ac:dyDescent="0.3">
      <c r="A789" s="25"/>
      <c r="B789" s="25"/>
      <c r="C789" s="25"/>
      <c r="D789" s="7"/>
    </row>
    <row r="790" spans="1:4" ht="51" customHeight="1" x14ac:dyDescent="0.3">
      <c r="A790" s="25"/>
      <c r="B790" s="25"/>
      <c r="C790" s="25"/>
      <c r="D790" s="7"/>
    </row>
    <row r="791" spans="1:4" ht="51" customHeight="1" x14ac:dyDescent="0.3">
      <c r="A791" s="25"/>
      <c r="B791" s="25"/>
      <c r="C791" s="25"/>
      <c r="D791" s="7"/>
    </row>
    <row r="792" spans="1:4" ht="51" customHeight="1" x14ac:dyDescent="0.3">
      <c r="A792" s="25"/>
      <c r="B792" s="25"/>
      <c r="C792" s="25"/>
      <c r="D792" s="7"/>
    </row>
    <row r="793" spans="1:4" ht="51" customHeight="1" x14ac:dyDescent="0.3">
      <c r="A793" s="25"/>
      <c r="B793" s="25"/>
      <c r="C793" s="25"/>
      <c r="D793" s="7"/>
    </row>
    <row r="794" spans="1:4" ht="51" customHeight="1" x14ac:dyDescent="0.3">
      <c r="A794" s="25"/>
      <c r="B794" s="25"/>
      <c r="C794" s="25"/>
      <c r="D794" s="7"/>
    </row>
    <row r="795" spans="1:4" ht="51" customHeight="1" x14ac:dyDescent="0.3">
      <c r="A795" s="25"/>
      <c r="B795" s="25"/>
      <c r="C795" s="25"/>
      <c r="D795" s="7"/>
    </row>
    <row r="796" spans="1:4" ht="51" customHeight="1" x14ac:dyDescent="0.3">
      <c r="A796" s="25"/>
      <c r="B796" s="25"/>
      <c r="C796" s="25"/>
      <c r="D796" s="7"/>
    </row>
    <row r="797" spans="1:4" ht="51" customHeight="1" x14ac:dyDescent="0.3">
      <c r="A797" s="25"/>
      <c r="B797" s="25"/>
      <c r="C797" s="25"/>
      <c r="D797" s="7"/>
    </row>
    <row r="798" spans="1:4" ht="51" customHeight="1" x14ac:dyDescent="0.3">
      <c r="A798" s="25"/>
      <c r="B798" s="25"/>
      <c r="C798" s="25"/>
      <c r="D798" s="7"/>
    </row>
    <row r="799" spans="1:4" ht="51" customHeight="1" x14ac:dyDescent="0.3">
      <c r="A799" s="25"/>
      <c r="B799" s="25"/>
      <c r="C799" s="25"/>
      <c r="D799" s="7"/>
    </row>
    <row r="800" spans="1:4" ht="51" customHeight="1" x14ac:dyDescent="0.3">
      <c r="A800" s="25"/>
      <c r="B800" s="25"/>
      <c r="C800" s="25"/>
      <c r="D800" s="7"/>
    </row>
    <row r="801" spans="1:4" ht="51" customHeight="1" x14ac:dyDescent="0.3">
      <c r="A801" s="25"/>
      <c r="B801" s="25"/>
      <c r="C801" s="25"/>
      <c r="D801" s="7"/>
    </row>
    <row r="802" spans="1:4" ht="51" customHeight="1" x14ac:dyDescent="0.3">
      <c r="A802" s="25"/>
      <c r="B802" s="25"/>
      <c r="C802" s="25"/>
      <c r="D802" s="7"/>
    </row>
    <row r="803" spans="1:4" ht="51" customHeight="1" x14ac:dyDescent="0.3">
      <c r="A803" s="25"/>
      <c r="B803" s="25"/>
      <c r="C803" s="25"/>
      <c r="D803" s="7"/>
    </row>
    <row r="804" spans="1:4" ht="51" customHeight="1" x14ac:dyDescent="0.3">
      <c r="A804" s="25"/>
      <c r="B804" s="25"/>
      <c r="C804" s="25"/>
      <c r="D804" s="7"/>
    </row>
    <row r="805" spans="1:4" ht="51" customHeight="1" x14ac:dyDescent="0.3">
      <c r="A805" s="25"/>
      <c r="B805" s="25"/>
      <c r="C805" s="25"/>
      <c r="D805" s="7"/>
    </row>
    <row r="806" spans="1:4" ht="51" customHeight="1" x14ac:dyDescent="0.3">
      <c r="A806" s="25"/>
      <c r="B806" s="25"/>
      <c r="C806" s="25"/>
      <c r="D806" s="7"/>
    </row>
    <row r="807" spans="1:4" ht="51" customHeight="1" x14ac:dyDescent="0.3">
      <c r="A807" s="25"/>
      <c r="B807" s="25"/>
      <c r="C807" s="25"/>
      <c r="D807" s="7"/>
    </row>
    <row r="808" spans="1:4" ht="51" customHeight="1" x14ac:dyDescent="0.3">
      <c r="A808" s="25"/>
      <c r="B808" s="25"/>
      <c r="C808" s="25"/>
      <c r="D808" s="7"/>
    </row>
    <row r="809" spans="1:4" ht="51" customHeight="1" x14ac:dyDescent="0.3">
      <c r="A809" s="25"/>
      <c r="B809" s="25"/>
      <c r="C809" s="25"/>
      <c r="D809" s="7"/>
    </row>
    <row r="810" spans="1:4" ht="51" customHeight="1" x14ac:dyDescent="0.3">
      <c r="A810" s="25"/>
      <c r="B810" s="25"/>
      <c r="C810" s="25"/>
      <c r="D810" s="7"/>
    </row>
    <row r="811" spans="1:4" ht="51" customHeight="1" x14ac:dyDescent="0.3">
      <c r="A811" s="25"/>
      <c r="B811" s="25"/>
      <c r="C811" s="25"/>
      <c r="D811" s="7"/>
    </row>
    <row r="812" spans="1:4" ht="51" customHeight="1" x14ac:dyDescent="0.3">
      <c r="A812" s="25"/>
      <c r="B812" s="25"/>
      <c r="C812" s="25"/>
      <c r="D812" s="7"/>
    </row>
    <row r="813" spans="1:4" ht="51" customHeight="1" x14ac:dyDescent="0.3">
      <c r="A813" s="25"/>
      <c r="B813" s="25"/>
      <c r="C813" s="25"/>
      <c r="D813" s="7"/>
    </row>
    <row r="814" spans="1:4" ht="51" customHeight="1" x14ac:dyDescent="0.3">
      <c r="A814" s="25"/>
      <c r="B814" s="25"/>
      <c r="C814" s="25"/>
      <c r="D814" s="7"/>
    </row>
    <row r="815" spans="1:4" ht="51" customHeight="1" x14ac:dyDescent="0.3">
      <c r="A815" s="25"/>
      <c r="B815" s="25"/>
      <c r="C815" s="25"/>
      <c r="D815" s="7"/>
    </row>
    <row r="816" spans="1:4" ht="51" customHeight="1" x14ac:dyDescent="0.3">
      <c r="A816" s="25"/>
      <c r="B816" s="25"/>
      <c r="C816" s="25"/>
      <c r="D816" s="7"/>
    </row>
    <row r="817" spans="1:4" ht="51" customHeight="1" x14ac:dyDescent="0.3">
      <c r="A817" s="25"/>
      <c r="B817" s="25"/>
      <c r="C817" s="25"/>
      <c r="D817" s="7"/>
    </row>
    <row r="818" spans="1:4" ht="51" customHeight="1" x14ac:dyDescent="0.3">
      <c r="A818" s="25"/>
      <c r="B818" s="25"/>
      <c r="C818" s="25"/>
      <c r="D818" s="7"/>
    </row>
    <row r="819" spans="1:4" ht="51" customHeight="1" x14ac:dyDescent="0.3">
      <c r="A819" s="25"/>
      <c r="B819" s="25"/>
      <c r="C819" s="25"/>
      <c r="D819" s="7"/>
    </row>
    <row r="820" spans="1:4" ht="51" customHeight="1" x14ac:dyDescent="0.3">
      <c r="A820" s="25"/>
      <c r="B820" s="25"/>
      <c r="C820" s="25"/>
      <c r="D820" s="7"/>
    </row>
    <row r="821" spans="1:4" ht="51" customHeight="1" x14ac:dyDescent="0.3">
      <c r="A821" s="25"/>
      <c r="B821" s="25"/>
      <c r="C821" s="25"/>
      <c r="D821" s="7"/>
    </row>
    <row r="822" spans="1:4" ht="51" customHeight="1" x14ac:dyDescent="0.3">
      <c r="A822" s="25"/>
      <c r="B822" s="25"/>
      <c r="C822" s="25"/>
      <c r="D822" s="7"/>
    </row>
    <row r="823" spans="1:4" ht="51" customHeight="1" x14ac:dyDescent="0.3">
      <c r="A823" s="25"/>
      <c r="B823" s="25"/>
      <c r="C823" s="25"/>
      <c r="D823" s="7"/>
    </row>
    <row r="824" spans="1:4" ht="51" customHeight="1" x14ac:dyDescent="0.3">
      <c r="A824" s="25"/>
      <c r="B824" s="25"/>
      <c r="C824" s="25"/>
      <c r="D824" s="7"/>
    </row>
    <row r="825" spans="1:4" ht="51" customHeight="1" x14ac:dyDescent="0.3">
      <c r="A825" s="25"/>
      <c r="B825" s="25"/>
      <c r="C825" s="25"/>
      <c r="D825" s="7"/>
    </row>
    <row r="826" spans="1:4" ht="51" customHeight="1" x14ac:dyDescent="0.3">
      <c r="A826" s="25"/>
      <c r="B826" s="25"/>
      <c r="C826" s="25"/>
      <c r="D826" s="7"/>
    </row>
    <row r="827" spans="1:4" ht="51" customHeight="1" x14ac:dyDescent="0.3">
      <c r="A827" s="25"/>
      <c r="B827" s="25"/>
      <c r="C827" s="25"/>
      <c r="D827" s="7"/>
    </row>
    <row r="828" spans="1:4" ht="51" customHeight="1" x14ac:dyDescent="0.3">
      <c r="A828" s="25"/>
      <c r="B828" s="25"/>
      <c r="C828" s="25"/>
      <c r="D828" s="7"/>
    </row>
    <row r="829" spans="1:4" ht="51" customHeight="1" x14ac:dyDescent="0.3">
      <c r="A829" s="25"/>
      <c r="B829" s="25"/>
      <c r="C829" s="25"/>
      <c r="D829" s="7"/>
    </row>
    <row r="830" spans="1:4" ht="51" customHeight="1" x14ac:dyDescent="0.3">
      <c r="A830" s="25"/>
      <c r="B830" s="25"/>
      <c r="C830" s="25"/>
      <c r="D830" s="7"/>
    </row>
    <row r="831" spans="1:4" ht="51" customHeight="1" x14ac:dyDescent="0.3">
      <c r="A831" s="25"/>
      <c r="B831" s="25"/>
      <c r="C831" s="25"/>
      <c r="D831" s="7"/>
    </row>
    <row r="832" spans="1:4" ht="51" customHeight="1" x14ac:dyDescent="0.3">
      <c r="A832" s="25"/>
      <c r="B832" s="25"/>
      <c r="C832" s="25"/>
      <c r="D832" s="7"/>
    </row>
    <row r="833" spans="1:4" ht="51" customHeight="1" x14ac:dyDescent="0.3">
      <c r="A833" s="25"/>
      <c r="B833" s="25"/>
      <c r="C833" s="25"/>
      <c r="D833" s="7"/>
    </row>
    <row r="834" spans="1:4" ht="51" customHeight="1" x14ac:dyDescent="0.3">
      <c r="A834" s="25"/>
      <c r="B834" s="25"/>
      <c r="C834" s="25"/>
      <c r="D834" s="7"/>
    </row>
    <row r="835" spans="1:4" ht="51" customHeight="1" x14ac:dyDescent="0.3">
      <c r="A835" s="25"/>
      <c r="B835" s="25"/>
      <c r="C835" s="25"/>
      <c r="D835" s="7"/>
    </row>
    <row r="836" spans="1:4" ht="51" customHeight="1" x14ac:dyDescent="0.3">
      <c r="A836" s="25"/>
      <c r="B836" s="25"/>
      <c r="C836" s="25"/>
      <c r="D836" s="7"/>
    </row>
    <row r="837" spans="1:4" ht="51" customHeight="1" x14ac:dyDescent="0.3">
      <c r="A837" s="25"/>
      <c r="B837" s="25"/>
      <c r="C837" s="25"/>
      <c r="D837" s="7"/>
    </row>
    <row r="838" spans="1:4" ht="51" customHeight="1" x14ac:dyDescent="0.3">
      <c r="A838" s="25"/>
      <c r="B838" s="25"/>
      <c r="C838" s="25"/>
      <c r="D838" s="7"/>
    </row>
    <row r="839" spans="1:4" ht="51" customHeight="1" x14ac:dyDescent="0.3">
      <c r="A839" s="25"/>
      <c r="B839" s="25"/>
      <c r="C839" s="25"/>
      <c r="D839" s="7"/>
    </row>
    <row r="840" spans="1:4" ht="51" customHeight="1" x14ac:dyDescent="0.3">
      <c r="A840" s="25"/>
      <c r="B840" s="25"/>
      <c r="C840" s="25"/>
      <c r="D840" s="7"/>
    </row>
    <row r="841" spans="1:4" ht="51" customHeight="1" x14ac:dyDescent="0.3">
      <c r="A841" s="25"/>
      <c r="B841" s="25"/>
      <c r="C841" s="25"/>
      <c r="D841" s="7"/>
    </row>
    <row r="842" spans="1:4" ht="51" customHeight="1" x14ac:dyDescent="0.3">
      <c r="A842" s="25"/>
      <c r="B842" s="25"/>
      <c r="C842" s="25"/>
      <c r="D842" s="7"/>
    </row>
    <row r="843" spans="1:4" ht="51" customHeight="1" x14ac:dyDescent="0.3">
      <c r="A843" s="25"/>
      <c r="B843" s="25"/>
      <c r="C843" s="25"/>
      <c r="D843" s="7"/>
    </row>
    <row r="844" spans="1:4" ht="51" customHeight="1" x14ac:dyDescent="0.3">
      <c r="A844" s="25"/>
      <c r="B844" s="25"/>
      <c r="C844" s="25"/>
      <c r="D844" s="7"/>
    </row>
    <row r="845" spans="1:4" ht="51" customHeight="1" x14ac:dyDescent="0.3">
      <c r="A845" s="25"/>
      <c r="B845" s="25"/>
      <c r="C845" s="25"/>
      <c r="D845" s="7"/>
    </row>
    <row r="846" spans="1:4" ht="51" customHeight="1" x14ac:dyDescent="0.3">
      <c r="A846" s="25"/>
      <c r="B846" s="25"/>
      <c r="C846" s="25"/>
      <c r="D846" s="7"/>
    </row>
    <row r="847" spans="1:4" ht="51" customHeight="1" x14ac:dyDescent="0.3">
      <c r="A847" s="25"/>
      <c r="B847" s="25"/>
      <c r="C847" s="25"/>
      <c r="D847" s="7"/>
    </row>
    <row r="848" spans="1:4" ht="51" customHeight="1" x14ac:dyDescent="0.3">
      <c r="A848" s="25"/>
      <c r="B848" s="25"/>
      <c r="C848" s="25"/>
      <c r="D848" s="7"/>
    </row>
    <row r="849" spans="1:4" ht="51" customHeight="1" x14ac:dyDescent="0.3">
      <c r="A849" s="25"/>
      <c r="B849" s="25"/>
      <c r="C849" s="25"/>
      <c r="D849" s="7"/>
    </row>
    <row r="850" spans="1:4" ht="51" customHeight="1" x14ac:dyDescent="0.3">
      <c r="A850" s="25"/>
      <c r="B850" s="25"/>
      <c r="C850" s="25"/>
      <c r="D850" s="7"/>
    </row>
    <row r="851" spans="1:4" ht="51" customHeight="1" x14ac:dyDescent="0.3">
      <c r="A851" s="25"/>
      <c r="B851" s="25"/>
      <c r="C851" s="25"/>
      <c r="D851" s="7"/>
    </row>
    <row r="852" spans="1:4" ht="51" customHeight="1" x14ac:dyDescent="0.3">
      <c r="A852" s="25"/>
      <c r="B852" s="25"/>
      <c r="C852" s="25"/>
      <c r="D852" s="7"/>
    </row>
    <row r="853" spans="1:4" ht="51" customHeight="1" x14ac:dyDescent="0.3">
      <c r="A853" s="25"/>
      <c r="B853" s="25"/>
      <c r="C853" s="25"/>
      <c r="D853" s="7"/>
    </row>
    <row r="854" spans="1:4" ht="51" customHeight="1" x14ac:dyDescent="0.3">
      <c r="A854" s="25"/>
      <c r="B854" s="25"/>
      <c r="C854" s="25"/>
      <c r="D854" s="7"/>
    </row>
    <row r="855" spans="1:4" ht="51" customHeight="1" x14ac:dyDescent="0.3">
      <c r="A855" s="25"/>
      <c r="B855" s="25"/>
      <c r="C855" s="25"/>
      <c r="D855" s="7"/>
    </row>
    <row r="856" spans="1:4" ht="51" customHeight="1" x14ac:dyDescent="0.3">
      <c r="A856" s="25"/>
      <c r="B856" s="25"/>
      <c r="C856" s="25"/>
      <c r="D856" s="7"/>
    </row>
    <row r="857" spans="1:4" ht="51" customHeight="1" x14ac:dyDescent="0.3">
      <c r="A857" s="25"/>
      <c r="B857" s="25"/>
      <c r="C857" s="25"/>
      <c r="D857" s="7"/>
    </row>
    <row r="858" spans="1:4" ht="51" customHeight="1" x14ac:dyDescent="0.3">
      <c r="A858" s="25"/>
      <c r="B858" s="25"/>
      <c r="C858" s="25"/>
      <c r="D858" s="7"/>
    </row>
    <row r="859" spans="1:4" ht="51" customHeight="1" x14ac:dyDescent="0.3">
      <c r="A859" s="25"/>
      <c r="B859" s="25"/>
      <c r="C859" s="25"/>
      <c r="D859" s="7"/>
    </row>
    <row r="860" spans="1:4" ht="51" customHeight="1" x14ac:dyDescent="0.3">
      <c r="A860" s="25"/>
      <c r="B860" s="25"/>
      <c r="C860" s="25"/>
      <c r="D860" s="7"/>
    </row>
    <row r="861" spans="1:4" ht="51" customHeight="1" x14ac:dyDescent="0.3">
      <c r="A861" s="25"/>
      <c r="B861" s="25"/>
      <c r="C861" s="25"/>
      <c r="D861" s="7"/>
    </row>
    <row r="862" spans="1:4" ht="51" customHeight="1" x14ac:dyDescent="0.3">
      <c r="A862" s="25"/>
      <c r="B862" s="25"/>
      <c r="C862" s="25"/>
      <c r="D862" s="7"/>
    </row>
    <row r="863" spans="1:4" ht="51" customHeight="1" x14ac:dyDescent="0.3">
      <c r="A863" s="25"/>
      <c r="B863" s="25"/>
      <c r="C863" s="25"/>
      <c r="D863" s="7"/>
    </row>
    <row r="864" spans="1:4" ht="51" customHeight="1" x14ac:dyDescent="0.3">
      <c r="A864" s="25"/>
      <c r="B864" s="25"/>
      <c r="C864" s="25"/>
      <c r="D864" s="7"/>
    </row>
    <row r="865" spans="1:4" ht="51" customHeight="1" x14ac:dyDescent="0.3">
      <c r="A865" s="25"/>
      <c r="B865" s="25"/>
      <c r="C865" s="25"/>
      <c r="D865" s="7"/>
    </row>
    <row r="866" spans="1:4" ht="51" customHeight="1" x14ac:dyDescent="0.3">
      <c r="A866" s="25"/>
      <c r="B866" s="25"/>
      <c r="C866" s="25"/>
      <c r="D866" s="7"/>
    </row>
    <row r="867" spans="1:4" ht="51" customHeight="1" x14ac:dyDescent="0.3">
      <c r="A867" s="25"/>
      <c r="B867" s="25"/>
      <c r="C867" s="25"/>
      <c r="D867" s="7"/>
    </row>
    <row r="868" spans="1:4" ht="51" customHeight="1" x14ac:dyDescent="0.3">
      <c r="A868" s="25"/>
      <c r="B868" s="25"/>
      <c r="C868" s="25"/>
      <c r="D868" s="7"/>
    </row>
    <row r="869" spans="1:4" ht="51" customHeight="1" x14ac:dyDescent="0.3">
      <c r="A869" s="25"/>
      <c r="B869" s="25"/>
      <c r="C869" s="25"/>
      <c r="D869" s="7"/>
    </row>
    <row r="870" spans="1:4" ht="51" customHeight="1" x14ac:dyDescent="0.3">
      <c r="A870" s="25"/>
      <c r="B870" s="25"/>
      <c r="C870" s="25"/>
      <c r="D870" s="7"/>
    </row>
    <row r="871" spans="1:4" ht="51" customHeight="1" x14ac:dyDescent="0.3">
      <c r="A871" s="25"/>
      <c r="B871" s="25"/>
      <c r="C871" s="25"/>
      <c r="D871" s="7"/>
    </row>
    <row r="872" spans="1:4" ht="51" customHeight="1" x14ac:dyDescent="0.3">
      <c r="A872" s="25"/>
      <c r="B872" s="25"/>
      <c r="C872" s="25"/>
      <c r="D872" s="7"/>
    </row>
    <row r="873" spans="1:4" ht="51" customHeight="1" x14ac:dyDescent="0.3">
      <c r="A873" s="25"/>
      <c r="B873" s="25"/>
      <c r="C873" s="25"/>
      <c r="D873" s="7"/>
    </row>
    <row r="874" spans="1:4" ht="51" customHeight="1" x14ac:dyDescent="0.3">
      <c r="A874" s="25"/>
      <c r="B874" s="25"/>
      <c r="C874" s="25"/>
      <c r="D874" s="7"/>
    </row>
    <row r="875" spans="1:4" ht="51" customHeight="1" x14ac:dyDescent="0.3">
      <c r="A875" s="25"/>
      <c r="B875" s="25"/>
      <c r="C875" s="25"/>
      <c r="D875" s="7"/>
    </row>
    <row r="876" spans="1:4" ht="51" customHeight="1" x14ac:dyDescent="0.3">
      <c r="A876" s="25"/>
      <c r="B876" s="25"/>
      <c r="C876" s="25"/>
      <c r="D876" s="7"/>
    </row>
    <row r="877" spans="1:4" ht="51" customHeight="1" x14ac:dyDescent="0.3">
      <c r="A877" s="25"/>
      <c r="B877" s="25"/>
      <c r="C877" s="25"/>
      <c r="D877" s="7"/>
    </row>
    <row r="878" spans="1:4" ht="51" customHeight="1" x14ac:dyDescent="0.3">
      <c r="A878" s="25"/>
      <c r="B878" s="25"/>
      <c r="C878" s="25"/>
      <c r="D878" s="7"/>
    </row>
    <row r="879" spans="1:4" ht="51" customHeight="1" x14ac:dyDescent="0.3">
      <c r="A879" s="25"/>
      <c r="B879" s="25"/>
      <c r="C879" s="25"/>
      <c r="D879" s="7"/>
    </row>
    <row r="880" spans="1:4" ht="51" customHeight="1" x14ac:dyDescent="0.3">
      <c r="A880" s="25"/>
      <c r="B880" s="25"/>
      <c r="C880" s="25"/>
      <c r="D880" s="7"/>
    </row>
    <row r="881" spans="1:4" ht="51" customHeight="1" x14ac:dyDescent="0.3">
      <c r="A881" s="25"/>
      <c r="B881" s="25"/>
      <c r="C881" s="25"/>
      <c r="D881" s="7"/>
    </row>
    <row r="882" spans="1:4" ht="51" customHeight="1" x14ac:dyDescent="0.3">
      <c r="A882" s="25"/>
      <c r="B882" s="25"/>
      <c r="C882" s="25"/>
      <c r="D882" s="7"/>
    </row>
    <row r="883" spans="1:4" ht="51" customHeight="1" x14ac:dyDescent="0.3">
      <c r="A883" s="25"/>
      <c r="B883" s="25"/>
      <c r="C883" s="25"/>
      <c r="D883" s="7"/>
    </row>
    <row r="884" spans="1:4" ht="51" customHeight="1" x14ac:dyDescent="0.3">
      <c r="A884" s="25"/>
      <c r="B884" s="25"/>
      <c r="C884" s="25"/>
      <c r="D884" s="7"/>
    </row>
    <row r="885" spans="1:4" ht="51" customHeight="1" x14ac:dyDescent="0.3">
      <c r="A885" s="25"/>
      <c r="B885" s="25"/>
      <c r="C885" s="25"/>
      <c r="D885" s="7"/>
    </row>
    <row r="886" spans="1:4" ht="51" customHeight="1" x14ac:dyDescent="0.3">
      <c r="A886" s="25"/>
      <c r="B886" s="25"/>
      <c r="C886" s="25"/>
      <c r="D886" s="7"/>
    </row>
    <row r="887" spans="1:4" ht="51" customHeight="1" x14ac:dyDescent="0.3">
      <c r="A887" s="25"/>
      <c r="B887" s="25"/>
      <c r="C887" s="25"/>
      <c r="D887" s="7"/>
    </row>
    <row r="888" spans="1:4" ht="51" customHeight="1" x14ac:dyDescent="0.3">
      <c r="A888" s="25"/>
      <c r="B888" s="25"/>
      <c r="C888" s="25"/>
      <c r="D888" s="7"/>
    </row>
    <row r="889" spans="1:4" ht="51" customHeight="1" x14ac:dyDescent="0.3">
      <c r="A889" s="25"/>
      <c r="B889" s="25"/>
      <c r="C889" s="25"/>
      <c r="D889" s="7"/>
    </row>
    <row r="890" spans="1:4" ht="51" customHeight="1" x14ac:dyDescent="0.3">
      <c r="A890" s="25"/>
      <c r="B890" s="25"/>
      <c r="C890" s="25"/>
      <c r="D890" s="7"/>
    </row>
    <row r="891" spans="1:4" ht="51" customHeight="1" x14ac:dyDescent="0.3">
      <c r="A891" s="25"/>
      <c r="B891" s="25"/>
      <c r="C891" s="25"/>
      <c r="D891" s="7"/>
    </row>
    <row r="892" spans="1:4" ht="51" customHeight="1" x14ac:dyDescent="0.3">
      <c r="A892" s="25"/>
      <c r="B892" s="25"/>
      <c r="C892" s="25"/>
      <c r="D892" s="7"/>
    </row>
    <row r="893" spans="1:4" ht="51" customHeight="1" x14ac:dyDescent="0.3">
      <c r="A893" s="25"/>
      <c r="B893" s="25"/>
      <c r="C893" s="25"/>
      <c r="D893" s="7"/>
    </row>
    <row r="894" spans="1:4" ht="51" customHeight="1" x14ac:dyDescent="0.3">
      <c r="A894" s="25"/>
      <c r="B894" s="25"/>
      <c r="C894" s="25"/>
      <c r="D894" s="7"/>
    </row>
    <row r="895" spans="1:4" ht="51" customHeight="1" x14ac:dyDescent="0.3">
      <c r="A895" s="25"/>
      <c r="B895" s="25"/>
      <c r="C895" s="25"/>
      <c r="D895" s="7"/>
    </row>
    <row r="896" spans="1:4" ht="51" customHeight="1" x14ac:dyDescent="0.3">
      <c r="A896" s="25"/>
      <c r="B896" s="25"/>
      <c r="C896" s="25"/>
      <c r="D896" s="7"/>
    </row>
    <row r="897" spans="1:4" ht="51" customHeight="1" x14ac:dyDescent="0.3">
      <c r="A897" s="25"/>
      <c r="B897" s="25"/>
      <c r="C897" s="25"/>
      <c r="D897" s="7"/>
    </row>
    <row r="898" spans="1:4" ht="51" customHeight="1" x14ac:dyDescent="0.3">
      <c r="A898" s="25"/>
      <c r="B898" s="25"/>
      <c r="C898" s="25"/>
      <c r="D898" s="7"/>
    </row>
    <row r="899" spans="1:4" ht="51" customHeight="1" x14ac:dyDescent="0.3">
      <c r="A899" s="25"/>
      <c r="B899" s="25"/>
      <c r="C899" s="25"/>
      <c r="D899" s="7"/>
    </row>
    <row r="900" spans="1:4" ht="51" customHeight="1" x14ac:dyDescent="0.3">
      <c r="A900" s="25"/>
      <c r="B900" s="25"/>
      <c r="C900" s="25"/>
      <c r="D900" s="7"/>
    </row>
    <row r="901" spans="1:4" ht="51" customHeight="1" x14ac:dyDescent="0.3">
      <c r="A901" s="25"/>
      <c r="B901" s="25"/>
      <c r="C901" s="25"/>
      <c r="D901" s="7"/>
    </row>
    <row r="902" spans="1:4" ht="51" customHeight="1" x14ac:dyDescent="0.3">
      <c r="A902" s="25"/>
      <c r="B902" s="25"/>
      <c r="C902" s="25"/>
      <c r="D902" s="7"/>
    </row>
    <row r="903" spans="1:4" ht="51" customHeight="1" x14ac:dyDescent="0.3">
      <c r="A903" s="25"/>
      <c r="B903" s="25"/>
      <c r="C903" s="25"/>
      <c r="D903" s="7"/>
    </row>
    <row r="904" spans="1:4" ht="51" customHeight="1" x14ac:dyDescent="0.3">
      <c r="A904" s="25"/>
      <c r="B904" s="25"/>
      <c r="C904" s="25"/>
      <c r="D904" s="7"/>
    </row>
    <row r="905" spans="1:4" ht="51" customHeight="1" x14ac:dyDescent="0.3">
      <c r="A905" s="25"/>
      <c r="B905" s="25"/>
      <c r="C905" s="25"/>
      <c r="D905" s="7"/>
    </row>
  </sheetData>
  <mergeCells count="3">
    <mergeCell ref="B4:C4"/>
    <mergeCell ref="A5:D5"/>
    <mergeCell ref="A6:D6"/>
  </mergeCells>
  <pageMargins left="0.7" right="0.7" top="0.75" bottom="0.75" header="0.3" footer="0.3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view="pageBreakPreview" zoomScale="87" zoomScaleNormal="100" zoomScaleSheetLayoutView="87" workbookViewId="0">
      <selection activeCell="C12" sqref="C12"/>
    </sheetView>
  </sheetViews>
  <sheetFormatPr defaultRowHeight="15.75" x14ac:dyDescent="0.25"/>
  <cols>
    <col min="1" max="1" width="8.5703125" style="7" customWidth="1"/>
    <col min="2" max="2" width="26.5703125" style="188" customWidth="1"/>
    <col min="3" max="3" width="65.5703125" style="7" customWidth="1"/>
    <col min="4" max="256" width="9.140625" style="7"/>
    <col min="257" max="257" width="8.5703125" style="7" customWidth="1"/>
    <col min="258" max="258" width="26.5703125" style="7" customWidth="1"/>
    <col min="259" max="259" width="65.5703125" style="7" customWidth="1"/>
    <col min="260" max="512" width="9.140625" style="7"/>
    <col min="513" max="513" width="8.5703125" style="7" customWidth="1"/>
    <col min="514" max="514" width="26.5703125" style="7" customWidth="1"/>
    <col min="515" max="515" width="65.5703125" style="7" customWidth="1"/>
    <col min="516" max="768" width="9.140625" style="7"/>
    <col min="769" max="769" width="8.5703125" style="7" customWidth="1"/>
    <col min="770" max="770" width="26.5703125" style="7" customWidth="1"/>
    <col min="771" max="771" width="65.5703125" style="7" customWidth="1"/>
    <col min="772" max="1024" width="9.140625" style="7"/>
    <col min="1025" max="1025" width="8.5703125" style="7" customWidth="1"/>
    <col min="1026" max="1026" width="26.5703125" style="7" customWidth="1"/>
    <col min="1027" max="1027" width="65.5703125" style="7" customWidth="1"/>
    <col min="1028" max="1280" width="9.140625" style="7"/>
    <col min="1281" max="1281" width="8.5703125" style="7" customWidth="1"/>
    <col min="1282" max="1282" width="26.5703125" style="7" customWidth="1"/>
    <col min="1283" max="1283" width="65.5703125" style="7" customWidth="1"/>
    <col min="1284" max="1536" width="9.140625" style="7"/>
    <col min="1537" max="1537" width="8.5703125" style="7" customWidth="1"/>
    <col min="1538" max="1538" width="26.5703125" style="7" customWidth="1"/>
    <col min="1539" max="1539" width="65.5703125" style="7" customWidth="1"/>
    <col min="1540" max="1792" width="9.140625" style="7"/>
    <col min="1793" max="1793" width="8.5703125" style="7" customWidth="1"/>
    <col min="1794" max="1794" width="26.5703125" style="7" customWidth="1"/>
    <col min="1795" max="1795" width="65.5703125" style="7" customWidth="1"/>
    <col min="1796" max="2048" width="9.140625" style="7"/>
    <col min="2049" max="2049" width="8.5703125" style="7" customWidth="1"/>
    <col min="2050" max="2050" width="26.5703125" style="7" customWidth="1"/>
    <col min="2051" max="2051" width="65.5703125" style="7" customWidth="1"/>
    <col min="2052" max="2304" width="9.140625" style="7"/>
    <col min="2305" max="2305" width="8.5703125" style="7" customWidth="1"/>
    <col min="2306" max="2306" width="26.5703125" style="7" customWidth="1"/>
    <col min="2307" max="2307" width="65.5703125" style="7" customWidth="1"/>
    <col min="2308" max="2560" width="9.140625" style="7"/>
    <col min="2561" max="2561" width="8.5703125" style="7" customWidth="1"/>
    <col min="2562" max="2562" width="26.5703125" style="7" customWidth="1"/>
    <col min="2563" max="2563" width="65.5703125" style="7" customWidth="1"/>
    <col min="2564" max="2816" width="9.140625" style="7"/>
    <col min="2817" max="2817" width="8.5703125" style="7" customWidth="1"/>
    <col min="2818" max="2818" width="26.5703125" style="7" customWidth="1"/>
    <col min="2819" max="2819" width="65.5703125" style="7" customWidth="1"/>
    <col min="2820" max="3072" width="9.140625" style="7"/>
    <col min="3073" max="3073" width="8.5703125" style="7" customWidth="1"/>
    <col min="3074" max="3074" width="26.5703125" style="7" customWidth="1"/>
    <col min="3075" max="3075" width="65.5703125" style="7" customWidth="1"/>
    <col min="3076" max="3328" width="9.140625" style="7"/>
    <col min="3329" max="3329" width="8.5703125" style="7" customWidth="1"/>
    <col min="3330" max="3330" width="26.5703125" style="7" customWidth="1"/>
    <col min="3331" max="3331" width="65.5703125" style="7" customWidth="1"/>
    <col min="3332" max="3584" width="9.140625" style="7"/>
    <col min="3585" max="3585" width="8.5703125" style="7" customWidth="1"/>
    <col min="3586" max="3586" width="26.5703125" style="7" customWidth="1"/>
    <col min="3587" max="3587" width="65.5703125" style="7" customWidth="1"/>
    <col min="3588" max="3840" width="9.140625" style="7"/>
    <col min="3841" max="3841" width="8.5703125" style="7" customWidth="1"/>
    <col min="3842" max="3842" width="26.5703125" style="7" customWidth="1"/>
    <col min="3843" max="3843" width="65.5703125" style="7" customWidth="1"/>
    <col min="3844" max="4096" width="9.140625" style="7"/>
    <col min="4097" max="4097" width="8.5703125" style="7" customWidth="1"/>
    <col min="4098" max="4098" width="26.5703125" style="7" customWidth="1"/>
    <col min="4099" max="4099" width="65.5703125" style="7" customWidth="1"/>
    <col min="4100" max="4352" width="9.140625" style="7"/>
    <col min="4353" max="4353" width="8.5703125" style="7" customWidth="1"/>
    <col min="4354" max="4354" width="26.5703125" style="7" customWidth="1"/>
    <col min="4355" max="4355" width="65.5703125" style="7" customWidth="1"/>
    <col min="4356" max="4608" width="9.140625" style="7"/>
    <col min="4609" max="4609" width="8.5703125" style="7" customWidth="1"/>
    <col min="4610" max="4610" width="26.5703125" style="7" customWidth="1"/>
    <col min="4611" max="4611" width="65.5703125" style="7" customWidth="1"/>
    <col min="4612" max="4864" width="9.140625" style="7"/>
    <col min="4865" max="4865" width="8.5703125" style="7" customWidth="1"/>
    <col min="4866" max="4866" width="26.5703125" style="7" customWidth="1"/>
    <col min="4867" max="4867" width="65.5703125" style="7" customWidth="1"/>
    <col min="4868" max="5120" width="9.140625" style="7"/>
    <col min="5121" max="5121" width="8.5703125" style="7" customWidth="1"/>
    <col min="5122" max="5122" width="26.5703125" style="7" customWidth="1"/>
    <col min="5123" max="5123" width="65.5703125" style="7" customWidth="1"/>
    <col min="5124" max="5376" width="9.140625" style="7"/>
    <col min="5377" max="5377" width="8.5703125" style="7" customWidth="1"/>
    <col min="5378" max="5378" width="26.5703125" style="7" customWidth="1"/>
    <col min="5379" max="5379" width="65.5703125" style="7" customWidth="1"/>
    <col min="5380" max="5632" width="9.140625" style="7"/>
    <col min="5633" max="5633" width="8.5703125" style="7" customWidth="1"/>
    <col min="5634" max="5634" width="26.5703125" style="7" customWidth="1"/>
    <col min="5635" max="5635" width="65.5703125" style="7" customWidth="1"/>
    <col min="5636" max="5888" width="9.140625" style="7"/>
    <col min="5889" max="5889" width="8.5703125" style="7" customWidth="1"/>
    <col min="5890" max="5890" width="26.5703125" style="7" customWidth="1"/>
    <col min="5891" max="5891" width="65.5703125" style="7" customWidth="1"/>
    <col min="5892" max="6144" width="9.140625" style="7"/>
    <col min="6145" max="6145" width="8.5703125" style="7" customWidth="1"/>
    <col min="6146" max="6146" width="26.5703125" style="7" customWidth="1"/>
    <col min="6147" max="6147" width="65.5703125" style="7" customWidth="1"/>
    <col min="6148" max="6400" width="9.140625" style="7"/>
    <col min="6401" max="6401" width="8.5703125" style="7" customWidth="1"/>
    <col min="6402" max="6402" width="26.5703125" style="7" customWidth="1"/>
    <col min="6403" max="6403" width="65.5703125" style="7" customWidth="1"/>
    <col min="6404" max="6656" width="9.140625" style="7"/>
    <col min="6657" max="6657" width="8.5703125" style="7" customWidth="1"/>
    <col min="6658" max="6658" width="26.5703125" style="7" customWidth="1"/>
    <col min="6659" max="6659" width="65.5703125" style="7" customWidth="1"/>
    <col min="6660" max="6912" width="9.140625" style="7"/>
    <col min="6913" max="6913" width="8.5703125" style="7" customWidth="1"/>
    <col min="6914" max="6914" width="26.5703125" style="7" customWidth="1"/>
    <col min="6915" max="6915" width="65.5703125" style="7" customWidth="1"/>
    <col min="6916" max="7168" width="9.140625" style="7"/>
    <col min="7169" max="7169" width="8.5703125" style="7" customWidth="1"/>
    <col min="7170" max="7170" width="26.5703125" style="7" customWidth="1"/>
    <col min="7171" max="7171" width="65.5703125" style="7" customWidth="1"/>
    <col min="7172" max="7424" width="9.140625" style="7"/>
    <col min="7425" max="7425" width="8.5703125" style="7" customWidth="1"/>
    <col min="7426" max="7426" width="26.5703125" style="7" customWidth="1"/>
    <col min="7427" max="7427" width="65.5703125" style="7" customWidth="1"/>
    <col min="7428" max="7680" width="9.140625" style="7"/>
    <col min="7681" max="7681" width="8.5703125" style="7" customWidth="1"/>
    <col min="7682" max="7682" width="26.5703125" style="7" customWidth="1"/>
    <col min="7683" max="7683" width="65.5703125" style="7" customWidth="1"/>
    <col min="7684" max="7936" width="9.140625" style="7"/>
    <col min="7937" max="7937" width="8.5703125" style="7" customWidth="1"/>
    <col min="7938" max="7938" width="26.5703125" style="7" customWidth="1"/>
    <col min="7939" max="7939" width="65.5703125" style="7" customWidth="1"/>
    <col min="7940" max="8192" width="9.140625" style="7"/>
    <col min="8193" max="8193" width="8.5703125" style="7" customWidth="1"/>
    <col min="8194" max="8194" width="26.5703125" style="7" customWidth="1"/>
    <col min="8195" max="8195" width="65.5703125" style="7" customWidth="1"/>
    <col min="8196" max="8448" width="9.140625" style="7"/>
    <col min="8449" max="8449" width="8.5703125" style="7" customWidth="1"/>
    <col min="8450" max="8450" width="26.5703125" style="7" customWidth="1"/>
    <col min="8451" max="8451" width="65.5703125" style="7" customWidth="1"/>
    <col min="8452" max="8704" width="9.140625" style="7"/>
    <col min="8705" max="8705" width="8.5703125" style="7" customWidth="1"/>
    <col min="8706" max="8706" width="26.5703125" style="7" customWidth="1"/>
    <col min="8707" max="8707" width="65.5703125" style="7" customWidth="1"/>
    <col min="8708" max="8960" width="9.140625" style="7"/>
    <col min="8961" max="8961" width="8.5703125" style="7" customWidth="1"/>
    <col min="8962" max="8962" width="26.5703125" style="7" customWidth="1"/>
    <col min="8963" max="8963" width="65.5703125" style="7" customWidth="1"/>
    <col min="8964" max="9216" width="9.140625" style="7"/>
    <col min="9217" max="9217" width="8.5703125" style="7" customWidth="1"/>
    <col min="9218" max="9218" width="26.5703125" style="7" customWidth="1"/>
    <col min="9219" max="9219" width="65.5703125" style="7" customWidth="1"/>
    <col min="9220" max="9472" width="9.140625" style="7"/>
    <col min="9473" max="9473" width="8.5703125" style="7" customWidth="1"/>
    <col min="9474" max="9474" width="26.5703125" style="7" customWidth="1"/>
    <col min="9475" max="9475" width="65.5703125" style="7" customWidth="1"/>
    <col min="9476" max="9728" width="9.140625" style="7"/>
    <col min="9729" max="9729" width="8.5703125" style="7" customWidth="1"/>
    <col min="9730" max="9730" width="26.5703125" style="7" customWidth="1"/>
    <col min="9731" max="9731" width="65.5703125" style="7" customWidth="1"/>
    <col min="9732" max="9984" width="9.140625" style="7"/>
    <col min="9985" max="9985" width="8.5703125" style="7" customWidth="1"/>
    <col min="9986" max="9986" width="26.5703125" style="7" customWidth="1"/>
    <col min="9987" max="9987" width="65.5703125" style="7" customWidth="1"/>
    <col min="9988" max="10240" width="9.140625" style="7"/>
    <col min="10241" max="10241" width="8.5703125" style="7" customWidth="1"/>
    <col min="10242" max="10242" width="26.5703125" style="7" customWidth="1"/>
    <col min="10243" max="10243" width="65.5703125" style="7" customWidth="1"/>
    <col min="10244" max="10496" width="9.140625" style="7"/>
    <col min="10497" max="10497" width="8.5703125" style="7" customWidth="1"/>
    <col min="10498" max="10498" width="26.5703125" style="7" customWidth="1"/>
    <col min="10499" max="10499" width="65.5703125" style="7" customWidth="1"/>
    <col min="10500" max="10752" width="9.140625" style="7"/>
    <col min="10753" max="10753" width="8.5703125" style="7" customWidth="1"/>
    <col min="10754" max="10754" width="26.5703125" style="7" customWidth="1"/>
    <col min="10755" max="10755" width="65.5703125" style="7" customWidth="1"/>
    <col min="10756" max="11008" width="9.140625" style="7"/>
    <col min="11009" max="11009" width="8.5703125" style="7" customWidth="1"/>
    <col min="11010" max="11010" width="26.5703125" style="7" customWidth="1"/>
    <col min="11011" max="11011" width="65.5703125" style="7" customWidth="1"/>
    <col min="11012" max="11264" width="9.140625" style="7"/>
    <col min="11265" max="11265" width="8.5703125" style="7" customWidth="1"/>
    <col min="11266" max="11266" width="26.5703125" style="7" customWidth="1"/>
    <col min="11267" max="11267" width="65.5703125" style="7" customWidth="1"/>
    <col min="11268" max="11520" width="9.140625" style="7"/>
    <col min="11521" max="11521" width="8.5703125" style="7" customWidth="1"/>
    <col min="11522" max="11522" width="26.5703125" style="7" customWidth="1"/>
    <col min="11523" max="11523" width="65.5703125" style="7" customWidth="1"/>
    <col min="11524" max="11776" width="9.140625" style="7"/>
    <col min="11777" max="11777" width="8.5703125" style="7" customWidth="1"/>
    <col min="11778" max="11778" width="26.5703125" style="7" customWidth="1"/>
    <col min="11779" max="11779" width="65.5703125" style="7" customWidth="1"/>
    <col min="11780" max="12032" width="9.140625" style="7"/>
    <col min="12033" max="12033" width="8.5703125" style="7" customWidth="1"/>
    <col min="12034" max="12034" width="26.5703125" style="7" customWidth="1"/>
    <col min="12035" max="12035" width="65.5703125" style="7" customWidth="1"/>
    <col min="12036" max="12288" width="9.140625" style="7"/>
    <col min="12289" max="12289" width="8.5703125" style="7" customWidth="1"/>
    <col min="12290" max="12290" width="26.5703125" style="7" customWidth="1"/>
    <col min="12291" max="12291" width="65.5703125" style="7" customWidth="1"/>
    <col min="12292" max="12544" width="9.140625" style="7"/>
    <col min="12545" max="12545" width="8.5703125" style="7" customWidth="1"/>
    <col min="12546" max="12546" width="26.5703125" style="7" customWidth="1"/>
    <col min="12547" max="12547" width="65.5703125" style="7" customWidth="1"/>
    <col min="12548" max="12800" width="9.140625" style="7"/>
    <col min="12801" max="12801" width="8.5703125" style="7" customWidth="1"/>
    <col min="12802" max="12802" width="26.5703125" style="7" customWidth="1"/>
    <col min="12803" max="12803" width="65.5703125" style="7" customWidth="1"/>
    <col min="12804" max="13056" width="9.140625" style="7"/>
    <col min="13057" max="13057" width="8.5703125" style="7" customWidth="1"/>
    <col min="13058" max="13058" width="26.5703125" style="7" customWidth="1"/>
    <col min="13059" max="13059" width="65.5703125" style="7" customWidth="1"/>
    <col min="13060" max="13312" width="9.140625" style="7"/>
    <col min="13313" max="13313" width="8.5703125" style="7" customWidth="1"/>
    <col min="13314" max="13314" width="26.5703125" style="7" customWidth="1"/>
    <col min="13315" max="13315" width="65.5703125" style="7" customWidth="1"/>
    <col min="13316" max="13568" width="9.140625" style="7"/>
    <col min="13569" max="13569" width="8.5703125" style="7" customWidth="1"/>
    <col min="13570" max="13570" width="26.5703125" style="7" customWidth="1"/>
    <col min="13571" max="13571" width="65.5703125" style="7" customWidth="1"/>
    <col min="13572" max="13824" width="9.140625" style="7"/>
    <col min="13825" max="13825" width="8.5703125" style="7" customWidth="1"/>
    <col min="13826" max="13826" width="26.5703125" style="7" customWidth="1"/>
    <col min="13827" max="13827" width="65.5703125" style="7" customWidth="1"/>
    <col min="13828" max="14080" width="9.140625" style="7"/>
    <col min="14081" max="14081" width="8.5703125" style="7" customWidth="1"/>
    <col min="14082" max="14082" width="26.5703125" style="7" customWidth="1"/>
    <col min="14083" max="14083" width="65.5703125" style="7" customWidth="1"/>
    <col min="14084" max="14336" width="9.140625" style="7"/>
    <col min="14337" max="14337" width="8.5703125" style="7" customWidth="1"/>
    <col min="14338" max="14338" width="26.5703125" style="7" customWidth="1"/>
    <col min="14339" max="14339" width="65.5703125" style="7" customWidth="1"/>
    <col min="14340" max="14592" width="9.140625" style="7"/>
    <col min="14593" max="14593" width="8.5703125" style="7" customWidth="1"/>
    <col min="14594" max="14594" width="26.5703125" style="7" customWidth="1"/>
    <col min="14595" max="14595" width="65.5703125" style="7" customWidth="1"/>
    <col min="14596" max="14848" width="9.140625" style="7"/>
    <col min="14849" max="14849" width="8.5703125" style="7" customWidth="1"/>
    <col min="14850" max="14850" width="26.5703125" style="7" customWidth="1"/>
    <col min="14851" max="14851" width="65.5703125" style="7" customWidth="1"/>
    <col min="14852" max="15104" width="9.140625" style="7"/>
    <col min="15105" max="15105" width="8.5703125" style="7" customWidth="1"/>
    <col min="15106" max="15106" width="26.5703125" style="7" customWidth="1"/>
    <col min="15107" max="15107" width="65.5703125" style="7" customWidth="1"/>
    <col min="15108" max="15360" width="9.140625" style="7"/>
    <col min="15361" max="15361" width="8.5703125" style="7" customWidth="1"/>
    <col min="15362" max="15362" width="26.5703125" style="7" customWidth="1"/>
    <col min="15363" max="15363" width="65.5703125" style="7" customWidth="1"/>
    <col min="15364" max="15616" width="9.140625" style="7"/>
    <col min="15617" max="15617" width="8.5703125" style="7" customWidth="1"/>
    <col min="15618" max="15618" width="26.5703125" style="7" customWidth="1"/>
    <col min="15619" max="15619" width="65.5703125" style="7" customWidth="1"/>
    <col min="15620" max="15872" width="9.140625" style="7"/>
    <col min="15873" max="15873" width="8.5703125" style="7" customWidth="1"/>
    <col min="15874" max="15874" width="26.5703125" style="7" customWidth="1"/>
    <col min="15875" max="15875" width="65.5703125" style="7" customWidth="1"/>
    <col min="15876" max="16128" width="9.140625" style="7"/>
    <col min="16129" max="16129" width="8.5703125" style="7" customWidth="1"/>
    <col min="16130" max="16130" width="26.5703125" style="7" customWidth="1"/>
    <col min="16131" max="16131" width="65.5703125" style="7" customWidth="1"/>
    <col min="16132" max="16384" width="9.140625" style="7"/>
  </cols>
  <sheetData>
    <row r="1" spans="1:3" ht="16.5" customHeight="1" x14ac:dyDescent="0.25">
      <c r="C1" s="13" t="s">
        <v>489</v>
      </c>
    </row>
    <row r="2" spans="1:3" ht="16.5" customHeight="1" x14ac:dyDescent="0.25">
      <c r="C2" s="189" t="s">
        <v>494</v>
      </c>
    </row>
    <row r="3" spans="1:3" ht="16.5" customHeight="1" x14ac:dyDescent="0.25">
      <c r="C3" s="190" t="s">
        <v>417</v>
      </c>
    </row>
    <row r="4" spans="1:3" x14ac:dyDescent="0.25">
      <c r="C4" s="190"/>
    </row>
    <row r="5" spans="1:3" ht="18.75" x14ac:dyDescent="0.25">
      <c r="A5" s="204" t="s">
        <v>495</v>
      </c>
      <c r="B5" s="205"/>
      <c r="C5" s="205"/>
    </row>
    <row r="6" spans="1:3" ht="30" customHeight="1" x14ac:dyDescent="0.25">
      <c r="A6" s="206" t="s">
        <v>496</v>
      </c>
      <c r="B6" s="207"/>
      <c r="C6" s="207"/>
    </row>
    <row r="7" spans="1:3" x14ac:dyDescent="0.25">
      <c r="A7" s="208"/>
      <c r="B7" s="208"/>
      <c r="C7" s="208"/>
    </row>
    <row r="8" spans="1:3" ht="94.5" x14ac:dyDescent="0.25">
      <c r="A8" s="191" t="s">
        <v>497</v>
      </c>
      <c r="B8" s="191" t="s">
        <v>498</v>
      </c>
      <c r="C8" s="191" t="s">
        <v>350</v>
      </c>
    </row>
    <row r="9" spans="1:3" ht="47.25" x14ac:dyDescent="0.25">
      <c r="A9" s="192">
        <v>951</v>
      </c>
      <c r="B9" s="193"/>
      <c r="C9" s="194" t="s">
        <v>499</v>
      </c>
    </row>
    <row r="10" spans="1:3" ht="31.5" x14ac:dyDescent="0.25">
      <c r="A10" s="195">
        <v>951</v>
      </c>
      <c r="B10" s="196" t="s">
        <v>500</v>
      </c>
      <c r="C10" s="197" t="s">
        <v>225</v>
      </c>
    </row>
    <row r="11" spans="1:3" ht="31.5" x14ac:dyDescent="0.25">
      <c r="A11" s="195">
        <v>951</v>
      </c>
      <c r="B11" s="196" t="s">
        <v>501</v>
      </c>
      <c r="C11" s="197" t="s">
        <v>502</v>
      </c>
    </row>
    <row r="17" spans="2:2" x14ac:dyDescent="0.25">
      <c r="B17" s="7"/>
    </row>
    <row r="18" spans="2:2" x14ac:dyDescent="0.25">
      <c r="B18" s="7"/>
    </row>
    <row r="19" spans="2:2" x14ac:dyDescent="0.25">
      <c r="B19" s="7"/>
    </row>
    <row r="20" spans="2:2" x14ac:dyDescent="0.25">
      <c r="B20" s="7"/>
    </row>
    <row r="21" spans="2:2" x14ac:dyDescent="0.25">
      <c r="B21" s="7"/>
    </row>
    <row r="22" spans="2:2" x14ac:dyDescent="0.25">
      <c r="B22" s="7"/>
    </row>
    <row r="23" spans="2:2" x14ac:dyDescent="0.25">
      <c r="B23" s="7"/>
    </row>
    <row r="24" spans="2:2" x14ac:dyDescent="0.25">
      <c r="B24" s="7"/>
    </row>
    <row r="25" spans="2:2" x14ac:dyDescent="0.25">
      <c r="B25" s="7"/>
    </row>
    <row r="26" spans="2:2" x14ac:dyDescent="0.25">
      <c r="B26" s="7"/>
    </row>
    <row r="27" spans="2:2" x14ac:dyDescent="0.25">
      <c r="B27" s="7"/>
    </row>
    <row r="28" spans="2:2" x14ac:dyDescent="0.25">
      <c r="B28" s="7"/>
    </row>
    <row r="29" spans="2:2" x14ac:dyDescent="0.25">
      <c r="B29" s="7"/>
    </row>
    <row r="30" spans="2:2" x14ac:dyDescent="0.25">
      <c r="B30" s="7"/>
    </row>
    <row r="31" spans="2:2" x14ac:dyDescent="0.25">
      <c r="B31" s="7"/>
    </row>
    <row r="32" spans="2:2" x14ac:dyDescent="0.25">
      <c r="B32" s="7"/>
    </row>
    <row r="33" spans="2:2" x14ac:dyDescent="0.25">
      <c r="B33" s="7"/>
    </row>
    <row r="34" spans="2:2" x14ac:dyDescent="0.25">
      <c r="B34" s="7"/>
    </row>
    <row r="35" spans="2:2" x14ac:dyDescent="0.25">
      <c r="B35" s="7"/>
    </row>
    <row r="36" spans="2:2" x14ac:dyDescent="0.25">
      <c r="B36" s="7"/>
    </row>
    <row r="37" spans="2:2" x14ac:dyDescent="0.25">
      <c r="B37" s="7"/>
    </row>
    <row r="38" spans="2:2" x14ac:dyDescent="0.25">
      <c r="B38" s="7"/>
    </row>
    <row r="39" spans="2:2" x14ac:dyDescent="0.25">
      <c r="B39" s="7"/>
    </row>
    <row r="40" spans="2:2" x14ac:dyDescent="0.25">
      <c r="B40" s="7"/>
    </row>
    <row r="41" spans="2:2" x14ac:dyDescent="0.25">
      <c r="B41" s="7"/>
    </row>
    <row r="42" spans="2:2" x14ac:dyDescent="0.25">
      <c r="B42" s="7"/>
    </row>
    <row r="43" spans="2:2" x14ac:dyDescent="0.25">
      <c r="B43" s="7"/>
    </row>
    <row r="44" spans="2:2" x14ac:dyDescent="0.25">
      <c r="B44" s="7"/>
    </row>
    <row r="45" spans="2:2" x14ac:dyDescent="0.25">
      <c r="B45" s="7"/>
    </row>
    <row r="46" spans="2:2" x14ac:dyDescent="0.25">
      <c r="B46" s="7"/>
    </row>
    <row r="47" spans="2:2" x14ac:dyDescent="0.25">
      <c r="B47" s="7"/>
    </row>
    <row r="48" spans="2:2" x14ac:dyDescent="0.25">
      <c r="B48" s="7"/>
    </row>
  </sheetData>
  <mergeCells count="3">
    <mergeCell ref="A5:C5"/>
    <mergeCell ref="A6:C6"/>
    <mergeCell ref="A7:C7"/>
  </mergeCells>
  <pageMargins left="0.7" right="0.7" top="0.75" bottom="0.75" header="0.3" footer="0.3"/>
  <pageSetup paperSize="9" scale="8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view="pageBreakPreview" zoomScale="93" zoomScaleNormal="100" zoomScaleSheetLayoutView="93" workbookViewId="0">
      <selection activeCell="C9" sqref="C9"/>
    </sheetView>
  </sheetViews>
  <sheetFormatPr defaultRowHeight="18.75" x14ac:dyDescent="0.3"/>
  <cols>
    <col min="1" max="1" width="28" style="26" customWidth="1"/>
    <col min="2" max="2" width="85.7109375" style="27" customWidth="1"/>
    <col min="3" max="3" width="18" style="105" customWidth="1"/>
    <col min="4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3" x14ac:dyDescent="0.3">
      <c r="C1" s="123" t="s">
        <v>380</v>
      </c>
    </row>
    <row r="2" spans="1:3" x14ac:dyDescent="0.3">
      <c r="C2" s="151" t="s">
        <v>418</v>
      </c>
    </row>
    <row r="3" spans="1:3" x14ac:dyDescent="0.3">
      <c r="C3" s="151" t="s">
        <v>493</v>
      </c>
    </row>
    <row r="4" spans="1:3" x14ac:dyDescent="0.3">
      <c r="C4" s="94"/>
    </row>
    <row r="5" spans="1:3" x14ac:dyDescent="0.3">
      <c r="A5" s="210" t="s">
        <v>349</v>
      </c>
      <c r="B5" s="210"/>
      <c r="C5" s="210"/>
    </row>
    <row r="6" spans="1:3" x14ac:dyDescent="0.3">
      <c r="A6" s="209" t="s">
        <v>505</v>
      </c>
      <c r="B6" s="209"/>
      <c r="C6" s="209"/>
    </row>
    <row r="7" spans="1:3" x14ac:dyDescent="0.3">
      <c r="C7" s="97" t="s">
        <v>229</v>
      </c>
    </row>
    <row r="8" spans="1:3" ht="57.75" customHeight="1" x14ac:dyDescent="0.3">
      <c r="A8" s="28" t="s">
        <v>220</v>
      </c>
      <c r="B8" s="29" t="s">
        <v>230</v>
      </c>
      <c r="C8" s="98" t="s">
        <v>347</v>
      </c>
    </row>
    <row r="9" spans="1:3" x14ac:dyDescent="0.3">
      <c r="A9" s="30" t="s">
        <v>231</v>
      </c>
      <c r="B9" s="31" t="s">
        <v>232</v>
      </c>
      <c r="C9" s="99">
        <f>C10+C14+C18+C20+C24+C26+C28+C31+C12</f>
        <v>257415</v>
      </c>
    </row>
    <row r="10" spans="1:3" x14ac:dyDescent="0.3">
      <c r="A10" s="30" t="s">
        <v>233</v>
      </c>
      <c r="B10" s="32" t="s">
        <v>234</v>
      </c>
      <c r="C10" s="95">
        <f>SUM(C11:C11)</f>
        <v>216350</v>
      </c>
    </row>
    <row r="11" spans="1:3" x14ac:dyDescent="0.3">
      <c r="A11" s="30" t="s">
        <v>235</v>
      </c>
      <c r="B11" s="32" t="s">
        <v>236</v>
      </c>
      <c r="C11" s="95">
        <v>216350</v>
      </c>
    </row>
    <row r="12" spans="1:3" ht="37.5" x14ac:dyDescent="0.3">
      <c r="A12" s="30" t="s">
        <v>237</v>
      </c>
      <c r="B12" s="32" t="s">
        <v>238</v>
      </c>
      <c r="C12" s="95">
        <f>C13</f>
        <v>8377</v>
      </c>
    </row>
    <row r="13" spans="1:3" ht="37.5" x14ac:dyDescent="0.3">
      <c r="A13" s="30" t="s">
        <v>239</v>
      </c>
      <c r="B13" s="32" t="s">
        <v>240</v>
      </c>
      <c r="C13" s="95">
        <v>8377</v>
      </c>
    </row>
    <row r="14" spans="1:3" x14ac:dyDescent="0.3">
      <c r="A14" s="30" t="s">
        <v>241</v>
      </c>
      <c r="B14" s="32" t="s">
        <v>242</v>
      </c>
      <c r="C14" s="95">
        <f>SUM(C15:C17)</f>
        <v>12435</v>
      </c>
    </row>
    <row r="15" spans="1:3" ht="19.5" customHeight="1" x14ac:dyDescent="0.3">
      <c r="A15" s="30" t="s">
        <v>243</v>
      </c>
      <c r="B15" s="32" t="s">
        <v>244</v>
      </c>
      <c r="C15" s="95">
        <v>10000</v>
      </c>
    </row>
    <row r="16" spans="1:3" x14ac:dyDescent="0.3">
      <c r="A16" s="30" t="s">
        <v>245</v>
      </c>
      <c r="B16" s="32" t="s">
        <v>246</v>
      </c>
      <c r="C16" s="95">
        <v>2000</v>
      </c>
    </row>
    <row r="17" spans="1:3" ht="37.5" x14ac:dyDescent="0.3">
      <c r="A17" s="30" t="s">
        <v>247</v>
      </c>
      <c r="B17" s="32" t="s">
        <v>248</v>
      </c>
      <c r="C17" s="95">
        <v>435</v>
      </c>
    </row>
    <row r="18" spans="1:3" x14ac:dyDescent="0.3">
      <c r="A18" s="30" t="s">
        <v>249</v>
      </c>
      <c r="B18" s="32" t="s">
        <v>250</v>
      </c>
      <c r="C18" s="95">
        <f>C19</f>
        <v>2150</v>
      </c>
    </row>
    <row r="19" spans="1:3" ht="37.5" x14ac:dyDescent="0.3">
      <c r="A19" s="30" t="s">
        <v>251</v>
      </c>
      <c r="B19" s="32" t="s">
        <v>252</v>
      </c>
      <c r="C19" s="95">
        <v>2150</v>
      </c>
    </row>
    <row r="20" spans="1:3" ht="36" customHeight="1" x14ac:dyDescent="0.3">
      <c r="A20" s="30" t="s">
        <v>253</v>
      </c>
      <c r="B20" s="33" t="s">
        <v>254</v>
      </c>
      <c r="C20" s="95">
        <f>SUM(C21:C23)</f>
        <v>13627</v>
      </c>
    </row>
    <row r="21" spans="1:3" ht="91.5" customHeight="1" x14ac:dyDescent="0.3">
      <c r="A21" s="30" t="s">
        <v>396</v>
      </c>
      <c r="B21" s="32" t="s">
        <v>395</v>
      </c>
      <c r="C21" s="95">
        <v>9547</v>
      </c>
    </row>
    <row r="22" spans="1:3" ht="37.5" customHeight="1" x14ac:dyDescent="0.3">
      <c r="A22" s="30" t="s">
        <v>393</v>
      </c>
      <c r="B22" s="32" t="s">
        <v>392</v>
      </c>
      <c r="C22" s="100">
        <v>1680</v>
      </c>
    </row>
    <row r="23" spans="1:3" ht="93.75" x14ac:dyDescent="0.3">
      <c r="A23" s="30" t="s">
        <v>394</v>
      </c>
      <c r="B23" s="32" t="s">
        <v>255</v>
      </c>
      <c r="C23" s="95">
        <v>2400</v>
      </c>
    </row>
    <row r="24" spans="1:3" ht="24" customHeight="1" x14ac:dyDescent="0.3">
      <c r="A24" s="30" t="s">
        <v>256</v>
      </c>
      <c r="B24" s="33" t="s">
        <v>257</v>
      </c>
      <c r="C24" s="95">
        <f>SUM(C25:C25)</f>
        <v>410</v>
      </c>
    </row>
    <row r="25" spans="1:3" x14ac:dyDescent="0.3">
      <c r="A25" s="30" t="s">
        <v>258</v>
      </c>
      <c r="B25" s="32" t="s">
        <v>259</v>
      </c>
      <c r="C25" s="95">
        <v>410</v>
      </c>
    </row>
    <row r="26" spans="1:3" ht="37.5" x14ac:dyDescent="0.3">
      <c r="A26" s="30" t="s">
        <v>260</v>
      </c>
      <c r="B26" s="32" t="s">
        <v>261</v>
      </c>
      <c r="C26" s="95">
        <f>C27</f>
        <v>744</v>
      </c>
    </row>
    <row r="27" spans="1:3" ht="36.75" customHeight="1" x14ac:dyDescent="0.3">
      <c r="A27" s="30" t="s">
        <v>262</v>
      </c>
      <c r="B27" s="32" t="s">
        <v>263</v>
      </c>
      <c r="C27" s="95">
        <v>744</v>
      </c>
    </row>
    <row r="28" spans="1:3" ht="37.5" x14ac:dyDescent="0.3">
      <c r="A28" s="30" t="s">
        <v>264</v>
      </c>
      <c r="B28" s="32" t="s">
        <v>265</v>
      </c>
      <c r="C28" s="95">
        <f>C29+C30</f>
        <v>1500</v>
      </c>
    </row>
    <row r="29" spans="1:3" ht="92.25" customHeight="1" x14ac:dyDescent="0.3">
      <c r="A29" s="30" t="s">
        <v>266</v>
      </c>
      <c r="B29" s="34" t="s">
        <v>267</v>
      </c>
      <c r="C29" s="95">
        <v>1000</v>
      </c>
    </row>
    <row r="30" spans="1:3" ht="36" customHeight="1" x14ac:dyDescent="0.3">
      <c r="A30" s="30" t="s">
        <v>397</v>
      </c>
      <c r="B30" s="32" t="s">
        <v>268</v>
      </c>
      <c r="C30" s="95">
        <v>500</v>
      </c>
    </row>
    <row r="31" spans="1:3" x14ac:dyDescent="0.3">
      <c r="A31" s="30" t="s">
        <v>269</v>
      </c>
      <c r="B31" s="33" t="s">
        <v>270</v>
      </c>
      <c r="C31" s="100">
        <f>C32+C33+C34+C35+C36+C37+C38</f>
        <v>1822</v>
      </c>
    </row>
    <row r="32" spans="1:3" ht="37.5" x14ac:dyDescent="0.3">
      <c r="A32" s="30" t="s">
        <v>271</v>
      </c>
      <c r="B32" s="35" t="s">
        <v>272</v>
      </c>
      <c r="C32" s="101">
        <v>125</v>
      </c>
    </row>
    <row r="33" spans="1:3" ht="57.75" customHeight="1" x14ac:dyDescent="0.3">
      <c r="A33" s="30" t="s">
        <v>431</v>
      </c>
      <c r="B33" s="35" t="s">
        <v>432</v>
      </c>
      <c r="C33" s="101">
        <v>35</v>
      </c>
    </row>
    <row r="34" spans="1:3" ht="112.5" customHeight="1" x14ac:dyDescent="0.3">
      <c r="A34" s="30" t="s">
        <v>273</v>
      </c>
      <c r="B34" s="35" t="s">
        <v>274</v>
      </c>
      <c r="C34" s="101">
        <v>220</v>
      </c>
    </row>
    <row r="35" spans="1:3" ht="54.75" customHeight="1" x14ac:dyDescent="0.3">
      <c r="A35" s="30" t="s">
        <v>433</v>
      </c>
      <c r="B35" s="35" t="s">
        <v>434</v>
      </c>
      <c r="C35" s="101">
        <v>25</v>
      </c>
    </row>
    <row r="36" spans="1:3" ht="74.25" customHeight="1" x14ac:dyDescent="0.3">
      <c r="A36" s="30" t="s">
        <v>449</v>
      </c>
      <c r="B36" s="57" t="s">
        <v>450</v>
      </c>
      <c r="C36" s="101">
        <v>5</v>
      </c>
    </row>
    <row r="37" spans="1:3" ht="75" x14ac:dyDescent="0.3">
      <c r="A37" s="30" t="s">
        <v>275</v>
      </c>
      <c r="B37" s="32" t="s">
        <v>276</v>
      </c>
      <c r="C37" s="100">
        <v>257</v>
      </c>
    </row>
    <row r="38" spans="1:3" ht="34.5" customHeight="1" x14ac:dyDescent="0.3">
      <c r="A38" s="30" t="s">
        <v>277</v>
      </c>
      <c r="B38" s="35" t="s">
        <v>278</v>
      </c>
      <c r="C38" s="100">
        <v>1155</v>
      </c>
    </row>
    <row r="39" spans="1:3" s="8" customFormat="1" ht="20.25" customHeight="1" collapsed="1" x14ac:dyDescent="0.3">
      <c r="A39" s="36" t="s">
        <v>279</v>
      </c>
      <c r="B39" s="36" t="s">
        <v>280</v>
      </c>
      <c r="C39" s="102">
        <f>C40</f>
        <v>308178.36</v>
      </c>
    </row>
    <row r="40" spans="1:3" ht="38.25" customHeight="1" x14ac:dyDescent="0.3">
      <c r="A40" s="37" t="s">
        <v>281</v>
      </c>
      <c r="B40" s="37" t="s">
        <v>352</v>
      </c>
      <c r="C40" s="101">
        <f>C41+C43</f>
        <v>308178.36</v>
      </c>
    </row>
    <row r="41" spans="1:3" ht="19.5" customHeight="1" x14ac:dyDescent="0.3">
      <c r="A41" s="37" t="s">
        <v>637</v>
      </c>
      <c r="B41" s="37" t="s">
        <v>429</v>
      </c>
      <c r="C41" s="101">
        <f>C42</f>
        <v>1084</v>
      </c>
    </row>
    <row r="42" spans="1:3" ht="38.25" customHeight="1" x14ac:dyDescent="0.3">
      <c r="A42" s="37" t="s">
        <v>636</v>
      </c>
      <c r="B42" s="37" t="s">
        <v>430</v>
      </c>
      <c r="C42" s="101">
        <v>1084</v>
      </c>
    </row>
    <row r="43" spans="1:3" ht="18.75" customHeight="1" x14ac:dyDescent="0.3">
      <c r="A43" s="38" t="s">
        <v>635</v>
      </c>
      <c r="B43" s="37" t="s">
        <v>375</v>
      </c>
      <c r="C43" s="101">
        <f>C48+C44+C45+C47+C46</f>
        <v>307094.36</v>
      </c>
    </row>
    <row r="44" spans="1:3" ht="37.5" x14ac:dyDescent="0.3">
      <c r="A44" s="37" t="s">
        <v>634</v>
      </c>
      <c r="B44" s="37" t="s">
        <v>284</v>
      </c>
      <c r="C44" s="101">
        <f>13320.797+1171.216+219246.19+768.474+759.387+3317+58282.45+2722+374.49</f>
        <v>299962.00399999996</v>
      </c>
    </row>
    <row r="45" spans="1:3" ht="75.75" customHeight="1" x14ac:dyDescent="0.3">
      <c r="A45" s="37" t="s">
        <v>633</v>
      </c>
      <c r="B45" s="39" t="s">
        <v>391</v>
      </c>
      <c r="C45" s="101">
        <v>4094</v>
      </c>
    </row>
    <row r="46" spans="1:3" ht="56.25" x14ac:dyDescent="0.3">
      <c r="A46" s="37" t="s">
        <v>632</v>
      </c>
      <c r="B46" s="37" t="s">
        <v>283</v>
      </c>
      <c r="C46" s="101">
        <v>1170.5</v>
      </c>
    </row>
    <row r="47" spans="1:3" ht="56.25" customHeight="1" x14ac:dyDescent="0.3">
      <c r="A47" s="37" t="s">
        <v>631</v>
      </c>
      <c r="B47" s="39" t="s">
        <v>398</v>
      </c>
      <c r="C47" s="101">
        <v>17.856000000000002</v>
      </c>
    </row>
    <row r="48" spans="1:3" ht="37.5" x14ac:dyDescent="0.3">
      <c r="A48" s="37" t="s">
        <v>630</v>
      </c>
      <c r="B48" s="37" t="s">
        <v>282</v>
      </c>
      <c r="C48" s="101">
        <v>1850</v>
      </c>
    </row>
    <row r="49" spans="1:3" x14ac:dyDescent="0.3">
      <c r="A49" s="40"/>
      <c r="B49" s="41" t="s">
        <v>160</v>
      </c>
      <c r="C49" s="103">
        <f>C9+C39</f>
        <v>565593.36</v>
      </c>
    </row>
    <row r="50" spans="1:3" x14ac:dyDescent="0.3">
      <c r="A50" s="42"/>
      <c r="B50" s="43"/>
      <c r="C50" s="104"/>
    </row>
    <row r="51" spans="1:3" x14ac:dyDescent="0.3">
      <c r="A51" s="42"/>
      <c r="B51" s="43"/>
      <c r="C51" s="104"/>
    </row>
  </sheetData>
  <mergeCells count="2">
    <mergeCell ref="A6:C6"/>
    <mergeCell ref="A5:C5"/>
  </mergeCells>
  <pageMargins left="0.98425196850393704" right="0.9055118110236221" top="0.74803149606299213" bottom="0.55118110236220474" header="0.31496062992125984" footer="0.31496062992125984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view="pageBreakPreview" topLeftCell="A37" zoomScale="87" zoomScaleNormal="100" zoomScaleSheetLayoutView="87" workbookViewId="0">
      <selection activeCell="C9" sqref="C9"/>
    </sheetView>
  </sheetViews>
  <sheetFormatPr defaultRowHeight="18.75" x14ac:dyDescent="0.3"/>
  <cols>
    <col min="1" max="1" width="30.7109375" style="26" customWidth="1"/>
    <col min="2" max="2" width="68.5703125" style="27" customWidth="1"/>
    <col min="3" max="3" width="15.5703125" style="17" customWidth="1"/>
    <col min="4" max="4" width="17.28515625" style="17" customWidth="1"/>
    <col min="5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4" x14ac:dyDescent="0.3">
      <c r="D1" s="125" t="s">
        <v>469</v>
      </c>
    </row>
    <row r="2" spans="1:4" x14ac:dyDescent="0.3">
      <c r="D2" s="151" t="s">
        <v>418</v>
      </c>
    </row>
    <row r="3" spans="1:4" x14ac:dyDescent="0.3">
      <c r="D3" s="151" t="s">
        <v>493</v>
      </c>
    </row>
    <row r="4" spans="1:4" x14ac:dyDescent="0.3">
      <c r="D4" s="125"/>
    </row>
    <row r="5" spans="1:4" x14ac:dyDescent="0.3">
      <c r="A5" s="210" t="s">
        <v>349</v>
      </c>
      <c r="B5" s="210"/>
      <c r="C5" s="210"/>
      <c r="D5" s="210"/>
    </row>
    <row r="6" spans="1:4" x14ac:dyDescent="0.3">
      <c r="A6" s="209" t="s">
        <v>506</v>
      </c>
      <c r="B6" s="209"/>
      <c r="C6" s="209"/>
      <c r="D6" s="209"/>
    </row>
    <row r="7" spans="1:4" x14ac:dyDescent="0.3">
      <c r="D7" s="137" t="s">
        <v>229</v>
      </c>
    </row>
    <row r="8" spans="1:4" ht="52.5" customHeight="1" x14ac:dyDescent="0.3">
      <c r="A8" s="35" t="s">
        <v>220</v>
      </c>
      <c r="B8" s="29" t="s">
        <v>230</v>
      </c>
      <c r="C8" s="150" t="s">
        <v>468</v>
      </c>
      <c r="D8" s="150" t="s">
        <v>509</v>
      </c>
    </row>
    <row r="9" spans="1:4" ht="19.5" customHeight="1" x14ac:dyDescent="0.3">
      <c r="A9" s="153" t="s">
        <v>231</v>
      </c>
      <c r="B9" s="31" t="s">
        <v>232</v>
      </c>
      <c r="C9" s="99">
        <f>C10+C14+C18+C20+C24+C26+C28+C31+C12</f>
        <v>261536</v>
      </c>
      <c r="D9" s="99">
        <f>D10+D14+D18+D20+D24+D26+D28+D31+D12</f>
        <v>255851</v>
      </c>
    </row>
    <row r="10" spans="1:4" ht="19.5" customHeight="1" x14ac:dyDescent="0.3">
      <c r="A10" s="153" t="s">
        <v>233</v>
      </c>
      <c r="B10" s="32" t="s">
        <v>234</v>
      </c>
      <c r="C10" s="95">
        <f>SUM(C11:C11)</f>
        <v>220700</v>
      </c>
      <c r="D10" s="95">
        <f>SUM(D11:D11)</f>
        <v>225115</v>
      </c>
    </row>
    <row r="11" spans="1:4" ht="19.5" customHeight="1" x14ac:dyDescent="0.3">
      <c r="A11" s="153" t="s">
        <v>235</v>
      </c>
      <c r="B11" s="32" t="s">
        <v>236</v>
      </c>
      <c r="C11" s="100">
        <v>220700</v>
      </c>
      <c r="D11" s="152">
        <v>225115</v>
      </c>
    </row>
    <row r="12" spans="1:4" ht="37.5" x14ac:dyDescent="0.3">
      <c r="A12" s="153" t="s">
        <v>237</v>
      </c>
      <c r="B12" s="32" t="s">
        <v>238</v>
      </c>
      <c r="C12" s="95">
        <f>C13</f>
        <v>8377</v>
      </c>
      <c r="D12" s="95">
        <f>D13</f>
        <v>8377</v>
      </c>
    </row>
    <row r="13" spans="1:4" ht="37.5" x14ac:dyDescent="0.3">
      <c r="A13" s="153" t="s">
        <v>239</v>
      </c>
      <c r="B13" s="32" t="s">
        <v>240</v>
      </c>
      <c r="C13" s="95">
        <v>8377</v>
      </c>
      <c r="D13" s="152">
        <v>8377</v>
      </c>
    </row>
    <row r="14" spans="1:4" ht="19.5" customHeight="1" x14ac:dyDescent="0.3">
      <c r="A14" s="153" t="s">
        <v>241</v>
      </c>
      <c r="B14" s="32" t="s">
        <v>242</v>
      </c>
      <c r="C14" s="95">
        <f>SUM(C15:C17)</f>
        <v>12435</v>
      </c>
      <c r="D14" s="95">
        <f>SUM(D15:D17)</f>
        <v>2435</v>
      </c>
    </row>
    <row r="15" spans="1:4" ht="37.5" x14ac:dyDescent="0.3">
      <c r="A15" s="153" t="s">
        <v>243</v>
      </c>
      <c r="B15" s="32" t="s">
        <v>244</v>
      </c>
      <c r="C15" s="95">
        <v>10000</v>
      </c>
      <c r="D15" s="152">
        <v>0</v>
      </c>
    </row>
    <row r="16" spans="1:4" ht="19.5" customHeight="1" x14ac:dyDescent="0.3">
      <c r="A16" s="153" t="s">
        <v>245</v>
      </c>
      <c r="B16" s="32" t="s">
        <v>246</v>
      </c>
      <c r="C16" s="95">
        <v>2000</v>
      </c>
      <c r="D16" s="152">
        <v>2000</v>
      </c>
    </row>
    <row r="17" spans="1:4" ht="37.5" x14ac:dyDescent="0.3">
      <c r="A17" s="153" t="s">
        <v>247</v>
      </c>
      <c r="B17" s="32" t="s">
        <v>248</v>
      </c>
      <c r="C17" s="95">
        <v>435</v>
      </c>
      <c r="D17" s="152">
        <v>435</v>
      </c>
    </row>
    <row r="18" spans="1:4" ht="18.75" customHeight="1" x14ac:dyDescent="0.3">
      <c r="A18" s="153" t="s">
        <v>249</v>
      </c>
      <c r="B18" s="32" t="s">
        <v>250</v>
      </c>
      <c r="C18" s="95">
        <f>C19</f>
        <v>2150</v>
      </c>
      <c r="D18" s="95">
        <f>D19</f>
        <v>2150</v>
      </c>
    </row>
    <row r="19" spans="1:4" ht="37.5" x14ac:dyDescent="0.3">
      <c r="A19" s="153" t="s">
        <v>251</v>
      </c>
      <c r="B19" s="32" t="s">
        <v>252</v>
      </c>
      <c r="C19" s="95">
        <v>2150</v>
      </c>
      <c r="D19" s="152">
        <v>2150</v>
      </c>
    </row>
    <row r="20" spans="1:4" ht="56.25" x14ac:dyDescent="0.3">
      <c r="A20" s="153" t="s">
        <v>253</v>
      </c>
      <c r="B20" s="33" t="s">
        <v>254</v>
      </c>
      <c r="C20" s="95">
        <f>SUM(C21:C23)</f>
        <v>13098</v>
      </c>
      <c r="D20" s="95">
        <f>SUM(D21:D23)</f>
        <v>12998</v>
      </c>
    </row>
    <row r="21" spans="1:4" ht="130.5" customHeight="1" x14ac:dyDescent="0.3">
      <c r="A21" s="153" t="s">
        <v>396</v>
      </c>
      <c r="B21" s="32" t="s">
        <v>395</v>
      </c>
      <c r="C21" s="95">
        <v>9300</v>
      </c>
      <c r="D21" s="152">
        <v>9400</v>
      </c>
    </row>
    <row r="22" spans="1:4" ht="56.25" x14ac:dyDescent="0.3">
      <c r="A22" s="153" t="s">
        <v>393</v>
      </c>
      <c r="B22" s="32" t="s">
        <v>392</v>
      </c>
      <c r="C22" s="95">
        <v>1598</v>
      </c>
      <c r="D22" s="152">
        <v>1598</v>
      </c>
    </row>
    <row r="23" spans="1:4" ht="112.5" x14ac:dyDescent="0.3">
      <c r="A23" s="153" t="s">
        <v>394</v>
      </c>
      <c r="B23" s="32" t="s">
        <v>255</v>
      </c>
      <c r="C23" s="95">
        <v>2200</v>
      </c>
      <c r="D23" s="152">
        <v>2000</v>
      </c>
    </row>
    <row r="24" spans="1:4" ht="37.5" x14ac:dyDescent="0.3">
      <c r="A24" s="153" t="s">
        <v>256</v>
      </c>
      <c r="B24" s="33" t="s">
        <v>257</v>
      </c>
      <c r="C24" s="95">
        <f>SUM(C25:C25)</f>
        <v>410</v>
      </c>
      <c r="D24" s="95">
        <f>SUM(D25:D25)</f>
        <v>410</v>
      </c>
    </row>
    <row r="25" spans="1:4" ht="18" customHeight="1" x14ac:dyDescent="0.3">
      <c r="A25" s="153" t="s">
        <v>258</v>
      </c>
      <c r="B25" s="32" t="s">
        <v>259</v>
      </c>
      <c r="C25" s="95">
        <v>410</v>
      </c>
      <c r="D25" s="152">
        <v>410</v>
      </c>
    </row>
    <row r="26" spans="1:4" ht="35.25" customHeight="1" x14ac:dyDescent="0.3">
      <c r="A26" s="153" t="s">
        <v>260</v>
      </c>
      <c r="B26" s="32" t="s">
        <v>261</v>
      </c>
      <c r="C26" s="95">
        <f>C27</f>
        <v>744</v>
      </c>
      <c r="D26" s="95">
        <f>D27</f>
        <v>744</v>
      </c>
    </row>
    <row r="27" spans="1:4" ht="56.25" x14ac:dyDescent="0.3">
      <c r="A27" s="153" t="s">
        <v>262</v>
      </c>
      <c r="B27" s="32" t="s">
        <v>263</v>
      </c>
      <c r="C27" s="95">
        <v>744</v>
      </c>
      <c r="D27" s="152">
        <v>744</v>
      </c>
    </row>
    <row r="28" spans="1:4" ht="37.5" x14ac:dyDescent="0.3">
      <c r="A28" s="153" t="s">
        <v>264</v>
      </c>
      <c r="B28" s="32" t="s">
        <v>265</v>
      </c>
      <c r="C28" s="95">
        <f>C29+C30</f>
        <v>1800</v>
      </c>
      <c r="D28" s="95">
        <f>D29+D30</f>
        <v>1800</v>
      </c>
    </row>
    <row r="29" spans="1:4" ht="110.25" customHeight="1" x14ac:dyDescent="0.3">
      <c r="A29" s="153" t="s">
        <v>266</v>
      </c>
      <c r="B29" s="34" t="s">
        <v>267</v>
      </c>
      <c r="C29" s="95">
        <v>1000</v>
      </c>
      <c r="D29" s="152">
        <v>1000</v>
      </c>
    </row>
    <row r="30" spans="1:4" ht="57" customHeight="1" x14ac:dyDescent="0.3">
      <c r="A30" s="153" t="s">
        <v>397</v>
      </c>
      <c r="B30" s="32" t="s">
        <v>268</v>
      </c>
      <c r="C30" s="95">
        <v>800</v>
      </c>
      <c r="D30" s="152">
        <v>800</v>
      </c>
    </row>
    <row r="31" spans="1:4" ht="19.5" customHeight="1" x14ac:dyDescent="0.3">
      <c r="A31" s="153" t="s">
        <v>269</v>
      </c>
      <c r="B31" s="33" t="s">
        <v>270</v>
      </c>
      <c r="C31" s="100">
        <f>C32+C33+C34+C37+C36+C38+C35</f>
        <v>1822</v>
      </c>
      <c r="D31" s="100">
        <f>D32+D33+D34+D37+D36+D38+D35</f>
        <v>1822</v>
      </c>
    </row>
    <row r="32" spans="1:4" ht="37.5" x14ac:dyDescent="0.3">
      <c r="A32" s="153" t="s">
        <v>271</v>
      </c>
      <c r="B32" s="35" t="s">
        <v>272</v>
      </c>
      <c r="C32" s="101">
        <v>125</v>
      </c>
      <c r="D32" s="152">
        <v>125</v>
      </c>
    </row>
    <row r="33" spans="1:4" ht="73.5" customHeight="1" x14ac:dyDescent="0.3">
      <c r="A33" s="30" t="s">
        <v>520</v>
      </c>
      <c r="B33" s="57" t="s">
        <v>519</v>
      </c>
      <c r="C33" s="101">
        <v>35</v>
      </c>
      <c r="D33" s="152">
        <v>35</v>
      </c>
    </row>
    <row r="34" spans="1:4" ht="150" x14ac:dyDescent="0.3">
      <c r="A34" s="153" t="s">
        <v>273</v>
      </c>
      <c r="B34" s="57" t="s">
        <v>274</v>
      </c>
      <c r="C34" s="101">
        <v>220</v>
      </c>
      <c r="D34" s="152">
        <v>220</v>
      </c>
    </row>
    <row r="35" spans="1:4" ht="75" x14ac:dyDescent="0.3">
      <c r="A35" s="30" t="s">
        <v>433</v>
      </c>
      <c r="B35" s="35" t="s">
        <v>434</v>
      </c>
      <c r="C35" s="101">
        <v>25</v>
      </c>
      <c r="D35" s="152">
        <v>25</v>
      </c>
    </row>
    <row r="36" spans="1:4" ht="93.75" customHeight="1" x14ac:dyDescent="0.3">
      <c r="A36" s="30" t="s">
        <v>449</v>
      </c>
      <c r="B36" s="57" t="s">
        <v>450</v>
      </c>
      <c r="C36" s="101">
        <v>5</v>
      </c>
      <c r="D36" s="152">
        <v>5</v>
      </c>
    </row>
    <row r="37" spans="1:4" ht="93.75" x14ac:dyDescent="0.3">
      <c r="A37" s="153" t="s">
        <v>275</v>
      </c>
      <c r="B37" s="32" t="s">
        <v>276</v>
      </c>
      <c r="C37" s="100">
        <v>257</v>
      </c>
      <c r="D37" s="152">
        <v>257</v>
      </c>
    </row>
    <row r="38" spans="1:4" ht="56.25" x14ac:dyDescent="0.3">
      <c r="A38" s="153" t="s">
        <v>277</v>
      </c>
      <c r="B38" s="35" t="s">
        <v>278</v>
      </c>
      <c r="C38" s="100">
        <v>1155</v>
      </c>
      <c r="D38" s="152">
        <v>1155</v>
      </c>
    </row>
    <row r="39" spans="1:4" s="8" customFormat="1" ht="18" customHeight="1" collapsed="1" x14ac:dyDescent="0.3">
      <c r="A39" s="36" t="s">
        <v>279</v>
      </c>
      <c r="B39" s="36" t="s">
        <v>280</v>
      </c>
      <c r="C39" s="102">
        <f>C40</f>
        <v>307104.91100000002</v>
      </c>
      <c r="D39" s="102">
        <f>D40</f>
        <v>307104.91100000002</v>
      </c>
    </row>
    <row r="40" spans="1:4" ht="56.25" x14ac:dyDescent="0.3">
      <c r="A40" s="38" t="s">
        <v>281</v>
      </c>
      <c r="B40" s="37" t="s">
        <v>352</v>
      </c>
      <c r="C40" s="101">
        <f>C41</f>
        <v>307104.91100000002</v>
      </c>
      <c r="D40" s="101">
        <f>D41</f>
        <v>307104.91100000002</v>
      </c>
    </row>
    <row r="41" spans="1:4" ht="37.5" x14ac:dyDescent="0.3">
      <c r="A41" s="38" t="s">
        <v>635</v>
      </c>
      <c r="B41" s="37" t="s">
        <v>375</v>
      </c>
      <c r="C41" s="101">
        <f>C46+C42+C43+C45+C44</f>
        <v>307104.91100000002</v>
      </c>
      <c r="D41" s="101">
        <f>D46+D42+D43+D45+D44</f>
        <v>307104.91100000002</v>
      </c>
    </row>
    <row r="42" spans="1:4" ht="56.25" x14ac:dyDescent="0.3">
      <c r="A42" s="38" t="s">
        <v>634</v>
      </c>
      <c r="B42" s="37" t="s">
        <v>284</v>
      </c>
      <c r="C42" s="101">
        <f>13320.797+1171.216+219246.19+768.474+759.387+3317+58282+2722+374.49</f>
        <v>299961.554</v>
      </c>
      <c r="D42" s="152">
        <v>299961.554</v>
      </c>
    </row>
    <row r="43" spans="1:4" ht="114" customHeight="1" x14ac:dyDescent="0.3">
      <c r="A43" s="38" t="s">
        <v>633</v>
      </c>
      <c r="B43" s="39" t="s">
        <v>470</v>
      </c>
      <c r="C43" s="101">
        <v>4094</v>
      </c>
      <c r="D43" s="152">
        <v>4094</v>
      </c>
    </row>
    <row r="44" spans="1:4" ht="56.25" x14ac:dyDescent="0.3">
      <c r="A44" s="38" t="s">
        <v>632</v>
      </c>
      <c r="B44" s="37" t="s">
        <v>283</v>
      </c>
      <c r="C44" s="101">
        <v>1170.5</v>
      </c>
      <c r="D44" s="152">
        <v>1170.5</v>
      </c>
    </row>
    <row r="45" spans="1:4" ht="75" customHeight="1" x14ac:dyDescent="0.3">
      <c r="A45" s="38" t="s">
        <v>631</v>
      </c>
      <c r="B45" s="39" t="s">
        <v>398</v>
      </c>
      <c r="C45" s="101">
        <v>28.856999999999999</v>
      </c>
      <c r="D45" s="152">
        <v>28.856999999999999</v>
      </c>
    </row>
    <row r="46" spans="1:4" ht="56.25" x14ac:dyDescent="0.3">
      <c r="A46" s="38" t="s">
        <v>630</v>
      </c>
      <c r="B46" s="37" t="s">
        <v>282</v>
      </c>
      <c r="C46" s="101">
        <v>1850</v>
      </c>
      <c r="D46" s="101">
        <v>1850</v>
      </c>
    </row>
    <row r="47" spans="1:4" x14ac:dyDescent="0.3">
      <c r="A47" s="40"/>
      <c r="B47" s="41" t="s">
        <v>160</v>
      </c>
      <c r="C47" s="103">
        <f>C9+C39</f>
        <v>568640.91100000008</v>
      </c>
      <c r="D47" s="102">
        <f>D9+D39</f>
        <v>562955.91100000008</v>
      </c>
    </row>
    <row r="48" spans="1:4" x14ac:dyDescent="0.3">
      <c r="A48" s="42"/>
      <c r="B48" s="43"/>
      <c r="C48" s="154"/>
    </row>
    <row r="49" spans="1:3" x14ac:dyDescent="0.3">
      <c r="A49" s="42"/>
      <c r="B49" s="43"/>
      <c r="C49" s="154"/>
    </row>
  </sheetData>
  <mergeCells count="2">
    <mergeCell ref="A5:D5"/>
    <mergeCell ref="A6:D6"/>
  </mergeCells>
  <pageMargins left="0.7" right="0.7" top="0.75" bottom="0.75" header="0.3" footer="0.3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view="pageBreakPreview" topLeftCell="A16" zoomScale="98" zoomScaleNormal="100" zoomScaleSheetLayoutView="98" workbookViewId="0">
      <selection activeCell="A17" sqref="A17:A22"/>
    </sheetView>
  </sheetViews>
  <sheetFormatPr defaultRowHeight="18.75" x14ac:dyDescent="0.3"/>
  <cols>
    <col min="1" max="1" width="5.42578125" style="129" customWidth="1"/>
    <col min="2" max="2" width="116.42578125" style="129" customWidth="1"/>
    <col min="3" max="3" width="16.28515625" style="129" customWidth="1"/>
  </cols>
  <sheetData>
    <row r="1" spans="1:3" x14ac:dyDescent="0.3">
      <c r="C1" s="125" t="s">
        <v>435</v>
      </c>
    </row>
    <row r="2" spans="1:3" x14ac:dyDescent="0.3">
      <c r="C2" s="151" t="s">
        <v>418</v>
      </c>
    </row>
    <row r="3" spans="1:3" x14ac:dyDescent="0.3">
      <c r="C3" s="151" t="s">
        <v>493</v>
      </c>
    </row>
    <row r="4" spans="1:3" x14ac:dyDescent="0.3">
      <c r="C4" s="125"/>
    </row>
    <row r="5" spans="1:3" x14ac:dyDescent="0.3">
      <c r="A5" s="211" t="s">
        <v>349</v>
      </c>
      <c r="B5" s="211"/>
      <c r="C5" s="211"/>
    </row>
    <row r="6" spans="1:3" x14ac:dyDescent="0.3">
      <c r="A6" s="212" t="s">
        <v>507</v>
      </c>
      <c r="B6" s="212"/>
      <c r="C6" s="212"/>
    </row>
    <row r="7" spans="1:3" x14ac:dyDescent="0.3">
      <c r="A7" s="130"/>
      <c r="B7" s="130"/>
      <c r="C7" s="128" t="s">
        <v>343</v>
      </c>
    </row>
    <row r="8" spans="1:3" ht="37.5" x14ac:dyDescent="0.3">
      <c r="A8" s="131" t="s">
        <v>436</v>
      </c>
      <c r="B8" s="132" t="s">
        <v>437</v>
      </c>
      <c r="C8" s="29" t="s">
        <v>286</v>
      </c>
    </row>
    <row r="9" spans="1:3" ht="37.5" x14ac:dyDescent="0.3">
      <c r="A9" s="131">
        <v>1</v>
      </c>
      <c r="B9" s="33" t="s">
        <v>518</v>
      </c>
      <c r="C9" s="101">
        <v>1084</v>
      </c>
    </row>
    <row r="10" spans="1:3" ht="56.25" x14ac:dyDescent="0.3">
      <c r="A10" s="133">
        <v>2</v>
      </c>
      <c r="B10" s="33" t="s">
        <v>529</v>
      </c>
      <c r="C10" s="101">
        <v>1850</v>
      </c>
    </row>
    <row r="11" spans="1:3" ht="54.75" customHeight="1" x14ac:dyDescent="0.3">
      <c r="A11" s="133">
        <v>3</v>
      </c>
      <c r="B11" s="33" t="s">
        <v>522</v>
      </c>
      <c r="C11" s="101">
        <v>13320.797</v>
      </c>
    </row>
    <row r="12" spans="1:3" ht="56.25" x14ac:dyDescent="0.3">
      <c r="A12" s="133">
        <v>4</v>
      </c>
      <c r="B12" s="33" t="s">
        <v>534</v>
      </c>
      <c r="C12" s="101">
        <v>1171.2159999999999</v>
      </c>
    </row>
    <row r="13" spans="1:3" ht="93.75" x14ac:dyDescent="0.3">
      <c r="A13" s="134">
        <v>5</v>
      </c>
      <c r="B13" s="33" t="s">
        <v>523</v>
      </c>
      <c r="C13" s="101">
        <v>219246.19</v>
      </c>
    </row>
    <row r="14" spans="1:3" ht="39" customHeight="1" x14ac:dyDescent="0.3">
      <c r="A14" s="134">
        <v>6</v>
      </c>
      <c r="B14" s="33" t="s">
        <v>528</v>
      </c>
      <c r="C14" s="101">
        <v>768.47400000000005</v>
      </c>
    </row>
    <row r="15" spans="1:3" ht="39" customHeight="1" x14ac:dyDescent="0.3">
      <c r="A15" s="134">
        <v>7</v>
      </c>
      <c r="B15" s="33" t="s">
        <v>527</v>
      </c>
      <c r="C15" s="101">
        <v>759.38699999999994</v>
      </c>
    </row>
    <row r="16" spans="1:3" ht="93.75" x14ac:dyDescent="0.3">
      <c r="A16" s="134">
        <v>8</v>
      </c>
      <c r="B16" s="33" t="s">
        <v>525</v>
      </c>
      <c r="C16" s="101">
        <v>4094</v>
      </c>
    </row>
    <row r="17" spans="1:3" ht="75" x14ac:dyDescent="0.3">
      <c r="A17" s="134">
        <v>9</v>
      </c>
      <c r="B17" s="33" t="s">
        <v>524</v>
      </c>
      <c r="C17" s="101">
        <v>3317</v>
      </c>
    </row>
    <row r="18" spans="1:3" ht="56.25" x14ac:dyDescent="0.3">
      <c r="A18" s="134">
        <v>10</v>
      </c>
      <c r="B18" s="33" t="s">
        <v>530</v>
      </c>
      <c r="C18" s="101">
        <v>1170.5</v>
      </c>
    </row>
    <row r="19" spans="1:3" ht="72.75" customHeight="1" x14ac:dyDescent="0.3">
      <c r="A19" s="134">
        <v>11</v>
      </c>
      <c r="B19" s="33" t="s">
        <v>526</v>
      </c>
      <c r="C19" s="101">
        <v>58282.45</v>
      </c>
    </row>
    <row r="20" spans="1:3" ht="60.75" customHeight="1" x14ac:dyDescent="0.3">
      <c r="A20" s="134">
        <v>12</v>
      </c>
      <c r="B20" s="33" t="s">
        <v>533</v>
      </c>
      <c r="C20" s="101">
        <v>2722</v>
      </c>
    </row>
    <row r="21" spans="1:3" ht="93.75" x14ac:dyDescent="0.3">
      <c r="A21" s="134">
        <v>13</v>
      </c>
      <c r="B21" s="33" t="s">
        <v>531</v>
      </c>
      <c r="C21" s="101">
        <v>374.49</v>
      </c>
    </row>
    <row r="22" spans="1:3" ht="75" x14ac:dyDescent="0.3">
      <c r="A22" s="134">
        <v>14</v>
      </c>
      <c r="B22" s="33" t="s">
        <v>532</v>
      </c>
      <c r="C22" s="101">
        <v>17.856000000000002</v>
      </c>
    </row>
    <row r="23" spans="1:3" x14ac:dyDescent="0.3">
      <c r="A23" s="135"/>
      <c r="B23" s="135" t="s">
        <v>160</v>
      </c>
      <c r="C23" s="102">
        <f>SUM(C9:C22)</f>
        <v>308178.36</v>
      </c>
    </row>
  </sheetData>
  <mergeCells count="2">
    <mergeCell ref="A5:C5"/>
    <mergeCell ref="A6:C6"/>
  </mergeCells>
  <pageMargins left="0.7" right="0.7" top="0.75" bottom="0.75" header="0.3" footer="0.3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view="pageBreakPreview" zoomScale="91" zoomScaleNormal="100" zoomScaleSheetLayoutView="91" workbookViewId="0">
      <selection activeCell="B28" sqref="B28"/>
    </sheetView>
  </sheetViews>
  <sheetFormatPr defaultRowHeight="18.75" x14ac:dyDescent="0.3"/>
  <cols>
    <col min="1" max="1" width="5.42578125" style="129" customWidth="1"/>
    <col min="2" max="2" width="102.42578125" style="129" customWidth="1"/>
    <col min="3" max="3" width="18.5703125" style="129" customWidth="1"/>
    <col min="4" max="4" width="16.28515625" style="155" customWidth="1"/>
  </cols>
  <sheetData>
    <row r="1" spans="1:4" x14ac:dyDescent="0.3">
      <c r="D1" s="125" t="s">
        <v>471</v>
      </c>
    </row>
    <row r="2" spans="1:4" x14ac:dyDescent="0.3">
      <c r="D2" s="151" t="s">
        <v>418</v>
      </c>
    </row>
    <row r="3" spans="1:4" x14ac:dyDescent="0.3">
      <c r="D3" s="151" t="s">
        <v>493</v>
      </c>
    </row>
    <row r="4" spans="1:4" ht="15.75" customHeight="1" x14ac:dyDescent="0.3">
      <c r="D4" s="125"/>
    </row>
    <row r="5" spans="1:4" ht="18" customHeight="1" x14ac:dyDescent="0.3">
      <c r="A5" s="211" t="s">
        <v>349</v>
      </c>
      <c r="B5" s="211"/>
      <c r="C5" s="211"/>
      <c r="D5" s="211"/>
    </row>
    <row r="6" spans="1:4" x14ac:dyDescent="0.3">
      <c r="A6" s="212" t="s">
        <v>508</v>
      </c>
      <c r="B6" s="212"/>
      <c r="C6" s="212"/>
      <c r="D6" s="212"/>
    </row>
    <row r="7" spans="1:4" x14ac:dyDescent="0.3">
      <c r="A7" s="130"/>
      <c r="B7" s="130"/>
      <c r="D7" s="147" t="s">
        <v>343</v>
      </c>
    </row>
    <row r="8" spans="1:4" ht="37.5" x14ac:dyDescent="0.3">
      <c r="A8" s="131" t="s">
        <v>436</v>
      </c>
      <c r="B8" s="132" t="s">
        <v>472</v>
      </c>
      <c r="C8" s="29" t="s">
        <v>468</v>
      </c>
      <c r="D8" s="29" t="s">
        <v>509</v>
      </c>
    </row>
    <row r="9" spans="1:4" ht="55.5" customHeight="1" x14ac:dyDescent="0.3">
      <c r="A9" s="133">
        <v>1</v>
      </c>
      <c r="B9" s="33" t="s">
        <v>545</v>
      </c>
      <c r="C9" s="101">
        <v>1850</v>
      </c>
      <c r="D9" s="101">
        <v>1850</v>
      </c>
    </row>
    <row r="10" spans="1:4" ht="74.25" customHeight="1" x14ac:dyDescent="0.3">
      <c r="A10" s="133">
        <v>2</v>
      </c>
      <c r="B10" s="33" t="s">
        <v>535</v>
      </c>
      <c r="C10" s="101">
        <v>13320.797</v>
      </c>
      <c r="D10" s="101">
        <v>13320.797</v>
      </c>
    </row>
    <row r="11" spans="1:4" ht="57.75" customHeight="1" x14ac:dyDescent="0.3">
      <c r="A11" s="133">
        <v>3</v>
      </c>
      <c r="B11" s="33" t="s">
        <v>541</v>
      </c>
      <c r="C11" s="101">
        <v>1171.2159999999999</v>
      </c>
      <c r="D11" s="101">
        <v>1171.2159999999999</v>
      </c>
    </row>
    <row r="12" spans="1:4" ht="94.5" customHeight="1" x14ac:dyDescent="0.3">
      <c r="A12" s="133">
        <v>4</v>
      </c>
      <c r="B12" s="33" t="s">
        <v>536</v>
      </c>
      <c r="C12" s="101">
        <v>219246.19</v>
      </c>
      <c r="D12" s="101">
        <v>219246.19</v>
      </c>
    </row>
    <row r="13" spans="1:4" ht="56.25" x14ac:dyDescent="0.3">
      <c r="A13" s="133">
        <v>5</v>
      </c>
      <c r="B13" s="33" t="s">
        <v>542</v>
      </c>
      <c r="C13" s="101">
        <v>768.47400000000005</v>
      </c>
      <c r="D13" s="101">
        <v>768.47400000000005</v>
      </c>
    </row>
    <row r="14" spans="1:4" ht="56.25" x14ac:dyDescent="0.3">
      <c r="A14" s="133">
        <v>6</v>
      </c>
      <c r="B14" s="33" t="s">
        <v>540</v>
      </c>
      <c r="C14" s="101">
        <v>759.38699999999994</v>
      </c>
      <c r="D14" s="101">
        <v>759.38699999999994</v>
      </c>
    </row>
    <row r="15" spans="1:4" ht="96.75" customHeight="1" x14ac:dyDescent="0.3">
      <c r="A15" s="133">
        <v>7</v>
      </c>
      <c r="B15" s="33" t="s">
        <v>546</v>
      </c>
      <c r="C15" s="101">
        <v>4094</v>
      </c>
      <c r="D15" s="101">
        <v>4094</v>
      </c>
    </row>
    <row r="16" spans="1:4" ht="75" customHeight="1" x14ac:dyDescent="0.3">
      <c r="A16" s="133">
        <v>8</v>
      </c>
      <c r="B16" s="33" t="s">
        <v>537</v>
      </c>
      <c r="C16" s="101">
        <v>3317</v>
      </c>
      <c r="D16" s="101">
        <v>3317</v>
      </c>
    </row>
    <row r="17" spans="1:4" ht="57" customHeight="1" x14ac:dyDescent="0.3">
      <c r="A17" s="133">
        <v>9</v>
      </c>
      <c r="B17" s="33" t="s">
        <v>521</v>
      </c>
      <c r="C17" s="101">
        <v>1170.5</v>
      </c>
      <c r="D17" s="101">
        <v>1170.5</v>
      </c>
    </row>
    <row r="18" spans="1:4" ht="76.5" customHeight="1" x14ac:dyDescent="0.3">
      <c r="A18" s="133">
        <v>10</v>
      </c>
      <c r="B18" s="33" t="s">
        <v>538</v>
      </c>
      <c r="C18" s="101">
        <v>58282</v>
      </c>
      <c r="D18" s="101">
        <v>58282</v>
      </c>
    </row>
    <row r="19" spans="1:4" ht="75" customHeight="1" x14ac:dyDescent="0.3">
      <c r="A19" s="133">
        <v>11</v>
      </c>
      <c r="B19" s="33" t="s">
        <v>539</v>
      </c>
      <c r="C19" s="101">
        <v>2722</v>
      </c>
      <c r="D19" s="101">
        <v>2722</v>
      </c>
    </row>
    <row r="20" spans="1:4" ht="95.25" customHeight="1" x14ac:dyDescent="0.3">
      <c r="A20" s="133">
        <v>12</v>
      </c>
      <c r="B20" s="33" t="s">
        <v>544</v>
      </c>
      <c r="C20" s="101">
        <v>374.49</v>
      </c>
      <c r="D20" s="101">
        <v>374.49</v>
      </c>
    </row>
    <row r="21" spans="1:4" ht="78" customHeight="1" x14ac:dyDescent="0.3">
      <c r="A21" s="133">
        <v>13</v>
      </c>
      <c r="B21" s="33" t="s">
        <v>543</v>
      </c>
      <c r="C21" s="101">
        <v>28.856999999999999</v>
      </c>
      <c r="D21" s="101">
        <v>28.856999999999999</v>
      </c>
    </row>
    <row r="22" spans="1:4" x14ac:dyDescent="0.3">
      <c r="A22" s="135"/>
      <c r="B22" s="135" t="s">
        <v>160</v>
      </c>
      <c r="C22" s="102">
        <f>SUM(C9:C21)</f>
        <v>307104.91100000002</v>
      </c>
      <c r="D22" s="102">
        <f>SUM(D9:D21)</f>
        <v>307104.91100000002</v>
      </c>
    </row>
  </sheetData>
  <mergeCells count="2">
    <mergeCell ref="A5:D5"/>
    <mergeCell ref="A6:D6"/>
  </mergeCells>
  <pageMargins left="0.51181102362204722" right="0.51181102362204722" top="0.55118110236220474" bottom="0.55118110236220474" header="0.31496062992125984" footer="0.31496062992125984"/>
  <pageSetup paperSize="9" scale="6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7"/>
  <sheetViews>
    <sheetView view="pageBreakPreview" topLeftCell="A302" zoomScaleNormal="100" zoomScaleSheetLayoutView="100" workbookViewId="0">
      <selection activeCell="A312" sqref="A312:A313"/>
    </sheetView>
  </sheetViews>
  <sheetFormatPr defaultRowHeight="18.75" outlineLevelRow="7" x14ac:dyDescent="0.3"/>
  <cols>
    <col min="1" max="1" width="92.5703125" style="44" customWidth="1"/>
    <col min="2" max="2" width="6.7109375" style="27" customWidth="1"/>
    <col min="3" max="3" width="7.140625" style="27" customWidth="1"/>
    <col min="4" max="4" width="16.140625" style="27" customWidth="1"/>
    <col min="5" max="5" width="8.28515625" style="27" customWidth="1"/>
    <col min="6" max="6" width="15.42578125" style="68" customWidth="1"/>
    <col min="7" max="7" width="12.42578125" style="2" customWidth="1"/>
    <col min="8" max="8" width="12.42578125" style="2" bestFit="1" customWidth="1"/>
    <col min="9" max="243" width="9.140625" style="2"/>
    <col min="244" max="244" width="75.8554687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515625" style="2" customWidth="1"/>
    <col min="254" max="259" width="0" style="2" hidden="1" customWidth="1"/>
    <col min="260" max="260" width="10.140625" style="2" bestFit="1" customWidth="1"/>
    <col min="261" max="499" width="9.140625" style="2"/>
    <col min="500" max="500" width="75.8554687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0" style="2" hidden="1" customWidth="1"/>
    <col min="509" max="509" width="14.28515625" style="2" customWidth="1"/>
    <col min="510" max="515" width="0" style="2" hidden="1" customWidth="1"/>
    <col min="516" max="516" width="10.140625" style="2" bestFit="1" customWidth="1"/>
    <col min="517" max="755" width="9.140625" style="2"/>
    <col min="756" max="756" width="75.8554687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0" style="2" hidden="1" customWidth="1"/>
    <col min="765" max="765" width="14.28515625" style="2" customWidth="1"/>
    <col min="766" max="771" width="0" style="2" hidden="1" customWidth="1"/>
    <col min="772" max="772" width="10.140625" style="2" bestFit="1" customWidth="1"/>
    <col min="773" max="1011" width="9.140625" style="2"/>
    <col min="1012" max="1012" width="75.8554687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0" style="2" hidden="1" customWidth="1"/>
    <col min="1021" max="1021" width="14.28515625" style="2" customWidth="1"/>
    <col min="1022" max="1027" width="0" style="2" hidden="1" customWidth="1"/>
    <col min="1028" max="1028" width="10.140625" style="2" bestFit="1" customWidth="1"/>
    <col min="1029" max="1267" width="9.140625" style="2"/>
    <col min="1268" max="1268" width="75.8554687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0" style="2" hidden="1" customWidth="1"/>
    <col min="1277" max="1277" width="14.28515625" style="2" customWidth="1"/>
    <col min="1278" max="1283" width="0" style="2" hidden="1" customWidth="1"/>
    <col min="1284" max="1284" width="10.140625" style="2" bestFit="1" customWidth="1"/>
    <col min="1285" max="1523" width="9.140625" style="2"/>
    <col min="1524" max="1524" width="75.8554687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0" style="2" hidden="1" customWidth="1"/>
    <col min="1533" max="1533" width="14.28515625" style="2" customWidth="1"/>
    <col min="1534" max="1539" width="0" style="2" hidden="1" customWidth="1"/>
    <col min="1540" max="1540" width="10.140625" style="2" bestFit="1" customWidth="1"/>
    <col min="1541" max="1779" width="9.140625" style="2"/>
    <col min="1780" max="1780" width="75.8554687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0" style="2" hidden="1" customWidth="1"/>
    <col min="1789" max="1789" width="14.28515625" style="2" customWidth="1"/>
    <col min="1790" max="1795" width="0" style="2" hidden="1" customWidth="1"/>
    <col min="1796" max="1796" width="10.140625" style="2" bestFit="1" customWidth="1"/>
    <col min="1797" max="2035" width="9.140625" style="2"/>
    <col min="2036" max="2036" width="75.8554687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0" style="2" hidden="1" customWidth="1"/>
    <col min="2045" max="2045" width="14.28515625" style="2" customWidth="1"/>
    <col min="2046" max="2051" width="0" style="2" hidden="1" customWidth="1"/>
    <col min="2052" max="2052" width="10.140625" style="2" bestFit="1" customWidth="1"/>
    <col min="2053" max="2291" width="9.140625" style="2"/>
    <col min="2292" max="2292" width="75.8554687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0" style="2" hidden="1" customWidth="1"/>
    <col min="2301" max="2301" width="14.28515625" style="2" customWidth="1"/>
    <col min="2302" max="2307" width="0" style="2" hidden="1" customWidth="1"/>
    <col min="2308" max="2308" width="10.140625" style="2" bestFit="1" customWidth="1"/>
    <col min="2309" max="2547" width="9.140625" style="2"/>
    <col min="2548" max="2548" width="75.8554687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0" style="2" hidden="1" customWidth="1"/>
    <col min="2557" max="2557" width="14.28515625" style="2" customWidth="1"/>
    <col min="2558" max="2563" width="0" style="2" hidden="1" customWidth="1"/>
    <col min="2564" max="2564" width="10.140625" style="2" bestFit="1" customWidth="1"/>
    <col min="2565" max="2803" width="9.140625" style="2"/>
    <col min="2804" max="2804" width="75.8554687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0" style="2" hidden="1" customWidth="1"/>
    <col min="2813" max="2813" width="14.28515625" style="2" customWidth="1"/>
    <col min="2814" max="2819" width="0" style="2" hidden="1" customWidth="1"/>
    <col min="2820" max="2820" width="10.140625" style="2" bestFit="1" customWidth="1"/>
    <col min="2821" max="3059" width="9.140625" style="2"/>
    <col min="3060" max="3060" width="75.8554687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0" style="2" hidden="1" customWidth="1"/>
    <col min="3069" max="3069" width="14.28515625" style="2" customWidth="1"/>
    <col min="3070" max="3075" width="0" style="2" hidden="1" customWidth="1"/>
    <col min="3076" max="3076" width="10.140625" style="2" bestFit="1" customWidth="1"/>
    <col min="3077" max="3315" width="9.140625" style="2"/>
    <col min="3316" max="3316" width="75.8554687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0" style="2" hidden="1" customWidth="1"/>
    <col min="3325" max="3325" width="14.28515625" style="2" customWidth="1"/>
    <col min="3326" max="3331" width="0" style="2" hidden="1" customWidth="1"/>
    <col min="3332" max="3332" width="10.140625" style="2" bestFit="1" customWidth="1"/>
    <col min="3333" max="3571" width="9.140625" style="2"/>
    <col min="3572" max="3572" width="75.8554687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0" style="2" hidden="1" customWidth="1"/>
    <col min="3581" max="3581" width="14.28515625" style="2" customWidth="1"/>
    <col min="3582" max="3587" width="0" style="2" hidden="1" customWidth="1"/>
    <col min="3588" max="3588" width="10.140625" style="2" bestFit="1" customWidth="1"/>
    <col min="3589" max="3827" width="9.140625" style="2"/>
    <col min="3828" max="3828" width="75.8554687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0" style="2" hidden="1" customWidth="1"/>
    <col min="3837" max="3837" width="14.28515625" style="2" customWidth="1"/>
    <col min="3838" max="3843" width="0" style="2" hidden="1" customWidth="1"/>
    <col min="3844" max="3844" width="10.140625" style="2" bestFit="1" customWidth="1"/>
    <col min="3845" max="4083" width="9.140625" style="2"/>
    <col min="4084" max="4084" width="75.8554687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0" style="2" hidden="1" customWidth="1"/>
    <col min="4093" max="4093" width="14.28515625" style="2" customWidth="1"/>
    <col min="4094" max="4099" width="0" style="2" hidden="1" customWidth="1"/>
    <col min="4100" max="4100" width="10.140625" style="2" bestFit="1" customWidth="1"/>
    <col min="4101" max="4339" width="9.140625" style="2"/>
    <col min="4340" max="4340" width="75.8554687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0" style="2" hidden="1" customWidth="1"/>
    <col min="4349" max="4349" width="14.28515625" style="2" customWidth="1"/>
    <col min="4350" max="4355" width="0" style="2" hidden="1" customWidth="1"/>
    <col min="4356" max="4356" width="10.140625" style="2" bestFit="1" customWidth="1"/>
    <col min="4357" max="4595" width="9.140625" style="2"/>
    <col min="4596" max="4596" width="75.8554687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0" style="2" hidden="1" customWidth="1"/>
    <col min="4605" max="4605" width="14.28515625" style="2" customWidth="1"/>
    <col min="4606" max="4611" width="0" style="2" hidden="1" customWidth="1"/>
    <col min="4612" max="4612" width="10.140625" style="2" bestFit="1" customWidth="1"/>
    <col min="4613" max="4851" width="9.140625" style="2"/>
    <col min="4852" max="4852" width="75.8554687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0" style="2" hidden="1" customWidth="1"/>
    <col min="4861" max="4861" width="14.28515625" style="2" customWidth="1"/>
    <col min="4862" max="4867" width="0" style="2" hidden="1" customWidth="1"/>
    <col min="4868" max="4868" width="10.140625" style="2" bestFit="1" customWidth="1"/>
    <col min="4869" max="5107" width="9.140625" style="2"/>
    <col min="5108" max="5108" width="75.8554687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0" style="2" hidden="1" customWidth="1"/>
    <col min="5117" max="5117" width="14.28515625" style="2" customWidth="1"/>
    <col min="5118" max="5123" width="0" style="2" hidden="1" customWidth="1"/>
    <col min="5124" max="5124" width="10.140625" style="2" bestFit="1" customWidth="1"/>
    <col min="5125" max="5363" width="9.140625" style="2"/>
    <col min="5364" max="5364" width="75.8554687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0" style="2" hidden="1" customWidth="1"/>
    <col min="5373" max="5373" width="14.28515625" style="2" customWidth="1"/>
    <col min="5374" max="5379" width="0" style="2" hidden="1" customWidth="1"/>
    <col min="5380" max="5380" width="10.140625" style="2" bestFit="1" customWidth="1"/>
    <col min="5381" max="5619" width="9.140625" style="2"/>
    <col min="5620" max="5620" width="75.8554687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0" style="2" hidden="1" customWidth="1"/>
    <col min="5629" max="5629" width="14.28515625" style="2" customWidth="1"/>
    <col min="5630" max="5635" width="0" style="2" hidden="1" customWidth="1"/>
    <col min="5636" max="5636" width="10.140625" style="2" bestFit="1" customWidth="1"/>
    <col min="5637" max="5875" width="9.140625" style="2"/>
    <col min="5876" max="5876" width="75.8554687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0" style="2" hidden="1" customWidth="1"/>
    <col min="5885" max="5885" width="14.28515625" style="2" customWidth="1"/>
    <col min="5886" max="5891" width="0" style="2" hidden="1" customWidth="1"/>
    <col min="5892" max="5892" width="10.140625" style="2" bestFit="1" customWidth="1"/>
    <col min="5893" max="6131" width="9.140625" style="2"/>
    <col min="6132" max="6132" width="75.8554687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0" style="2" hidden="1" customWidth="1"/>
    <col min="6141" max="6141" width="14.28515625" style="2" customWidth="1"/>
    <col min="6142" max="6147" width="0" style="2" hidden="1" customWidth="1"/>
    <col min="6148" max="6148" width="10.140625" style="2" bestFit="1" customWidth="1"/>
    <col min="6149" max="6387" width="9.140625" style="2"/>
    <col min="6388" max="6388" width="75.8554687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0" style="2" hidden="1" customWidth="1"/>
    <col min="6397" max="6397" width="14.28515625" style="2" customWidth="1"/>
    <col min="6398" max="6403" width="0" style="2" hidden="1" customWidth="1"/>
    <col min="6404" max="6404" width="10.140625" style="2" bestFit="1" customWidth="1"/>
    <col min="6405" max="6643" width="9.140625" style="2"/>
    <col min="6644" max="6644" width="75.8554687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0" style="2" hidden="1" customWidth="1"/>
    <col min="6653" max="6653" width="14.28515625" style="2" customWidth="1"/>
    <col min="6654" max="6659" width="0" style="2" hidden="1" customWidth="1"/>
    <col min="6660" max="6660" width="10.140625" style="2" bestFit="1" customWidth="1"/>
    <col min="6661" max="6899" width="9.140625" style="2"/>
    <col min="6900" max="6900" width="75.8554687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0" style="2" hidden="1" customWidth="1"/>
    <col min="6909" max="6909" width="14.28515625" style="2" customWidth="1"/>
    <col min="6910" max="6915" width="0" style="2" hidden="1" customWidth="1"/>
    <col min="6916" max="6916" width="10.140625" style="2" bestFit="1" customWidth="1"/>
    <col min="6917" max="7155" width="9.140625" style="2"/>
    <col min="7156" max="7156" width="75.8554687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0" style="2" hidden="1" customWidth="1"/>
    <col min="7165" max="7165" width="14.28515625" style="2" customWidth="1"/>
    <col min="7166" max="7171" width="0" style="2" hidden="1" customWidth="1"/>
    <col min="7172" max="7172" width="10.140625" style="2" bestFit="1" customWidth="1"/>
    <col min="7173" max="7411" width="9.140625" style="2"/>
    <col min="7412" max="7412" width="75.8554687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0" style="2" hidden="1" customWidth="1"/>
    <col min="7421" max="7421" width="14.28515625" style="2" customWidth="1"/>
    <col min="7422" max="7427" width="0" style="2" hidden="1" customWidth="1"/>
    <col min="7428" max="7428" width="10.140625" style="2" bestFit="1" customWidth="1"/>
    <col min="7429" max="7667" width="9.140625" style="2"/>
    <col min="7668" max="7668" width="75.8554687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0" style="2" hidden="1" customWidth="1"/>
    <col min="7677" max="7677" width="14.28515625" style="2" customWidth="1"/>
    <col min="7678" max="7683" width="0" style="2" hidden="1" customWidth="1"/>
    <col min="7684" max="7684" width="10.140625" style="2" bestFit="1" customWidth="1"/>
    <col min="7685" max="7923" width="9.140625" style="2"/>
    <col min="7924" max="7924" width="75.8554687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0" style="2" hidden="1" customWidth="1"/>
    <col min="7933" max="7933" width="14.28515625" style="2" customWidth="1"/>
    <col min="7934" max="7939" width="0" style="2" hidden="1" customWidth="1"/>
    <col min="7940" max="7940" width="10.140625" style="2" bestFit="1" customWidth="1"/>
    <col min="7941" max="8179" width="9.140625" style="2"/>
    <col min="8180" max="8180" width="75.8554687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0" style="2" hidden="1" customWidth="1"/>
    <col min="8189" max="8189" width="14.28515625" style="2" customWidth="1"/>
    <col min="8190" max="8195" width="0" style="2" hidden="1" customWidth="1"/>
    <col min="8196" max="8196" width="10.140625" style="2" bestFit="1" customWidth="1"/>
    <col min="8197" max="8435" width="9.140625" style="2"/>
    <col min="8436" max="8436" width="75.8554687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0" style="2" hidden="1" customWidth="1"/>
    <col min="8445" max="8445" width="14.28515625" style="2" customWidth="1"/>
    <col min="8446" max="8451" width="0" style="2" hidden="1" customWidth="1"/>
    <col min="8452" max="8452" width="10.140625" style="2" bestFit="1" customWidth="1"/>
    <col min="8453" max="8691" width="9.140625" style="2"/>
    <col min="8692" max="8692" width="75.8554687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0" style="2" hidden="1" customWidth="1"/>
    <col min="8701" max="8701" width="14.28515625" style="2" customWidth="1"/>
    <col min="8702" max="8707" width="0" style="2" hidden="1" customWidth="1"/>
    <col min="8708" max="8708" width="10.140625" style="2" bestFit="1" customWidth="1"/>
    <col min="8709" max="8947" width="9.140625" style="2"/>
    <col min="8948" max="8948" width="75.8554687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0" style="2" hidden="1" customWidth="1"/>
    <col min="8957" max="8957" width="14.28515625" style="2" customWidth="1"/>
    <col min="8958" max="8963" width="0" style="2" hidden="1" customWidth="1"/>
    <col min="8964" max="8964" width="10.140625" style="2" bestFit="1" customWidth="1"/>
    <col min="8965" max="9203" width="9.140625" style="2"/>
    <col min="9204" max="9204" width="75.8554687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0" style="2" hidden="1" customWidth="1"/>
    <col min="9213" max="9213" width="14.28515625" style="2" customWidth="1"/>
    <col min="9214" max="9219" width="0" style="2" hidden="1" customWidth="1"/>
    <col min="9220" max="9220" width="10.140625" style="2" bestFit="1" customWidth="1"/>
    <col min="9221" max="9459" width="9.140625" style="2"/>
    <col min="9460" max="9460" width="75.8554687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0" style="2" hidden="1" customWidth="1"/>
    <col min="9469" max="9469" width="14.28515625" style="2" customWidth="1"/>
    <col min="9470" max="9475" width="0" style="2" hidden="1" customWidth="1"/>
    <col min="9476" max="9476" width="10.140625" style="2" bestFit="1" customWidth="1"/>
    <col min="9477" max="9715" width="9.140625" style="2"/>
    <col min="9716" max="9716" width="75.8554687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0" style="2" hidden="1" customWidth="1"/>
    <col min="9725" max="9725" width="14.28515625" style="2" customWidth="1"/>
    <col min="9726" max="9731" width="0" style="2" hidden="1" customWidth="1"/>
    <col min="9732" max="9732" width="10.140625" style="2" bestFit="1" customWidth="1"/>
    <col min="9733" max="9971" width="9.140625" style="2"/>
    <col min="9972" max="9972" width="75.8554687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0" style="2" hidden="1" customWidth="1"/>
    <col min="9981" max="9981" width="14.28515625" style="2" customWidth="1"/>
    <col min="9982" max="9987" width="0" style="2" hidden="1" customWidth="1"/>
    <col min="9988" max="9988" width="10.140625" style="2" bestFit="1" customWidth="1"/>
    <col min="9989" max="10227" width="9.140625" style="2"/>
    <col min="10228" max="10228" width="75.8554687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0" style="2" hidden="1" customWidth="1"/>
    <col min="10237" max="10237" width="14.28515625" style="2" customWidth="1"/>
    <col min="10238" max="10243" width="0" style="2" hidden="1" customWidth="1"/>
    <col min="10244" max="10244" width="10.140625" style="2" bestFit="1" customWidth="1"/>
    <col min="10245" max="10483" width="9.140625" style="2"/>
    <col min="10484" max="10484" width="75.8554687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0" style="2" hidden="1" customWidth="1"/>
    <col min="10493" max="10493" width="14.28515625" style="2" customWidth="1"/>
    <col min="10494" max="10499" width="0" style="2" hidden="1" customWidth="1"/>
    <col min="10500" max="10500" width="10.140625" style="2" bestFit="1" customWidth="1"/>
    <col min="10501" max="10739" width="9.140625" style="2"/>
    <col min="10740" max="10740" width="75.8554687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0" style="2" hidden="1" customWidth="1"/>
    <col min="10749" max="10749" width="14.28515625" style="2" customWidth="1"/>
    <col min="10750" max="10755" width="0" style="2" hidden="1" customWidth="1"/>
    <col min="10756" max="10756" width="10.140625" style="2" bestFit="1" customWidth="1"/>
    <col min="10757" max="10995" width="9.140625" style="2"/>
    <col min="10996" max="10996" width="75.8554687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0" style="2" hidden="1" customWidth="1"/>
    <col min="11005" max="11005" width="14.28515625" style="2" customWidth="1"/>
    <col min="11006" max="11011" width="0" style="2" hidden="1" customWidth="1"/>
    <col min="11012" max="11012" width="10.140625" style="2" bestFit="1" customWidth="1"/>
    <col min="11013" max="11251" width="9.140625" style="2"/>
    <col min="11252" max="11252" width="75.8554687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0" style="2" hidden="1" customWidth="1"/>
    <col min="11261" max="11261" width="14.28515625" style="2" customWidth="1"/>
    <col min="11262" max="11267" width="0" style="2" hidden="1" customWidth="1"/>
    <col min="11268" max="11268" width="10.140625" style="2" bestFit="1" customWidth="1"/>
    <col min="11269" max="11507" width="9.140625" style="2"/>
    <col min="11508" max="11508" width="75.8554687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0" style="2" hidden="1" customWidth="1"/>
    <col min="11517" max="11517" width="14.28515625" style="2" customWidth="1"/>
    <col min="11518" max="11523" width="0" style="2" hidden="1" customWidth="1"/>
    <col min="11524" max="11524" width="10.140625" style="2" bestFit="1" customWidth="1"/>
    <col min="11525" max="11763" width="9.140625" style="2"/>
    <col min="11764" max="11764" width="75.8554687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0" style="2" hidden="1" customWidth="1"/>
    <col min="11773" max="11773" width="14.28515625" style="2" customWidth="1"/>
    <col min="11774" max="11779" width="0" style="2" hidden="1" customWidth="1"/>
    <col min="11780" max="11780" width="10.140625" style="2" bestFit="1" customWidth="1"/>
    <col min="11781" max="12019" width="9.140625" style="2"/>
    <col min="12020" max="12020" width="75.8554687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0" style="2" hidden="1" customWidth="1"/>
    <col min="12029" max="12029" width="14.28515625" style="2" customWidth="1"/>
    <col min="12030" max="12035" width="0" style="2" hidden="1" customWidth="1"/>
    <col min="12036" max="12036" width="10.140625" style="2" bestFit="1" customWidth="1"/>
    <col min="12037" max="12275" width="9.140625" style="2"/>
    <col min="12276" max="12276" width="75.8554687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0" style="2" hidden="1" customWidth="1"/>
    <col min="12285" max="12285" width="14.28515625" style="2" customWidth="1"/>
    <col min="12286" max="12291" width="0" style="2" hidden="1" customWidth="1"/>
    <col min="12292" max="12292" width="10.140625" style="2" bestFit="1" customWidth="1"/>
    <col min="12293" max="12531" width="9.140625" style="2"/>
    <col min="12532" max="12532" width="75.8554687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0" style="2" hidden="1" customWidth="1"/>
    <col min="12541" max="12541" width="14.28515625" style="2" customWidth="1"/>
    <col min="12542" max="12547" width="0" style="2" hidden="1" customWidth="1"/>
    <col min="12548" max="12548" width="10.140625" style="2" bestFit="1" customWidth="1"/>
    <col min="12549" max="12787" width="9.140625" style="2"/>
    <col min="12788" max="12788" width="75.8554687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0" style="2" hidden="1" customWidth="1"/>
    <col min="12797" max="12797" width="14.28515625" style="2" customWidth="1"/>
    <col min="12798" max="12803" width="0" style="2" hidden="1" customWidth="1"/>
    <col min="12804" max="12804" width="10.140625" style="2" bestFit="1" customWidth="1"/>
    <col min="12805" max="13043" width="9.140625" style="2"/>
    <col min="13044" max="13044" width="75.8554687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0" style="2" hidden="1" customWidth="1"/>
    <col min="13053" max="13053" width="14.28515625" style="2" customWidth="1"/>
    <col min="13054" max="13059" width="0" style="2" hidden="1" customWidth="1"/>
    <col min="13060" max="13060" width="10.140625" style="2" bestFit="1" customWidth="1"/>
    <col min="13061" max="13299" width="9.140625" style="2"/>
    <col min="13300" max="13300" width="75.8554687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0" style="2" hidden="1" customWidth="1"/>
    <col min="13309" max="13309" width="14.28515625" style="2" customWidth="1"/>
    <col min="13310" max="13315" width="0" style="2" hidden="1" customWidth="1"/>
    <col min="13316" max="13316" width="10.140625" style="2" bestFit="1" customWidth="1"/>
    <col min="13317" max="13555" width="9.140625" style="2"/>
    <col min="13556" max="13556" width="75.8554687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0" style="2" hidden="1" customWidth="1"/>
    <col min="13565" max="13565" width="14.28515625" style="2" customWidth="1"/>
    <col min="13566" max="13571" width="0" style="2" hidden="1" customWidth="1"/>
    <col min="13572" max="13572" width="10.140625" style="2" bestFit="1" customWidth="1"/>
    <col min="13573" max="13811" width="9.140625" style="2"/>
    <col min="13812" max="13812" width="75.8554687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0" style="2" hidden="1" customWidth="1"/>
    <col min="13821" max="13821" width="14.28515625" style="2" customWidth="1"/>
    <col min="13822" max="13827" width="0" style="2" hidden="1" customWidth="1"/>
    <col min="13828" max="13828" width="10.140625" style="2" bestFit="1" customWidth="1"/>
    <col min="13829" max="14067" width="9.140625" style="2"/>
    <col min="14068" max="14068" width="75.8554687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0" style="2" hidden="1" customWidth="1"/>
    <col min="14077" max="14077" width="14.28515625" style="2" customWidth="1"/>
    <col min="14078" max="14083" width="0" style="2" hidden="1" customWidth="1"/>
    <col min="14084" max="14084" width="10.140625" style="2" bestFit="1" customWidth="1"/>
    <col min="14085" max="14323" width="9.140625" style="2"/>
    <col min="14324" max="14324" width="75.8554687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0" style="2" hidden="1" customWidth="1"/>
    <col min="14333" max="14333" width="14.28515625" style="2" customWidth="1"/>
    <col min="14334" max="14339" width="0" style="2" hidden="1" customWidth="1"/>
    <col min="14340" max="14340" width="10.140625" style="2" bestFit="1" customWidth="1"/>
    <col min="14341" max="14579" width="9.140625" style="2"/>
    <col min="14580" max="14580" width="75.8554687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0" style="2" hidden="1" customWidth="1"/>
    <col min="14589" max="14589" width="14.28515625" style="2" customWidth="1"/>
    <col min="14590" max="14595" width="0" style="2" hidden="1" customWidth="1"/>
    <col min="14596" max="14596" width="10.140625" style="2" bestFit="1" customWidth="1"/>
    <col min="14597" max="14835" width="9.140625" style="2"/>
    <col min="14836" max="14836" width="75.8554687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0" style="2" hidden="1" customWidth="1"/>
    <col min="14845" max="14845" width="14.28515625" style="2" customWidth="1"/>
    <col min="14846" max="14851" width="0" style="2" hidden="1" customWidth="1"/>
    <col min="14852" max="14852" width="10.140625" style="2" bestFit="1" customWidth="1"/>
    <col min="14853" max="15091" width="9.140625" style="2"/>
    <col min="15092" max="15092" width="75.8554687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0" style="2" hidden="1" customWidth="1"/>
    <col min="15101" max="15101" width="14.28515625" style="2" customWidth="1"/>
    <col min="15102" max="15107" width="0" style="2" hidden="1" customWidth="1"/>
    <col min="15108" max="15108" width="10.140625" style="2" bestFit="1" customWidth="1"/>
    <col min="15109" max="15347" width="9.140625" style="2"/>
    <col min="15348" max="15348" width="75.8554687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0" style="2" hidden="1" customWidth="1"/>
    <col min="15357" max="15357" width="14.28515625" style="2" customWidth="1"/>
    <col min="15358" max="15363" width="0" style="2" hidden="1" customWidth="1"/>
    <col min="15364" max="15364" width="10.140625" style="2" bestFit="1" customWidth="1"/>
    <col min="15365" max="15603" width="9.140625" style="2"/>
    <col min="15604" max="15604" width="75.8554687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0" style="2" hidden="1" customWidth="1"/>
    <col min="15613" max="15613" width="14.28515625" style="2" customWidth="1"/>
    <col min="15614" max="15619" width="0" style="2" hidden="1" customWidth="1"/>
    <col min="15620" max="15620" width="10.140625" style="2" bestFit="1" customWidth="1"/>
    <col min="15621" max="15859" width="9.140625" style="2"/>
    <col min="15860" max="15860" width="75.8554687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0" style="2" hidden="1" customWidth="1"/>
    <col min="15869" max="15869" width="14.28515625" style="2" customWidth="1"/>
    <col min="15870" max="15875" width="0" style="2" hidden="1" customWidth="1"/>
    <col min="15876" max="15876" width="10.140625" style="2" bestFit="1" customWidth="1"/>
    <col min="15877" max="16115" width="9.140625" style="2"/>
    <col min="16116" max="16116" width="75.8554687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0" style="2" hidden="1" customWidth="1"/>
    <col min="16125" max="16125" width="14.28515625" style="2" customWidth="1"/>
    <col min="16126" max="16131" width="0" style="2" hidden="1" customWidth="1"/>
    <col min="16132" max="16132" width="10.140625" style="2" bestFit="1" customWidth="1"/>
    <col min="16133" max="16384" width="9.140625" style="2"/>
  </cols>
  <sheetData>
    <row r="1" spans="1:7" x14ac:dyDescent="0.3">
      <c r="F1" s="123" t="s">
        <v>379</v>
      </c>
    </row>
    <row r="2" spans="1:7" x14ac:dyDescent="0.3">
      <c r="F2" s="151" t="s">
        <v>418</v>
      </c>
    </row>
    <row r="3" spans="1:7" x14ac:dyDescent="0.3">
      <c r="F3" s="151" t="s">
        <v>493</v>
      </c>
    </row>
    <row r="4" spans="1:7" x14ac:dyDescent="0.3">
      <c r="F4" s="94"/>
    </row>
    <row r="5" spans="1:7" s="1" customFormat="1" x14ac:dyDescent="0.3">
      <c r="A5" s="214" t="s">
        <v>348</v>
      </c>
      <c r="B5" s="214"/>
      <c r="C5" s="214"/>
      <c r="D5" s="214"/>
      <c r="E5" s="214"/>
      <c r="F5" s="214"/>
    </row>
    <row r="6" spans="1:7" s="1" customFormat="1" ht="36" customHeight="1" x14ac:dyDescent="0.3">
      <c r="A6" s="212" t="s">
        <v>510</v>
      </c>
      <c r="B6" s="212"/>
      <c r="C6" s="212"/>
      <c r="D6" s="212"/>
      <c r="E6" s="212"/>
      <c r="F6" s="212"/>
    </row>
    <row r="7" spans="1:7" s="1" customFormat="1" x14ac:dyDescent="0.3">
      <c r="A7" s="45"/>
      <c r="B7" s="93"/>
      <c r="C7" s="93"/>
      <c r="D7" s="93"/>
      <c r="E7" s="93"/>
      <c r="F7" s="47" t="s">
        <v>343</v>
      </c>
    </row>
    <row r="8" spans="1:7" ht="28.5" customHeight="1" x14ac:dyDescent="0.25">
      <c r="A8" s="48" t="s">
        <v>0</v>
      </c>
      <c r="B8" s="49" t="s">
        <v>1</v>
      </c>
      <c r="C8" s="49" t="s">
        <v>2</v>
      </c>
      <c r="D8" s="49" t="s">
        <v>3</v>
      </c>
      <c r="E8" s="49" t="s">
        <v>4</v>
      </c>
      <c r="F8" s="50" t="s">
        <v>286</v>
      </c>
    </row>
    <row r="9" spans="1:7" s="3" customFormat="1" ht="40.5" customHeight="1" x14ac:dyDescent="0.25">
      <c r="A9" s="51" t="s">
        <v>5</v>
      </c>
      <c r="B9" s="52" t="s">
        <v>6</v>
      </c>
      <c r="C9" s="52" t="s">
        <v>7</v>
      </c>
      <c r="D9" s="52" t="s">
        <v>161</v>
      </c>
      <c r="E9" s="52" t="s">
        <v>8</v>
      </c>
      <c r="F9" s="106">
        <f>F10+F36+F29</f>
        <v>25682.03</v>
      </c>
      <c r="G9" s="9"/>
    </row>
    <row r="10" spans="1:7" outlineLevel="1" x14ac:dyDescent="0.25">
      <c r="A10" s="53" t="s">
        <v>9</v>
      </c>
      <c r="B10" s="54" t="s">
        <v>6</v>
      </c>
      <c r="C10" s="54" t="s">
        <v>10</v>
      </c>
      <c r="D10" s="54" t="s">
        <v>161</v>
      </c>
      <c r="E10" s="54" t="s">
        <v>8</v>
      </c>
      <c r="F10" s="107">
        <f>F11+F20</f>
        <v>5640.6</v>
      </c>
    </row>
    <row r="11" spans="1:7" ht="37.5" customHeight="1" outlineLevel="2" x14ac:dyDescent="0.25">
      <c r="A11" s="53" t="s">
        <v>11</v>
      </c>
      <c r="B11" s="54" t="s">
        <v>6</v>
      </c>
      <c r="C11" s="54" t="s">
        <v>12</v>
      </c>
      <c r="D11" s="54" t="s">
        <v>161</v>
      </c>
      <c r="E11" s="54" t="s">
        <v>8</v>
      </c>
      <c r="F11" s="107">
        <f>F12</f>
        <v>5159</v>
      </c>
    </row>
    <row r="12" spans="1:7" ht="20.25" customHeight="1" outlineLevel="4" x14ac:dyDescent="0.25">
      <c r="A12" s="53" t="s">
        <v>176</v>
      </c>
      <c r="B12" s="54" t="s">
        <v>6</v>
      </c>
      <c r="C12" s="54" t="s">
        <v>12</v>
      </c>
      <c r="D12" s="54" t="s">
        <v>162</v>
      </c>
      <c r="E12" s="54" t="s">
        <v>8</v>
      </c>
      <c r="F12" s="107">
        <f>F13</f>
        <v>5159</v>
      </c>
    </row>
    <row r="13" spans="1:7" ht="39" customHeight="1" outlineLevel="5" x14ac:dyDescent="0.25">
      <c r="A13" s="53" t="s">
        <v>13</v>
      </c>
      <c r="B13" s="54" t="s">
        <v>6</v>
      </c>
      <c r="C13" s="54" t="s">
        <v>12</v>
      </c>
      <c r="D13" s="54" t="s">
        <v>163</v>
      </c>
      <c r="E13" s="54" t="s">
        <v>8</v>
      </c>
      <c r="F13" s="107">
        <f>F14+F16+F18</f>
        <v>5159</v>
      </c>
    </row>
    <row r="14" spans="1:7" ht="57.75" customHeight="1" outlineLevel="6" x14ac:dyDescent="0.25">
      <c r="A14" s="53" t="s">
        <v>14</v>
      </c>
      <c r="B14" s="54" t="s">
        <v>6</v>
      </c>
      <c r="C14" s="54" t="s">
        <v>12</v>
      </c>
      <c r="D14" s="54" t="s">
        <v>163</v>
      </c>
      <c r="E14" s="54" t="s">
        <v>15</v>
      </c>
      <c r="F14" s="107">
        <f>F15</f>
        <v>5025.6000000000004</v>
      </c>
    </row>
    <row r="15" spans="1:7" ht="21.75" customHeight="1" outlineLevel="7" x14ac:dyDescent="0.25">
      <c r="A15" s="53" t="s">
        <v>16</v>
      </c>
      <c r="B15" s="54" t="s">
        <v>6</v>
      </c>
      <c r="C15" s="54" t="s">
        <v>12</v>
      </c>
      <c r="D15" s="54" t="s">
        <v>163</v>
      </c>
      <c r="E15" s="54" t="s">
        <v>17</v>
      </c>
      <c r="F15" s="108">
        <v>5025.6000000000004</v>
      </c>
    </row>
    <row r="16" spans="1:7" ht="21.75" customHeight="1" outlineLevel="6" x14ac:dyDescent="0.25">
      <c r="A16" s="53" t="s">
        <v>18</v>
      </c>
      <c r="B16" s="54" t="s">
        <v>6</v>
      </c>
      <c r="C16" s="54" t="s">
        <v>12</v>
      </c>
      <c r="D16" s="54" t="s">
        <v>163</v>
      </c>
      <c r="E16" s="54" t="s">
        <v>19</v>
      </c>
      <c r="F16" s="107">
        <f>F17</f>
        <v>132.4</v>
      </c>
    </row>
    <row r="17" spans="1:6" ht="37.5" outlineLevel="7" x14ac:dyDescent="0.25">
      <c r="A17" s="53" t="s">
        <v>20</v>
      </c>
      <c r="B17" s="54" t="s">
        <v>6</v>
      </c>
      <c r="C17" s="54" t="s">
        <v>12</v>
      </c>
      <c r="D17" s="54" t="s">
        <v>163</v>
      </c>
      <c r="E17" s="54" t="s">
        <v>21</v>
      </c>
      <c r="F17" s="109">
        <v>132.4</v>
      </c>
    </row>
    <row r="18" spans="1:6" outlineLevel="6" x14ac:dyDescent="0.25">
      <c r="A18" s="53" t="s">
        <v>22</v>
      </c>
      <c r="B18" s="54" t="s">
        <v>6</v>
      </c>
      <c r="C18" s="54" t="s">
        <v>12</v>
      </c>
      <c r="D18" s="54" t="s">
        <v>163</v>
      </c>
      <c r="E18" s="54" t="s">
        <v>23</v>
      </c>
      <c r="F18" s="107">
        <f>F19</f>
        <v>1</v>
      </c>
    </row>
    <row r="19" spans="1:6" outlineLevel="7" x14ac:dyDescent="0.25">
      <c r="A19" s="53" t="s">
        <v>24</v>
      </c>
      <c r="B19" s="54" t="s">
        <v>6</v>
      </c>
      <c r="C19" s="54" t="s">
        <v>12</v>
      </c>
      <c r="D19" s="54" t="s">
        <v>163</v>
      </c>
      <c r="E19" s="54" t="s">
        <v>25</v>
      </c>
      <c r="F19" s="109">
        <v>1</v>
      </c>
    </row>
    <row r="20" spans="1:6" outlineLevel="2" x14ac:dyDescent="0.25">
      <c r="A20" s="53" t="s">
        <v>26</v>
      </c>
      <c r="B20" s="54" t="s">
        <v>6</v>
      </c>
      <c r="C20" s="54" t="s">
        <v>27</v>
      </c>
      <c r="D20" s="54" t="s">
        <v>161</v>
      </c>
      <c r="E20" s="54" t="s">
        <v>8</v>
      </c>
      <c r="F20" s="107">
        <f>F21</f>
        <v>481.6</v>
      </c>
    </row>
    <row r="21" spans="1:6" ht="39.75" customHeight="1" outlineLevel="3" x14ac:dyDescent="0.25">
      <c r="A21" s="53" t="s">
        <v>569</v>
      </c>
      <c r="B21" s="54" t="s">
        <v>6</v>
      </c>
      <c r="C21" s="54" t="s">
        <v>27</v>
      </c>
      <c r="D21" s="54" t="s">
        <v>164</v>
      </c>
      <c r="E21" s="54" t="s">
        <v>8</v>
      </c>
      <c r="F21" s="107">
        <f>F22</f>
        <v>481.6</v>
      </c>
    </row>
    <row r="22" spans="1:6" ht="17.25" customHeight="1" outlineLevel="4" x14ac:dyDescent="0.25">
      <c r="A22" s="53" t="s">
        <v>570</v>
      </c>
      <c r="B22" s="54" t="s">
        <v>6</v>
      </c>
      <c r="C22" s="54" t="s">
        <v>27</v>
      </c>
      <c r="D22" s="54" t="s">
        <v>165</v>
      </c>
      <c r="E22" s="54" t="s">
        <v>8</v>
      </c>
      <c r="F22" s="107">
        <f>F23+F26</f>
        <v>481.6</v>
      </c>
    </row>
    <row r="23" spans="1:6" ht="37.5" customHeight="1" outlineLevel="5" x14ac:dyDescent="0.25">
      <c r="A23" s="53" t="s">
        <v>28</v>
      </c>
      <c r="B23" s="54" t="s">
        <v>6</v>
      </c>
      <c r="C23" s="54" t="s">
        <v>27</v>
      </c>
      <c r="D23" s="54" t="s">
        <v>166</v>
      </c>
      <c r="E23" s="54" t="s">
        <v>8</v>
      </c>
      <c r="F23" s="107">
        <f>F24</f>
        <v>452.3</v>
      </c>
    </row>
    <row r="24" spans="1:6" ht="18.75" customHeight="1" outlineLevel="6" x14ac:dyDescent="0.25">
      <c r="A24" s="53" t="s">
        <v>18</v>
      </c>
      <c r="B24" s="54" t="s">
        <v>6</v>
      </c>
      <c r="C24" s="54" t="s">
        <v>27</v>
      </c>
      <c r="D24" s="54" t="s">
        <v>166</v>
      </c>
      <c r="E24" s="54" t="s">
        <v>19</v>
      </c>
      <c r="F24" s="107">
        <f>F25</f>
        <v>452.3</v>
      </c>
    </row>
    <row r="25" spans="1:6" ht="37.5" outlineLevel="7" x14ac:dyDescent="0.25">
      <c r="A25" s="53" t="s">
        <v>20</v>
      </c>
      <c r="B25" s="54" t="s">
        <v>6</v>
      </c>
      <c r="C25" s="54" t="s">
        <v>27</v>
      </c>
      <c r="D25" s="54" t="s">
        <v>166</v>
      </c>
      <c r="E25" s="54" t="s">
        <v>21</v>
      </c>
      <c r="F25" s="109">
        <v>452.3</v>
      </c>
    </row>
    <row r="26" spans="1:6" outlineLevel="5" x14ac:dyDescent="0.25">
      <c r="A26" s="53" t="s">
        <v>29</v>
      </c>
      <c r="B26" s="54" t="s">
        <v>6</v>
      </c>
      <c r="C26" s="54" t="s">
        <v>27</v>
      </c>
      <c r="D26" s="54" t="s">
        <v>167</v>
      </c>
      <c r="E26" s="54" t="s">
        <v>8</v>
      </c>
      <c r="F26" s="107">
        <f>F27</f>
        <v>29.3</v>
      </c>
    </row>
    <row r="27" spans="1:6" ht="19.5" customHeight="1" outlineLevel="6" x14ac:dyDescent="0.25">
      <c r="A27" s="53" t="s">
        <v>18</v>
      </c>
      <c r="B27" s="54" t="s">
        <v>6</v>
      </c>
      <c r="C27" s="54" t="s">
        <v>27</v>
      </c>
      <c r="D27" s="54" t="s">
        <v>167</v>
      </c>
      <c r="E27" s="54" t="s">
        <v>19</v>
      </c>
      <c r="F27" s="107">
        <f>F28</f>
        <v>29.3</v>
      </c>
    </row>
    <row r="28" spans="1:6" ht="37.5" outlineLevel="7" x14ac:dyDescent="0.25">
      <c r="A28" s="53" t="s">
        <v>20</v>
      </c>
      <c r="B28" s="54" t="s">
        <v>6</v>
      </c>
      <c r="C28" s="54" t="s">
        <v>27</v>
      </c>
      <c r="D28" s="54" t="s">
        <v>167</v>
      </c>
      <c r="E28" s="54" t="s">
        <v>21</v>
      </c>
      <c r="F28" s="109">
        <v>29.3</v>
      </c>
    </row>
    <row r="29" spans="1:6" outlineLevel="7" x14ac:dyDescent="0.25">
      <c r="A29" s="53" t="s">
        <v>155</v>
      </c>
      <c r="B29" s="54" t="s">
        <v>6</v>
      </c>
      <c r="C29" s="54" t="s">
        <v>30</v>
      </c>
      <c r="D29" s="54" t="s">
        <v>161</v>
      </c>
      <c r="E29" s="54" t="s">
        <v>8</v>
      </c>
      <c r="F29" s="107">
        <f t="shared" ref="F29:F34" si="0">F30</f>
        <v>1170.5</v>
      </c>
    </row>
    <row r="30" spans="1:6" outlineLevel="7" x14ac:dyDescent="0.25">
      <c r="A30" s="53" t="s">
        <v>156</v>
      </c>
      <c r="B30" s="54" t="s">
        <v>6</v>
      </c>
      <c r="C30" s="54" t="s">
        <v>157</v>
      </c>
      <c r="D30" s="54" t="s">
        <v>161</v>
      </c>
      <c r="E30" s="54" t="s">
        <v>8</v>
      </c>
      <c r="F30" s="107">
        <f t="shared" si="0"/>
        <v>1170.5</v>
      </c>
    </row>
    <row r="31" spans="1:6" ht="20.25" customHeight="1" outlineLevel="7" x14ac:dyDescent="0.25">
      <c r="A31" s="53" t="s">
        <v>176</v>
      </c>
      <c r="B31" s="54" t="s">
        <v>6</v>
      </c>
      <c r="C31" s="54" t="s">
        <v>157</v>
      </c>
      <c r="D31" s="54" t="s">
        <v>162</v>
      </c>
      <c r="E31" s="54" t="s">
        <v>8</v>
      </c>
      <c r="F31" s="107">
        <f t="shared" si="0"/>
        <v>1170.5</v>
      </c>
    </row>
    <row r="32" spans="1:6" ht="20.25" customHeight="1" outlineLevel="7" x14ac:dyDescent="0.25">
      <c r="A32" s="53" t="s">
        <v>548</v>
      </c>
      <c r="B32" s="54" t="s">
        <v>6</v>
      </c>
      <c r="C32" s="54" t="s">
        <v>157</v>
      </c>
      <c r="D32" s="54" t="s">
        <v>547</v>
      </c>
      <c r="E32" s="54" t="s">
        <v>8</v>
      </c>
      <c r="F32" s="107">
        <f t="shared" si="0"/>
        <v>1170.5</v>
      </c>
    </row>
    <row r="33" spans="1:7" ht="54" customHeight="1" outlineLevel="7" x14ac:dyDescent="0.25">
      <c r="A33" s="33" t="s">
        <v>530</v>
      </c>
      <c r="B33" s="54" t="s">
        <v>6</v>
      </c>
      <c r="C33" s="54" t="s">
        <v>157</v>
      </c>
      <c r="D33" s="55">
        <v>9919151180</v>
      </c>
      <c r="E33" s="54" t="s">
        <v>8</v>
      </c>
      <c r="F33" s="107">
        <f t="shared" si="0"/>
        <v>1170.5</v>
      </c>
    </row>
    <row r="34" spans="1:7" outlineLevel="7" x14ac:dyDescent="0.25">
      <c r="A34" s="53" t="s">
        <v>31</v>
      </c>
      <c r="B34" s="54" t="s">
        <v>6</v>
      </c>
      <c r="C34" s="54" t="s">
        <v>157</v>
      </c>
      <c r="D34" s="55">
        <v>9919151180</v>
      </c>
      <c r="E34" s="54" t="s">
        <v>32</v>
      </c>
      <c r="F34" s="107">
        <f t="shared" si="0"/>
        <v>1170.5</v>
      </c>
    </row>
    <row r="35" spans="1:7" outlineLevel="7" x14ac:dyDescent="0.25">
      <c r="A35" s="53" t="s">
        <v>158</v>
      </c>
      <c r="B35" s="54" t="s">
        <v>6</v>
      </c>
      <c r="C35" s="54" t="s">
        <v>157</v>
      </c>
      <c r="D35" s="55">
        <v>9919151180</v>
      </c>
      <c r="E35" s="54" t="s">
        <v>159</v>
      </c>
      <c r="F35" s="109">
        <v>1170.5</v>
      </c>
    </row>
    <row r="36" spans="1:7" ht="54" customHeight="1" outlineLevel="1" x14ac:dyDescent="0.25">
      <c r="A36" s="53" t="s">
        <v>33</v>
      </c>
      <c r="B36" s="54" t="s">
        <v>6</v>
      </c>
      <c r="C36" s="54" t="s">
        <v>34</v>
      </c>
      <c r="D36" s="54" t="s">
        <v>161</v>
      </c>
      <c r="E36" s="54" t="s">
        <v>8</v>
      </c>
      <c r="F36" s="107">
        <f>F37</f>
        <v>18870.93</v>
      </c>
    </row>
    <row r="37" spans="1:7" ht="36" customHeight="1" outlineLevel="2" x14ac:dyDescent="0.25">
      <c r="A37" s="53" t="s">
        <v>35</v>
      </c>
      <c r="B37" s="54" t="s">
        <v>6</v>
      </c>
      <c r="C37" s="54" t="s">
        <v>36</v>
      </c>
      <c r="D37" s="54" t="s">
        <v>161</v>
      </c>
      <c r="E37" s="54" t="s">
        <v>8</v>
      </c>
      <c r="F37" s="107">
        <f>F38</f>
        <v>18870.93</v>
      </c>
    </row>
    <row r="38" spans="1:7" ht="38.25" customHeight="1" outlineLevel="3" x14ac:dyDescent="0.25">
      <c r="A38" s="53" t="s">
        <v>571</v>
      </c>
      <c r="B38" s="54" t="s">
        <v>6</v>
      </c>
      <c r="C38" s="54" t="s">
        <v>36</v>
      </c>
      <c r="D38" s="54" t="s">
        <v>168</v>
      </c>
      <c r="E38" s="54" t="s">
        <v>8</v>
      </c>
      <c r="F38" s="107">
        <f>F39+F42+F45</f>
        <v>18870.93</v>
      </c>
    </row>
    <row r="39" spans="1:7" ht="39.75" customHeight="1" outlineLevel="5" x14ac:dyDescent="0.25">
      <c r="A39" s="53" t="s">
        <v>37</v>
      </c>
      <c r="B39" s="54" t="s">
        <v>6</v>
      </c>
      <c r="C39" s="54" t="s">
        <v>36</v>
      </c>
      <c r="D39" s="54" t="s">
        <v>169</v>
      </c>
      <c r="E39" s="54" t="s">
        <v>8</v>
      </c>
      <c r="F39" s="107">
        <f>F40</f>
        <v>5231.2030000000004</v>
      </c>
    </row>
    <row r="40" spans="1:7" outlineLevel="6" x14ac:dyDescent="0.25">
      <c r="A40" s="53" t="s">
        <v>31</v>
      </c>
      <c r="B40" s="54" t="s">
        <v>6</v>
      </c>
      <c r="C40" s="54" t="s">
        <v>36</v>
      </c>
      <c r="D40" s="56" t="s">
        <v>169</v>
      </c>
      <c r="E40" s="54" t="s">
        <v>32</v>
      </c>
      <c r="F40" s="107">
        <f>F41</f>
        <v>5231.2030000000004</v>
      </c>
    </row>
    <row r="41" spans="1:7" outlineLevel="7" x14ac:dyDescent="0.25">
      <c r="A41" s="53" t="s">
        <v>38</v>
      </c>
      <c r="B41" s="54" t="s">
        <v>6</v>
      </c>
      <c r="C41" s="54" t="s">
        <v>36</v>
      </c>
      <c r="D41" s="56" t="s">
        <v>169</v>
      </c>
      <c r="E41" s="54" t="s">
        <v>39</v>
      </c>
      <c r="F41" s="109">
        <v>5231.2030000000004</v>
      </c>
    </row>
    <row r="42" spans="1:7" ht="37.5" outlineLevel="7" x14ac:dyDescent="0.25">
      <c r="A42" s="53" t="s">
        <v>616</v>
      </c>
      <c r="B42" s="54" t="s">
        <v>6</v>
      </c>
      <c r="C42" s="54" t="s">
        <v>36</v>
      </c>
      <c r="D42" s="54" t="s">
        <v>615</v>
      </c>
      <c r="E42" s="54" t="s">
        <v>8</v>
      </c>
      <c r="F42" s="109">
        <f>F43</f>
        <v>318.93</v>
      </c>
    </row>
    <row r="43" spans="1:7" outlineLevel="7" x14ac:dyDescent="0.25">
      <c r="A43" s="53" t="s">
        <v>31</v>
      </c>
      <c r="B43" s="54" t="s">
        <v>6</v>
      </c>
      <c r="C43" s="54" t="s">
        <v>36</v>
      </c>
      <c r="D43" s="56" t="s">
        <v>615</v>
      </c>
      <c r="E43" s="54" t="s">
        <v>32</v>
      </c>
      <c r="F43" s="109">
        <f>F44</f>
        <v>318.93</v>
      </c>
    </row>
    <row r="44" spans="1:7" outlineLevel="7" x14ac:dyDescent="0.25">
      <c r="A44" s="53" t="s">
        <v>38</v>
      </c>
      <c r="B44" s="54" t="s">
        <v>6</v>
      </c>
      <c r="C44" s="54" t="s">
        <v>36</v>
      </c>
      <c r="D44" s="56" t="s">
        <v>615</v>
      </c>
      <c r="E44" s="54" t="s">
        <v>39</v>
      </c>
      <c r="F44" s="109">
        <v>318.93</v>
      </c>
    </row>
    <row r="45" spans="1:7" ht="75" customHeight="1" outlineLevel="7" x14ac:dyDescent="0.25">
      <c r="A45" s="53" t="s">
        <v>522</v>
      </c>
      <c r="B45" s="54" t="s">
        <v>6</v>
      </c>
      <c r="C45" s="54" t="s">
        <v>36</v>
      </c>
      <c r="D45" s="54" t="s">
        <v>355</v>
      </c>
      <c r="E45" s="54" t="s">
        <v>8</v>
      </c>
      <c r="F45" s="109">
        <f>F46</f>
        <v>13320.797</v>
      </c>
    </row>
    <row r="46" spans="1:7" outlineLevel="7" x14ac:dyDescent="0.25">
      <c r="A46" s="53" t="s">
        <v>31</v>
      </c>
      <c r="B46" s="54" t="s">
        <v>6</v>
      </c>
      <c r="C46" s="54" t="s">
        <v>36</v>
      </c>
      <c r="D46" s="54" t="s">
        <v>355</v>
      </c>
      <c r="E46" s="54" t="s">
        <v>32</v>
      </c>
      <c r="F46" s="109">
        <f>F47</f>
        <v>13320.797</v>
      </c>
    </row>
    <row r="47" spans="1:7" outlineLevel="7" x14ac:dyDescent="0.25">
      <c r="A47" s="53" t="s">
        <v>38</v>
      </c>
      <c r="B47" s="54" t="s">
        <v>6</v>
      </c>
      <c r="C47" s="54" t="s">
        <v>36</v>
      </c>
      <c r="D47" s="54" t="s">
        <v>355</v>
      </c>
      <c r="E47" s="54" t="s">
        <v>39</v>
      </c>
      <c r="F47" s="109">
        <v>13320.797</v>
      </c>
    </row>
    <row r="48" spans="1:7" s="3" customFormat="1" ht="21.75" customHeight="1" x14ac:dyDescent="0.25">
      <c r="A48" s="51" t="s">
        <v>40</v>
      </c>
      <c r="B48" s="52" t="s">
        <v>41</v>
      </c>
      <c r="C48" s="52" t="s">
        <v>7</v>
      </c>
      <c r="D48" s="52" t="s">
        <v>161</v>
      </c>
      <c r="E48" s="52" t="s">
        <v>8</v>
      </c>
      <c r="F48" s="106">
        <f>F49+F131+F137+F168+F197+F210+F216+F226+F252+F241+F143</f>
        <v>97143.097999999998</v>
      </c>
      <c r="G48" s="9"/>
    </row>
    <row r="49" spans="1:6" outlineLevel="1" x14ac:dyDescent="0.25">
      <c r="A49" s="53" t="s">
        <v>9</v>
      </c>
      <c r="B49" s="54" t="s">
        <v>41</v>
      </c>
      <c r="C49" s="54" t="s">
        <v>10</v>
      </c>
      <c r="D49" s="54" t="s">
        <v>161</v>
      </c>
      <c r="E49" s="54" t="s">
        <v>8</v>
      </c>
      <c r="F49" s="107">
        <f>F50+F55+F62+F68+F73</f>
        <v>53400.453000000001</v>
      </c>
    </row>
    <row r="50" spans="1:6" ht="37.5" outlineLevel="2" x14ac:dyDescent="0.25">
      <c r="A50" s="53" t="s">
        <v>42</v>
      </c>
      <c r="B50" s="54" t="s">
        <v>41</v>
      </c>
      <c r="C50" s="54" t="s">
        <v>43</v>
      </c>
      <c r="D50" s="54" t="s">
        <v>161</v>
      </c>
      <c r="E50" s="54" t="s">
        <v>8</v>
      </c>
      <c r="F50" s="107">
        <f>F51</f>
        <v>2135.65</v>
      </c>
    </row>
    <row r="51" spans="1:6" ht="20.25" customHeight="1" outlineLevel="3" x14ac:dyDescent="0.25">
      <c r="A51" s="53" t="s">
        <v>176</v>
      </c>
      <c r="B51" s="54" t="s">
        <v>41</v>
      </c>
      <c r="C51" s="54" t="s">
        <v>43</v>
      </c>
      <c r="D51" s="54" t="s">
        <v>162</v>
      </c>
      <c r="E51" s="54" t="s">
        <v>8</v>
      </c>
      <c r="F51" s="107">
        <f>F52</f>
        <v>2135.65</v>
      </c>
    </row>
    <row r="52" spans="1:6" outlineLevel="5" x14ac:dyDescent="0.25">
      <c r="A52" s="53" t="s">
        <v>44</v>
      </c>
      <c r="B52" s="54" t="s">
        <v>41</v>
      </c>
      <c r="C52" s="54" t="s">
        <v>43</v>
      </c>
      <c r="D52" s="54" t="s">
        <v>170</v>
      </c>
      <c r="E52" s="54" t="s">
        <v>8</v>
      </c>
      <c r="F52" s="107">
        <f>F53</f>
        <v>2135.65</v>
      </c>
    </row>
    <row r="53" spans="1:6" ht="56.25" customHeight="1" outlineLevel="6" x14ac:dyDescent="0.25">
      <c r="A53" s="53" t="s">
        <v>14</v>
      </c>
      <c r="B53" s="54" t="s">
        <v>41</v>
      </c>
      <c r="C53" s="54" t="s">
        <v>43</v>
      </c>
      <c r="D53" s="54" t="s">
        <v>170</v>
      </c>
      <c r="E53" s="54" t="s">
        <v>15</v>
      </c>
      <c r="F53" s="107">
        <f>F54</f>
        <v>2135.65</v>
      </c>
    </row>
    <row r="54" spans="1:6" ht="19.5" customHeight="1" outlineLevel="7" x14ac:dyDescent="0.25">
      <c r="A54" s="53" t="s">
        <v>16</v>
      </c>
      <c r="B54" s="54" t="s">
        <v>41</v>
      </c>
      <c r="C54" s="54" t="s">
        <v>43</v>
      </c>
      <c r="D54" s="54" t="s">
        <v>170</v>
      </c>
      <c r="E54" s="54" t="s">
        <v>17</v>
      </c>
      <c r="F54" s="109">
        <v>2135.65</v>
      </c>
    </row>
    <row r="55" spans="1:6" ht="55.5" customHeight="1" outlineLevel="2" x14ac:dyDescent="0.25">
      <c r="A55" s="53" t="s">
        <v>45</v>
      </c>
      <c r="B55" s="54" t="s">
        <v>41</v>
      </c>
      <c r="C55" s="54" t="s">
        <v>46</v>
      </c>
      <c r="D55" s="54" t="s">
        <v>161</v>
      </c>
      <c r="E55" s="54" t="s">
        <v>8</v>
      </c>
      <c r="F55" s="107">
        <f>F56</f>
        <v>12911.87</v>
      </c>
    </row>
    <row r="56" spans="1:6" ht="19.5" customHeight="1" outlineLevel="3" x14ac:dyDescent="0.25">
      <c r="A56" s="53" t="s">
        <v>176</v>
      </c>
      <c r="B56" s="54" t="s">
        <v>41</v>
      </c>
      <c r="C56" s="54" t="s">
        <v>46</v>
      </c>
      <c r="D56" s="54" t="s">
        <v>162</v>
      </c>
      <c r="E56" s="54" t="s">
        <v>8</v>
      </c>
      <c r="F56" s="107">
        <f>F57</f>
        <v>12911.87</v>
      </c>
    </row>
    <row r="57" spans="1:6" ht="39" customHeight="1" outlineLevel="5" x14ac:dyDescent="0.25">
      <c r="A57" s="53" t="s">
        <v>13</v>
      </c>
      <c r="B57" s="54" t="s">
        <v>41</v>
      </c>
      <c r="C57" s="54" t="s">
        <v>46</v>
      </c>
      <c r="D57" s="54" t="s">
        <v>163</v>
      </c>
      <c r="E57" s="54" t="s">
        <v>8</v>
      </c>
      <c r="F57" s="107">
        <f>F58+F60</f>
        <v>12911.87</v>
      </c>
    </row>
    <row r="58" spans="1:6" ht="54" customHeight="1" outlineLevel="6" x14ac:dyDescent="0.25">
      <c r="A58" s="53" t="s">
        <v>14</v>
      </c>
      <c r="B58" s="54" t="s">
        <v>41</v>
      </c>
      <c r="C58" s="54" t="s">
        <v>46</v>
      </c>
      <c r="D58" s="54" t="s">
        <v>163</v>
      </c>
      <c r="E58" s="54" t="s">
        <v>15</v>
      </c>
      <c r="F58" s="107">
        <f>F59</f>
        <v>12844.87</v>
      </c>
    </row>
    <row r="59" spans="1:6" ht="18.75" customHeight="1" outlineLevel="7" x14ac:dyDescent="0.25">
      <c r="A59" s="53" t="s">
        <v>16</v>
      </c>
      <c r="B59" s="54" t="s">
        <v>41</v>
      </c>
      <c r="C59" s="54" t="s">
        <v>46</v>
      </c>
      <c r="D59" s="54" t="s">
        <v>163</v>
      </c>
      <c r="E59" s="54" t="s">
        <v>17</v>
      </c>
      <c r="F59" s="109">
        <v>12844.87</v>
      </c>
    </row>
    <row r="60" spans="1:6" ht="21" customHeight="1" outlineLevel="6" x14ac:dyDescent="0.25">
      <c r="A60" s="53" t="s">
        <v>18</v>
      </c>
      <c r="B60" s="54" t="s">
        <v>41</v>
      </c>
      <c r="C60" s="54" t="s">
        <v>46</v>
      </c>
      <c r="D60" s="54" t="s">
        <v>163</v>
      </c>
      <c r="E60" s="54" t="s">
        <v>19</v>
      </c>
      <c r="F60" s="107">
        <f>F61</f>
        <v>67</v>
      </c>
    </row>
    <row r="61" spans="1:6" ht="37.5" outlineLevel="7" x14ac:dyDescent="0.25">
      <c r="A61" s="53" t="s">
        <v>20</v>
      </c>
      <c r="B61" s="54" t="s">
        <v>41</v>
      </c>
      <c r="C61" s="54" t="s">
        <v>46</v>
      </c>
      <c r="D61" s="54" t="s">
        <v>163</v>
      </c>
      <c r="E61" s="54" t="s">
        <v>21</v>
      </c>
      <c r="F61" s="109">
        <v>67</v>
      </c>
    </row>
    <row r="62" spans="1:6" outlineLevel="7" x14ac:dyDescent="0.25">
      <c r="A62" s="53" t="s">
        <v>399</v>
      </c>
      <c r="B62" s="54" t="s">
        <v>41</v>
      </c>
      <c r="C62" s="54" t="s">
        <v>400</v>
      </c>
      <c r="D62" s="54" t="s">
        <v>161</v>
      </c>
      <c r="E62" s="54" t="s">
        <v>8</v>
      </c>
      <c r="F62" s="109">
        <f>F63</f>
        <v>17.856000000000002</v>
      </c>
    </row>
    <row r="63" spans="1:6" ht="19.5" customHeight="1" outlineLevel="7" x14ac:dyDescent="0.25">
      <c r="A63" s="53" t="s">
        <v>176</v>
      </c>
      <c r="B63" s="54" t="s">
        <v>41</v>
      </c>
      <c r="C63" s="54" t="s">
        <v>400</v>
      </c>
      <c r="D63" s="54" t="s">
        <v>162</v>
      </c>
      <c r="E63" s="54" t="s">
        <v>8</v>
      </c>
      <c r="F63" s="109">
        <f>F65</f>
        <v>17.856000000000002</v>
      </c>
    </row>
    <row r="64" spans="1:6" ht="19.5" customHeight="1" outlineLevel="7" x14ac:dyDescent="0.25">
      <c r="A64" s="53" t="s">
        <v>548</v>
      </c>
      <c r="B64" s="54" t="s">
        <v>41</v>
      </c>
      <c r="C64" s="54" t="s">
        <v>400</v>
      </c>
      <c r="D64" s="54" t="s">
        <v>547</v>
      </c>
      <c r="E64" s="54" t="s">
        <v>8</v>
      </c>
      <c r="F64" s="109">
        <f>F65</f>
        <v>17.856000000000002</v>
      </c>
    </row>
    <row r="65" spans="1:6" ht="94.5" customHeight="1" outlineLevel="7" x14ac:dyDescent="0.25">
      <c r="A65" s="53" t="s">
        <v>572</v>
      </c>
      <c r="B65" s="54" t="s">
        <v>41</v>
      </c>
      <c r="C65" s="54" t="s">
        <v>400</v>
      </c>
      <c r="D65" s="54" t="s">
        <v>566</v>
      </c>
      <c r="E65" s="54" t="s">
        <v>8</v>
      </c>
      <c r="F65" s="109">
        <f>F66</f>
        <v>17.856000000000002</v>
      </c>
    </row>
    <row r="66" spans="1:6" ht="20.25" customHeight="1" outlineLevel="7" x14ac:dyDescent="0.25">
      <c r="A66" s="53" t="s">
        <v>18</v>
      </c>
      <c r="B66" s="54" t="s">
        <v>41</v>
      </c>
      <c r="C66" s="54" t="s">
        <v>400</v>
      </c>
      <c r="D66" s="54" t="s">
        <v>566</v>
      </c>
      <c r="E66" s="54" t="s">
        <v>19</v>
      </c>
      <c r="F66" s="109">
        <f>F67</f>
        <v>17.856000000000002</v>
      </c>
    </row>
    <row r="67" spans="1:6" ht="37.5" outlineLevel="7" x14ac:dyDescent="0.25">
      <c r="A67" s="53" t="s">
        <v>20</v>
      </c>
      <c r="B67" s="54" t="s">
        <v>41</v>
      </c>
      <c r="C67" s="54" t="s">
        <v>400</v>
      </c>
      <c r="D67" s="54" t="s">
        <v>566</v>
      </c>
      <c r="E67" s="54" t="s">
        <v>21</v>
      </c>
      <c r="F67" s="109">
        <v>17.856000000000002</v>
      </c>
    </row>
    <row r="68" spans="1:6" ht="37.5" customHeight="1" outlineLevel="2" x14ac:dyDescent="0.25">
      <c r="A68" s="53" t="s">
        <v>11</v>
      </c>
      <c r="B68" s="54" t="s">
        <v>41</v>
      </c>
      <c r="C68" s="54" t="s">
        <v>12</v>
      </c>
      <c r="D68" s="54" t="s">
        <v>161</v>
      </c>
      <c r="E68" s="54" t="s">
        <v>8</v>
      </c>
      <c r="F68" s="107">
        <f>F69</f>
        <v>594.24</v>
      </c>
    </row>
    <row r="69" spans="1:6" ht="18.75" customHeight="1" outlineLevel="4" x14ac:dyDescent="0.25">
      <c r="A69" s="53" t="s">
        <v>176</v>
      </c>
      <c r="B69" s="54" t="s">
        <v>41</v>
      </c>
      <c r="C69" s="54" t="s">
        <v>12</v>
      </c>
      <c r="D69" s="54" t="s">
        <v>162</v>
      </c>
      <c r="E69" s="54" t="s">
        <v>8</v>
      </c>
      <c r="F69" s="107">
        <f>F70</f>
        <v>594.24</v>
      </c>
    </row>
    <row r="70" spans="1:6" ht="21" customHeight="1" outlineLevel="5" x14ac:dyDescent="0.25">
      <c r="A70" s="53" t="s">
        <v>47</v>
      </c>
      <c r="B70" s="54" t="s">
        <v>41</v>
      </c>
      <c r="C70" s="54" t="s">
        <v>12</v>
      </c>
      <c r="D70" s="54" t="s">
        <v>171</v>
      </c>
      <c r="E70" s="54" t="s">
        <v>8</v>
      </c>
      <c r="F70" s="107">
        <f>F71</f>
        <v>594.24</v>
      </c>
    </row>
    <row r="71" spans="1:6" ht="57.75" customHeight="1" outlineLevel="6" x14ac:dyDescent="0.25">
      <c r="A71" s="53" t="s">
        <v>14</v>
      </c>
      <c r="B71" s="54" t="s">
        <v>41</v>
      </c>
      <c r="C71" s="54" t="s">
        <v>12</v>
      </c>
      <c r="D71" s="54" t="s">
        <v>171</v>
      </c>
      <c r="E71" s="54" t="s">
        <v>15</v>
      </c>
      <c r="F71" s="107">
        <f>F72</f>
        <v>594.24</v>
      </c>
    </row>
    <row r="72" spans="1:6" ht="18" customHeight="1" outlineLevel="7" x14ac:dyDescent="0.25">
      <c r="A72" s="53" t="s">
        <v>16</v>
      </c>
      <c r="B72" s="54" t="s">
        <v>41</v>
      </c>
      <c r="C72" s="54" t="s">
        <v>12</v>
      </c>
      <c r="D72" s="54" t="s">
        <v>171</v>
      </c>
      <c r="E72" s="54" t="s">
        <v>17</v>
      </c>
      <c r="F72" s="109">
        <v>594.24</v>
      </c>
    </row>
    <row r="73" spans="1:6" outlineLevel="2" x14ac:dyDescent="0.25">
      <c r="A73" s="53" t="s">
        <v>26</v>
      </c>
      <c r="B73" s="54" t="s">
        <v>41</v>
      </c>
      <c r="C73" s="54" t="s">
        <v>27</v>
      </c>
      <c r="D73" s="54" t="s">
        <v>161</v>
      </c>
      <c r="E73" s="54" t="s">
        <v>8</v>
      </c>
      <c r="F73" s="107">
        <f>F74+F100+F96</f>
        <v>37740.837</v>
      </c>
    </row>
    <row r="74" spans="1:6" ht="37.5" customHeight="1" outlineLevel="3" x14ac:dyDescent="0.25">
      <c r="A74" s="53" t="s">
        <v>569</v>
      </c>
      <c r="B74" s="54" t="s">
        <v>41</v>
      </c>
      <c r="C74" s="54" t="s">
        <v>27</v>
      </c>
      <c r="D74" s="54" t="s">
        <v>164</v>
      </c>
      <c r="E74" s="54" t="s">
        <v>8</v>
      </c>
      <c r="F74" s="107">
        <f>F75+F82+F89</f>
        <v>16184.648999999999</v>
      </c>
    </row>
    <row r="75" spans="1:6" ht="18.75" customHeight="1" outlineLevel="4" x14ac:dyDescent="0.25">
      <c r="A75" s="53" t="s">
        <v>570</v>
      </c>
      <c r="B75" s="54" t="s">
        <v>41</v>
      </c>
      <c r="C75" s="54" t="s">
        <v>27</v>
      </c>
      <c r="D75" s="54" t="s">
        <v>172</v>
      </c>
      <c r="E75" s="54" t="s">
        <v>8</v>
      </c>
      <c r="F75" s="107">
        <f>F76+F79</f>
        <v>490</v>
      </c>
    </row>
    <row r="76" spans="1:6" ht="38.25" customHeight="1" outlineLevel="5" x14ac:dyDescent="0.25">
      <c r="A76" s="53" t="s">
        <v>28</v>
      </c>
      <c r="B76" s="54" t="s">
        <v>41</v>
      </c>
      <c r="C76" s="54" t="s">
        <v>27</v>
      </c>
      <c r="D76" s="54" t="s">
        <v>166</v>
      </c>
      <c r="E76" s="54" t="s">
        <v>8</v>
      </c>
      <c r="F76" s="107">
        <f>F77</f>
        <v>240</v>
      </c>
    </row>
    <row r="77" spans="1:6" ht="17.25" customHeight="1" outlineLevel="6" x14ac:dyDescent="0.25">
      <c r="A77" s="53" t="s">
        <v>18</v>
      </c>
      <c r="B77" s="54" t="s">
        <v>41</v>
      </c>
      <c r="C77" s="54" t="s">
        <v>27</v>
      </c>
      <c r="D77" s="54" t="s">
        <v>166</v>
      </c>
      <c r="E77" s="54" t="s">
        <v>19</v>
      </c>
      <c r="F77" s="107">
        <f>F78</f>
        <v>240</v>
      </c>
    </row>
    <row r="78" spans="1:6" ht="37.5" outlineLevel="7" x14ac:dyDescent="0.25">
      <c r="A78" s="53" t="s">
        <v>20</v>
      </c>
      <c r="B78" s="54" t="s">
        <v>41</v>
      </c>
      <c r="C78" s="54" t="s">
        <v>27</v>
      </c>
      <c r="D78" s="54" t="s">
        <v>166</v>
      </c>
      <c r="E78" s="54" t="s">
        <v>21</v>
      </c>
      <c r="F78" s="109">
        <v>240</v>
      </c>
    </row>
    <row r="79" spans="1:6" outlineLevel="7" x14ac:dyDescent="0.25">
      <c r="A79" s="53" t="s">
        <v>29</v>
      </c>
      <c r="B79" s="54" t="s">
        <v>41</v>
      </c>
      <c r="C79" s="54" t="s">
        <v>27</v>
      </c>
      <c r="D79" s="54" t="s">
        <v>167</v>
      </c>
      <c r="E79" s="54" t="s">
        <v>8</v>
      </c>
      <c r="F79" s="107">
        <f>F80</f>
        <v>250</v>
      </c>
    </row>
    <row r="80" spans="1:6" ht="20.25" customHeight="1" outlineLevel="7" x14ac:dyDescent="0.25">
      <c r="A80" s="53" t="s">
        <v>18</v>
      </c>
      <c r="B80" s="54" t="s">
        <v>41</v>
      </c>
      <c r="C80" s="54" t="s">
        <v>27</v>
      </c>
      <c r="D80" s="54" t="s">
        <v>167</v>
      </c>
      <c r="E80" s="54" t="s">
        <v>19</v>
      </c>
      <c r="F80" s="107">
        <f>F81</f>
        <v>250</v>
      </c>
    </row>
    <row r="81" spans="1:6" ht="37.5" outlineLevel="7" x14ac:dyDescent="0.25">
      <c r="A81" s="53" t="s">
        <v>20</v>
      </c>
      <c r="B81" s="54" t="s">
        <v>41</v>
      </c>
      <c r="C81" s="54" t="s">
        <v>27</v>
      </c>
      <c r="D81" s="54" t="s">
        <v>167</v>
      </c>
      <c r="E81" s="54" t="s">
        <v>21</v>
      </c>
      <c r="F81" s="110">
        <v>250</v>
      </c>
    </row>
    <row r="82" spans="1:6" ht="38.25" customHeight="1" outlineLevel="5" x14ac:dyDescent="0.25">
      <c r="A82" s="53" t="s">
        <v>48</v>
      </c>
      <c r="B82" s="54" t="s">
        <v>41</v>
      </c>
      <c r="C82" s="54" t="s">
        <v>27</v>
      </c>
      <c r="D82" s="54" t="s">
        <v>173</v>
      </c>
      <c r="E82" s="54" t="s">
        <v>8</v>
      </c>
      <c r="F82" s="107">
        <f>F83+F85</f>
        <v>1050.0899999999999</v>
      </c>
    </row>
    <row r="83" spans="1:6" ht="20.25" customHeight="1" outlineLevel="6" x14ac:dyDescent="0.25">
      <c r="A83" s="53" t="s">
        <v>18</v>
      </c>
      <c r="B83" s="54" t="s">
        <v>41</v>
      </c>
      <c r="C83" s="54" t="s">
        <v>27</v>
      </c>
      <c r="D83" s="54" t="s">
        <v>173</v>
      </c>
      <c r="E83" s="54" t="s">
        <v>19</v>
      </c>
      <c r="F83" s="107">
        <f>F84</f>
        <v>857.41</v>
      </c>
    </row>
    <row r="84" spans="1:6" ht="37.5" outlineLevel="7" x14ac:dyDescent="0.25">
      <c r="A84" s="53" t="s">
        <v>20</v>
      </c>
      <c r="B84" s="54" t="s">
        <v>41</v>
      </c>
      <c r="C84" s="54" t="s">
        <v>27</v>
      </c>
      <c r="D84" s="54" t="s">
        <v>173</v>
      </c>
      <c r="E84" s="54" t="s">
        <v>21</v>
      </c>
      <c r="F84" s="109">
        <v>857.41</v>
      </c>
    </row>
    <row r="85" spans="1:6" outlineLevel="6" x14ac:dyDescent="0.25">
      <c r="A85" s="53" t="s">
        <v>22</v>
      </c>
      <c r="B85" s="54" t="s">
        <v>41</v>
      </c>
      <c r="C85" s="54" t="s">
        <v>27</v>
      </c>
      <c r="D85" s="54" t="s">
        <v>173</v>
      </c>
      <c r="E85" s="54" t="s">
        <v>23</v>
      </c>
      <c r="F85" s="107">
        <f>F86+F87+F88</f>
        <v>192.68</v>
      </c>
    </row>
    <row r="86" spans="1:6" ht="0.75" customHeight="1" outlineLevel="6" x14ac:dyDescent="0.25">
      <c r="A86" s="53" t="s">
        <v>426</v>
      </c>
      <c r="B86" s="54" t="s">
        <v>41</v>
      </c>
      <c r="C86" s="54" t="s">
        <v>27</v>
      </c>
      <c r="D86" s="54" t="s">
        <v>173</v>
      </c>
      <c r="E86" s="54" t="s">
        <v>427</v>
      </c>
      <c r="F86" s="107">
        <v>0</v>
      </c>
    </row>
    <row r="87" spans="1:6" outlineLevel="7" x14ac:dyDescent="0.25">
      <c r="A87" s="53" t="s">
        <v>24</v>
      </c>
      <c r="B87" s="54" t="s">
        <v>41</v>
      </c>
      <c r="C87" s="54" t="s">
        <v>27</v>
      </c>
      <c r="D87" s="54" t="s">
        <v>173</v>
      </c>
      <c r="E87" s="54" t="s">
        <v>25</v>
      </c>
      <c r="F87" s="109">
        <v>192.68</v>
      </c>
    </row>
    <row r="88" spans="1:6" hidden="1" outlineLevel="7" x14ac:dyDescent="0.25">
      <c r="A88" s="53" t="s">
        <v>419</v>
      </c>
      <c r="B88" s="54" t="s">
        <v>41</v>
      </c>
      <c r="C88" s="54" t="s">
        <v>27</v>
      </c>
      <c r="D88" s="54" t="s">
        <v>173</v>
      </c>
      <c r="E88" s="54" t="s">
        <v>420</v>
      </c>
      <c r="F88" s="109">
        <v>0</v>
      </c>
    </row>
    <row r="89" spans="1:6" ht="37.5" outlineLevel="5" collapsed="1" x14ac:dyDescent="0.25">
      <c r="A89" s="53" t="s">
        <v>49</v>
      </c>
      <c r="B89" s="54" t="s">
        <v>41</v>
      </c>
      <c r="C89" s="54" t="s">
        <v>27</v>
      </c>
      <c r="D89" s="54" t="s">
        <v>174</v>
      </c>
      <c r="E89" s="54" t="s">
        <v>8</v>
      </c>
      <c r="F89" s="107">
        <f>F90+F92+F94</f>
        <v>14644.558999999999</v>
      </c>
    </row>
    <row r="90" spans="1:6" ht="58.5" customHeight="1" outlineLevel="6" x14ac:dyDescent="0.25">
      <c r="A90" s="53" t="s">
        <v>14</v>
      </c>
      <c r="B90" s="54" t="s">
        <v>41</v>
      </c>
      <c r="C90" s="54" t="s">
        <v>27</v>
      </c>
      <c r="D90" s="54" t="s">
        <v>174</v>
      </c>
      <c r="E90" s="54" t="s">
        <v>15</v>
      </c>
      <c r="F90" s="107">
        <f>F91</f>
        <v>6727.6</v>
      </c>
    </row>
    <row r="91" spans="1:6" outlineLevel="7" x14ac:dyDescent="0.25">
      <c r="A91" s="53" t="s">
        <v>50</v>
      </c>
      <c r="B91" s="54" t="s">
        <v>41</v>
      </c>
      <c r="C91" s="54" t="s">
        <v>27</v>
      </c>
      <c r="D91" s="54" t="s">
        <v>174</v>
      </c>
      <c r="E91" s="54" t="s">
        <v>51</v>
      </c>
      <c r="F91" s="109">
        <v>6727.6</v>
      </c>
    </row>
    <row r="92" spans="1:6" ht="20.25" customHeight="1" outlineLevel="6" x14ac:dyDescent="0.25">
      <c r="A92" s="53" t="s">
        <v>18</v>
      </c>
      <c r="B92" s="54" t="s">
        <v>41</v>
      </c>
      <c r="C92" s="54" t="s">
        <v>27</v>
      </c>
      <c r="D92" s="54" t="s">
        <v>174</v>
      </c>
      <c r="E92" s="54" t="s">
        <v>19</v>
      </c>
      <c r="F92" s="107">
        <f>F93</f>
        <v>7211.2389999999996</v>
      </c>
    </row>
    <row r="93" spans="1:6" ht="37.5" outlineLevel="7" x14ac:dyDescent="0.25">
      <c r="A93" s="53" t="s">
        <v>20</v>
      </c>
      <c r="B93" s="54" t="s">
        <v>41</v>
      </c>
      <c r="C93" s="54" t="s">
        <v>27</v>
      </c>
      <c r="D93" s="54" t="s">
        <v>174</v>
      </c>
      <c r="E93" s="54" t="s">
        <v>21</v>
      </c>
      <c r="F93" s="109">
        <v>7211.2389999999996</v>
      </c>
    </row>
    <row r="94" spans="1:6" outlineLevel="6" x14ac:dyDescent="0.25">
      <c r="A94" s="53" t="s">
        <v>22</v>
      </c>
      <c r="B94" s="54" t="s">
        <v>41</v>
      </c>
      <c r="C94" s="54" t="s">
        <v>27</v>
      </c>
      <c r="D94" s="54" t="s">
        <v>174</v>
      </c>
      <c r="E94" s="54" t="s">
        <v>23</v>
      </c>
      <c r="F94" s="107">
        <f>F95</f>
        <v>705.72</v>
      </c>
    </row>
    <row r="95" spans="1:6" outlineLevel="7" x14ac:dyDescent="0.25">
      <c r="A95" s="53" t="s">
        <v>24</v>
      </c>
      <c r="B95" s="54" t="s">
        <v>41</v>
      </c>
      <c r="C95" s="54" t="s">
        <v>27</v>
      </c>
      <c r="D95" s="54" t="s">
        <v>174</v>
      </c>
      <c r="E95" s="54" t="s">
        <v>25</v>
      </c>
      <c r="F95" s="109">
        <v>705.72</v>
      </c>
    </row>
    <row r="96" spans="1:6" ht="54.75" customHeight="1" outlineLevel="7" x14ac:dyDescent="0.25">
      <c r="A96" s="53" t="s">
        <v>582</v>
      </c>
      <c r="B96" s="54" t="s">
        <v>41</v>
      </c>
      <c r="C96" s="54" t="s">
        <v>27</v>
      </c>
      <c r="D96" s="54" t="s">
        <v>175</v>
      </c>
      <c r="E96" s="54" t="s">
        <v>8</v>
      </c>
      <c r="F96" s="107">
        <f>F97</f>
        <v>150.39099999999999</v>
      </c>
    </row>
    <row r="97" spans="1:6" ht="37.5" outlineLevel="7" x14ac:dyDescent="0.25">
      <c r="A97" s="53" t="s">
        <v>386</v>
      </c>
      <c r="B97" s="54" t="s">
        <v>41</v>
      </c>
      <c r="C97" s="54" t="s">
        <v>27</v>
      </c>
      <c r="D97" s="54" t="s">
        <v>385</v>
      </c>
      <c r="E97" s="54" t="s">
        <v>8</v>
      </c>
      <c r="F97" s="107">
        <f>F98</f>
        <v>150.39099999999999</v>
      </c>
    </row>
    <row r="98" spans="1:6" ht="37.5" outlineLevel="7" x14ac:dyDescent="0.25">
      <c r="A98" s="53" t="s">
        <v>53</v>
      </c>
      <c r="B98" s="54" t="s">
        <v>41</v>
      </c>
      <c r="C98" s="54" t="s">
        <v>27</v>
      </c>
      <c r="D98" s="54" t="s">
        <v>385</v>
      </c>
      <c r="E98" s="54" t="s">
        <v>54</v>
      </c>
      <c r="F98" s="107">
        <f>F99</f>
        <v>150.39099999999999</v>
      </c>
    </row>
    <row r="99" spans="1:6" outlineLevel="7" x14ac:dyDescent="0.25">
      <c r="A99" s="53" t="s">
        <v>55</v>
      </c>
      <c r="B99" s="54" t="s">
        <v>41</v>
      </c>
      <c r="C99" s="54" t="s">
        <v>27</v>
      </c>
      <c r="D99" s="54" t="s">
        <v>385</v>
      </c>
      <c r="E99" s="54" t="s">
        <v>56</v>
      </c>
      <c r="F99" s="109">
        <v>150.39099999999999</v>
      </c>
    </row>
    <row r="100" spans="1:6" ht="21" customHeight="1" outlineLevel="3" x14ac:dyDescent="0.25">
      <c r="A100" s="53" t="s">
        <v>176</v>
      </c>
      <c r="B100" s="54" t="s">
        <v>41</v>
      </c>
      <c r="C100" s="54" t="s">
        <v>27</v>
      </c>
      <c r="D100" s="54" t="s">
        <v>162</v>
      </c>
      <c r="E100" s="54" t="s">
        <v>8</v>
      </c>
      <c r="F100" s="107">
        <f>F110+F101+F104+F107</f>
        <v>21405.796999999999</v>
      </c>
    </row>
    <row r="101" spans="1:6" ht="36.75" customHeight="1" outlineLevel="5" x14ac:dyDescent="0.25">
      <c r="A101" s="53" t="s">
        <v>13</v>
      </c>
      <c r="B101" s="54" t="s">
        <v>41</v>
      </c>
      <c r="C101" s="54" t="s">
        <v>27</v>
      </c>
      <c r="D101" s="54" t="s">
        <v>163</v>
      </c>
      <c r="E101" s="54" t="s">
        <v>8</v>
      </c>
      <c r="F101" s="107">
        <f>F102</f>
        <v>16592.37</v>
      </c>
    </row>
    <row r="102" spans="1:6" ht="54.75" customHeight="1" outlineLevel="6" x14ac:dyDescent="0.25">
      <c r="A102" s="53" t="s">
        <v>14</v>
      </c>
      <c r="B102" s="54" t="s">
        <v>41</v>
      </c>
      <c r="C102" s="54" t="s">
        <v>27</v>
      </c>
      <c r="D102" s="54" t="s">
        <v>163</v>
      </c>
      <c r="E102" s="54" t="s">
        <v>15</v>
      </c>
      <c r="F102" s="107">
        <f>F103</f>
        <v>16592.37</v>
      </c>
    </row>
    <row r="103" spans="1:6" ht="22.5" customHeight="1" outlineLevel="7" x14ac:dyDescent="0.25">
      <c r="A103" s="53" t="s">
        <v>16</v>
      </c>
      <c r="B103" s="54" t="s">
        <v>41</v>
      </c>
      <c r="C103" s="54" t="s">
        <v>27</v>
      </c>
      <c r="D103" s="54" t="s">
        <v>163</v>
      </c>
      <c r="E103" s="54" t="s">
        <v>17</v>
      </c>
      <c r="F103" s="109">
        <v>16592.37</v>
      </c>
    </row>
    <row r="104" spans="1:6" ht="37.5" customHeight="1" outlineLevel="7" x14ac:dyDescent="0.25">
      <c r="A104" s="53" t="s">
        <v>353</v>
      </c>
      <c r="B104" s="54" t="s">
        <v>41</v>
      </c>
      <c r="C104" s="54" t="s">
        <v>27</v>
      </c>
      <c r="D104" s="54" t="s">
        <v>354</v>
      </c>
      <c r="E104" s="54" t="s">
        <v>8</v>
      </c>
      <c r="F104" s="109">
        <f>F105</f>
        <v>76.349999999999994</v>
      </c>
    </row>
    <row r="105" spans="1:6" ht="56.25" customHeight="1" outlineLevel="7" x14ac:dyDescent="0.25">
      <c r="A105" s="53" t="s">
        <v>14</v>
      </c>
      <c r="B105" s="54" t="s">
        <v>41</v>
      </c>
      <c r="C105" s="54" t="s">
        <v>27</v>
      </c>
      <c r="D105" s="54" t="s">
        <v>354</v>
      </c>
      <c r="E105" s="54" t="s">
        <v>15</v>
      </c>
      <c r="F105" s="109">
        <f>F106</f>
        <v>76.349999999999994</v>
      </c>
    </row>
    <row r="106" spans="1:6" ht="19.5" customHeight="1" outlineLevel="7" x14ac:dyDescent="0.25">
      <c r="A106" s="53" t="s">
        <v>16</v>
      </c>
      <c r="B106" s="54" t="s">
        <v>41</v>
      </c>
      <c r="C106" s="54" t="s">
        <v>27</v>
      </c>
      <c r="D106" s="54" t="s">
        <v>354</v>
      </c>
      <c r="E106" s="54" t="s">
        <v>17</v>
      </c>
      <c r="F106" s="109">
        <v>76.349999999999994</v>
      </c>
    </row>
    <row r="107" spans="1:6" ht="20.25" customHeight="1" outlineLevel="7" x14ac:dyDescent="0.25">
      <c r="A107" s="53" t="s">
        <v>372</v>
      </c>
      <c r="B107" s="54" t="s">
        <v>41</v>
      </c>
      <c r="C107" s="54" t="s">
        <v>27</v>
      </c>
      <c r="D107" s="54" t="s">
        <v>371</v>
      </c>
      <c r="E107" s="54" t="s">
        <v>8</v>
      </c>
      <c r="F107" s="109">
        <f>F108</f>
        <v>188</v>
      </c>
    </row>
    <row r="108" spans="1:6" ht="19.5" customHeight="1" outlineLevel="7" x14ac:dyDescent="0.25">
      <c r="A108" s="53" t="s">
        <v>18</v>
      </c>
      <c r="B108" s="54" t="s">
        <v>41</v>
      </c>
      <c r="C108" s="54" t="s">
        <v>27</v>
      </c>
      <c r="D108" s="54" t="s">
        <v>371</v>
      </c>
      <c r="E108" s="54" t="s">
        <v>19</v>
      </c>
      <c r="F108" s="109">
        <f>F109</f>
        <v>188</v>
      </c>
    </row>
    <row r="109" spans="1:6" ht="37.5" outlineLevel="7" x14ac:dyDescent="0.25">
      <c r="A109" s="53" t="s">
        <v>20</v>
      </c>
      <c r="B109" s="54" t="s">
        <v>41</v>
      </c>
      <c r="C109" s="54" t="s">
        <v>27</v>
      </c>
      <c r="D109" s="54" t="s">
        <v>371</v>
      </c>
      <c r="E109" s="54" t="s">
        <v>21</v>
      </c>
      <c r="F109" s="109">
        <v>188</v>
      </c>
    </row>
    <row r="110" spans="1:6" ht="21" customHeight="1" outlineLevel="3" x14ac:dyDescent="0.25">
      <c r="A110" s="53" t="s">
        <v>548</v>
      </c>
      <c r="B110" s="54" t="s">
        <v>41</v>
      </c>
      <c r="C110" s="54" t="s">
        <v>27</v>
      </c>
      <c r="D110" s="54" t="s">
        <v>547</v>
      </c>
      <c r="E110" s="54" t="s">
        <v>8</v>
      </c>
      <c r="F110" s="107">
        <f>F111+F116+F121+F126</f>
        <v>4549.0770000000002</v>
      </c>
    </row>
    <row r="111" spans="1:6" ht="54.75" customHeight="1" outlineLevel="7" x14ac:dyDescent="0.25">
      <c r="A111" s="33" t="s">
        <v>529</v>
      </c>
      <c r="B111" s="54" t="s">
        <v>41</v>
      </c>
      <c r="C111" s="54" t="s">
        <v>27</v>
      </c>
      <c r="D111" s="54" t="s">
        <v>549</v>
      </c>
      <c r="E111" s="54" t="s">
        <v>8</v>
      </c>
      <c r="F111" s="107">
        <f>F112+F114</f>
        <v>1850</v>
      </c>
    </row>
    <row r="112" spans="1:6" ht="55.5" customHeight="1" outlineLevel="7" x14ac:dyDescent="0.25">
      <c r="A112" s="53" t="s">
        <v>14</v>
      </c>
      <c r="B112" s="54" t="s">
        <v>41</v>
      </c>
      <c r="C112" s="54" t="s">
        <v>27</v>
      </c>
      <c r="D112" s="54" t="s">
        <v>549</v>
      </c>
      <c r="E112" s="54" t="s">
        <v>15</v>
      </c>
      <c r="F112" s="107">
        <f>F113</f>
        <v>1186.0999999999999</v>
      </c>
    </row>
    <row r="113" spans="1:6" ht="18.75" customHeight="1" outlineLevel="7" x14ac:dyDescent="0.25">
      <c r="A113" s="53" t="s">
        <v>16</v>
      </c>
      <c r="B113" s="54" t="s">
        <v>41</v>
      </c>
      <c r="C113" s="54" t="s">
        <v>27</v>
      </c>
      <c r="D113" s="54" t="s">
        <v>549</v>
      </c>
      <c r="E113" s="54" t="s">
        <v>17</v>
      </c>
      <c r="F113" s="109">
        <v>1186.0999999999999</v>
      </c>
    </row>
    <row r="114" spans="1:6" ht="21" customHeight="1" outlineLevel="7" x14ac:dyDescent="0.25">
      <c r="A114" s="53" t="s">
        <v>18</v>
      </c>
      <c r="B114" s="54" t="s">
        <v>41</v>
      </c>
      <c r="C114" s="54" t="s">
        <v>27</v>
      </c>
      <c r="D114" s="54" t="s">
        <v>549</v>
      </c>
      <c r="E114" s="54" t="s">
        <v>19</v>
      </c>
      <c r="F114" s="107">
        <f>F115</f>
        <v>663.9</v>
      </c>
    </row>
    <row r="115" spans="1:6" ht="37.5" outlineLevel="7" x14ac:dyDescent="0.25">
      <c r="A115" s="53" t="s">
        <v>20</v>
      </c>
      <c r="B115" s="54" t="s">
        <v>41</v>
      </c>
      <c r="C115" s="54" t="s">
        <v>27</v>
      </c>
      <c r="D115" s="54" t="s">
        <v>549</v>
      </c>
      <c r="E115" s="54" t="s">
        <v>21</v>
      </c>
      <c r="F115" s="109">
        <v>663.9</v>
      </c>
    </row>
    <row r="116" spans="1:6" ht="55.5" customHeight="1" outlineLevel="7" x14ac:dyDescent="0.25">
      <c r="A116" s="33" t="s">
        <v>534</v>
      </c>
      <c r="B116" s="54" t="s">
        <v>41</v>
      </c>
      <c r="C116" s="54" t="s">
        <v>27</v>
      </c>
      <c r="D116" s="54" t="s">
        <v>550</v>
      </c>
      <c r="E116" s="54" t="s">
        <v>8</v>
      </c>
      <c r="F116" s="107">
        <f>F117+F119</f>
        <v>1171.2159999999999</v>
      </c>
    </row>
    <row r="117" spans="1:6" ht="56.25" customHeight="1" outlineLevel="7" x14ac:dyDescent="0.25">
      <c r="A117" s="53" t="s">
        <v>14</v>
      </c>
      <c r="B117" s="54" t="s">
        <v>41</v>
      </c>
      <c r="C117" s="54" t="s">
        <v>27</v>
      </c>
      <c r="D117" s="54" t="s">
        <v>550</v>
      </c>
      <c r="E117" s="54" t="s">
        <v>15</v>
      </c>
      <c r="F117" s="107">
        <f>F118</f>
        <v>1099.2159999999999</v>
      </c>
    </row>
    <row r="118" spans="1:6" ht="18" customHeight="1" outlineLevel="7" x14ac:dyDescent="0.25">
      <c r="A118" s="53" t="s">
        <v>16</v>
      </c>
      <c r="B118" s="54" t="s">
        <v>41</v>
      </c>
      <c r="C118" s="54" t="s">
        <v>27</v>
      </c>
      <c r="D118" s="54" t="s">
        <v>550</v>
      </c>
      <c r="E118" s="54" t="s">
        <v>17</v>
      </c>
      <c r="F118" s="109">
        <v>1099.2159999999999</v>
      </c>
    </row>
    <row r="119" spans="1:6" ht="18.75" customHeight="1" outlineLevel="7" x14ac:dyDescent="0.25">
      <c r="A119" s="53" t="s">
        <v>18</v>
      </c>
      <c r="B119" s="54" t="s">
        <v>41</v>
      </c>
      <c r="C119" s="54" t="s">
        <v>27</v>
      </c>
      <c r="D119" s="54" t="s">
        <v>550</v>
      </c>
      <c r="E119" s="54" t="s">
        <v>19</v>
      </c>
      <c r="F119" s="107">
        <f>F120</f>
        <v>72</v>
      </c>
    </row>
    <row r="120" spans="1:6" ht="37.5" outlineLevel="7" x14ac:dyDescent="0.25">
      <c r="A120" s="53" t="s">
        <v>20</v>
      </c>
      <c r="B120" s="54" t="s">
        <v>41</v>
      </c>
      <c r="C120" s="54" t="s">
        <v>27</v>
      </c>
      <c r="D120" s="54" t="s">
        <v>550</v>
      </c>
      <c r="E120" s="54" t="s">
        <v>21</v>
      </c>
      <c r="F120" s="109">
        <v>72</v>
      </c>
    </row>
    <row r="121" spans="1:6" ht="55.5" customHeight="1" outlineLevel="7" x14ac:dyDescent="0.25">
      <c r="A121" s="33" t="s">
        <v>527</v>
      </c>
      <c r="B121" s="54" t="s">
        <v>41</v>
      </c>
      <c r="C121" s="54" t="s">
        <v>27</v>
      </c>
      <c r="D121" s="54" t="s">
        <v>551</v>
      </c>
      <c r="E121" s="54" t="s">
        <v>8</v>
      </c>
      <c r="F121" s="107">
        <f>F122+F124</f>
        <v>759.38699999999994</v>
      </c>
    </row>
    <row r="122" spans="1:6" ht="54" customHeight="1" outlineLevel="7" x14ac:dyDescent="0.25">
      <c r="A122" s="53" t="s">
        <v>14</v>
      </c>
      <c r="B122" s="54" t="s">
        <v>41</v>
      </c>
      <c r="C122" s="54" t="s">
        <v>27</v>
      </c>
      <c r="D122" s="54" t="s">
        <v>551</v>
      </c>
      <c r="E122" s="54" t="s">
        <v>15</v>
      </c>
      <c r="F122" s="107">
        <f>F123</f>
        <v>709.947</v>
      </c>
    </row>
    <row r="123" spans="1:6" ht="18" customHeight="1" outlineLevel="7" x14ac:dyDescent="0.25">
      <c r="A123" s="53" t="s">
        <v>16</v>
      </c>
      <c r="B123" s="54" t="s">
        <v>41</v>
      </c>
      <c r="C123" s="54" t="s">
        <v>27</v>
      </c>
      <c r="D123" s="54" t="s">
        <v>551</v>
      </c>
      <c r="E123" s="54" t="s">
        <v>17</v>
      </c>
      <c r="F123" s="109">
        <v>709.947</v>
      </c>
    </row>
    <row r="124" spans="1:6" ht="18" customHeight="1" outlineLevel="7" x14ac:dyDescent="0.25">
      <c r="A124" s="53" t="s">
        <v>18</v>
      </c>
      <c r="B124" s="54" t="s">
        <v>41</v>
      </c>
      <c r="C124" s="54" t="s">
        <v>27</v>
      </c>
      <c r="D124" s="54" t="s">
        <v>551</v>
      </c>
      <c r="E124" s="54" t="s">
        <v>19</v>
      </c>
      <c r="F124" s="109">
        <f>F125</f>
        <v>49.44</v>
      </c>
    </row>
    <row r="125" spans="1:6" ht="37.5" outlineLevel="7" x14ac:dyDescent="0.25">
      <c r="A125" s="53" t="s">
        <v>20</v>
      </c>
      <c r="B125" s="54" t="s">
        <v>41</v>
      </c>
      <c r="C125" s="54" t="s">
        <v>27</v>
      </c>
      <c r="D125" s="54" t="s">
        <v>551</v>
      </c>
      <c r="E125" s="54" t="s">
        <v>21</v>
      </c>
      <c r="F125" s="109">
        <v>49.44</v>
      </c>
    </row>
    <row r="126" spans="1:6" ht="54.75" customHeight="1" outlineLevel="7" x14ac:dyDescent="0.25">
      <c r="A126" s="33" t="s">
        <v>528</v>
      </c>
      <c r="B126" s="54" t="s">
        <v>41</v>
      </c>
      <c r="C126" s="54" t="s">
        <v>27</v>
      </c>
      <c r="D126" s="54" t="s">
        <v>552</v>
      </c>
      <c r="E126" s="54" t="s">
        <v>8</v>
      </c>
      <c r="F126" s="107">
        <f>F127+F129</f>
        <v>768.47399999999993</v>
      </c>
    </row>
    <row r="127" spans="1:6" ht="54.75" customHeight="1" outlineLevel="7" x14ac:dyDescent="0.25">
      <c r="A127" s="53" t="s">
        <v>14</v>
      </c>
      <c r="B127" s="54" t="s">
        <v>41</v>
      </c>
      <c r="C127" s="54" t="s">
        <v>27</v>
      </c>
      <c r="D127" s="54" t="s">
        <v>552</v>
      </c>
      <c r="E127" s="54" t="s">
        <v>15</v>
      </c>
      <c r="F127" s="107">
        <f>F128</f>
        <v>754.65</v>
      </c>
    </row>
    <row r="128" spans="1:6" ht="18.75" customHeight="1" outlineLevel="7" x14ac:dyDescent="0.25">
      <c r="A128" s="53" t="s">
        <v>16</v>
      </c>
      <c r="B128" s="54" t="s">
        <v>41</v>
      </c>
      <c r="C128" s="54" t="s">
        <v>27</v>
      </c>
      <c r="D128" s="54" t="s">
        <v>552</v>
      </c>
      <c r="E128" s="54" t="s">
        <v>17</v>
      </c>
      <c r="F128" s="109">
        <v>754.65</v>
      </c>
    </row>
    <row r="129" spans="1:6" ht="18.75" customHeight="1" outlineLevel="7" x14ac:dyDescent="0.25">
      <c r="A129" s="53" t="s">
        <v>18</v>
      </c>
      <c r="B129" s="54" t="s">
        <v>41</v>
      </c>
      <c r="C129" s="54" t="s">
        <v>27</v>
      </c>
      <c r="D129" s="54" t="s">
        <v>552</v>
      </c>
      <c r="E129" s="54" t="s">
        <v>19</v>
      </c>
      <c r="F129" s="107">
        <f>F130</f>
        <v>13.824</v>
      </c>
    </row>
    <row r="130" spans="1:6" ht="37.5" outlineLevel="7" x14ac:dyDescent="0.25">
      <c r="A130" s="53" t="s">
        <v>20</v>
      </c>
      <c r="B130" s="54" t="s">
        <v>41</v>
      </c>
      <c r="C130" s="54" t="s">
        <v>27</v>
      </c>
      <c r="D130" s="54" t="s">
        <v>552</v>
      </c>
      <c r="E130" s="54" t="s">
        <v>21</v>
      </c>
      <c r="F130" s="109">
        <v>13.824</v>
      </c>
    </row>
    <row r="131" spans="1:6" outlineLevel="7" x14ac:dyDescent="0.25">
      <c r="A131" s="53" t="s">
        <v>155</v>
      </c>
      <c r="B131" s="54" t="s">
        <v>41</v>
      </c>
      <c r="C131" s="54" t="s">
        <v>30</v>
      </c>
      <c r="D131" s="54" t="s">
        <v>161</v>
      </c>
      <c r="E131" s="54" t="s">
        <v>8</v>
      </c>
      <c r="F131" s="109">
        <f>F132</f>
        <v>150</v>
      </c>
    </row>
    <row r="132" spans="1:6" outlineLevel="7" x14ac:dyDescent="0.25">
      <c r="A132" s="53" t="s">
        <v>553</v>
      </c>
      <c r="B132" s="54" t="s">
        <v>41</v>
      </c>
      <c r="C132" s="54" t="s">
        <v>554</v>
      </c>
      <c r="D132" s="54" t="s">
        <v>161</v>
      </c>
      <c r="E132" s="54" t="s">
        <v>8</v>
      </c>
      <c r="F132" s="109">
        <f>F133</f>
        <v>150</v>
      </c>
    </row>
    <row r="133" spans="1:6" outlineLevel="7" x14ac:dyDescent="0.25">
      <c r="A133" s="53" t="s">
        <v>287</v>
      </c>
      <c r="B133" s="54" t="s">
        <v>41</v>
      </c>
      <c r="C133" s="54" t="s">
        <v>554</v>
      </c>
      <c r="D133" s="54" t="s">
        <v>162</v>
      </c>
      <c r="E133" s="54" t="s">
        <v>8</v>
      </c>
      <c r="F133" s="109">
        <f>F134</f>
        <v>150</v>
      </c>
    </row>
    <row r="134" spans="1:6" outlineLevel="7" x14ac:dyDescent="0.25">
      <c r="A134" s="53" t="s">
        <v>555</v>
      </c>
      <c r="B134" s="54" t="s">
        <v>41</v>
      </c>
      <c r="C134" s="54" t="s">
        <v>554</v>
      </c>
      <c r="D134" s="54" t="s">
        <v>556</v>
      </c>
      <c r="E134" s="54" t="s">
        <v>8</v>
      </c>
      <c r="F134" s="109">
        <f>F135</f>
        <v>150</v>
      </c>
    </row>
    <row r="135" spans="1:6" ht="19.5" customHeight="1" outlineLevel="7" x14ac:dyDescent="0.25">
      <c r="A135" s="53" t="s">
        <v>18</v>
      </c>
      <c r="B135" s="54" t="s">
        <v>41</v>
      </c>
      <c r="C135" s="54" t="s">
        <v>554</v>
      </c>
      <c r="D135" s="54" t="s">
        <v>556</v>
      </c>
      <c r="E135" s="54" t="s">
        <v>19</v>
      </c>
      <c r="F135" s="109">
        <f>F136</f>
        <v>150</v>
      </c>
    </row>
    <row r="136" spans="1:6" ht="37.5" outlineLevel="7" x14ac:dyDescent="0.25">
      <c r="A136" s="53" t="s">
        <v>20</v>
      </c>
      <c r="B136" s="54" t="s">
        <v>41</v>
      </c>
      <c r="C136" s="54" t="s">
        <v>554</v>
      </c>
      <c r="D136" s="54" t="s">
        <v>556</v>
      </c>
      <c r="E136" s="54" t="s">
        <v>21</v>
      </c>
      <c r="F136" s="109">
        <v>150</v>
      </c>
    </row>
    <row r="137" spans="1:6" ht="37.5" outlineLevel="1" x14ac:dyDescent="0.25">
      <c r="A137" s="53" t="s">
        <v>57</v>
      </c>
      <c r="B137" s="54" t="s">
        <v>41</v>
      </c>
      <c r="C137" s="54" t="s">
        <v>58</v>
      </c>
      <c r="D137" s="54" t="s">
        <v>161</v>
      </c>
      <c r="E137" s="54" t="s">
        <v>8</v>
      </c>
      <c r="F137" s="107">
        <f>F138</f>
        <v>65</v>
      </c>
    </row>
    <row r="138" spans="1:6" ht="38.25" customHeight="1" outlineLevel="2" x14ac:dyDescent="0.25">
      <c r="A138" s="53" t="s">
        <v>59</v>
      </c>
      <c r="B138" s="54" t="s">
        <v>41</v>
      </c>
      <c r="C138" s="54" t="s">
        <v>60</v>
      </c>
      <c r="D138" s="54" t="s">
        <v>161</v>
      </c>
      <c r="E138" s="54" t="s">
        <v>8</v>
      </c>
      <c r="F138" s="107">
        <f>F139</f>
        <v>65</v>
      </c>
    </row>
    <row r="139" spans="1:6" ht="18.75" customHeight="1" outlineLevel="4" x14ac:dyDescent="0.25">
      <c r="A139" s="53" t="s">
        <v>176</v>
      </c>
      <c r="B139" s="54" t="s">
        <v>41</v>
      </c>
      <c r="C139" s="54" t="s">
        <v>60</v>
      </c>
      <c r="D139" s="54" t="s">
        <v>162</v>
      </c>
      <c r="E139" s="54" t="s">
        <v>8</v>
      </c>
      <c r="F139" s="107">
        <f>F140</f>
        <v>65</v>
      </c>
    </row>
    <row r="140" spans="1:6" ht="37.5" outlineLevel="5" x14ac:dyDescent="0.25">
      <c r="A140" s="53" t="s">
        <v>61</v>
      </c>
      <c r="B140" s="54" t="s">
        <v>41</v>
      </c>
      <c r="C140" s="54" t="s">
        <v>60</v>
      </c>
      <c r="D140" s="54" t="s">
        <v>177</v>
      </c>
      <c r="E140" s="54" t="s">
        <v>8</v>
      </c>
      <c r="F140" s="107">
        <f>F141</f>
        <v>65</v>
      </c>
    </row>
    <row r="141" spans="1:6" ht="19.5" customHeight="1" outlineLevel="6" x14ac:dyDescent="0.25">
      <c r="A141" s="53" t="s">
        <v>18</v>
      </c>
      <c r="B141" s="54" t="s">
        <v>41</v>
      </c>
      <c r="C141" s="54" t="s">
        <v>60</v>
      </c>
      <c r="D141" s="54" t="s">
        <v>177</v>
      </c>
      <c r="E141" s="54" t="s">
        <v>19</v>
      </c>
      <c r="F141" s="107">
        <f>F142</f>
        <v>65</v>
      </c>
    </row>
    <row r="142" spans="1:6" ht="37.5" outlineLevel="7" x14ac:dyDescent="0.25">
      <c r="A142" s="53" t="s">
        <v>20</v>
      </c>
      <c r="B142" s="54" t="s">
        <v>41</v>
      </c>
      <c r="C142" s="54" t="s">
        <v>60</v>
      </c>
      <c r="D142" s="54" t="s">
        <v>177</v>
      </c>
      <c r="E142" s="54" t="s">
        <v>21</v>
      </c>
      <c r="F142" s="109">
        <v>65</v>
      </c>
    </row>
    <row r="143" spans="1:6" outlineLevel="7" x14ac:dyDescent="0.25">
      <c r="A143" s="53" t="s">
        <v>149</v>
      </c>
      <c r="B143" s="54" t="s">
        <v>41</v>
      </c>
      <c r="C143" s="54" t="s">
        <v>62</v>
      </c>
      <c r="D143" s="54" t="s">
        <v>161</v>
      </c>
      <c r="E143" s="54" t="s">
        <v>8</v>
      </c>
      <c r="F143" s="107">
        <f>F150+F159+F144</f>
        <v>10186.49</v>
      </c>
    </row>
    <row r="144" spans="1:6" outlineLevel="7" x14ac:dyDescent="0.25">
      <c r="A144" s="53" t="s">
        <v>151</v>
      </c>
      <c r="B144" s="54" t="s">
        <v>41</v>
      </c>
      <c r="C144" s="54" t="s">
        <v>152</v>
      </c>
      <c r="D144" s="54" t="s">
        <v>161</v>
      </c>
      <c r="E144" s="54" t="s">
        <v>8</v>
      </c>
      <c r="F144" s="107">
        <f>F145</f>
        <v>374.49</v>
      </c>
    </row>
    <row r="145" spans="1:6" ht="18.75" customHeight="1" outlineLevel="7" x14ac:dyDescent="0.25">
      <c r="A145" s="53" t="s">
        <v>176</v>
      </c>
      <c r="B145" s="54" t="s">
        <v>41</v>
      </c>
      <c r="C145" s="54" t="s">
        <v>152</v>
      </c>
      <c r="D145" s="54" t="s">
        <v>162</v>
      </c>
      <c r="E145" s="54" t="s">
        <v>8</v>
      </c>
      <c r="F145" s="107">
        <f>F147</f>
        <v>374.49</v>
      </c>
    </row>
    <row r="146" spans="1:6" ht="18.75" customHeight="1" outlineLevel="7" x14ac:dyDescent="0.25">
      <c r="A146" s="53" t="s">
        <v>548</v>
      </c>
      <c r="B146" s="54" t="s">
        <v>41</v>
      </c>
      <c r="C146" s="54" t="s">
        <v>152</v>
      </c>
      <c r="D146" s="54" t="s">
        <v>547</v>
      </c>
      <c r="E146" s="54" t="s">
        <v>8</v>
      </c>
      <c r="F146" s="107">
        <f>F147</f>
        <v>374.49</v>
      </c>
    </row>
    <row r="147" spans="1:6" ht="92.25" customHeight="1" outlineLevel="7" x14ac:dyDescent="0.25">
      <c r="A147" s="58" t="s">
        <v>573</v>
      </c>
      <c r="B147" s="54" t="s">
        <v>41</v>
      </c>
      <c r="C147" s="54" t="s">
        <v>152</v>
      </c>
      <c r="D147" s="54" t="s">
        <v>567</v>
      </c>
      <c r="E147" s="54" t="s">
        <v>8</v>
      </c>
      <c r="F147" s="107">
        <f>F148</f>
        <v>374.49</v>
      </c>
    </row>
    <row r="148" spans="1:6" ht="21" customHeight="1" outlineLevel="7" x14ac:dyDescent="0.25">
      <c r="A148" s="53" t="s">
        <v>18</v>
      </c>
      <c r="B148" s="54" t="s">
        <v>41</v>
      </c>
      <c r="C148" s="54" t="s">
        <v>152</v>
      </c>
      <c r="D148" s="54" t="s">
        <v>567</v>
      </c>
      <c r="E148" s="54" t="s">
        <v>19</v>
      </c>
      <c r="F148" s="107">
        <f>F149</f>
        <v>374.49</v>
      </c>
    </row>
    <row r="149" spans="1:6" ht="37.5" outlineLevel="7" x14ac:dyDescent="0.25">
      <c r="A149" s="53" t="s">
        <v>20</v>
      </c>
      <c r="B149" s="54" t="s">
        <v>41</v>
      </c>
      <c r="C149" s="54" t="s">
        <v>152</v>
      </c>
      <c r="D149" s="54" t="s">
        <v>567</v>
      </c>
      <c r="E149" s="54" t="s">
        <v>21</v>
      </c>
      <c r="F149" s="107">
        <v>374.49</v>
      </c>
    </row>
    <row r="150" spans="1:6" outlineLevel="7" x14ac:dyDescent="0.25">
      <c r="A150" s="53" t="s">
        <v>65</v>
      </c>
      <c r="B150" s="54" t="s">
        <v>41</v>
      </c>
      <c r="C150" s="54" t="s">
        <v>66</v>
      </c>
      <c r="D150" s="54" t="s">
        <v>161</v>
      </c>
      <c r="E150" s="54" t="s">
        <v>8</v>
      </c>
      <c r="F150" s="107">
        <f>F151</f>
        <v>8377</v>
      </c>
    </row>
    <row r="151" spans="1:6" ht="56.25" outlineLevel="7" x14ac:dyDescent="0.25">
      <c r="A151" s="53" t="s">
        <v>574</v>
      </c>
      <c r="B151" s="54" t="s">
        <v>41</v>
      </c>
      <c r="C151" s="54" t="s">
        <v>66</v>
      </c>
      <c r="D151" s="54" t="s">
        <v>178</v>
      </c>
      <c r="E151" s="54" t="s">
        <v>8</v>
      </c>
      <c r="F151" s="107">
        <f>F152</f>
        <v>8377</v>
      </c>
    </row>
    <row r="152" spans="1:6" ht="37.5" outlineLevel="7" x14ac:dyDescent="0.25">
      <c r="A152" s="53" t="s">
        <v>575</v>
      </c>
      <c r="B152" s="54" t="s">
        <v>41</v>
      </c>
      <c r="C152" s="54" t="s">
        <v>66</v>
      </c>
      <c r="D152" s="54" t="s">
        <v>179</v>
      </c>
      <c r="E152" s="54" t="s">
        <v>8</v>
      </c>
      <c r="F152" s="107">
        <f>F153+F156</f>
        <v>8377</v>
      </c>
    </row>
    <row r="153" spans="1:6" ht="55.5" customHeight="1" outlineLevel="7" x14ac:dyDescent="0.25">
      <c r="A153" s="53" t="s">
        <v>67</v>
      </c>
      <c r="B153" s="54" t="s">
        <v>41</v>
      </c>
      <c r="C153" s="54" t="s">
        <v>66</v>
      </c>
      <c r="D153" s="54" t="s">
        <v>180</v>
      </c>
      <c r="E153" s="54" t="s">
        <v>8</v>
      </c>
      <c r="F153" s="107">
        <f>F154</f>
        <v>5837</v>
      </c>
    </row>
    <row r="154" spans="1:6" ht="21" customHeight="1" outlineLevel="7" x14ac:dyDescent="0.25">
      <c r="A154" s="53" t="s">
        <v>18</v>
      </c>
      <c r="B154" s="54" t="s">
        <v>41</v>
      </c>
      <c r="C154" s="54" t="s">
        <v>66</v>
      </c>
      <c r="D154" s="54" t="s">
        <v>180</v>
      </c>
      <c r="E154" s="54" t="s">
        <v>19</v>
      </c>
      <c r="F154" s="107">
        <f>F155</f>
        <v>5837</v>
      </c>
    </row>
    <row r="155" spans="1:6" ht="37.5" outlineLevel="7" x14ac:dyDescent="0.25">
      <c r="A155" s="53" t="s">
        <v>20</v>
      </c>
      <c r="B155" s="54" t="s">
        <v>41</v>
      </c>
      <c r="C155" s="54" t="s">
        <v>66</v>
      </c>
      <c r="D155" s="54" t="s">
        <v>180</v>
      </c>
      <c r="E155" s="54" t="s">
        <v>21</v>
      </c>
      <c r="F155" s="109">
        <v>5837</v>
      </c>
    </row>
    <row r="156" spans="1:6" ht="37.5" outlineLevel="7" x14ac:dyDescent="0.25">
      <c r="A156" s="53" t="s">
        <v>557</v>
      </c>
      <c r="B156" s="54" t="s">
        <v>41</v>
      </c>
      <c r="C156" s="54" t="s">
        <v>66</v>
      </c>
      <c r="D156" s="54" t="s">
        <v>558</v>
      </c>
      <c r="E156" s="54" t="s">
        <v>8</v>
      </c>
      <c r="F156" s="109">
        <f>F157</f>
        <v>2540</v>
      </c>
    </row>
    <row r="157" spans="1:6" ht="21" customHeight="1" outlineLevel="7" x14ac:dyDescent="0.25">
      <c r="A157" s="53" t="s">
        <v>18</v>
      </c>
      <c r="B157" s="54" t="s">
        <v>41</v>
      </c>
      <c r="C157" s="54" t="s">
        <v>66</v>
      </c>
      <c r="D157" s="54" t="s">
        <v>558</v>
      </c>
      <c r="E157" s="54" t="s">
        <v>19</v>
      </c>
      <c r="F157" s="109">
        <f>F158</f>
        <v>2540</v>
      </c>
    </row>
    <row r="158" spans="1:6" ht="37.5" outlineLevel="7" x14ac:dyDescent="0.25">
      <c r="A158" s="53" t="s">
        <v>20</v>
      </c>
      <c r="B158" s="54" t="s">
        <v>41</v>
      </c>
      <c r="C158" s="54" t="s">
        <v>66</v>
      </c>
      <c r="D158" s="54" t="s">
        <v>558</v>
      </c>
      <c r="E158" s="54" t="s">
        <v>21</v>
      </c>
      <c r="F158" s="109">
        <v>2540</v>
      </c>
    </row>
    <row r="159" spans="1:6" outlineLevel="2" x14ac:dyDescent="0.25">
      <c r="A159" s="53" t="s">
        <v>69</v>
      </c>
      <c r="B159" s="54" t="s">
        <v>41</v>
      </c>
      <c r="C159" s="54" t="s">
        <v>70</v>
      </c>
      <c r="D159" s="54" t="s">
        <v>161</v>
      </c>
      <c r="E159" s="54" t="s">
        <v>8</v>
      </c>
      <c r="F159" s="107">
        <f>F160</f>
        <v>1435</v>
      </c>
    </row>
    <row r="160" spans="1:6" ht="36.75" customHeight="1" outlineLevel="3" x14ac:dyDescent="0.25">
      <c r="A160" s="53" t="s">
        <v>576</v>
      </c>
      <c r="B160" s="54" t="s">
        <v>41</v>
      </c>
      <c r="C160" s="54" t="s">
        <v>70</v>
      </c>
      <c r="D160" s="54" t="s">
        <v>168</v>
      </c>
      <c r="E160" s="54" t="s">
        <v>8</v>
      </c>
      <c r="F160" s="107">
        <f>F161</f>
        <v>1435</v>
      </c>
    </row>
    <row r="161" spans="1:6" ht="55.5" customHeight="1" outlineLevel="3" x14ac:dyDescent="0.25">
      <c r="A161" s="53" t="s">
        <v>577</v>
      </c>
      <c r="B161" s="54" t="s">
        <v>41</v>
      </c>
      <c r="C161" s="54" t="s">
        <v>70</v>
      </c>
      <c r="D161" s="54" t="s">
        <v>292</v>
      </c>
      <c r="E161" s="54" t="s">
        <v>8</v>
      </c>
      <c r="F161" s="109">
        <f>F165+F162</f>
        <v>1435</v>
      </c>
    </row>
    <row r="162" spans="1:6" ht="17.25" customHeight="1" outlineLevel="3" x14ac:dyDescent="0.25">
      <c r="A162" s="53" t="s">
        <v>340</v>
      </c>
      <c r="B162" s="54" t="s">
        <v>41</v>
      </c>
      <c r="C162" s="54" t="s">
        <v>70</v>
      </c>
      <c r="D162" s="54" t="s">
        <v>341</v>
      </c>
      <c r="E162" s="54" t="s">
        <v>8</v>
      </c>
      <c r="F162" s="109">
        <f>F163</f>
        <v>30</v>
      </c>
    </row>
    <row r="163" spans="1:6" ht="17.25" customHeight="1" outlineLevel="3" x14ac:dyDescent="0.25">
      <c r="A163" s="53" t="s">
        <v>18</v>
      </c>
      <c r="B163" s="54" t="s">
        <v>41</v>
      </c>
      <c r="C163" s="54" t="s">
        <v>70</v>
      </c>
      <c r="D163" s="54" t="s">
        <v>341</v>
      </c>
      <c r="E163" s="54" t="s">
        <v>19</v>
      </c>
      <c r="F163" s="109">
        <f>F164</f>
        <v>30</v>
      </c>
    </row>
    <row r="164" spans="1:6" ht="37.5" outlineLevel="3" x14ac:dyDescent="0.25">
      <c r="A164" s="53" t="s">
        <v>20</v>
      </c>
      <c r="B164" s="54" t="s">
        <v>41</v>
      </c>
      <c r="C164" s="54" t="s">
        <v>70</v>
      </c>
      <c r="D164" s="54" t="s">
        <v>341</v>
      </c>
      <c r="E164" s="54" t="s">
        <v>21</v>
      </c>
      <c r="F164" s="109">
        <v>30</v>
      </c>
    </row>
    <row r="165" spans="1:6" outlineLevel="5" x14ac:dyDescent="0.25">
      <c r="A165" s="53" t="s">
        <v>71</v>
      </c>
      <c r="B165" s="54" t="s">
        <v>41</v>
      </c>
      <c r="C165" s="54" t="s">
        <v>70</v>
      </c>
      <c r="D165" s="54" t="s">
        <v>181</v>
      </c>
      <c r="E165" s="54" t="s">
        <v>8</v>
      </c>
      <c r="F165" s="107">
        <f>F166</f>
        <v>1405</v>
      </c>
    </row>
    <row r="166" spans="1:6" ht="19.5" customHeight="1" outlineLevel="6" x14ac:dyDescent="0.25">
      <c r="A166" s="53" t="s">
        <v>18</v>
      </c>
      <c r="B166" s="54" t="s">
        <v>41</v>
      </c>
      <c r="C166" s="54" t="s">
        <v>70</v>
      </c>
      <c r="D166" s="54" t="s">
        <v>181</v>
      </c>
      <c r="E166" s="54" t="s">
        <v>19</v>
      </c>
      <c r="F166" s="107">
        <f>F167</f>
        <v>1405</v>
      </c>
    </row>
    <row r="167" spans="1:6" ht="37.5" outlineLevel="7" x14ac:dyDescent="0.25">
      <c r="A167" s="53" t="s">
        <v>20</v>
      </c>
      <c r="B167" s="54" t="s">
        <v>41</v>
      </c>
      <c r="C167" s="54" t="s">
        <v>70</v>
      </c>
      <c r="D167" s="54" t="s">
        <v>181</v>
      </c>
      <c r="E167" s="54" t="s">
        <v>21</v>
      </c>
      <c r="F167" s="109">
        <v>1405</v>
      </c>
    </row>
    <row r="168" spans="1:6" outlineLevel="1" x14ac:dyDescent="0.25">
      <c r="A168" s="53" t="s">
        <v>72</v>
      </c>
      <c r="B168" s="54" t="s">
        <v>41</v>
      </c>
      <c r="C168" s="54" t="s">
        <v>73</v>
      </c>
      <c r="D168" s="54" t="s">
        <v>161</v>
      </c>
      <c r="E168" s="54" t="s">
        <v>8</v>
      </c>
      <c r="F168" s="111">
        <f>F169+F175+F192</f>
        <v>6155</v>
      </c>
    </row>
    <row r="169" spans="1:6" outlineLevel="1" x14ac:dyDescent="0.25">
      <c r="A169" s="53" t="s">
        <v>74</v>
      </c>
      <c r="B169" s="54" t="s">
        <v>41</v>
      </c>
      <c r="C169" s="54" t="s">
        <v>75</v>
      </c>
      <c r="D169" s="54" t="s">
        <v>161</v>
      </c>
      <c r="E169" s="54" t="s">
        <v>8</v>
      </c>
      <c r="F169" s="107">
        <f>F170</f>
        <v>1000</v>
      </c>
    </row>
    <row r="170" spans="1:6" ht="58.5" customHeight="1" outlineLevel="1" x14ac:dyDescent="0.25">
      <c r="A170" s="53" t="s">
        <v>574</v>
      </c>
      <c r="B170" s="54" t="s">
        <v>41</v>
      </c>
      <c r="C170" s="54" t="s">
        <v>75</v>
      </c>
      <c r="D170" s="54" t="s">
        <v>178</v>
      </c>
      <c r="E170" s="54" t="s">
        <v>8</v>
      </c>
      <c r="F170" s="107">
        <f>F171</f>
        <v>1000</v>
      </c>
    </row>
    <row r="171" spans="1:6" ht="39" customHeight="1" outlineLevel="1" x14ac:dyDescent="0.25">
      <c r="A171" s="53" t="s">
        <v>578</v>
      </c>
      <c r="B171" s="54" t="s">
        <v>41</v>
      </c>
      <c r="C171" s="54" t="s">
        <v>75</v>
      </c>
      <c r="D171" s="54" t="s">
        <v>182</v>
      </c>
      <c r="E171" s="54" t="s">
        <v>8</v>
      </c>
      <c r="F171" s="107">
        <f>F172</f>
        <v>1000</v>
      </c>
    </row>
    <row r="172" spans="1:6" ht="55.5" customHeight="1" outlineLevel="1" x14ac:dyDescent="0.25">
      <c r="A172" s="59" t="s">
        <v>76</v>
      </c>
      <c r="B172" s="54" t="s">
        <v>41</v>
      </c>
      <c r="C172" s="54" t="s">
        <v>75</v>
      </c>
      <c r="D172" s="54" t="s">
        <v>183</v>
      </c>
      <c r="E172" s="54" t="s">
        <v>8</v>
      </c>
      <c r="F172" s="107">
        <f>F173</f>
        <v>1000</v>
      </c>
    </row>
    <row r="173" spans="1:6" ht="19.5" customHeight="1" outlineLevel="1" x14ac:dyDescent="0.25">
      <c r="A173" s="53" t="s">
        <v>18</v>
      </c>
      <c r="B173" s="54" t="s">
        <v>41</v>
      </c>
      <c r="C173" s="54" t="s">
        <v>75</v>
      </c>
      <c r="D173" s="54" t="s">
        <v>183</v>
      </c>
      <c r="E173" s="54" t="s">
        <v>19</v>
      </c>
      <c r="F173" s="107">
        <f>F174</f>
        <v>1000</v>
      </c>
    </row>
    <row r="174" spans="1:6" ht="37.5" outlineLevel="1" x14ac:dyDescent="0.25">
      <c r="A174" s="53" t="s">
        <v>20</v>
      </c>
      <c r="B174" s="54" t="s">
        <v>41</v>
      </c>
      <c r="C174" s="54" t="s">
        <v>75</v>
      </c>
      <c r="D174" s="54" t="s">
        <v>183</v>
      </c>
      <c r="E174" s="54" t="s">
        <v>21</v>
      </c>
      <c r="F174" s="109">
        <v>1000</v>
      </c>
    </row>
    <row r="175" spans="1:6" outlineLevel="1" x14ac:dyDescent="0.25">
      <c r="A175" s="53" t="s">
        <v>77</v>
      </c>
      <c r="B175" s="54" t="s">
        <v>41</v>
      </c>
      <c r="C175" s="54" t="s">
        <v>78</v>
      </c>
      <c r="D175" s="54" t="s">
        <v>161</v>
      </c>
      <c r="E175" s="54" t="s">
        <v>8</v>
      </c>
      <c r="F175" s="107">
        <f>F176</f>
        <v>4905</v>
      </c>
    </row>
    <row r="176" spans="1:6" ht="56.25" outlineLevel="1" x14ac:dyDescent="0.25">
      <c r="A176" s="53" t="s">
        <v>574</v>
      </c>
      <c r="B176" s="54" t="s">
        <v>41</v>
      </c>
      <c r="C176" s="54" t="s">
        <v>78</v>
      </c>
      <c r="D176" s="54" t="s">
        <v>178</v>
      </c>
      <c r="E176" s="54" t="s">
        <v>8</v>
      </c>
      <c r="F176" s="107">
        <f>F177</f>
        <v>4905</v>
      </c>
    </row>
    <row r="177" spans="1:6" ht="37.5" outlineLevel="1" x14ac:dyDescent="0.25">
      <c r="A177" s="53" t="s">
        <v>578</v>
      </c>
      <c r="B177" s="54" t="s">
        <v>41</v>
      </c>
      <c r="C177" s="54" t="s">
        <v>78</v>
      </c>
      <c r="D177" s="54" t="s">
        <v>182</v>
      </c>
      <c r="E177" s="54" t="s">
        <v>8</v>
      </c>
      <c r="F177" s="107">
        <f>F178+F183+F186+F189</f>
        <v>4905</v>
      </c>
    </row>
    <row r="178" spans="1:6" ht="57" customHeight="1" outlineLevel="1" x14ac:dyDescent="0.25">
      <c r="A178" s="59" t="s">
        <v>79</v>
      </c>
      <c r="B178" s="54" t="s">
        <v>41</v>
      </c>
      <c r="C178" s="54" t="s">
        <v>78</v>
      </c>
      <c r="D178" s="54" t="s">
        <v>184</v>
      </c>
      <c r="E178" s="54" t="s">
        <v>8</v>
      </c>
      <c r="F178" s="107">
        <f>F179+F181</f>
        <v>1000</v>
      </c>
    </row>
    <row r="179" spans="1:6" ht="23.25" customHeight="1" outlineLevel="1" x14ac:dyDescent="0.25">
      <c r="A179" s="53" t="s">
        <v>18</v>
      </c>
      <c r="B179" s="54" t="s">
        <v>41</v>
      </c>
      <c r="C179" s="54" t="s">
        <v>78</v>
      </c>
      <c r="D179" s="54" t="s">
        <v>184</v>
      </c>
      <c r="E179" s="54" t="s">
        <v>19</v>
      </c>
      <c r="F179" s="107">
        <f>F180</f>
        <v>1000</v>
      </c>
    </row>
    <row r="180" spans="1:6" ht="37.5" outlineLevel="1" x14ac:dyDescent="0.25">
      <c r="A180" s="53" t="s">
        <v>20</v>
      </c>
      <c r="B180" s="54" t="s">
        <v>41</v>
      </c>
      <c r="C180" s="54" t="s">
        <v>78</v>
      </c>
      <c r="D180" s="54" t="s">
        <v>184</v>
      </c>
      <c r="E180" s="54" t="s">
        <v>21</v>
      </c>
      <c r="F180" s="109">
        <v>1000</v>
      </c>
    </row>
    <row r="181" spans="1:6" hidden="1" outlineLevel="1" x14ac:dyDescent="0.25">
      <c r="A181" s="53" t="s">
        <v>22</v>
      </c>
      <c r="B181" s="54" t="s">
        <v>41</v>
      </c>
      <c r="C181" s="54" t="s">
        <v>78</v>
      </c>
      <c r="D181" s="54" t="s">
        <v>184</v>
      </c>
      <c r="E181" s="54" t="s">
        <v>23</v>
      </c>
      <c r="F181" s="109">
        <f>F182</f>
        <v>0</v>
      </c>
    </row>
    <row r="182" spans="1:6" ht="0.75" customHeight="1" outlineLevel="1" x14ac:dyDescent="0.25">
      <c r="A182" s="53" t="s">
        <v>63</v>
      </c>
      <c r="B182" s="54" t="s">
        <v>41</v>
      </c>
      <c r="C182" s="54" t="s">
        <v>78</v>
      </c>
      <c r="D182" s="54" t="s">
        <v>184</v>
      </c>
      <c r="E182" s="54" t="s">
        <v>64</v>
      </c>
      <c r="F182" s="109"/>
    </row>
    <row r="183" spans="1:6" ht="37.5" customHeight="1" outlineLevel="1" x14ac:dyDescent="0.25">
      <c r="A183" s="53" t="s">
        <v>373</v>
      </c>
      <c r="B183" s="54" t="s">
        <v>41</v>
      </c>
      <c r="C183" s="54" t="s">
        <v>78</v>
      </c>
      <c r="D183" s="54" t="s">
        <v>374</v>
      </c>
      <c r="E183" s="54" t="s">
        <v>8</v>
      </c>
      <c r="F183" s="109">
        <f>F184</f>
        <v>1050</v>
      </c>
    </row>
    <row r="184" spans="1:6" outlineLevel="1" x14ac:dyDescent="0.25">
      <c r="A184" s="53" t="s">
        <v>22</v>
      </c>
      <c r="B184" s="54" t="s">
        <v>41</v>
      </c>
      <c r="C184" s="54" t="s">
        <v>78</v>
      </c>
      <c r="D184" s="54" t="s">
        <v>374</v>
      </c>
      <c r="E184" s="54" t="s">
        <v>23</v>
      </c>
      <c r="F184" s="109">
        <f>F185</f>
        <v>1050</v>
      </c>
    </row>
    <row r="185" spans="1:6" ht="37.5" customHeight="1" outlineLevel="1" x14ac:dyDescent="0.25">
      <c r="A185" s="53" t="s">
        <v>63</v>
      </c>
      <c r="B185" s="54" t="s">
        <v>41</v>
      </c>
      <c r="C185" s="54" t="s">
        <v>78</v>
      </c>
      <c r="D185" s="54" t="s">
        <v>374</v>
      </c>
      <c r="E185" s="54" t="s">
        <v>64</v>
      </c>
      <c r="F185" s="109">
        <v>1050</v>
      </c>
    </row>
    <row r="186" spans="1:6" ht="37.5" customHeight="1" outlineLevel="1" x14ac:dyDescent="0.25">
      <c r="A186" s="53" t="s">
        <v>401</v>
      </c>
      <c r="B186" s="54" t="s">
        <v>41</v>
      </c>
      <c r="C186" s="54" t="s">
        <v>78</v>
      </c>
      <c r="D186" s="54" t="s">
        <v>402</v>
      </c>
      <c r="E186" s="54" t="s">
        <v>8</v>
      </c>
      <c r="F186" s="109">
        <f>F187</f>
        <v>855</v>
      </c>
    </row>
    <row r="187" spans="1:6" ht="18" customHeight="1" outlineLevel="1" x14ac:dyDescent="0.25">
      <c r="A187" s="53" t="s">
        <v>22</v>
      </c>
      <c r="B187" s="54" t="s">
        <v>41</v>
      </c>
      <c r="C187" s="54" t="s">
        <v>78</v>
      </c>
      <c r="D187" s="54" t="s">
        <v>402</v>
      </c>
      <c r="E187" s="54" t="s">
        <v>23</v>
      </c>
      <c r="F187" s="109">
        <f>F188</f>
        <v>855</v>
      </c>
    </row>
    <row r="188" spans="1:6" ht="37.5" customHeight="1" outlineLevel="1" x14ac:dyDescent="0.25">
      <c r="A188" s="53" t="s">
        <v>63</v>
      </c>
      <c r="B188" s="54" t="s">
        <v>41</v>
      </c>
      <c r="C188" s="54" t="s">
        <v>78</v>
      </c>
      <c r="D188" s="54" t="s">
        <v>402</v>
      </c>
      <c r="E188" s="54" t="s">
        <v>64</v>
      </c>
      <c r="F188" s="109">
        <v>855</v>
      </c>
    </row>
    <row r="189" spans="1:6" ht="53.25" customHeight="1" outlineLevel="1" x14ac:dyDescent="0.25">
      <c r="A189" s="53" t="s">
        <v>403</v>
      </c>
      <c r="B189" s="54" t="s">
        <v>41</v>
      </c>
      <c r="C189" s="54" t="s">
        <v>78</v>
      </c>
      <c r="D189" s="54" t="s">
        <v>404</v>
      </c>
      <c r="E189" s="54" t="s">
        <v>8</v>
      </c>
      <c r="F189" s="109">
        <f>F190</f>
        <v>2000</v>
      </c>
    </row>
    <row r="190" spans="1:6" ht="37.5" customHeight="1" outlineLevel="1" x14ac:dyDescent="0.25">
      <c r="A190" s="53" t="s">
        <v>405</v>
      </c>
      <c r="B190" s="54" t="s">
        <v>41</v>
      </c>
      <c r="C190" s="54" t="s">
        <v>78</v>
      </c>
      <c r="D190" s="54" t="s">
        <v>404</v>
      </c>
      <c r="E190" s="54" t="s">
        <v>406</v>
      </c>
      <c r="F190" s="109">
        <f>F191</f>
        <v>2000</v>
      </c>
    </row>
    <row r="191" spans="1:6" ht="18.75" customHeight="1" outlineLevel="1" x14ac:dyDescent="0.25">
      <c r="A191" s="53" t="s">
        <v>407</v>
      </c>
      <c r="B191" s="54" t="s">
        <v>41</v>
      </c>
      <c r="C191" s="54" t="s">
        <v>78</v>
      </c>
      <c r="D191" s="54" t="s">
        <v>404</v>
      </c>
      <c r="E191" s="54" t="s">
        <v>408</v>
      </c>
      <c r="F191" s="109">
        <v>2000</v>
      </c>
    </row>
    <row r="192" spans="1:6" outlineLevel="1" x14ac:dyDescent="0.25">
      <c r="A192" s="53" t="s">
        <v>80</v>
      </c>
      <c r="B192" s="54" t="s">
        <v>41</v>
      </c>
      <c r="C192" s="54" t="s">
        <v>81</v>
      </c>
      <c r="D192" s="54" t="s">
        <v>161</v>
      </c>
      <c r="E192" s="54" t="s">
        <v>8</v>
      </c>
      <c r="F192" s="107">
        <f>F193</f>
        <v>250</v>
      </c>
    </row>
    <row r="193" spans="1:6" ht="56.25" outlineLevel="1" x14ac:dyDescent="0.25">
      <c r="A193" s="53" t="s">
        <v>574</v>
      </c>
      <c r="B193" s="54" t="s">
        <v>41</v>
      </c>
      <c r="C193" s="54" t="s">
        <v>81</v>
      </c>
      <c r="D193" s="54" t="s">
        <v>178</v>
      </c>
      <c r="E193" s="54" t="s">
        <v>8</v>
      </c>
      <c r="F193" s="107">
        <f>F194</f>
        <v>250</v>
      </c>
    </row>
    <row r="194" spans="1:6" ht="18" customHeight="1" outlineLevel="1" x14ac:dyDescent="0.25">
      <c r="A194" s="59" t="s">
        <v>82</v>
      </c>
      <c r="B194" s="54" t="s">
        <v>41</v>
      </c>
      <c r="C194" s="54" t="s">
        <v>81</v>
      </c>
      <c r="D194" s="54" t="s">
        <v>185</v>
      </c>
      <c r="E194" s="54" t="s">
        <v>8</v>
      </c>
      <c r="F194" s="107">
        <f>F195</f>
        <v>250</v>
      </c>
    </row>
    <row r="195" spans="1:6" ht="18.75" customHeight="1" outlineLevel="1" x14ac:dyDescent="0.25">
      <c r="A195" s="53" t="s">
        <v>18</v>
      </c>
      <c r="B195" s="54" t="s">
        <v>41</v>
      </c>
      <c r="C195" s="54" t="s">
        <v>81</v>
      </c>
      <c r="D195" s="54" t="s">
        <v>185</v>
      </c>
      <c r="E195" s="54" t="s">
        <v>19</v>
      </c>
      <c r="F195" s="107">
        <f>F196</f>
        <v>250</v>
      </c>
    </row>
    <row r="196" spans="1:6" ht="37.5" outlineLevel="1" x14ac:dyDescent="0.25">
      <c r="A196" s="53" t="s">
        <v>20</v>
      </c>
      <c r="B196" s="54" t="s">
        <v>41</v>
      </c>
      <c r="C196" s="54" t="s">
        <v>81</v>
      </c>
      <c r="D196" s="54" t="s">
        <v>185</v>
      </c>
      <c r="E196" s="54" t="s">
        <v>21</v>
      </c>
      <c r="F196" s="109">
        <v>250</v>
      </c>
    </row>
    <row r="197" spans="1:6" outlineLevel="1" x14ac:dyDescent="0.25">
      <c r="A197" s="53" t="s">
        <v>83</v>
      </c>
      <c r="B197" s="54" t="s">
        <v>41</v>
      </c>
      <c r="C197" s="54" t="s">
        <v>84</v>
      </c>
      <c r="D197" s="54" t="s">
        <v>161</v>
      </c>
      <c r="E197" s="54" t="s">
        <v>8</v>
      </c>
      <c r="F197" s="107">
        <f>F198</f>
        <v>175</v>
      </c>
    </row>
    <row r="198" spans="1:6" outlineLevel="2" x14ac:dyDescent="0.25">
      <c r="A198" s="53" t="s">
        <v>85</v>
      </c>
      <c r="B198" s="54" t="s">
        <v>41</v>
      </c>
      <c r="C198" s="54" t="s">
        <v>86</v>
      </c>
      <c r="D198" s="54" t="s">
        <v>161</v>
      </c>
      <c r="E198" s="54" t="s">
        <v>8</v>
      </c>
      <c r="F198" s="107">
        <f>F199</f>
        <v>175</v>
      </c>
    </row>
    <row r="199" spans="1:6" ht="37.5" outlineLevel="3" x14ac:dyDescent="0.25">
      <c r="A199" s="53" t="s">
        <v>579</v>
      </c>
      <c r="B199" s="54" t="s">
        <v>41</v>
      </c>
      <c r="C199" s="54" t="s">
        <v>86</v>
      </c>
      <c r="D199" s="54" t="s">
        <v>186</v>
      </c>
      <c r="E199" s="54" t="s">
        <v>8</v>
      </c>
      <c r="F199" s="107">
        <f>F200+F204+F207</f>
        <v>175</v>
      </c>
    </row>
    <row r="200" spans="1:6" ht="36.75" customHeight="1" outlineLevel="3" x14ac:dyDescent="0.25">
      <c r="A200" s="53" t="s">
        <v>580</v>
      </c>
      <c r="B200" s="54" t="s">
        <v>41</v>
      </c>
      <c r="C200" s="54" t="s">
        <v>86</v>
      </c>
      <c r="D200" s="54" t="s">
        <v>356</v>
      </c>
      <c r="E200" s="54" t="s">
        <v>8</v>
      </c>
      <c r="F200" s="107">
        <f>F201</f>
        <v>100</v>
      </c>
    </row>
    <row r="201" spans="1:6" ht="18" customHeight="1" outlineLevel="3" x14ac:dyDescent="0.25">
      <c r="A201" s="53" t="s">
        <v>357</v>
      </c>
      <c r="B201" s="54" t="s">
        <v>41</v>
      </c>
      <c r="C201" s="54" t="s">
        <v>86</v>
      </c>
      <c r="D201" s="54" t="s">
        <v>358</v>
      </c>
      <c r="E201" s="54" t="s">
        <v>8</v>
      </c>
      <c r="F201" s="107">
        <f>F202</f>
        <v>100</v>
      </c>
    </row>
    <row r="202" spans="1:6" ht="18.75" customHeight="1" outlineLevel="3" x14ac:dyDescent="0.25">
      <c r="A202" s="53" t="s">
        <v>18</v>
      </c>
      <c r="B202" s="54" t="s">
        <v>41</v>
      </c>
      <c r="C202" s="54" t="s">
        <v>86</v>
      </c>
      <c r="D202" s="54" t="s">
        <v>358</v>
      </c>
      <c r="E202" s="54" t="s">
        <v>19</v>
      </c>
      <c r="F202" s="107">
        <f>F203</f>
        <v>100</v>
      </c>
    </row>
    <row r="203" spans="1:6" ht="37.5" outlineLevel="3" x14ac:dyDescent="0.25">
      <c r="A203" s="53" t="s">
        <v>20</v>
      </c>
      <c r="B203" s="54" t="s">
        <v>41</v>
      </c>
      <c r="C203" s="54" t="s">
        <v>86</v>
      </c>
      <c r="D203" s="54" t="s">
        <v>358</v>
      </c>
      <c r="E203" s="54" t="s">
        <v>21</v>
      </c>
      <c r="F203" s="107">
        <v>100</v>
      </c>
    </row>
    <row r="204" spans="1:6" ht="19.5" customHeight="1" outlineLevel="5" x14ac:dyDescent="0.25">
      <c r="A204" s="53" t="s">
        <v>88</v>
      </c>
      <c r="B204" s="54" t="s">
        <v>41</v>
      </c>
      <c r="C204" s="54" t="s">
        <v>86</v>
      </c>
      <c r="D204" s="54" t="s">
        <v>187</v>
      </c>
      <c r="E204" s="54" t="s">
        <v>8</v>
      </c>
      <c r="F204" s="107">
        <f>F205</f>
        <v>45</v>
      </c>
    </row>
    <row r="205" spans="1:6" ht="21.75" customHeight="1" outlineLevel="6" x14ac:dyDescent="0.25">
      <c r="A205" s="53" t="s">
        <v>18</v>
      </c>
      <c r="B205" s="54" t="s">
        <v>41</v>
      </c>
      <c r="C205" s="54" t="s">
        <v>86</v>
      </c>
      <c r="D205" s="54" t="s">
        <v>187</v>
      </c>
      <c r="E205" s="54" t="s">
        <v>19</v>
      </c>
      <c r="F205" s="107">
        <f>F206</f>
        <v>45</v>
      </c>
    </row>
    <row r="206" spans="1:6" ht="37.5" outlineLevel="7" x14ac:dyDescent="0.25">
      <c r="A206" s="53" t="s">
        <v>20</v>
      </c>
      <c r="B206" s="54" t="s">
        <v>41</v>
      </c>
      <c r="C206" s="54" t="s">
        <v>86</v>
      </c>
      <c r="D206" s="54" t="s">
        <v>187</v>
      </c>
      <c r="E206" s="54" t="s">
        <v>21</v>
      </c>
      <c r="F206" s="109">
        <v>45</v>
      </c>
    </row>
    <row r="207" spans="1:6" outlineLevel="5" x14ac:dyDescent="0.25">
      <c r="A207" s="53" t="s">
        <v>87</v>
      </c>
      <c r="B207" s="54" t="s">
        <v>41</v>
      </c>
      <c r="C207" s="54" t="s">
        <v>86</v>
      </c>
      <c r="D207" s="54" t="s">
        <v>359</v>
      </c>
      <c r="E207" s="54" t="s">
        <v>8</v>
      </c>
      <c r="F207" s="107">
        <f>F208</f>
        <v>30</v>
      </c>
    </row>
    <row r="208" spans="1:6" ht="18.75" customHeight="1" outlineLevel="6" x14ac:dyDescent="0.25">
      <c r="A208" s="53" t="s">
        <v>18</v>
      </c>
      <c r="B208" s="54" t="s">
        <v>41</v>
      </c>
      <c r="C208" s="54" t="s">
        <v>86</v>
      </c>
      <c r="D208" s="54" t="s">
        <v>359</v>
      </c>
      <c r="E208" s="54" t="s">
        <v>19</v>
      </c>
      <c r="F208" s="107">
        <f>F209</f>
        <v>30</v>
      </c>
    </row>
    <row r="209" spans="1:6" ht="37.5" outlineLevel="7" x14ac:dyDescent="0.25">
      <c r="A209" s="53" t="s">
        <v>20</v>
      </c>
      <c r="B209" s="54" t="s">
        <v>41</v>
      </c>
      <c r="C209" s="54" t="s">
        <v>86</v>
      </c>
      <c r="D209" s="54" t="s">
        <v>359</v>
      </c>
      <c r="E209" s="54" t="s">
        <v>21</v>
      </c>
      <c r="F209" s="109">
        <v>30</v>
      </c>
    </row>
    <row r="210" spans="1:6" outlineLevel="1" x14ac:dyDescent="0.25">
      <c r="A210" s="53" t="s">
        <v>89</v>
      </c>
      <c r="B210" s="54" t="s">
        <v>41</v>
      </c>
      <c r="C210" s="54" t="s">
        <v>90</v>
      </c>
      <c r="D210" s="54" t="s">
        <v>161</v>
      </c>
      <c r="E210" s="54" t="s">
        <v>8</v>
      </c>
      <c r="F210" s="107">
        <f>F211</f>
        <v>13049.611999999999</v>
      </c>
    </row>
    <row r="211" spans="1:6" outlineLevel="2" x14ac:dyDescent="0.25">
      <c r="A211" s="53" t="s">
        <v>384</v>
      </c>
      <c r="B211" s="54" t="s">
        <v>41</v>
      </c>
      <c r="C211" s="54" t="s">
        <v>383</v>
      </c>
      <c r="D211" s="54" t="s">
        <v>161</v>
      </c>
      <c r="E211" s="54" t="s">
        <v>8</v>
      </c>
      <c r="F211" s="107">
        <f>F212</f>
        <v>13049.611999999999</v>
      </c>
    </row>
    <row r="212" spans="1:6" ht="37.5" outlineLevel="3" x14ac:dyDescent="0.25">
      <c r="A212" s="53" t="s">
        <v>581</v>
      </c>
      <c r="B212" s="54" t="s">
        <v>41</v>
      </c>
      <c r="C212" s="54" t="s">
        <v>383</v>
      </c>
      <c r="D212" s="54" t="s">
        <v>188</v>
      </c>
      <c r="E212" s="54" t="s">
        <v>8</v>
      </c>
      <c r="F212" s="107">
        <f>F213</f>
        <v>13049.611999999999</v>
      </c>
    </row>
    <row r="213" spans="1:6" ht="38.25" customHeight="1" outlineLevel="5" x14ac:dyDescent="0.25">
      <c r="A213" s="53" t="s">
        <v>93</v>
      </c>
      <c r="B213" s="54" t="s">
        <v>41</v>
      </c>
      <c r="C213" s="54" t="s">
        <v>383</v>
      </c>
      <c r="D213" s="54" t="s">
        <v>189</v>
      </c>
      <c r="E213" s="54" t="s">
        <v>8</v>
      </c>
      <c r="F213" s="107">
        <f>F214</f>
        <v>13049.611999999999</v>
      </c>
    </row>
    <row r="214" spans="1:6" ht="37.5" outlineLevel="6" x14ac:dyDescent="0.25">
      <c r="A214" s="53" t="s">
        <v>53</v>
      </c>
      <c r="B214" s="54" t="s">
        <v>41</v>
      </c>
      <c r="C214" s="54" t="s">
        <v>383</v>
      </c>
      <c r="D214" s="54" t="s">
        <v>189</v>
      </c>
      <c r="E214" s="54" t="s">
        <v>54</v>
      </c>
      <c r="F214" s="107">
        <f>F215</f>
        <v>13049.611999999999</v>
      </c>
    </row>
    <row r="215" spans="1:6" outlineLevel="7" x14ac:dyDescent="0.25">
      <c r="A215" s="53" t="s">
        <v>94</v>
      </c>
      <c r="B215" s="54" t="s">
        <v>41</v>
      </c>
      <c r="C215" s="54" t="s">
        <v>383</v>
      </c>
      <c r="D215" s="54" t="s">
        <v>189</v>
      </c>
      <c r="E215" s="54" t="s">
        <v>95</v>
      </c>
      <c r="F215" s="109">
        <f>12984.964+64.648</f>
        <v>13049.611999999999</v>
      </c>
    </row>
    <row r="216" spans="1:6" outlineLevel="1" x14ac:dyDescent="0.25">
      <c r="A216" s="53" t="s">
        <v>100</v>
      </c>
      <c r="B216" s="54" t="s">
        <v>41</v>
      </c>
      <c r="C216" s="54" t="s">
        <v>101</v>
      </c>
      <c r="D216" s="54" t="s">
        <v>161</v>
      </c>
      <c r="E216" s="54" t="s">
        <v>8</v>
      </c>
      <c r="F216" s="107">
        <f>F217</f>
        <v>7641.5029999999997</v>
      </c>
    </row>
    <row r="217" spans="1:6" outlineLevel="2" x14ac:dyDescent="0.25">
      <c r="A217" s="53" t="s">
        <v>102</v>
      </c>
      <c r="B217" s="54" t="s">
        <v>41</v>
      </c>
      <c r="C217" s="54" t="s">
        <v>103</v>
      </c>
      <c r="D217" s="54" t="s">
        <v>161</v>
      </c>
      <c r="E217" s="54" t="s">
        <v>8</v>
      </c>
      <c r="F217" s="107">
        <f>F218</f>
        <v>7641.5029999999997</v>
      </c>
    </row>
    <row r="218" spans="1:6" ht="37.5" outlineLevel="3" x14ac:dyDescent="0.25">
      <c r="A218" s="53" t="s">
        <v>581</v>
      </c>
      <c r="B218" s="54" t="s">
        <v>41</v>
      </c>
      <c r="C218" s="54" t="s">
        <v>103</v>
      </c>
      <c r="D218" s="54" t="s">
        <v>188</v>
      </c>
      <c r="E218" s="54" t="s">
        <v>8</v>
      </c>
      <c r="F218" s="107">
        <f>F222+F219</f>
        <v>7641.5029999999997</v>
      </c>
    </row>
    <row r="219" spans="1:6" ht="36" customHeight="1" outlineLevel="7" x14ac:dyDescent="0.25">
      <c r="A219" s="61" t="s">
        <v>105</v>
      </c>
      <c r="B219" s="54" t="s">
        <v>41</v>
      </c>
      <c r="C219" s="54" t="s">
        <v>103</v>
      </c>
      <c r="D219" s="54" t="s">
        <v>193</v>
      </c>
      <c r="E219" s="54" t="s">
        <v>8</v>
      </c>
      <c r="F219" s="107">
        <f>F220</f>
        <v>6920.5029999999997</v>
      </c>
    </row>
    <row r="220" spans="1:6" ht="37.5" outlineLevel="7" x14ac:dyDescent="0.25">
      <c r="A220" s="53" t="s">
        <v>53</v>
      </c>
      <c r="B220" s="54" t="s">
        <v>41</v>
      </c>
      <c r="C220" s="54" t="s">
        <v>103</v>
      </c>
      <c r="D220" s="54" t="s">
        <v>193</v>
      </c>
      <c r="E220" s="54" t="s">
        <v>54</v>
      </c>
      <c r="F220" s="107">
        <f>F221</f>
        <v>6920.5029999999997</v>
      </c>
    </row>
    <row r="221" spans="1:6" outlineLevel="7" x14ac:dyDescent="0.25">
      <c r="A221" s="53" t="s">
        <v>94</v>
      </c>
      <c r="B221" s="54" t="s">
        <v>41</v>
      </c>
      <c r="C221" s="54" t="s">
        <v>103</v>
      </c>
      <c r="D221" s="54" t="s">
        <v>193</v>
      </c>
      <c r="E221" s="54" t="s">
        <v>95</v>
      </c>
      <c r="F221" s="109">
        <v>6920.5029999999997</v>
      </c>
    </row>
    <row r="222" spans="1:6" outlineLevel="5" x14ac:dyDescent="0.25">
      <c r="A222" s="53" t="s">
        <v>104</v>
      </c>
      <c r="B222" s="54" t="s">
        <v>41</v>
      </c>
      <c r="C222" s="54" t="s">
        <v>103</v>
      </c>
      <c r="D222" s="54" t="s">
        <v>192</v>
      </c>
      <c r="E222" s="54" t="s">
        <v>8</v>
      </c>
      <c r="F222" s="107">
        <f>F223</f>
        <v>721</v>
      </c>
    </row>
    <row r="223" spans="1:6" ht="37.5" outlineLevel="6" x14ac:dyDescent="0.25">
      <c r="A223" s="53" t="s">
        <v>53</v>
      </c>
      <c r="B223" s="54" t="s">
        <v>41</v>
      </c>
      <c r="C223" s="54" t="s">
        <v>103</v>
      </c>
      <c r="D223" s="54" t="s">
        <v>192</v>
      </c>
      <c r="E223" s="54" t="s">
        <v>54</v>
      </c>
      <c r="F223" s="107">
        <f>F224+F225</f>
        <v>721</v>
      </c>
    </row>
    <row r="224" spans="1:6" outlineLevel="7" x14ac:dyDescent="0.25">
      <c r="A224" s="53" t="s">
        <v>94</v>
      </c>
      <c r="B224" s="54" t="s">
        <v>41</v>
      </c>
      <c r="C224" s="54" t="s">
        <v>103</v>
      </c>
      <c r="D224" s="54" t="s">
        <v>192</v>
      </c>
      <c r="E224" s="54" t="s">
        <v>95</v>
      </c>
      <c r="F224" s="109">
        <v>607</v>
      </c>
    </row>
    <row r="225" spans="1:6" ht="37.5" customHeight="1" outlineLevel="7" x14ac:dyDescent="0.25">
      <c r="A225" s="53" t="s">
        <v>377</v>
      </c>
      <c r="B225" s="54" t="s">
        <v>41</v>
      </c>
      <c r="C225" s="54" t="s">
        <v>103</v>
      </c>
      <c r="D225" s="54" t="s">
        <v>192</v>
      </c>
      <c r="E225" s="54" t="s">
        <v>376</v>
      </c>
      <c r="F225" s="109">
        <v>114</v>
      </c>
    </row>
    <row r="226" spans="1:6" outlineLevel="1" x14ac:dyDescent="0.25">
      <c r="A226" s="53" t="s">
        <v>106</v>
      </c>
      <c r="B226" s="54" t="s">
        <v>41</v>
      </c>
      <c r="C226" s="54" t="s">
        <v>107</v>
      </c>
      <c r="D226" s="54" t="s">
        <v>161</v>
      </c>
      <c r="E226" s="54" t="s">
        <v>8</v>
      </c>
      <c r="F226" s="107">
        <f>F227+F232</f>
        <v>3677.79</v>
      </c>
    </row>
    <row r="227" spans="1:6" outlineLevel="2" x14ac:dyDescent="0.25">
      <c r="A227" s="53" t="s">
        <v>108</v>
      </c>
      <c r="B227" s="54" t="s">
        <v>41</v>
      </c>
      <c r="C227" s="54" t="s">
        <v>109</v>
      </c>
      <c r="D227" s="54" t="s">
        <v>161</v>
      </c>
      <c r="E227" s="54" t="s">
        <v>8</v>
      </c>
      <c r="F227" s="107">
        <f>F228</f>
        <v>3294.29</v>
      </c>
    </row>
    <row r="228" spans="1:6" ht="19.5" customHeight="1" outlineLevel="4" x14ac:dyDescent="0.25">
      <c r="A228" s="53" t="s">
        <v>176</v>
      </c>
      <c r="B228" s="54" t="s">
        <v>41</v>
      </c>
      <c r="C228" s="54" t="s">
        <v>109</v>
      </c>
      <c r="D228" s="54" t="s">
        <v>162</v>
      </c>
      <c r="E228" s="54" t="s">
        <v>8</v>
      </c>
      <c r="F228" s="107">
        <f>F229</f>
        <v>3294.29</v>
      </c>
    </row>
    <row r="229" spans="1:6" outlineLevel="5" x14ac:dyDescent="0.25">
      <c r="A229" s="53" t="s">
        <v>110</v>
      </c>
      <c r="B229" s="54" t="s">
        <v>41</v>
      </c>
      <c r="C229" s="54" t="s">
        <v>109</v>
      </c>
      <c r="D229" s="54" t="s">
        <v>194</v>
      </c>
      <c r="E229" s="54" t="s">
        <v>8</v>
      </c>
      <c r="F229" s="107">
        <f>F230</f>
        <v>3294.29</v>
      </c>
    </row>
    <row r="230" spans="1:6" outlineLevel="6" x14ac:dyDescent="0.25">
      <c r="A230" s="53" t="s">
        <v>111</v>
      </c>
      <c r="B230" s="54" t="s">
        <v>41</v>
      </c>
      <c r="C230" s="54" t="s">
        <v>109</v>
      </c>
      <c r="D230" s="54" t="s">
        <v>194</v>
      </c>
      <c r="E230" s="54" t="s">
        <v>112</v>
      </c>
      <c r="F230" s="107">
        <f>F231</f>
        <v>3294.29</v>
      </c>
    </row>
    <row r="231" spans="1:6" outlineLevel="7" x14ac:dyDescent="0.25">
      <c r="A231" s="53" t="s">
        <v>113</v>
      </c>
      <c r="B231" s="54" t="s">
        <v>41</v>
      </c>
      <c r="C231" s="54" t="s">
        <v>109</v>
      </c>
      <c r="D231" s="54" t="s">
        <v>194</v>
      </c>
      <c r="E231" s="54" t="s">
        <v>114</v>
      </c>
      <c r="F231" s="109">
        <v>3294.29</v>
      </c>
    </row>
    <row r="232" spans="1:6" outlineLevel="7" x14ac:dyDescent="0.25">
      <c r="A232" s="53" t="s">
        <v>115</v>
      </c>
      <c r="B232" s="54" t="s">
        <v>41</v>
      </c>
      <c r="C232" s="54" t="s">
        <v>116</v>
      </c>
      <c r="D232" s="54" t="s">
        <v>161</v>
      </c>
      <c r="E232" s="54" t="s">
        <v>8</v>
      </c>
      <c r="F232" s="107">
        <f>F233</f>
        <v>383.5</v>
      </c>
    </row>
    <row r="233" spans="1:6" ht="37.5" customHeight="1" outlineLevel="7" x14ac:dyDescent="0.25">
      <c r="A233" s="53" t="s">
        <v>576</v>
      </c>
      <c r="B233" s="54" t="s">
        <v>41</v>
      </c>
      <c r="C233" s="54" t="s">
        <v>116</v>
      </c>
      <c r="D233" s="54" t="s">
        <v>168</v>
      </c>
      <c r="E233" s="54" t="s">
        <v>8</v>
      </c>
      <c r="F233" s="107">
        <f>F234+F238</f>
        <v>383.5</v>
      </c>
    </row>
    <row r="234" spans="1:6" ht="17.25" customHeight="1" outlineLevel="7" x14ac:dyDescent="0.25">
      <c r="A234" s="53" t="s">
        <v>583</v>
      </c>
      <c r="B234" s="54" t="s">
        <v>41</v>
      </c>
      <c r="C234" s="54" t="s">
        <v>116</v>
      </c>
      <c r="D234" s="54" t="s">
        <v>195</v>
      </c>
      <c r="E234" s="54" t="s">
        <v>8</v>
      </c>
      <c r="F234" s="107">
        <f>F235</f>
        <v>210</v>
      </c>
    </row>
    <row r="235" spans="1:6" ht="37.5" outlineLevel="7" x14ac:dyDescent="0.25">
      <c r="A235" s="53" t="s">
        <v>120</v>
      </c>
      <c r="B235" s="54" t="s">
        <v>41</v>
      </c>
      <c r="C235" s="54" t="s">
        <v>116</v>
      </c>
      <c r="D235" s="54" t="s">
        <v>196</v>
      </c>
      <c r="E235" s="54" t="s">
        <v>8</v>
      </c>
      <c r="F235" s="107">
        <f>F236</f>
        <v>210</v>
      </c>
    </row>
    <row r="236" spans="1:6" outlineLevel="7" x14ac:dyDescent="0.25">
      <c r="A236" s="53" t="s">
        <v>111</v>
      </c>
      <c r="B236" s="54" t="s">
        <v>41</v>
      </c>
      <c r="C236" s="54" t="s">
        <v>116</v>
      </c>
      <c r="D236" s="54" t="s">
        <v>196</v>
      </c>
      <c r="E236" s="54" t="s">
        <v>112</v>
      </c>
      <c r="F236" s="107">
        <f>F237</f>
        <v>210</v>
      </c>
    </row>
    <row r="237" spans="1:6" ht="18.75" customHeight="1" outlineLevel="7" x14ac:dyDescent="0.25">
      <c r="A237" s="53" t="s">
        <v>118</v>
      </c>
      <c r="B237" s="54" t="s">
        <v>41</v>
      </c>
      <c r="C237" s="54" t="s">
        <v>116</v>
      </c>
      <c r="D237" s="54" t="s">
        <v>196</v>
      </c>
      <c r="E237" s="54" t="s">
        <v>119</v>
      </c>
      <c r="F237" s="109">
        <v>210</v>
      </c>
    </row>
    <row r="238" spans="1:6" ht="37.5" outlineLevel="7" x14ac:dyDescent="0.25">
      <c r="A238" s="53" t="s">
        <v>117</v>
      </c>
      <c r="B238" s="54" t="s">
        <v>41</v>
      </c>
      <c r="C238" s="54" t="s">
        <v>116</v>
      </c>
      <c r="D238" s="54" t="s">
        <v>425</v>
      </c>
      <c r="E238" s="54" t="s">
        <v>8</v>
      </c>
      <c r="F238" s="107">
        <f>F239</f>
        <v>173.5</v>
      </c>
    </row>
    <row r="239" spans="1:6" outlineLevel="7" x14ac:dyDescent="0.25">
      <c r="A239" s="53" t="s">
        <v>111</v>
      </c>
      <c r="B239" s="54" t="s">
        <v>41</v>
      </c>
      <c r="C239" s="54" t="s">
        <v>116</v>
      </c>
      <c r="D239" s="54" t="s">
        <v>425</v>
      </c>
      <c r="E239" s="54" t="s">
        <v>112</v>
      </c>
      <c r="F239" s="107">
        <f>F240</f>
        <v>173.5</v>
      </c>
    </row>
    <row r="240" spans="1:6" ht="20.25" customHeight="1" outlineLevel="1" x14ac:dyDescent="0.25">
      <c r="A240" s="53" t="s">
        <v>118</v>
      </c>
      <c r="B240" s="54" t="s">
        <v>41</v>
      </c>
      <c r="C240" s="54" t="s">
        <v>116</v>
      </c>
      <c r="D240" s="54" t="s">
        <v>425</v>
      </c>
      <c r="E240" s="54" t="s">
        <v>119</v>
      </c>
      <c r="F240" s="109">
        <v>173.5</v>
      </c>
    </row>
    <row r="241" spans="1:6" outlineLevel="1" x14ac:dyDescent="0.25">
      <c r="A241" s="53" t="s">
        <v>121</v>
      </c>
      <c r="B241" s="54" t="s">
        <v>41</v>
      </c>
      <c r="C241" s="54" t="s">
        <v>122</v>
      </c>
      <c r="D241" s="54" t="s">
        <v>161</v>
      </c>
      <c r="E241" s="54" t="s">
        <v>8</v>
      </c>
      <c r="F241" s="109">
        <f>F242</f>
        <v>1761</v>
      </c>
    </row>
    <row r="242" spans="1:6" outlineLevel="1" x14ac:dyDescent="0.25">
      <c r="A242" s="53" t="s">
        <v>123</v>
      </c>
      <c r="B242" s="54" t="s">
        <v>41</v>
      </c>
      <c r="C242" s="54" t="s">
        <v>124</v>
      </c>
      <c r="D242" s="54" t="s">
        <v>161</v>
      </c>
      <c r="E242" s="54" t="s">
        <v>8</v>
      </c>
      <c r="F242" s="109">
        <f>F243</f>
        <v>1761</v>
      </c>
    </row>
    <row r="243" spans="1:6" ht="37.5" outlineLevel="1" x14ac:dyDescent="0.25">
      <c r="A243" s="53" t="s">
        <v>584</v>
      </c>
      <c r="B243" s="54" t="s">
        <v>41</v>
      </c>
      <c r="C243" s="54" t="s">
        <v>124</v>
      </c>
      <c r="D243" s="54" t="s">
        <v>290</v>
      </c>
      <c r="E243" s="54" t="s">
        <v>8</v>
      </c>
      <c r="F243" s="109">
        <f>F247+F244</f>
        <v>1761</v>
      </c>
    </row>
    <row r="244" spans="1:6" ht="37.5" outlineLevel="1" x14ac:dyDescent="0.25">
      <c r="A244" s="53" t="s">
        <v>559</v>
      </c>
      <c r="B244" s="54" t="s">
        <v>41</v>
      </c>
      <c r="C244" s="54" t="s">
        <v>124</v>
      </c>
      <c r="D244" s="54" t="s">
        <v>560</v>
      </c>
      <c r="E244" s="54" t="s">
        <v>8</v>
      </c>
      <c r="F244" s="109">
        <f>F245</f>
        <v>1200</v>
      </c>
    </row>
    <row r="245" spans="1:6" ht="37.5" outlineLevel="1" x14ac:dyDescent="0.25">
      <c r="A245" s="53" t="s">
        <v>405</v>
      </c>
      <c r="B245" s="54" t="s">
        <v>41</v>
      </c>
      <c r="C245" s="54" t="s">
        <v>124</v>
      </c>
      <c r="D245" s="54" t="s">
        <v>560</v>
      </c>
      <c r="E245" s="54" t="s">
        <v>406</v>
      </c>
      <c r="F245" s="109">
        <f>F246</f>
        <v>1200</v>
      </c>
    </row>
    <row r="246" spans="1:6" outlineLevel="1" x14ac:dyDescent="0.25">
      <c r="A246" s="53" t="s">
        <v>407</v>
      </c>
      <c r="B246" s="54" t="s">
        <v>41</v>
      </c>
      <c r="C246" s="54" t="s">
        <v>124</v>
      </c>
      <c r="D246" s="54" t="s">
        <v>560</v>
      </c>
      <c r="E246" s="54" t="s">
        <v>408</v>
      </c>
      <c r="F246" s="109">
        <v>1200</v>
      </c>
    </row>
    <row r="247" spans="1:6" outlineLevel="1" x14ac:dyDescent="0.25">
      <c r="A247" s="53" t="s">
        <v>125</v>
      </c>
      <c r="B247" s="54" t="s">
        <v>41</v>
      </c>
      <c r="C247" s="54" t="s">
        <v>124</v>
      </c>
      <c r="D247" s="54" t="s">
        <v>291</v>
      </c>
      <c r="E247" s="54" t="s">
        <v>8</v>
      </c>
      <c r="F247" s="109">
        <f>F248+F250</f>
        <v>561</v>
      </c>
    </row>
    <row r="248" spans="1:6" ht="19.5" customHeight="1" outlineLevel="1" x14ac:dyDescent="0.25">
      <c r="A248" s="53" t="s">
        <v>18</v>
      </c>
      <c r="B248" s="54" t="s">
        <v>41</v>
      </c>
      <c r="C248" s="54" t="s">
        <v>124</v>
      </c>
      <c r="D248" s="54" t="s">
        <v>291</v>
      </c>
      <c r="E248" s="54" t="s">
        <v>19</v>
      </c>
      <c r="F248" s="109">
        <f>F249</f>
        <v>531</v>
      </c>
    </row>
    <row r="249" spans="1:6" ht="37.5" outlineLevel="1" x14ac:dyDescent="0.25">
      <c r="A249" s="53" t="s">
        <v>20</v>
      </c>
      <c r="B249" s="54" t="s">
        <v>41</v>
      </c>
      <c r="C249" s="54" t="s">
        <v>124</v>
      </c>
      <c r="D249" s="54" t="s">
        <v>291</v>
      </c>
      <c r="E249" s="54" t="s">
        <v>21</v>
      </c>
      <c r="F249" s="109">
        <v>531</v>
      </c>
    </row>
    <row r="250" spans="1:6" ht="17.25" customHeight="1" outlineLevel="1" x14ac:dyDescent="0.25">
      <c r="A250" s="53" t="s">
        <v>421</v>
      </c>
      <c r="B250" s="54" t="s">
        <v>41</v>
      </c>
      <c r="C250" s="54" t="s">
        <v>124</v>
      </c>
      <c r="D250" s="54" t="s">
        <v>291</v>
      </c>
      <c r="E250" s="54" t="s">
        <v>23</v>
      </c>
      <c r="F250" s="109">
        <f>F251</f>
        <v>30</v>
      </c>
    </row>
    <row r="251" spans="1:6" ht="17.25" customHeight="1" outlineLevel="1" x14ac:dyDescent="0.25">
      <c r="A251" s="53" t="s">
        <v>422</v>
      </c>
      <c r="B251" s="54" t="s">
        <v>41</v>
      </c>
      <c r="C251" s="54" t="s">
        <v>124</v>
      </c>
      <c r="D251" s="54" t="s">
        <v>291</v>
      </c>
      <c r="E251" s="54" t="s">
        <v>25</v>
      </c>
      <c r="F251" s="109">
        <v>30</v>
      </c>
    </row>
    <row r="252" spans="1:6" outlineLevel="1" x14ac:dyDescent="0.25">
      <c r="A252" s="53" t="s">
        <v>126</v>
      </c>
      <c r="B252" s="54" t="s">
        <v>41</v>
      </c>
      <c r="C252" s="54" t="s">
        <v>127</v>
      </c>
      <c r="D252" s="54" t="s">
        <v>161</v>
      </c>
      <c r="E252" s="54" t="s">
        <v>8</v>
      </c>
      <c r="F252" s="107">
        <f t="shared" ref="F252:F257" si="1">F253</f>
        <v>881.25</v>
      </c>
    </row>
    <row r="253" spans="1:6" outlineLevel="2" x14ac:dyDescent="0.25">
      <c r="A253" s="53" t="s">
        <v>128</v>
      </c>
      <c r="B253" s="54" t="s">
        <v>41</v>
      </c>
      <c r="C253" s="54" t="s">
        <v>129</v>
      </c>
      <c r="D253" s="54" t="s">
        <v>161</v>
      </c>
      <c r="E253" s="54" t="s">
        <v>8</v>
      </c>
      <c r="F253" s="107">
        <f t="shared" si="1"/>
        <v>881.25</v>
      </c>
    </row>
    <row r="254" spans="1:6" ht="36.75" customHeight="1" outlineLevel="3" x14ac:dyDescent="0.25">
      <c r="A254" s="53" t="s">
        <v>569</v>
      </c>
      <c r="B254" s="54" t="s">
        <v>41</v>
      </c>
      <c r="C254" s="54" t="s">
        <v>129</v>
      </c>
      <c r="D254" s="54" t="s">
        <v>164</v>
      </c>
      <c r="E254" s="54" t="s">
        <v>8</v>
      </c>
      <c r="F254" s="107">
        <f>F255</f>
        <v>881.25</v>
      </c>
    </row>
    <row r="255" spans="1:6" ht="38.25" customHeight="1" outlineLevel="4" x14ac:dyDescent="0.25">
      <c r="A255" s="58" t="s">
        <v>585</v>
      </c>
      <c r="B255" s="54" t="s">
        <v>41</v>
      </c>
      <c r="C255" s="54" t="s">
        <v>129</v>
      </c>
      <c r="D255" s="54" t="s">
        <v>360</v>
      </c>
      <c r="E255" s="54" t="s">
        <v>8</v>
      </c>
      <c r="F255" s="107">
        <f t="shared" si="1"/>
        <v>881.25</v>
      </c>
    </row>
    <row r="256" spans="1:6" ht="35.25" customHeight="1" outlineLevel="5" x14ac:dyDescent="0.25">
      <c r="A256" s="53" t="s">
        <v>130</v>
      </c>
      <c r="B256" s="54" t="s">
        <v>41</v>
      </c>
      <c r="C256" s="54" t="s">
        <v>129</v>
      </c>
      <c r="D256" s="54" t="s">
        <v>361</v>
      </c>
      <c r="E256" s="54" t="s">
        <v>8</v>
      </c>
      <c r="F256" s="107">
        <f t="shared" si="1"/>
        <v>881.25</v>
      </c>
    </row>
    <row r="257" spans="1:7" ht="37.5" outlineLevel="6" x14ac:dyDescent="0.25">
      <c r="A257" s="53" t="s">
        <v>53</v>
      </c>
      <c r="B257" s="54" t="s">
        <v>41</v>
      </c>
      <c r="C257" s="54" t="s">
        <v>129</v>
      </c>
      <c r="D257" s="54" t="s">
        <v>361</v>
      </c>
      <c r="E257" s="54" t="s">
        <v>54</v>
      </c>
      <c r="F257" s="107">
        <f t="shared" si="1"/>
        <v>881.25</v>
      </c>
    </row>
    <row r="258" spans="1:7" outlineLevel="7" x14ac:dyDescent="0.25">
      <c r="A258" s="53" t="s">
        <v>55</v>
      </c>
      <c r="B258" s="54" t="s">
        <v>41</v>
      </c>
      <c r="C258" s="54" t="s">
        <v>129</v>
      </c>
      <c r="D258" s="54" t="s">
        <v>361</v>
      </c>
      <c r="E258" s="54" t="s">
        <v>56</v>
      </c>
      <c r="F258" s="109">
        <v>881.25</v>
      </c>
    </row>
    <row r="259" spans="1:7" s="3" customFormat="1" ht="20.25" customHeight="1" x14ac:dyDescent="0.25">
      <c r="A259" s="51" t="s">
        <v>131</v>
      </c>
      <c r="B259" s="52" t="s">
        <v>132</v>
      </c>
      <c r="C259" s="52" t="s">
        <v>7</v>
      </c>
      <c r="D259" s="52" t="s">
        <v>161</v>
      </c>
      <c r="E259" s="52" t="s">
        <v>8</v>
      </c>
      <c r="F259" s="106">
        <f>F260</f>
        <v>5231.79</v>
      </c>
      <c r="G259" s="9"/>
    </row>
    <row r="260" spans="1:7" outlineLevel="1" x14ac:dyDescent="0.25">
      <c r="A260" s="53" t="s">
        <v>9</v>
      </c>
      <c r="B260" s="54" t="s">
        <v>132</v>
      </c>
      <c r="C260" s="54" t="s">
        <v>10</v>
      </c>
      <c r="D260" s="54" t="s">
        <v>161</v>
      </c>
      <c r="E260" s="54" t="s">
        <v>8</v>
      </c>
      <c r="F260" s="107">
        <f>F261+F276+F281</f>
        <v>5231.79</v>
      </c>
    </row>
    <row r="261" spans="1:7" ht="38.25" customHeight="1" outlineLevel="2" x14ac:dyDescent="0.25">
      <c r="A261" s="53" t="s">
        <v>133</v>
      </c>
      <c r="B261" s="54" t="s">
        <v>132</v>
      </c>
      <c r="C261" s="54" t="s">
        <v>134</v>
      </c>
      <c r="D261" s="54" t="s">
        <v>161</v>
      </c>
      <c r="E261" s="54" t="s">
        <v>8</v>
      </c>
      <c r="F261" s="107">
        <f>F262</f>
        <v>4092.3700000000003</v>
      </c>
    </row>
    <row r="262" spans="1:7" ht="21" customHeight="1" outlineLevel="4" x14ac:dyDescent="0.25">
      <c r="A262" s="53" t="s">
        <v>176</v>
      </c>
      <c r="B262" s="54" t="s">
        <v>132</v>
      </c>
      <c r="C262" s="54" t="s">
        <v>134</v>
      </c>
      <c r="D262" s="54" t="s">
        <v>162</v>
      </c>
      <c r="E262" s="54" t="s">
        <v>8</v>
      </c>
      <c r="F262" s="107">
        <f>F263+F266+F273</f>
        <v>4092.3700000000003</v>
      </c>
    </row>
    <row r="263" spans="1:7" ht="18.75" customHeight="1" outlineLevel="5" x14ac:dyDescent="0.25">
      <c r="A263" s="53" t="s">
        <v>135</v>
      </c>
      <c r="B263" s="54" t="s">
        <v>132</v>
      </c>
      <c r="C263" s="54" t="s">
        <v>134</v>
      </c>
      <c r="D263" s="54" t="s">
        <v>197</v>
      </c>
      <c r="E263" s="54" t="s">
        <v>8</v>
      </c>
      <c r="F263" s="107">
        <f>F264</f>
        <v>1850.94</v>
      </c>
    </row>
    <row r="264" spans="1:7" ht="53.25" customHeight="1" outlineLevel="6" x14ac:dyDescent="0.25">
      <c r="A264" s="53" t="s">
        <v>14</v>
      </c>
      <c r="B264" s="54" t="s">
        <v>132</v>
      </c>
      <c r="C264" s="54" t="s">
        <v>134</v>
      </c>
      <c r="D264" s="54" t="s">
        <v>197</v>
      </c>
      <c r="E264" s="54" t="s">
        <v>15</v>
      </c>
      <c r="F264" s="107">
        <f>F265</f>
        <v>1850.94</v>
      </c>
    </row>
    <row r="265" spans="1:7" ht="20.25" customHeight="1" outlineLevel="7" x14ac:dyDescent="0.25">
      <c r="A265" s="53" t="s">
        <v>16</v>
      </c>
      <c r="B265" s="54" t="s">
        <v>132</v>
      </c>
      <c r="C265" s="54" t="s">
        <v>134</v>
      </c>
      <c r="D265" s="54" t="s">
        <v>197</v>
      </c>
      <c r="E265" s="54" t="s">
        <v>17</v>
      </c>
      <c r="F265" s="109">
        <v>1850.94</v>
      </c>
    </row>
    <row r="266" spans="1:7" ht="38.25" customHeight="1" outlineLevel="5" x14ac:dyDescent="0.25">
      <c r="A266" s="53" t="s">
        <v>13</v>
      </c>
      <c r="B266" s="54" t="s">
        <v>132</v>
      </c>
      <c r="C266" s="54" t="s">
        <v>134</v>
      </c>
      <c r="D266" s="54" t="s">
        <v>163</v>
      </c>
      <c r="E266" s="54" t="s">
        <v>8</v>
      </c>
      <c r="F266" s="107">
        <f>F267+F269+F271</f>
        <v>2061.4300000000003</v>
      </c>
    </row>
    <row r="267" spans="1:7" ht="54.75" customHeight="1" outlineLevel="6" x14ac:dyDescent="0.25">
      <c r="A267" s="53" t="s">
        <v>14</v>
      </c>
      <c r="B267" s="54" t="s">
        <v>132</v>
      </c>
      <c r="C267" s="54" t="s">
        <v>134</v>
      </c>
      <c r="D267" s="54" t="s">
        <v>163</v>
      </c>
      <c r="E267" s="54" t="s">
        <v>15</v>
      </c>
      <c r="F267" s="107">
        <f>F268</f>
        <v>1912.93</v>
      </c>
    </row>
    <row r="268" spans="1:7" ht="18" customHeight="1" outlineLevel="7" x14ac:dyDescent="0.25">
      <c r="A268" s="53" t="s">
        <v>16</v>
      </c>
      <c r="B268" s="54" t="s">
        <v>132</v>
      </c>
      <c r="C268" s="54" t="s">
        <v>134</v>
      </c>
      <c r="D268" s="54" t="s">
        <v>163</v>
      </c>
      <c r="E268" s="54" t="s">
        <v>17</v>
      </c>
      <c r="F268" s="109">
        <v>1912.93</v>
      </c>
    </row>
    <row r="269" spans="1:7" ht="18" customHeight="1" outlineLevel="6" x14ac:dyDescent="0.25">
      <c r="A269" s="53" t="s">
        <v>18</v>
      </c>
      <c r="B269" s="54" t="s">
        <v>132</v>
      </c>
      <c r="C269" s="54" t="s">
        <v>134</v>
      </c>
      <c r="D269" s="54" t="s">
        <v>163</v>
      </c>
      <c r="E269" s="54" t="s">
        <v>19</v>
      </c>
      <c r="F269" s="107">
        <f>F270</f>
        <v>143</v>
      </c>
    </row>
    <row r="270" spans="1:7" ht="37.5" outlineLevel="7" x14ac:dyDescent="0.25">
      <c r="A270" s="53" t="s">
        <v>20</v>
      </c>
      <c r="B270" s="54" t="s">
        <v>132</v>
      </c>
      <c r="C270" s="54" t="s">
        <v>134</v>
      </c>
      <c r="D270" s="54" t="s">
        <v>163</v>
      </c>
      <c r="E270" s="54" t="s">
        <v>21</v>
      </c>
      <c r="F270" s="109">
        <v>143</v>
      </c>
    </row>
    <row r="271" spans="1:7" outlineLevel="6" x14ac:dyDescent="0.25">
      <c r="A271" s="53" t="s">
        <v>22</v>
      </c>
      <c r="B271" s="54" t="s">
        <v>132</v>
      </c>
      <c r="C271" s="54" t="s">
        <v>134</v>
      </c>
      <c r="D271" s="54" t="s">
        <v>163</v>
      </c>
      <c r="E271" s="54" t="s">
        <v>23</v>
      </c>
      <c r="F271" s="107">
        <f>F272</f>
        <v>5.5</v>
      </c>
    </row>
    <row r="272" spans="1:7" outlineLevel="7" x14ac:dyDescent="0.25">
      <c r="A272" s="53" t="s">
        <v>24</v>
      </c>
      <c r="B272" s="54" t="s">
        <v>132</v>
      </c>
      <c r="C272" s="54" t="s">
        <v>134</v>
      </c>
      <c r="D272" s="54" t="s">
        <v>163</v>
      </c>
      <c r="E272" s="54" t="s">
        <v>25</v>
      </c>
      <c r="F272" s="109">
        <v>5.5</v>
      </c>
    </row>
    <row r="273" spans="1:6" outlineLevel="5" x14ac:dyDescent="0.25">
      <c r="A273" s="53" t="s">
        <v>136</v>
      </c>
      <c r="B273" s="54" t="s">
        <v>132</v>
      </c>
      <c r="C273" s="54" t="s">
        <v>134</v>
      </c>
      <c r="D273" s="54" t="s">
        <v>198</v>
      </c>
      <c r="E273" s="54" t="s">
        <v>8</v>
      </c>
      <c r="F273" s="107">
        <f>F274</f>
        <v>180</v>
      </c>
    </row>
    <row r="274" spans="1:6" ht="55.5" customHeight="1" outlineLevel="6" x14ac:dyDescent="0.25">
      <c r="A274" s="53" t="s">
        <v>14</v>
      </c>
      <c r="B274" s="54" t="s">
        <v>132</v>
      </c>
      <c r="C274" s="54" t="s">
        <v>134</v>
      </c>
      <c r="D274" s="54" t="s">
        <v>198</v>
      </c>
      <c r="E274" s="54" t="s">
        <v>15</v>
      </c>
      <c r="F274" s="107">
        <f>F275</f>
        <v>180</v>
      </c>
    </row>
    <row r="275" spans="1:6" ht="17.25" customHeight="1" outlineLevel="7" x14ac:dyDescent="0.25">
      <c r="A275" s="53" t="s">
        <v>16</v>
      </c>
      <c r="B275" s="54" t="s">
        <v>132</v>
      </c>
      <c r="C275" s="54" t="s">
        <v>134</v>
      </c>
      <c r="D275" s="54" t="s">
        <v>198</v>
      </c>
      <c r="E275" s="54" t="s">
        <v>17</v>
      </c>
      <c r="F275" s="109">
        <v>180</v>
      </c>
    </row>
    <row r="276" spans="1:6" ht="36.75" customHeight="1" outlineLevel="2" x14ac:dyDescent="0.25">
      <c r="A276" s="53" t="s">
        <v>11</v>
      </c>
      <c r="B276" s="54" t="s">
        <v>132</v>
      </c>
      <c r="C276" s="54" t="s">
        <v>12</v>
      </c>
      <c r="D276" s="54" t="s">
        <v>161</v>
      </c>
      <c r="E276" s="54" t="s">
        <v>8</v>
      </c>
      <c r="F276" s="107">
        <f>F277</f>
        <v>1020.42</v>
      </c>
    </row>
    <row r="277" spans="1:6" ht="19.5" customHeight="1" outlineLevel="4" x14ac:dyDescent="0.25">
      <c r="A277" s="53" t="s">
        <v>176</v>
      </c>
      <c r="B277" s="54" t="s">
        <v>132</v>
      </c>
      <c r="C277" s="54" t="s">
        <v>12</v>
      </c>
      <c r="D277" s="54" t="s">
        <v>162</v>
      </c>
      <c r="E277" s="54" t="s">
        <v>8</v>
      </c>
      <c r="F277" s="107">
        <f>F278</f>
        <v>1020.42</v>
      </c>
    </row>
    <row r="278" spans="1:6" outlineLevel="5" x14ac:dyDescent="0.25">
      <c r="A278" s="53" t="s">
        <v>150</v>
      </c>
      <c r="B278" s="54" t="s">
        <v>132</v>
      </c>
      <c r="C278" s="54" t="s">
        <v>12</v>
      </c>
      <c r="D278" s="54" t="s">
        <v>199</v>
      </c>
      <c r="E278" s="54" t="s">
        <v>8</v>
      </c>
      <c r="F278" s="107">
        <f>F279</f>
        <v>1020.42</v>
      </c>
    </row>
    <row r="279" spans="1:6" ht="55.5" customHeight="1" outlineLevel="6" x14ac:dyDescent="0.25">
      <c r="A279" s="53" t="s">
        <v>14</v>
      </c>
      <c r="B279" s="54" t="s">
        <v>132</v>
      </c>
      <c r="C279" s="54" t="s">
        <v>12</v>
      </c>
      <c r="D279" s="54" t="s">
        <v>199</v>
      </c>
      <c r="E279" s="54" t="s">
        <v>15</v>
      </c>
      <c r="F279" s="107">
        <f>F280</f>
        <v>1020.42</v>
      </c>
    </row>
    <row r="280" spans="1:6" ht="19.5" customHeight="1" outlineLevel="7" x14ac:dyDescent="0.25">
      <c r="A280" s="53" t="s">
        <v>16</v>
      </c>
      <c r="B280" s="54" t="s">
        <v>132</v>
      </c>
      <c r="C280" s="54" t="s">
        <v>12</v>
      </c>
      <c r="D280" s="54" t="s">
        <v>199</v>
      </c>
      <c r="E280" s="54" t="s">
        <v>17</v>
      </c>
      <c r="F280" s="109">
        <v>1020.42</v>
      </c>
    </row>
    <row r="281" spans="1:6" outlineLevel="2" x14ac:dyDescent="0.25">
      <c r="A281" s="53" t="s">
        <v>26</v>
      </c>
      <c r="B281" s="54" t="s">
        <v>132</v>
      </c>
      <c r="C281" s="54" t="s">
        <v>27</v>
      </c>
      <c r="D281" s="54" t="s">
        <v>161</v>
      </c>
      <c r="E281" s="54" t="s">
        <v>8</v>
      </c>
      <c r="F281" s="107">
        <f>F282+F287</f>
        <v>119</v>
      </c>
    </row>
    <row r="282" spans="1:6" ht="38.25" customHeight="1" outlineLevel="3" x14ac:dyDescent="0.25">
      <c r="A282" s="53" t="s">
        <v>569</v>
      </c>
      <c r="B282" s="54" t="s">
        <v>132</v>
      </c>
      <c r="C282" s="54" t="s">
        <v>27</v>
      </c>
      <c r="D282" s="54" t="s">
        <v>164</v>
      </c>
      <c r="E282" s="54" t="s">
        <v>8</v>
      </c>
      <c r="F282" s="107">
        <f>F283</f>
        <v>19</v>
      </c>
    </row>
    <row r="283" spans="1:6" ht="37.5" outlineLevel="4" x14ac:dyDescent="0.25">
      <c r="A283" s="53" t="s">
        <v>586</v>
      </c>
      <c r="B283" s="54" t="s">
        <v>132</v>
      </c>
      <c r="C283" s="54" t="s">
        <v>27</v>
      </c>
      <c r="D283" s="54" t="s">
        <v>172</v>
      </c>
      <c r="E283" s="54" t="s">
        <v>8</v>
      </c>
      <c r="F283" s="107">
        <f>F284</f>
        <v>19</v>
      </c>
    </row>
    <row r="284" spans="1:6" outlineLevel="5" x14ac:dyDescent="0.25">
      <c r="A284" s="53" t="s">
        <v>29</v>
      </c>
      <c r="B284" s="54" t="s">
        <v>132</v>
      </c>
      <c r="C284" s="54" t="s">
        <v>27</v>
      </c>
      <c r="D284" s="54" t="s">
        <v>167</v>
      </c>
      <c r="E284" s="54" t="s">
        <v>8</v>
      </c>
      <c r="F284" s="107">
        <f>F285</f>
        <v>19</v>
      </c>
    </row>
    <row r="285" spans="1:6" ht="20.25" customHeight="1" outlineLevel="6" x14ac:dyDescent="0.25">
      <c r="A285" s="53" t="s">
        <v>18</v>
      </c>
      <c r="B285" s="54" t="s">
        <v>132</v>
      </c>
      <c r="C285" s="54" t="s">
        <v>27</v>
      </c>
      <c r="D285" s="54" t="s">
        <v>167</v>
      </c>
      <c r="E285" s="54" t="s">
        <v>19</v>
      </c>
      <c r="F285" s="107">
        <f>F286</f>
        <v>19</v>
      </c>
    </row>
    <row r="286" spans="1:6" ht="34.5" customHeight="1" outlineLevel="7" x14ac:dyDescent="0.25">
      <c r="A286" s="53" t="s">
        <v>20</v>
      </c>
      <c r="B286" s="54" t="s">
        <v>132</v>
      </c>
      <c r="C286" s="54" t="s">
        <v>27</v>
      </c>
      <c r="D286" s="54" t="s">
        <v>167</v>
      </c>
      <c r="E286" s="54" t="s">
        <v>21</v>
      </c>
      <c r="F286" s="109">
        <v>19</v>
      </c>
    </row>
    <row r="287" spans="1:6" ht="18.75" customHeight="1" outlineLevel="7" x14ac:dyDescent="0.25">
      <c r="A287" s="53" t="s">
        <v>176</v>
      </c>
      <c r="B287" s="54" t="s">
        <v>132</v>
      </c>
      <c r="C287" s="54" t="s">
        <v>27</v>
      </c>
      <c r="D287" s="54" t="s">
        <v>162</v>
      </c>
      <c r="E287" s="54" t="s">
        <v>8</v>
      </c>
      <c r="F287" s="109">
        <f>F288</f>
        <v>100</v>
      </c>
    </row>
    <row r="288" spans="1:6" outlineLevel="7" x14ac:dyDescent="0.25">
      <c r="A288" s="53" t="s">
        <v>409</v>
      </c>
      <c r="B288" s="54" t="s">
        <v>132</v>
      </c>
      <c r="C288" s="54" t="s">
        <v>27</v>
      </c>
      <c r="D288" s="124">
        <v>9909970200</v>
      </c>
      <c r="E288" s="54" t="s">
        <v>8</v>
      </c>
      <c r="F288" s="109">
        <f>F289</f>
        <v>100</v>
      </c>
    </row>
    <row r="289" spans="1:7" ht="18" customHeight="1" outlineLevel="7" x14ac:dyDescent="0.25">
      <c r="A289" s="53" t="s">
        <v>18</v>
      </c>
      <c r="B289" s="54" t="s">
        <v>132</v>
      </c>
      <c r="C289" s="54" t="s">
        <v>27</v>
      </c>
      <c r="D289" s="124">
        <v>9909970200</v>
      </c>
      <c r="E289" s="54" t="s">
        <v>19</v>
      </c>
      <c r="F289" s="109">
        <f>F290</f>
        <v>100</v>
      </c>
    </row>
    <row r="290" spans="1:7" ht="37.5" outlineLevel="7" x14ac:dyDescent="0.25">
      <c r="A290" s="53" t="s">
        <v>20</v>
      </c>
      <c r="B290" s="54" t="s">
        <v>132</v>
      </c>
      <c r="C290" s="54" t="s">
        <v>27</v>
      </c>
      <c r="D290" s="124">
        <v>9909970200</v>
      </c>
      <c r="E290" s="54" t="s">
        <v>21</v>
      </c>
      <c r="F290" s="109">
        <v>100</v>
      </c>
    </row>
    <row r="291" spans="1:7" s="3" customFormat="1" ht="37.5" x14ac:dyDescent="0.25">
      <c r="A291" s="51" t="s">
        <v>137</v>
      </c>
      <c r="B291" s="52" t="s">
        <v>138</v>
      </c>
      <c r="C291" s="52" t="s">
        <v>7</v>
      </c>
      <c r="D291" s="52" t="s">
        <v>161</v>
      </c>
      <c r="E291" s="52" t="s">
        <v>8</v>
      </c>
      <c r="F291" s="106">
        <f>F292+F381</f>
        <v>441558.83199999994</v>
      </c>
      <c r="G291" s="9"/>
    </row>
    <row r="292" spans="1:7" outlineLevel="1" x14ac:dyDescent="0.25">
      <c r="A292" s="53" t="s">
        <v>89</v>
      </c>
      <c r="B292" s="54" t="s">
        <v>138</v>
      </c>
      <c r="C292" s="54" t="s">
        <v>90</v>
      </c>
      <c r="D292" s="54" t="s">
        <v>161</v>
      </c>
      <c r="E292" s="54" t="s">
        <v>8</v>
      </c>
      <c r="F292" s="107">
        <f>F293+F317+F350+F364+F341</f>
        <v>437464.83199999994</v>
      </c>
    </row>
    <row r="293" spans="1:7" outlineLevel="2" x14ac:dyDescent="0.25">
      <c r="A293" s="53" t="s">
        <v>139</v>
      </c>
      <c r="B293" s="54" t="s">
        <v>138</v>
      </c>
      <c r="C293" s="54" t="s">
        <v>140</v>
      </c>
      <c r="D293" s="54" t="s">
        <v>161</v>
      </c>
      <c r="E293" s="54" t="s">
        <v>8</v>
      </c>
      <c r="F293" s="107">
        <f>F294</f>
        <v>102823.55499999999</v>
      </c>
    </row>
    <row r="294" spans="1:7" ht="37.5" outlineLevel="3" x14ac:dyDescent="0.25">
      <c r="A294" s="53" t="s">
        <v>587</v>
      </c>
      <c r="B294" s="54" t="s">
        <v>138</v>
      </c>
      <c r="C294" s="54" t="s">
        <v>140</v>
      </c>
      <c r="D294" s="54" t="s">
        <v>190</v>
      </c>
      <c r="E294" s="54" t="s">
        <v>8</v>
      </c>
      <c r="F294" s="107">
        <f>F295</f>
        <v>102823.55499999999</v>
      </c>
    </row>
    <row r="295" spans="1:7" ht="37.5" outlineLevel="4" x14ac:dyDescent="0.25">
      <c r="A295" s="53" t="s">
        <v>588</v>
      </c>
      <c r="B295" s="54" t="s">
        <v>138</v>
      </c>
      <c r="C295" s="54" t="s">
        <v>140</v>
      </c>
      <c r="D295" s="54" t="s">
        <v>191</v>
      </c>
      <c r="E295" s="54" t="s">
        <v>8</v>
      </c>
      <c r="F295" s="107">
        <f>F308+F296+F302+F305+F311+F314+F299</f>
        <v>102823.55499999999</v>
      </c>
    </row>
    <row r="296" spans="1:7" ht="37.5" customHeight="1" outlineLevel="5" x14ac:dyDescent="0.25">
      <c r="A296" s="53" t="s">
        <v>142</v>
      </c>
      <c r="B296" s="54" t="s">
        <v>138</v>
      </c>
      <c r="C296" s="54" t="s">
        <v>140</v>
      </c>
      <c r="D296" s="54" t="s">
        <v>201</v>
      </c>
      <c r="E296" s="54" t="s">
        <v>8</v>
      </c>
      <c r="F296" s="107">
        <f>F297</f>
        <v>39658.604999999996</v>
      </c>
    </row>
    <row r="297" spans="1:7" ht="37.5" outlineLevel="6" x14ac:dyDescent="0.25">
      <c r="A297" s="53" t="s">
        <v>53</v>
      </c>
      <c r="B297" s="54" t="s">
        <v>138</v>
      </c>
      <c r="C297" s="54" t="s">
        <v>140</v>
      </c>
      <c r="D297" s="54" t="s">
        <v>201</v>
      </c>
      <c r="E297" s="54" t="s">
        <v>54</v>
      </c>
      <c r="F297" s="107">
        <f>F298</f>
        <v>39658.604999999996</v>
      </c>
    </row>
    <row r="298" spans="1:7" outlineLevel="7" x14ac:dyDescent="0.25">
      <c r="A298" s="53" t="s">
        <v>94</v>
      </c>
      <c r="B298" s="54" t="s">
        <v>138</v>
      </c>
      <c r="C298" s="54" t="s">
        <v>140</v>
      </c>
      <c r="D298" s="54" t="s">
        <v>201</v>
      </c>
      <c r="E298" s="54" t="s">
        <v>95</v>
      </c>
      <c r="F298" s="109">
        <f>39616.282+42.323</f>
        <v>39658.604999999996</v>
      </c>
    </row>
    <row r="299" spans="1:7" ht="75" customHeight="1" outlineLevel="7" x14ac:dyDescent="0.25">
      <c r="A299" s="58" t="s">
        <v>589</v>
      </c>
      <c r="B299" s="54" t="s">
        <v>138</v>
      </c>
      <c r="C299" s="54" t="s">
        <v>140</v>
      </c>
      <c r="D299" s="54" t="s">
        <v>202</v>
      </c>
      <c r="E299" s="54" t="s">
        <v>8</v>
      </c>
      <c r="F299" s="107">
        <f>F300</f>
        <v>58282.45</v>
      </c>
    </row>
    <row r="300" spans="1:7" ht="37.5" outlineLevel="7" x14ac:dyDescent="0.25">
      <c r="A300" s="53" t="s">
        <v>53</v>
      </c>
      <c r="B300" s="54" t="s">
        <v>138</v>
      </c>
      <c r="C300" s="54" t="s">
        <v>140</v>
      </c>
      <c r="D300" s="54" t="s">
        <v>202</v>
      </c>
      <c r="E300" s="54" t="s">
        <v>54</v>
      </c>
      <c r="F300" s="107">
        <f>F301</f>
        <v>58282.45</v>
      </c>
    </row>
    <row r="301" spans="1:7" outlineLevel="7" x14ac:dyDescent="0.25">
      <c r="A301" s="53" t="s">
        <v>94</v>
      </c>
      <c r="B301" s="54" t="s">
        <v>138</v>
      </c>
      <c r="C301" s="54" t="s">
        <v>140</v>
      </c>
      <c r="D301" s="54" t="s">
        <v>202</v>
      </c>
      <c r="E301" s="54" t="s">
        <v>95</v>
      </c>
      <c r="F301" s="109">
        <v>58282.45</v>
      </c>
    </row>
    <row r="302" spans="1:7" ht="37.5" outlineLevel="7" x14ac:dyDescent="0.25">
      <c r="A302" s="53" t="s">
        <v>561</v>
      </c>
      <c r="B302" s="54" t="s">
        <v>138</v>
      </c>
      <c r="C302" s="54" t="s">
        <v>140</v>
      </c>
      <c r="D302" s="54" t="s">
        <v>562</v>
      </c>
      <c r="E302" s="54" t="s">
        <v>8</v>
      </c>
      <c r="F302" s="109">
        <f>F303</f>
        <v>320</v>
      </c>
    </row>
    <row r="303" spans="1:7" ht="37.5" outlineLevel="7" x14ac:dyDescent="0.25">
      <c r="A303" s="53" t="s">
        <v>53</v>
      </c>
      <c r="B303" s="54" t="s">
        <v>138</v>
      </c>
      <c r="C303" s="54" t="s">
        <v>140</v>
      </c>
      <c r="D303" s="54" t="s">
        <v>562</v>
      </c>
      <c r="E303" s="54" t="s">
        <v>54</v>
      </c>
      <c r="F303" s="109">
        <f>F304</f>
        <v>320</v>
      </c>
    </row>
    <row r="304" spans="1:7" outlineLevel="7" x14ac:dyDescent="0.25">
      <c r="A304" s="53" t="s">
        <v>94</v>
      </c>
      <c r="B304" s="54" t="s">
        <v>138</v>
      </c>
      <c r="C304" s="54" t="s">
        <v>140</v>
      </c>
      <c r="D304" s="54" t="s">
        <v>562</v>
      </c>
      <c r="E304" s="54" t="s">
        <v>95</v>
      </c>
      <c r="F304" s="109">
        <v>320</v>
      </c>
    </row>
    <row r="305" spans="1:6" outlineLevel="7" x14ac:dyDescent="0.25">
      <c r="A305" s="53" t="s">
        <v>412</v>
      </c>
      <c r="B305" s="54" t="s">
        <v>138</v>
      </c>
      <c r="C305" s="54" t="s">
        <v>140</v>
      </c>
      <c r="D305" s="54" t="s">
        <v>563</v>
      </c>
      <c r="E305" s="54" t="s">
        <v>8</v>
      </c>
      <c r="F305" s="109">
        <f>F306</f>
        <v>45</v>
      </c>
    </row>
    <row r="306" spans="1:6" ht="37.5" outlineLevel="7" x14ac:dyDescent="0.25">
      <c r="A306" s="53" t="s">
        <v>53</v>
      </c>
      <c r="B306" s="54" t="s">
        <v>138</v>
      </c>
      <c r="C306" s="54" t="s">
        <v>140</v>
      </c>
      <c r="D306" s="54" t="s">
        <v>563</v>
      </c>
      <c r="E306" s="54" t="s">
        <v>54</v>
      </c>
      <c r="F306" s="109">
        <f>F307</f>
        <v>45</v>
      </c>
    </row>
    <row r="307" spans="1:6" outlineLevel="7" x14ac:dyDescent="0.25">
      <c r="A307" s="53" t="s">
        <v>94</v>
      </c>
      <c r="B307" s="54" t="s">
        <v>138</v>
      </c>
      <c r="C307" s="54" t="s">
        <v>140</v>
      </c>
      <c r="D307" s="54" t="s">
        <v>563</v>
      </c>
      <c r="E307" s="54" t="s">
        <v>95</v>
      </c>
      <c r="F307" s="109">
        <v>45</v>
      </c>
    </row>
    <row r="308" spans="1:6" outlineLevel="5" x14ac:dyDescent="0.25">
      <c r="A308" s="53" t="s">
        <v>141</v>
      </c>
      <c r="B308" s="54" t="s">
        <v>138</v>
      </c>
      <c r="C308" s="54" t="s">
        <v>140</v>
      </c>
      <c r="D308" s="54" t="s">
        <v>200</v>
      </c>
      <c r="E308" s="54" t="s">
        <v>8</v>
      </c>
      <c r="F308" s="107">
        <f>F309</f>
        <v>128.69999999999999</v>
      </c>
    </row>
    <row r="309" spans="1:6" ht="37.5" outlineLevel="6" x14ac:dyDescent="0.25">
      <c r="A309" s="53" t="s">
        <v>53</v>
      </c>
      <c r="B309" s="54" t="s">
        <v>138</v>
      </c>
      <c r="C309" s="54" t="s">
        <v>140</v>
      </c>
      <c r="D309" s="54" t="s">
        <v>200</v>
      </c>
      <c r="E309" s="54" t="s">
        <v>54</v>
      </c>
      <c r="F309" s="107">
        <f>F310</f>
        <v>128.69999999999999</v>
      </c>
    </row>
    <row r="310" spans="1:6" outlineLevel="7" x14ac:dyDescent="0.25">
      <c r="A310" s="53" t="s">
        <v>94</v>
      </c>
      <c r="B310" s="54" t="s">
        <v>138</v>
      </c>
      <c r="C310" s="54" t="s">
        <v>140</v>
      </c>
      <c r="D310" s="54" t="s">
        <v>200</v>
      </c>
      <c r="E310" s="54" t="s">
        <v>95</v>
      </c>
      <c r="F310" s="109">
        <v>128.69999999999999</v>
      </c>
    </row>
    <row r="311" spans="1:6" ht="56.25" outlineLevel="7" x14ac:dyDescent="0.25">
      <c r="A311" s="53" t="s">
        <v>565</v>
      </c>
      <c r="B311" s="54" t="s">
        <v>138</v>
      </c>
      <c r="C311" s="54" t="s">
        <v>140</v>
      </c>
      <c r="D311" s="54" t="s">
        <v>564</v>
      </c>
      <c r="E311" s="54" t="s">
        <v>8</v>
      </c>
      <c r="F311" s="109">
        <f>F312</f>
        <v>2000</v>
      </c>
    </row>
    <row r="312" spans="1:6" ht="37.5" outlineLevel="7" x14ac:dyDescent="0.25">
      <c r="A312" s="53" t="s">
        <v>405</v>
      </c>
      <c r="B312" s="54" t="s">
        <v>138</v>
      </c>
      <c r="C312" s="54" t="s">
        <v>140</v>
      </c>
      <c r="D312" s="54" t="s">
        <v>564</v>
      </c>
      <c r="E312" s="54" t="s">
        <v>406</v>
      </c>
      <c r="F312" s="109">
        <f>F313</f>
        <v>2000</v>
      </c>
    </row>
    <row r="313" spans="1:6" outlineLevel="7" x14ac:dyDescent="0.25">
      <c r="A313" s="53" t="s">
        <v>407</v>
      </c>
      <c r="B313" s="54" t="s">
        <v>138</v>
      </c>
      <c r="C313" s="54" t="s">
        <v>140</v>
      </c>
      <c r="D313" s="54" t="s">
        <v>564</v>
      </c>
      <c r="E313" s="54" t="s">
        <v>408</v>
      </c>
      <c r="F313" s="109">
        <v>2000</v>
      </c>
    </row>
    <row r="314" spans="1:6" ht="56.25" outlineLevel="7" x14ac:dyDescent="0.25">
      <c r="A314" s="53" t="s">
        <v>423</v>
      </c>
      <c r="B314" s="54" t="s">
        <v>138</v>
      </c>
      <c r="C314" s="54" t="s">
        <v>140</v>
      </c>
      <c r="D314" s="54" t="s">
        <v>424</v>
      </c>
      <c r="E314" s="54" t="s">
        <v>8</v>
      </c>
      <c r="F314" s="109">
        <f>F315</f>
        <v>2388.8000000000002</v>
      </c>
    </row>
    <row r="315" spans="1:6" ht="37.5" outlineLevel="7" x14ac:dyDescent="0.25">
      <c r="A315" s="53" t="s">
        <v>53</v>
      </c>
      <c r="B315" s="54" t="s">
        <v>138</v>
      </c>
      <c r="C315" s="54" t="s">
        <v>140</v>
      </c>
      <c r="D315" s="54" t="s">
        <v>424</v>
      </c>
      <c r="E315" s="54" t="s">
        <v>54</v>
      </c>
      <c r="F315" s="109">
        <f>F316</f>
        <v>2388.8000000000002</v>
      </c>
    </row>
    <row r="316" spans="1:6" outlineLevel="7" x14ac:dyDescent="0.25">
      <c r="A316" s="53" t="s">
        <v>94</v>
      </c>
      <c r="B316" s="54" t="s">
        <v>138</v>
      </c>
      <c r="C316" s="54" t="s">
        <v>140</v>
      </c>
      <c r="D316" s="54" t="s">
        <v>424</v>
      </c>
      <c r="E316" s="54" t="s">
        <v>95</v>
      </c>
      <c r="F316" s="109">
        <v>2388.8000000000002</v>
      </c>
    </row>
    <row r="317" spans="1:6" outlineLevel="2" x14ac:dyDescent="0.25">
      <c r="A317" s="53" t="s">
        <v>91</v>
      </c>
      <c r="B317" s="54" t="s">
        <v>138</v>
      </c>
      <c r="C317" s="54" t="s">
        <v>92</v>
      </c>
      <c r="D317" s="54" t="s">
        <v>161</v>
      </c>
      <c r="E317" s="54" t="s">
        <v>8</v>
      </c>
      <c r="F317" s="107">
        <f>F318</f>
        <v>294643.75399999996</v>
      </c>
    </row>
    <row r="318" spans="1:6" ht="37.5" outlineLevel="3" x14ac:dyDescent="0.25">
      <c r="A318" s="53" t="s">
        <v>587</v>
      </c>
      <c r="B318" s="54" t="s">
        <v>138</v>
      </c>
      <c r="C318" s="54" t="s">
        <v>92</v>
      </c>
      <c r="D318" s="54" t="s">
        <v>190</v>
      </c>
      <c r="E318" s="54" t="s">
        <v>8</v>
      </c>
      <c r="F318" s="107">
        <f>F319</f>
        <v>294643.75399999996</v>
      </c>
    </row>
    <row r="319" spans="1:6" ht="36" customHeight="1" outlineLevel="4" x14ac:dyDescent="0.25">
      <c r="A319" s="53" t="s">
        <v>590</v>
      </c>
      <c r="B319" s="54" t="s">
        <v>138</v>
      </c>
      <c r="C319" s="54" t="s">
        <v>92</v>
      </c>
      <c r="D319" s="54" t="s">
        <v>203</v>
      </c>
      <c r="E319" s="54" t="s">
        <v>8</v>
      </c>
      <c r="F319" s="107">
        <f>+F323+F320+F329+F335+F338+F332+F326</f>
        <v>294643.75399999996</v>
      </c>
    </row>
    <row r="320" spans="1:6" ht="19.5" customHeight="1" outlineLevel="7" x14ac:dyDescent="0.25">
      <c r="A320" s="62" t="s">
        <v>143</v>
      </c>
      <c r="B320" s="54" t="s">
        <v>138</v>
      </c>
      <c r="C320" s="54" t="s">
        <v>92</v>
      </c>
      <c r="D320" s="54" t="s">
        <v>204</v>
      </c>
      <c r="E320" s="54" t="s">
        <v>8</v>
      </c>
      <c r="F320" s="107">
        <f>F321</f>
        <v>663.4</v>
      </c>
    </row>
    <row r="321" spans="1:6" ht="37.5" outlineLevel="7" x14ac:dyDescent="0.25">
      <c r="A321" s="53" t="s">
        <v>53</v>
      </c>
      <c r="B321" s="54" t="s">
        <v>138</v>
      </c>
      <c r="C321" s="54" t="s">
        <v>92</v>
      </c>
      <c r="D321" s="54" t="s">
        <v>204</v>
      </c>
      <c r="E321" s="54" t="s">
        <v>54</v>
      </c>
      <c r="F321" s="107">
        <f>F322</f>
        <v>663.4</v>
      </c>
    </row>
    <row r="322" spans="1:6" outlineLevel="7" x14ac:dyDescent="0.25">
      <c r="A322" s="53" t="s">
        <v>94</v>
      </c>
      <c r="B322" s="54" t="s">
        <v>138</v>
      </c>
      <c r="C322" s="54" t="s">
        <v>92</v>
      </c>
      <c r="D322" s="54" t="s">
        <v>204</v>
      </c>
      <c r="E322" s="54" t="s">
        <v>95</v>
      </c>
      <c r="F322" s="109">
        <v>663.4</v>
      </c>
    </row>
    <row r="323" spans="1:6" ht="36.75" customHeight="1" outlineLevel="5" x14ac:dyDescent="0.25">
      <c r="A323" s="53" t="s">
        <v>144</v>
      </c>
      <c r="B323" s="54" t="s">
        <v>138</v>
      </c>
      <c r="C323" s="54" t="s">
        <v>92</v>
      </c>
      <c r="D323" s="54" t="s">
        <v>205</v>
      </c>
      <c r="E323" s="54" t="s">
        <v>8</v>
      </c>
      <c r="F323" s="107">
        <f>F324</f>
        <v>70838.864000000001</v>
      </c>
    </row>
    <row r="324" spans="1:6" ht="37.5" outlineLevel="6" x14ac:dyDescent="0.25">
      <c r="A324" s="53" t="s">
        <v>53</v>
      </c>
      <c r="B324" s="54" t="s">
        <v>138</v>
      </c>
      <c r="C324" s="54" t="s">
        <v>92</v>
      </c>
      <c r="D324" s="54" t="s">
        <v>205</v>
      </c>
      <c r="E324" s="54" t="s">
        <v>54</v>
      </c>
      <c r="F324" s="107">
        <f>F325</f>
        <v>70838.864000000001</v>
      </c>
    </row>
    <row r="325" spans="1:6" outlineLevel="7" x14ac:dyDescent="0.25">
      <c r="A325" s="53" t="s">
        <v>94</v>
      </c>
      <c r="B325" s="54" t="s">
        <v>138</v>
      </c>
      <c r="C325" s="54" t="s">
        <v>92</v>
      </c>
      <c r="D325" s="54" t="s">
        <v>205</v>
      </c>
      <c r="E325" s="54" t="s">
        <v>95</v>
      </c>
      <c r="F325" s="109">
        <f>72698.085+495.376-2178.535-176.062</f>
        <v>70838.864000000001</v>
      </c>
    </row>
    <row r="326" spans="1:6" ht="93" customHeight="1" outlineLevel="5" x14ac:dyDescent="0.25">
      <c r="A326" s="58" t="s">
        <v>523</v>
      </c>
      <c r="B326" s="54" t="s">
        <v>138</v>
      </c>
      <c r="C326" s="54" t="s">
        <v>92</v>
      </c>
      <c r="D326" s="54" t="s">
        <v>207</v>
      </c>
      <c r="E326" s="54" t="s">
        <v>8</v>
      </c>
      <c r="F326" s="107">
        <f>F327</f>
        <v>219246.19</v>
      </c>
    </row>
    <row r="327" spans="1:6" ht="37.5" outlineLevel="5" x14ac:dyDescent="0.25">
      <c r="A327" s="53" t="s">
        <v>53</v>
      </c>
      <c r="B327" s="54" t="s">
        <v>138</v>
      </c>
      <c r="C327" s="54" t="s">
        <v>92</v>
      </c>
      <c r="D327" s="54" t="s">
        <v>207</v>
      </c>
      <c r="E327" s="54" t="s">
        <v>54</v>
      </c>
      <c r="F327" s="107">
        <f>F328</f>
        <v>219246.19</v>
      </c>
    </row>
    <row r="328" spans="1:6" outlineLevel="5" x14ac:dyDescent="0.25">
      <c r="A328" s="53" t="s">
        <v>94</v>
      </c>
      <c r="B328" s="54" t="s">
        <v>138</v>
      </c>
      <c r="C328" s="54" t="s">
        <v>92</v>
      </c>
      <c r="D328" s="54" t="s">
        <v>207</v>
      </c>
      <c r="E328" s="54" t="s">
        <v>95</v>
      </c>
      <c r="F328" s="109">
        <v>219246.19</v>
      </c>
    </row>
    <row r="329" spans="1:6" outlineLevel="5" x14ac:dyDescent="0.25">
      <c r="A329" s="53" t="s">
        <v>412</v>
      </c>
      <c r="B329" s="54" t="s">
        <v>138</v>
      </c>
      <c r="C329" s="54" t="s">
        <v>92</v>
      </c>
      <c r="D329" s="54" t="s">
        <v>413</v>
      </c>
      <c r="E329" s="54" t="s">
        <v>8</v>
      </c>
      <c r="F329" s="109">
        <f>F330</f>
        <v>301.39999999999998</v>
      </c>
    </row>
    <row r="330" spans="1:6" ht="35.25" customHeight="1" outlineLevel="5" x14ac:dyDescent="0.25">
      <c r="A330" s="53" t="s">
        <v>53</v>
      </c>
      <c r="B330" s="54" t="s">
        <v>138</v>
      </c>
      <c r="C330" s="54" t="s">
        <v>92</v>
      </c>
      <c r="D330" s="54" t="s">
        <v>413</v>
      </c>
      <c r="E330" s="54" t="s">
        <v>54</v>
      </c>
      <c r="F330" s="109">
        <f>F331</f>
        <v>301.39999999999998</v>
      </c>
    </row>
    <row r="331" spans="1:6" outlineLevel="5" x14ac:dyDescent="0.25">
      <c r="A331" s="53" t="s">
        <v>94</v>
      </c>
      <c r="B331" s="54" t="s">
        <v>138</v>
      </c>
      <c r="C331" s="54" t="s">
        <v>92</v>
      </c>
      <c r="D331" s="54" t="s">
        <v>413</v>
      </c>
      <c r="E331" s="54" t="s">
        <v>95</v>
      </c>
      <c r="F331" s="109">
        <v>301.39999999999998</v>
      </c>
    </row>
    <row r="332" spans="1:6" ht="37.5" customHeight="1" outlineLevel="5" x14ac:dyDescent="0.25">
      <c r="A332" s="53" t="s">
        <v>415</v>
      </c>
      <c r="B332" s="54" t="s">
        <v>138</v>
      </c>
      <c r="C332" s="54" t="s">
        <v>92</v>
      </c>
      <c r="D332" s="54" t="s">
        <v>448</v>
      </c>
      <c r="E332" s="54" t="s">
        <v>8</v>
      </c>
      <c r="F332" s="109">
        <f>F333</f>
        <v>165.7</v>
      </c>
    </row>
    <row r="333" spans="1:6" ht="37.5" outlineLevel="5" x14ac:dyDescent="0.25">
      <c r="A333" s="53" t="s">
        <v>53</v>
      </c>
      <c r="B333" s="54" t="s">
        <v>138</v>
      </c>
      <c r="C333" s="54" t="s">
        <v>92</v>
      </c>
      <c r="D333" s="54" t="s">
        <v>448</v>
      </c>
      <c r="E333" s="54" t="s">
        <v>54</v>
      </c>
      <c r="F333" s="109">
        <f>F334</f>
        <v>165.7</v>
      </c>
    </row>
    <row r="334" spans="1:6" outlineLevel="5" x14ac:dyDescent="0.25">
      <c r="A334" s="53" t="s">
        <v>94</v>
      </c>
      <c r="B334" s="54" t="s">
        <v>138</v>
      </c>
      <c r="C334" s="54" t="s">
        <v>92</v>
      </c>
      <c r="D334" s="54" t="s">
        <v>448</v>
      </c>
      <c r="E334" s="54" t="s">
        <v>95</v>
      </c>
      <c r="F334" s="109">
        <v>165.7</v>
      </c>
    </row>
    <row r="335" spans="1:6" ht="20.25" customHeight="1" outlineLevel="5" x14ac:dyDescent="0.25">
      <c r="A335" s="53" t="s">
        <v>410</v>
      </c>
      <c r="B335" s="54" t="s">
        <v>138</v>
      </c>
      <c r="C335" s="54" t="s">
        <v>92</v>
      </c>
      <c r="D335" s="54" t="s">
        <v>411</v>
      </c>
      <c r="E335" s="54" t="s">
        <v>8</v>
      </c>
      <c r="F335" s="109">
        <f>F336</f>
        <v>111.2</v>
      </c>
    </row>
    <row r="336" spans="1:6" ht="37.5" outlineLevel="5" x14ac:dyDescent="0.25">
      <c r="A336" s="53" t="s">
        <v>53</v>
      </c>
      <c r="B336" s="54" t="s">
        <v>138</v>
      </c>
      <c r="C336" s="54" t="s">
        <v>92</v>
      </c>
      <c r="D336" s="54" t="s">
        <v>411</v>
      </c>
      <c r="E336" s="54" t="s">
        <v>54</v>
      </c>
      <c r="F336" s="109">
        <f>F337</f>
        <v>111.2</v>
      </c>
    </row>
    <row r="337" spans="1:6" outlineLevel="5" x14ac:dyDescent="0.25">
      <c r="A337" s="53" t="s">
        <v>94</v>
      </c>
      <c r="B337" s="54" t="s">
        <v>138</v>
      </c>
      <c r="C337" s="54" t="s">
        <v>92</v>
      </c>
      <c r="D337" s="54" t="s">
        <v>411</v>
      </c>
      <c r="E337" s="54" t="s">
        <v>95</v>
      </c>
      <c r="F337" s="109">
        <v>111.2</v>
      </c>
    </row>
    <row r="338" spans="1:6" ht="75" customHeight="1" outlineLevel="5" x14ac:dyDescent="0.25">
      <c r="A338" s="33" t="s">
        <v>524</v>
      </c>
      <c r="B338" s="54" t="s">
        <v>138</v>
      </c>
      <c r="C338" s="54" t="s">
        <v>92</v>
      </c>
      <c r="D338" s="54" t="s">
        <v>206</v>
      </c>
      <c r="E338" s="54" t="s">
        <v>8</v>
      </c>
      <c r="F338" s="107">
        <f>F339</f>
        <v>3317</v>
      </c>
    </row>
    <row r="339" spans="1:6" ht="37.5" outlineLevel="5" x14ac:dyDescent="0.25">
      <c r="A339" s="53" t="s">
        <v>53</v>
      </c>
      <c r="B339" s="54" t="s">
        <v>138</v>
      </c>
      <c r="C339" s="54" t="s">
        <v>92</v>
      </c>
      <c r="D339" s="54" t="s">
        <v>206</v>
      </c>
      <c r="E339" s="54" t="s">
        <v>54</v>
      </c>
      <c r="F339" s="107">
        <f>F340</f>
        <v>3317</v>
      </c>
    </row>
    <row r="340" spans="1:6" outlineLevel="5" x14ac:dyDescent="0.25">
      <c r="A340" s="53" t="s">
        <v>94</v>
      </c>
      <c r="B340" s="54" t="s">
        <v>138</v>
      </c>
      <c r="C340" s="54" t="s">
        <v>92</v>
      </c>
      <c r="D340" s="54" t="s">
        <v>206</v>
      </c>
      <c r="E340" s="54" t="s">
        <v>95</v>
      </c>
      <c r="F340" s="109">
        <v>3317</v>
      </c>
    </row>
    <row r="341" spans="1:6" outlineLevel="5" x14ac:dyDescent="0.25">
      <c r="A341" s="53" t="s">
        <v>384</v>
      </c>
      <c r="B341" s="54" t="s">
        <v>138</v>
      </c>
      <c r="C341" s="54" t="s">
        <v>383</v>
      </c>
      <c r="D341" s="54" t="s">
        <v>161</v>
      </c>
      <c r="E341" s="54" t="s">
        <v>8</v>
      </c>
      <c r="F341" s="109">
        <f>F342</f>
        <v>19820.133000000002</v>
      </c>
    </row>
    <row r="342" spans="1:6" ht="37.5" outlineLevel="5" x14ac:dyDescent="0.25">
      <c r="A342" s="53" t="s">
        <v>587</v>
      </c>
      <c r="B342" s="54" t="s">
        <v>138</v>
      </c>
      <c r="C342" s="54" t="s">
        <v>383</v>
      </c>
      <c r="D342" s="54" t="s">
        <v>190</v>
      </c>
      <c r="E342" s="54" t="s">
        <v>8</v>
      </c>
      <c r="F342" s="109">
        <f>F343</f>
        <v>19820.133000000002</v>
      </c>
    </row>
    <row r="343" spans="1:6" ht="36" customHeight="1" outlineLevel="4" x14ac:dyDescent="0.25">
      <c r="A343" s="53" t="s">
        <v>591</v>
      </c>
      <c r="B343" s="54" t="s">
        <v>138</v>
      </c>
      <c r="C343" s="54" t="s">
        <v>383</v>
      </c>
      <c r="D343" s="54" t="s">
        <v>208</v>
      </c>
      <c r="E343" s="54" t="s">
        <v>8</v>
      </c>
      <c r="F343" s="107">
        <f>F347+F344</f>
        <v>19820.133000000002</v>
      </c>
    </row>
    <row r="344" spans="1:6" ht="37.5" customHeight="1" outlineLevel="5" x14ac:dyDescent="0.25">
      <c r="A344" s="53" t="s">
        <v>145</v>
      </c>
      <c r="B344" s="54" t="s">
        <v>138</v>
      </c>
      <c r="C344" s="54" t="s">
        <v>383</v>
      </c>
      <c r="D344" s="54" t="s">
        <v>210</v>
      </c>
      <c r="E344" s="54" t="s">
        <v>8</v>
      </c>
      <c r="F344" s="107">
        <f>F345</f>
        <v>19740.233</v>
      </c>
    </row>
    <row r="345" spans="1:6" ht="36.75" customHeight="1" outlineLevel="6" x14ac:dyDescent="0.25">
      <c r="A345" s="53" t="s">
        <v>53</v>
      </c>
      <c r="B345" s="54" t="s">
        <v>138</v>
      </c>
      <c r="C345" s="54" t="s">
        <v>383</v>
      </c>
      <c r="D345" s="54" t="s">
        <v>210</v>
      </c>
      <c r="E345" s="54" t="s">
        <v>54</v>
      </c>
      <c r="F345" s="107">
        <f>F346</f>
        <v>19740.233</v>
      </c>
    </row>
    <row r="346" spans="1:6" outlineLevel="7" x14ac:dyDescent="0.25">
      <c r="A346" s="53" t="s">
        <v>94</v>
      </c>
      <c r="B346" s="54" t="s">
        <v>138</v>
      </c>
      <c r="C346" s="54" t="s">
        <v>383</v>
      </c>
      <c r="D346" s="54" t="s">
        <v>210</v>
      </c>
      <c r="E346" s="54" t="s">
        <v>95</v>
      </c>
      <c r="F346" s="109">
        <f>19577.51+162.723</f>
        <v>19740.233</v>
      </c>
    </row>
    <row r="347" spans="1:6" outlineLevel="5" x14ac:dyDescent="0.25">
      <c r="A347" s="53" t="s">
        <v>141</v>
      </c>
      <c r="B347" s="54" t="s">
        <v>138</v>
      </c>
      <c r="C347" s="54" t="s">
        <v>383</v>
      </c>
      <c r="D347" s="54" t="s">
        <v>209</v>
      </c>
      <c r="E347" s="54" t="s">
        <v>8</v>
      </c>
      <c r="F347" s="107">
        <f>F348</f>
        <v>79.900000000000006</v>
      </c>
    </row>
    <row r="348" spans="1:6" ht="36" customHeight="1" outlineLevel="6" x14ac:dyDescent="0.25">
      <c r="A348" s="53" t="s">
        <v>53</v>
      </c>
      <c r="B348" s="54" t="s">
        <v>138</v>
      </c>
      <c r="C348" s="54" t="s">
        <v>383</v>
      </c>
      <c r="D348" s="54" t="s">
        <v>209</v>
      </c>
      <c r="E348" s="54" t="s">
        <v>54</v>
      </c>
      <c r="F348" s="107">
        <f>F349</f>
        <v>79.900000000000006</v>
      </c>
    </row>
    <row r="349" spans="1:6" outlineLevel="7" x14ac:dyDescent="0.25">
      <c r="A349" s="53" t="s">
        <v>94</v>
      </c>
      <c r="B349" s="54" t="s">
        <v>138</v>
      </c>
      <c r="C349" s="54" t="s">
        <v>383</v>
      </c>
      <c r="D349" s="54" t="s">
        <v>209</v>
      </c>
      <c r="E349" s="54" t="s">
        <v>95</v>
      </c>
      <c r="F349" s="109">
        <v>79.900000000000006</v>
      </c>
    </row>
    <row r="350" spans="1:6" outlineLevel="2" x14ac:dyDescent="0.25">
      <c r="A350" s="53" t="s">
        <v>96</v>
      </c>
      <c r="B350" s="54" t="s">
        <v>138</v>
      </c>
      <c r="C350" s="54" t="s">
        <v>97</v>
      </c>
      <c r="D350" s="54" t="s">
        <v>161</v>
      </c>
      <c r="E350" s="54" t="s">
        <v>8</v>
      </c>
      <c r="F350" s="107">
        <f>F351</f>
        <v>2866</v>
      </c>
    </row>
    <row r="351" spans="1:6" ht="37.5" outlineLevel="3" x14ac:dyDescent="0.25">
      <c r="A351" s="53" t="s">
        <v>587</v>
      </c>
      <c r="B351" s="54" t="s">
        <v>138</v>
      </c>
      <c r="C351" s="54" t="s">
        <v>97</v>
      </c>
      <c r="D351" s="54" t="s">
        <v>190</v>
      </c>
      <c r="E351" s="54" t="s">
        <v>8</v>
      </c>
      <c r="F351" s="107">
        <f>F352+F361</f>
        <v>2866</v>
      </c>
    </row>
    <row r="352" spans="1:6" ht="37.5" outlineLevel="3" x14ac:dyDescent="0.25">
      <c r="A352" s="53" t="s">
        <v>590</v>
      </c>
      <c r="B352" s="54" t="s">
        <v>138</v>
      </c>
      <c r="C352" s="54" t="s">
        <v>97</v>
      </c>
      <c r="D352" s="54" t="s">
        <v>203</v>
      </c>
      <c r="E352" s="54" t="s">
        <v>8</v>
      </c>
      <c r="F352" s="107">
        <f>F356+F353</f>
        <v>2792</v>
      </c>
    </row>
    <row r="353" spans="1:6" ht="17.25" customHeight="1" outlineLevel="3" x14ac:dyDescent="0.25">
      <c r="A353" s="53" t="s">
        <v>98</v>
      </c>
      <c r="B353" s="54" t="s">
        <v>138</v>
      </c>
      <c r="C353" s="54" t="s">
        <v>97</v>
      </c>
      <c r="D353" s="54" t="s">
        <v>342</v>
      </c>
      <c r="E353" s="54" t="s">
        <v>8</v>
      </c>
      <c r="F353" s="107">
        <f>F354</f>
        <v>70</v>
      </c>
    </row>
    <row r="354" spans="1:6" ht="18.75" customHeight="1" outlineLevel="3" x14ac:dyDescent="0.25">
      <c r="A354" s="53" t="s">
        <v>18</v>
      </c>
      <c r="B354" s="54" t="s">
        <v>138</v>
      </c>
      <c r="C354" s="54" t="s">
        <v>97</v>
      </c>
      <c r="D354" s="54" t="s">
        <v>342</v>
      </c>
      <c r="E354" s="54" t="s">
        <v>19</v>
      </c>
      <c r="F354" s="107">
        <f>F355</f>
        <v>70</v>
      </c>
    </row>
    <row r="355" spans="1:6" ht="37.5" outlineLevel="3" x14ac:dyDescent="0.25">
      <c r="A355" s="53" t="s">
        <v>20</v>
      </c>
      <c r="B355" s="54" t="s">
        <v>138</v>
      </c>
      <c r="C355" s="54" t="s">
        <v>97</v>
      </c>
      <c r="D355" s="54" t="s">
        <v>342</v>
      </c>
      <c r="E355" s="54" t="s">
        <v>21</v>
      </c>
      <c r="F355" s="107">
        <v>70</v>
      </c>
    </row>
    <row r="356" spans="1:6" ht="72.75" customHeight="1" outlineLevel="3" x14ac:dyDescent="0.25">
      <c r="A356" s="33" t="s">
        <v>533</v>
      </c>
      <c r="B356" s="54" t="s">
        <v>138</v>
      </c>
      <c r="C356" s="54" t="s">
        <v>97</v>
      </c>
      <c r="D356" s="54" t="s">
        <v>211</v>
      </c>
      <c r="E356" s="54" t="s">
        <v>8</v>
      </c>
      <c r="F356" s="107">
        <f>F359+F357</f>
        <v>2722</v>
      </c>
    </row>
    <row r="357" spans="1:6" outlineLevel="3" x14ac:dyDescent="0.25">
      <c r="A357" s="53" t="s">
        <v>111</v>
      </c>
      <c r="B357" s="54" t="s">
        <v>138</v>
      </c>
      <c r="C357" s="54" t="s">
        <v>97</v>
      </c>
      <c r="D357" s="54" t="s">
        <v>211</v>
      </c>
      <c r="E357" s="54" t="s">
        <v>112</v>
      </c>
      <c r="F357" s="107">
        <f>F358</f>
        <v>300</v>
      </c>
    </row>
    <row r="358" spans="1:6" ht="16.5" customHeight="1" outlineLevel="3" x14ac:dyDescent="0.25">
      <c r="A358" s="53" t="s">
        <v>118</v>
      </c>
      <c r="B358" s="54" t="s">
        <v>138</v>
      </c>
      <c r="C358" s="54" t="s">
        <v>97</v>
      </c>
      <c r="D358" s="54" t="s">
        <v>211</v>
      </c>
      <c r="E358" s="54" t="s">
        <v>119</v>
      </c>
      <c r="F358" s="107">
        <v>300</v>
      </c>
    </row>
    <row r="359" spans="1:6" ht="36.75" customHeight="1" outlineLevel="3" x14ac:dyDescent="0.25">
      <c r="A359" s="53" t="s">
        <v>53</v>
      </c>
      <c r="B359" s="54" t="s">
        <v>138</v>
      </c>
      <c r="C359" s="54" t="s">
        <v>97</v>
      </c>
      <c r="D359" s="54" t="s">
        <v>211</v>
      </c>
      <c r="E359" s="54" t="s">
        <v>54</v>
      </c>
      <c r="F359" s="107">
        <f>F360</f>
        <v>2422</v>
      </c>
    </row>
    <row r="360" spans="1:6" outlineLevel="3" x14ac:dyDescent="0.25">
      <c r="A360" s="53" t="s">
        <v>94</v>
      </c>
      <c r="B360" s="54" t="s">
        <v>138</v>
      </c>
      <c r="C360" s="54" t="s">
        <v>97</v>
      </c>
      <c r="D360" s="54" t="s">
        <v>211</v>
      </c>
      <c r="E360" s="54" t="s">
        <v>95</v>
      </c>
      <c r="F360" s="107">
        <v>2422</v>
      </c>
    </row>
    <row r="361" spans="1:6" outlineLevel="7" x14ac:dyDescent="0.25">
      <c r="A361" s="53" t="s">
        <v>99</v>
      </c>
      <c r="B361" s="54" t="s">
        <v>138</v>
      </c>
      <c r="C361" s="54" t="s">
        <v>97</v>
      </c>
      <c r="D361" s="54" t="s">
        <v>212</v>
      </c>
      <c r="E361" s="54" t="s">
        <v>8</v>
      </c>
      <c r="F361" s="107">
        <f>F362</f>
        <v>74</v>
      </c>
    </row>
    <row r="362" spans="1:6" ht="18.75" customHeight="1" outlineLevel="7" x14ac:dyDescent="0.25">
      <c r="A362" s="53" t="s">
        <v>18</v>
      </c>
      <c r="B362" s="54" t="s">
        <v>138</v>
      </c>
      <c r="C362" s="54" t="s">
        <v>97</v>
      </c>
      <c r="D362" s="54" t="s">
        <v>212</v>
      </c>
      <c r="E362" s="54" t="s">
        <v>19</v>
      </c>
      <c r="F362" s="107">
        <f>F363</f>
        <v>74</v>
      </c>
    </row>
    <row r="363" spans="1:6" ht="37.5" outlineLevel="7" x14ac:dyDescent="0.25">
      <c r="A363" s="53" t="s">
        <v>20</v>
      </c>
      <c r="B363" s="54" t="s">
        <v>138</v>
      </c>
      <c r="C363" s="54" t="s">
        <v>97</v>
      </c>
      <c r="D363" s="54" t="s">
        <v>212</v>
      </c>
      <c r="E363" s="54" t="s">
        <v>21</v>
      </c>
      <c r="F363" s="109">
        <v>74</v>
      </c>
    </row>
    <row r="364" spans="1:6" outlineLevel="2" x14ac:dyDescent="0.25">
      <c r="A364" s="53" t="s">
        <v>146</v>
      </c>
      <c r="B364" s="54" t="s">
        <v>138</v>
      </c>
      <c r="C364" s="54" t="s">
        <v>147</v>
      </c>
      <c r="D364" s="54" t="s">
        <v>161</v>
      </c>
      <c r="E364" s="54" t="s">
        <v>8</v>
      </c>
      <c r="F364" s="107">
        <f>F365</f>
        <v>17311.39</v>
      </c>
    </row>
    <row r="365" spans="1:6" ht="38.25" customHeight="1" outlineLevel="3" x14ac:dyDescent="0.25">
      <c r="A365" s="53" t="s">
        <v>592</v>
      </c>
      <c r="B365" s="54" t="s">
        <v>138</v>
      </c>
      <c r="C365" s="54" t="s">
        <v>147</v>
      </c>
      <c r="D365" s="54" t="s">
        <v>190</v>
      </c>
      <c r="E365" s="54" t="s">
        <v>8</v>
      </c>
      <c r="F365" s="107">
        <f>F366+F371+F378</f>
        <v>17311.39</v>
      </c>
    </row>
    <row r="366" spans="1:6" ht="38.25" customHeight="1" outlineLevel="5" x14ac:dyDescent="0.25">
      <c r="A366" s="53" t="s">
        <v>13</v>
      </c>
      <c r="B366" s="54" t="s">
        <v>138</v>
      </c>
      <c r="C366" s="54" t="s">
        <v>147</v>
      </c>
      <c r="D366" s="54" t="s">
        <v>213</v>
      </c>
      <c r="E366" s="54" t="s">
        <v>8</v>
      </c>
      <c r="F366" s="107">
        <f>F367+F369</f>
        <v>2715.1000000000004</v>
      </c>
    </row>
    <row r="367" spans="1:6" ht="57" customHeight="1" outlineLevel="6" x14ac:dyDescent="0.25">
      <c r="A367" s="53" t="s">
        <v>14</v>
      </c>
      <c r="B367" s="54" t="s">
        <v>138</v>
      </c>
      <c r="C367" s="54" t="s">
        <v>147</v>
      </c>
      <c r="D367" s="54" t="s">
        <v>213</v>
      </c>
      <c r="E367" s="54" t="s">
        <v>15</v>
      </c>
      <c r="F367" s="107">
        <f>F368</f>
        <v>2672.3</v>
      </c>
    </row>
    <row r="368" spans="1:6" ht="18.75" customHeight="1" outlineLevel="7" x14ac:dyDescent="0.25">
      <c r="A368" s="53" t="s">
        <v>16</v>
      </c>
      <c r="B368" s="54" t="s">
        <v>138</v>
      </c>
      <c r="C368" s="54" t="s">
        <v>147</v>
      </c>
      <c r="D368" s="54" t="s">
        <v>213</v>
      </c>
      <c r="E368" s="54" t="s">
        <v>17</v>
      </c>
      <c r="F368" s="109">
        <v>2672.3</v>
      </c>
    </row>
    <row r="369" spans="1:6" ht="18.75" customHeight="1" outlineLevel="6" x14ac:dyDescent="0.25">
      <c r="A369" s="53" t="s">
        <v>18</v>
      </c>
      <c r="B369" s="54" t="s">
        <v>138</v>
      </c>
      <c r="C369" s="54" t="s">
        <v>147</v>
      </c>
      <c r="D369" s="54" t="s">
        <v>213</v>
      </c>
      <c r="E369" s="54" t="s">
        <v>19</v>
      </c>
      <c r="F369" s="107">
        <f>F370</f>
        <v>42.8</v>
      </c>
    </row>
    <row r="370" spans="1:6" ht="37.5" outlineLevel="7" x14ac:dyDescent="0.25">
      <c r="A370" s="53" t="s">
        <v>20</v>
      </c>
      <c r="B370" s="54" t="s">
        <v>138</v>
      </c>
      <c r="C370" s="54" t="s">
        <v>147</v>
      </c>
      <c r="D370" s="54" t="s">
        <v>213</v>
      </c>
      <c r="E370" s="54" t="s">
        <v>21</v>
      </c>
      <c r="F370" s="109">
        <v>42.8</v>
      </c>
    </row>
    <row r="371" spans="1:6" ht="37.5" outlineLevel="5" x14ac:dyDescent="0.25">
      <c r="A371" s="53" t="s">
        <v>49</v>
      </c>
      <c r="B371" s="54" t="s">
        <v>138</v>
      </c>
      <c r="C371" s="54" t="s">
        <v>147</v>
      </c>
      <c r="D371" s="54" t="s">
        <v>214</v>
      </c>
      <c r="E371" s="54" t="s">
        <v>8</v>
      </c>
      <c r="F371" s="107">
        <f>F372+F374+F376</f>
        <v>12902.5</v>
      </c>
    </row>
    <row r="372" spans="1:6" ht="54.75" customHeight="1" outlineLevel="6" x14ac:dyDescent="0.25">
      <c r="A372" s="53" t="s">
        <v>14</v>
      </c>
      <c r="B372" s="54" t="s">
        <v>138</v>
      </c>
      <c r="C372" s="54" t="s">
        <v>147</v>
      </c>
      <c r="D372" s="54" t="s">
        <v>214</v>
      </c>
      <c r="E372" s="54" t="s">
        <v>15</v>
      </c>
      <c r="F372" s="107">
        <f>F373</f>
        <v>10242.799999999999</v>
      </c>
    </row>
    <row r="373" spans="1:6" outlineLevel="7" x14ac:dyDescent="0.25">
      <c r="A373" s="53" t="s">
        <v>50</v>
      </c>
      <c r="B373" s="54" t="s">
        <v>138</v>
      </c>
      <c r="C373" s="54" t="s">
        <v>147</v>
      </c>
      <c r="D373" s="54" t="s">
        <v>214</v>
      </c>
      <c r="E373" s="54" t="s">
        <v>51</v>
      </c>
      <c r="F373" s="109">
        <v>10242.799999999999</v>
      </c>
    </row>
    <row r="374" spans="1:6" ht="19.5" customHeight="1" outlineLevel="6" x14ac:dyDescent="0.25">
      <c r="A374" s="53" t="s">
        <v>18</v>
      </c>
      <c r="B374" s="54" t="s">
        <v>138</v>
      </c>
      <c r="C374" s="54" t="s">
        <v>147</v>
      </c>
      <c r="D374" s="54" t="s">
        <v>214</v>
      </c>
      <c r="E374" s="54" t="s">
        <v>19</v>
      </c>
      <c r="F374" s="107">
        <f>F375</f>
        <v>2613.1999999999998</v>
      </c>
    </row>
    <row r="375" spans="1:6" ht="37.5" outlineLevel="7" x14ac:dyDescent="0.25">
      <c r="A375" s="53" t="s">
        <v>20</v>
      </c>
      <c r="B375" s="54" t="s">
        <v>138</v>
      </c>
      <c r="C375" s="54" t="s">
        <v>147</v>
      </c>
      <c r="D375" s="54" t="s">
        <v>214</v>
      </c>
      <c r="E375" s="54" t="s">
        <v>21</v>
      </c>
      <c r="F375" s="109">
        <v>2613.1999999999998</v>
      </c>
    </row>
    <row r="376" spans="1:6" outlineLevel="6" x14ac:dyDescent="0.25">
      <c r="A376" s="53" t="s">
        <v>22</v>
      </c>
      <c r="B376" s="54" t="s">
        <v>138</v>
      </c>
      <c r="C376" s="54" t="s">
        <v>147</v>
      </c>
      <c r="D376" s="54" t="s">
        <v>214</v>
      </c>
      <c r="E376" s="54" t="s">
        <v>23</v>
      </c>
      <c r="F376" s="107">
        <f>F377</f>
        <v>46.5</v>
      </c>
    </row>
    <row r="377" spans="1:6" outlineLevel="7" x14ac:dyDescent="0.25">
      <c r="A377" s="53" t="s">
        <v>24</v>
      </c>
      <c r="B377" s="54" t="s">
        <v>138</v>
      </c>
      <c r="C377" s="54" t="s">
        <v>147</v>
      </c>
      <c r="D377" s="54" t="s">
        <v>214</v>
      </c>
      <c r="E377" s="54" t="s">
        <v>25</v>
      </c>
      <c r="F377" s="109">
        <v>46.5</v>
      </c>
    </row>
    <row r="378" spans="1:6" ht="36" customHeight="1" outlineLevel="3" x14ac:dyDescent="0.25">
      <c r="A378" s="61" t="s">
        <v>52</v>
      </c>
      <c r="B378" s="54" t="s">
        <v>138</v>
      </c>
      <c r="C378" s="54" t="s">
        <v>147</v>
      </c>
      <c r="D378" s="54" t="s">
        <v>215</v>
      </c>
      <c r="E378" s="54" t="s">
        <v>8</v>
      </c>
      <c r="F378" s="107">
        <f>F379</f>
        <v>1693.79</v>
      </c>
    </row>
    <row r="379" spans="1:6" ht="36.75" customHeight="1" outlineLevel="3" x14ac:dyDescent="0.25">
      <c r="A379" s="53" t="s">
        <v>53</v>
      </c>
      <c r="B379" s="54" t="s">
        <v>138</v>
      </c>
      <c r="C379" s="54" t="s">
        <v>147</v>
      </c>
      <c r="D379" s="54" t="s">
        <v>215</v>
      </c>
      <c r="E379" s="54" t="s">
        <v>54</v>
      </c>
      <c r="F379" s="107">
        <f>F380</f>
        <v>1693.79</v>
      </c>
    </row>
    <row r="380" spans="1:6" outlineLevel="3" x14ac:dyDescent="0.25">
      <c r="A380" s="53" t="s">
        <v>55</v>
      </c>
      <c r="B380" s="54" t="s">
        <v>138</v>
      </c>
      <c r="C380" s="54" t="s">
        <v>147</v>
      </c>
      <c r="D380" s="54" t="s">
        <v>215</v>
      </c>
      <c r="E380" s="54" t="s">
        <v>56</v>
      </c>
      <c r="F380" s="109">
        <v>1693.79</v>
      </c>
    </row>
    <row r="381" spans="1:6" outlineLevel="3" x14ac:dyDescent="0.25">
      <c r="A381" s="53" t="s">
        <v>106</v>
      </c>
      <c r="B381" s="54" t="s">
        <v>138</v>
      </c>
      <c r="C381" s="54" t="s">
        <v>107</v>
      </c>
      <c r="D381" s="54" t="s">
        <v>161</v>
      </c>
      <c r="E381" s="54" t="s">
        <v>8</v>
      </c>
      <c r="F381" s="107">
        <f>F382</f>
        <v>4094</v>
      </c>
    </row>
    <row r="382" spans="1:6" outlineLevel="3" x14ac:dyDescent="0.25">
      <c r="A382" s="53" t="s">
        <v>153</v>
      </c>
      <c r="B382" s="54" t="s">
        <v>138</v>
      </c>
      <c r="C382" s="54" t="s">
        <v>154</v>
      </c>
      <c r="D382" s="54" t="s">
        <v>161</v>
      </c>
      <c r="E382" s="54" t="s">
        <v>8</v>
      </c>
      <c r="F382" s="107">
        <f>F383</f>
        <v>4094</v>
      </c>
    </row>
    <row r="383" spans="1:6" ht="37.5" outlineLevel="3" x14ac:dyDescent="0.25">
      <c r="A383" s="53" t="s">
        <v>592</v>
      </c>
      <c r="B383" s="54" t="s">
        <v>138</v>
      </c>
      <c r="C383" s="54" t="s">
        <v>154</v>
      </c>
      <c r="D383" s="54" t="s">
        <v>190</v>
      </c>
      <c r="E383" s="54" t="s">
        <v>8</v>
      </c>
      <c r="F383" s="107">
        <f>F384</f>
        <v>4094</v>
      </c>
    </row>
    <row r="384" spans="1:6" ht="37.5" outlineLevel="3" x14ac:dyDescent="0.25">
      <c r="A384" s="53" t="s">
        <v>588</v>
      </c>
      <c r="B384" s="54" t="s">
        <v>138</v>
      </c>
      <c r="C384" s="54" t="s">
        <v>154</v>
      </c>
      <c r="D384" s="54" t="s">
        <v>191</v>
      </c>
      <c r="E384" s="54" t="s">
        <v>8</v>
      </c>
      <c r="F384" s="107">
        <f>F385</f>
        <v>4094</v>
      </c>
    </row>
    <row r="385" spans="1:7" ht="114" customHeight="1" outlineLevel="3" x14ac:dyDescent="0.25">
      <c r="A385" s="53" t="s">
        <v>593</v>
      </c>
      <c r="B385" s="54" t="s">
        <v>138</v>
      </c>
      <c r="C385" s="54" t="s">
        <v>154</v>
      </c>
      <c r="D385" s="54" t="s">
        <v>216</v>
      </c>
      <c r="E385" s="54" t="s">
        <v>8</v>
      </c>
      <c r="F385" s="107">
        <f>F386+F388</f>
        <v>4094</v>
      </c>
    </row>
    <row r="386" spans="1:7" ht="17.25" customHeight="1" outlineLevel="3" x14ac:dyDescent="0.25">
      <c r="A386" s="53" t="s">
        <v>18</v>
      </c>
      <c r="B386" s="54" t="s">
        <v>138</v>
      </c>
      <c r="C386" s="54" t="s">
        <v>154</v>
      </c>
      <c r="D386" s="54" t="s">
        <v>216</v>
      </c>
      <c r="E386" s="54" t="s">
        <v>19</v>
      </c>
      <c r="F386" s="107">
        <f>F387</f>
        <v>24</v>
      </c>
    </row>
    <row r="387" spans="1:7" ht="21" customHeight="1" outlineLevel="3" x14ac:dyDescent="0.25">
      <c r="A387" s="53" t="s">
        <v>20</v>
      </c>
      <c r="B387" s="54" t="s">
        <v>138</v>
      </c>
      <c r="C387" s="54" t="s">
        <v>154</v>
      </c>
      <c r="D387" s="54" t="s">
        <v>216</v>
      </c>
      <c r="E387" s="54" t="s">
        <v>21</v>
      </c>
      <c r="F387" s="109">
        <v>24</v>
      </c>
    </row>
    <row r="388" spans="1:7" outlineLevel="3" x14ac:dyDescent="0.25">
      <c r="A388" s="53" t="s">
        <v>111</v>
      </c>
      <c r="B388" s="54" t="s">
        <v>138</v>
      </c>
      <c r="C388" s="54" t="s">
        <v>154</v>
      </c>
      <c r="D388" s="54" t="s">
        <v>216</v>
      </c>
      <c r="E388" s="54" t="s">
        <v>112</v>
      </c>
      <c r="F388" s="107">
        <f>F389</f>
        <v>4070</v>
      </c>
    </row>
    <row r="389" spans="1:7" ht="37.5" outlineLevel="3" x14ac:dyDescent="0.25">
      <c r="A389" s="53" t="s">
        <v>118</v>
      </c>
      <c r="B389" s="54" t="s">
        <v>138</v>
      </c>
      <c r="C389" s="54" t="s">
        <v>154</v>
      </c>
      <c r="D389" s="54" t="s">
        <v>216</v>
      </c>
      <c r="E389" s="54" t="s">
        <v>119</v>
      </c>
      <c r="F389" s="109">
        <v>4070</v>
      </c>
    </row>
    <row r="390" spans="1:7" s="3" customFormat="1" x14ac:dyDescent="0.3">
      <c r="A390" s="213" t="s">
        <v>148</v>
      </c>
      <c r="B390" s="213"/>
      <c r="C390" s="213"/>
      <c r="D390" s="213"/>
      <c r="E390" s="213"/>
      <c r="F390" s="112">
        <f>F9+F259+F291+F48</f>
        <v>569615.75</v>
      </c>
    </row>
    <row r="391" spans="1:7" s="3" customFormat="1" x14ac:dyDescent="0.3">
      <c r="A391" s="64"/>
      <c r="B391" s="65"/>
      <c r="C391" s="65"/>
      <c r="D391" s="65"/>
      <c r="E391" s="65"/>
      <c r="F391" s="63"/>
    </row>
    <row r="392" spans="1:7" x14ac:dyDescent="0.3">
      <c r="A392" s="66"/>
      <c r="C392" s="69"/>
      <c r="D392" s="27" t="s">
        <v>617</v>
      </c>
      <c r="F392" s="114">
        <f>'прил 7'!C49-'прил 11'!F390</f>
        <v>-4022.390000000014</v>
      </c>
      <c r="G392" s="115"/>
    </row>
    <row r="393" spans="1:7" x14ac:dyDescent="0.3">
      <c r="C393" s="67"/>
      <c r="D393" s="67" t="s">
        <v>629</v>
      </c>
      <c r="E393" s="67"/>
      <c r="F393" s="114">
        <f>80463.9*5/100</f>
        <v>4023.1950000000002</v>
      </c>
      <c r="G393" s="115"/>
    </row>
    <row r="394" spans="1:7" x14ac:dyDescent="0.3">
      <c r="C394" s="69" t="s">
        <v>10</v>
      </c>
      <c r="F394" s="116">
        <f>F10+F49+F260</f>
        <v>64272.843000000001</v>
      </c>
      <c r="G394" s="115"/>
    </row>
    <row r="395" spans="1:7" x14ac:dyDescent="0.3">
      <c r="C395" s="69" t="s">
        <v>30</v>
      </c>
      <c r="F395" s="116">
        <f>F29+F131</f>
        <v>1320.5</v>
      </c>
      <c r="G395" s="115"/>
    </row>
    <row r="396" spans="1:7" x14ac:dyDescent="0.3">
      <c r="C396" s="69" t="s">
        <v>58</v>
      </c>
      <c r="F396" s="116">
        <f>F137</f>
        <v>65</v>
      </c>
      <c r="G396" s="115"/>
    </row>
    <row r="397" spans="1:7" x14ac:dyDescent="0.3">
      <c r="C397" s="69" t="s">
        <v>62</v>
      </c>
      <c r="F397" s="116">
        <f>F143</f>
        <v>10186.49</v>
      </c>
      <c r="G397" s="115"/>
    </row>
    <row r="398" spans="1:7" x14ac:dyDescent="0.3">
      <c r="C398" s="69" t="s">
        <v>73</v>
      </c>
      <c r="F398" s="116">
        <f>F168</f>
        <v>6155</v>
      </c>
      <c r="G398" s="115"/>
    </row>
    <row r="399" spans="1:7" x14ac:dyDescent="0.3">
      <c r="C399" s="69" t="s">
        <v>84</v>
      </c>
      <c r="F399" s="116">
        <f>F197</f>
        <v>175</v>
      </c>
      <c r="G399" s="115"/>
    </row>
    <row r="400" spans="1:7" x14ac:dyDescent="0.3">
      <c r="C400" s="69" t="s">
        <v>90</v>
      </c>
      <c r="F400" s="116">
        <f>F210+F292</f>
        <v>450514.44399999996</v>
      </c>
      <c r="G400" s="115"/>
    </row>
    <row r="401" spans="3:8" x14ac:dyDescent="0.3">
      <c r="C401" s="69" t="s">
        <v>101</v>
      </c>
      <c r="F401" s="116">
        <f>F216</f>
        <v>7641.5029999999997</v>
      </c>
      <c r="G401" s="115"/>
    </row>
    <row r="402" spans="3:8" x14ac:dyDescent="0.3">
      <c r="C402" s="69" t="s">
        <v>107</v>
      </c>
      <c r="F402" s="116">
        <f>F226+F381</f>
        <v>7771.79</v>
      </c>
      <c r="G402" s="115"/>
    </row>
    <row r="403" spans="3:8" x14ac:dyDescent="0.3">
      <c r="C403" s="69" t="s">
        <v>122</v>
      </c>
      <c r="F403" s="116">
        <f>F241</f>
        <v>1761</v>
      </c>
      <c r="G403" s="115"/>
    </row>
    <row r="404" spans="3:8" x14ac:dyDescent="0.3">
      <c r="C404" s="69" t="s">
        <v>127</v>
      </c>
      <c r="F404" s="116">
        <f>F252</f>
        <v>881.25</v>
      </c>
      <c r="G404" s="115"/>
    </row>
    <row r="405" spans="3:8" x14ac:dyDescent="0.3">
      <c r="C405" s="69" t="s">
        <v>34</v>
      </c>
      <c r="F405" s="116">
        <f>F36</f>
        <v>18870.93</v>
      </c>
      <c r="G405" s="115"/>
    </row>
    <row r="406" spans="3:8" x14ac:dyDescent="0.3">
      <c r="C406" s="69"/>
      <c r="F406" s="116">
        <f>SUM(F394:F405)</f>
        <v>569615.75000000012</v>
      </c>
      <c r="G406" s="115">
        <f>F390-F406</f>
        <v>0</v>
      </c>
    </row>
    <row r="407" spans="3:8" x14ac:dyDescent="0.3">
      <c r="C407" s="69"/>
      <c r="F407" s="114"/>
      <c r="G407" s="115"/>
    </row>
    <row r="408" spans="3:8" x14ac:dyDescent="0.3">
      <c r="D408" s="69" t="s">
        <v>451</v>
      </c>
      <c r="F408" s="116">
        <f>F294+F318++F342+F351+F365+F383</f>
        <v>441558.83199999994</v>
      </c>
      <c r="G408" s="115"/>
    </row>
    <row r="409" spans="3:8" x14ac:dyDescent="0.3">
      <c r="D409" s="69" t="s">
        <v>452</v>
      </c>
      <c r="F409" s="116">
        <f>F212+F218</f>
        <v>20691.114999999998</v>
      </c>
      <c r="G409" s="115"/>
    </row>
    <row r="410" spans="3:8" x14ac:dyDescent="0.3">
      <c r="D410" s="69" t="s">
        <v>453</v>
      </c>
      <c r="F410" s="116">
        <f>F199</f>
        <v>175</v>
      </c>
      <c r="G410" s="115"/>
    </row>
    <row r="411" spans="3:8" x14ac:dyDescent="0.3">
      <c r="D411" s="69" t="s">
        <v>454</v>
      </c>
      <c r="F411" s="116">
        <f>F243</f>
        <v>1761</v>
      </c>
      <c r="G411" s="115"/>
    </row>
    <row r="412" spans="3:8" x14ac:dyDescent="0.3">
      <c r="D412" s="69" t="s">
        <v>455</v>
      </c>
      <c r="F412" s="116">
        <f>F38+F160+F233</f>
        <v>20689.43</v>
      </c>
      <c r="G412" s="115"/>
    </row>
    <row r="413" spans="3:8" x14ac:dyDescent="0.3">
      <c r="D413" s="69" t="s">
        <v>456</v>
      </c>
      <c r="F413" s="116">
        <f>F21+F74+F254+F282</f>
        <v>17566.499</v>
      </c>
      <c r="G413" s="115"/>
    </row>
    <row r="414" spans="3:8" x14ac:dyDescent="0.3">
      <c r="D414" s="69" t="s">
        <v>457</v>
      </c>
      <c r="F414" s="116">
        <f>F151+F170+F176+F193</f>
        <v>14532</v>
      </c>
      <c r="G414" s="115"/>
    </row>
    <row r="415" spans="3:8" x14ac:dyDescent="0.3">
      <c r="D415" s="69" t="s">
        <v>458</v>
      </c>
      <c r="F415" s="116">
        <f>F96</f>
        <v>150.39099999999999</v>
      </c>
      <c r="G415" s="115"/>
      <c r="H415" s="115">
        <f>F408+F409+F410+F411+F412+F413+F414+F415</f>
        <v>517124.26699999993</v>
      </c>
    </row>
    <row r="416" spans="3:8" x14ac:dyDescent="0.3">
      <c r="D416" s="69" t="s">
        <v>459</v>
      </c>
      <c r="F416" s="116">
        <f>F12+F31+F51+F56+F63+F69+F100+F133+F139+F145+F228+F262+F277+F287</f>
        <v>52491.483</v>
      </c>
      <c r="G416" s="115"/>
    </row>
    <row r="417" spans="4:7" x14ac:dyDescent="0.3">
      <c r="D417" s="69"/>
      <c r="F417" s="116">
        <f>SUM(F408:F416)</f>
        <v>569615.74999999988</v>
      </c>
      <c r="G417" s="115"/>
    </row>
    <row r="418" spans="4:7" x14ac:dyDescent="0.3">
      <c r="D418" s="69"/>
      <c r="F418" s="114"/>
      <c r="G418" s="115"/>
    </row>
    <row r="419" spans="4:7" x14ac:dyDescent="0.3">
      <c r="D419" s="69" t="s">
        <v>460</v>
      </c>
      <c r="F419" s="114">
        <f>F231</f>
        <v>3294.29</v>
      </c>
      <c r="G419" s="115"/>
    </row>
    <row r="420" spans="4:7" x14ac:dyDescent="0.3">
      <c r="D420" s="69" t="s">
        <v>461</v>
      </c>
      <c r="E420" s="27">
        <v>17.57</v>
      </c>
      <c r="F420" s="116">
        <f>F13+F52+F57+F70+F101+F263+F266+F273+F278+F366</f>
        <v>45221.020000000004</v>
      </c>
      <c r="G420" s="115">
        <f>F420/'прил 7'!C9*100</f>
        <v>17.567360099450305</v>
      </c>
    </row>
    <row r="421" spans="4:7" x14ac:dyDescent="0.3">
      <c r="F421" s="114"/>
      <c r="G421" s="115"/>
    </row>
    <row r="422" spans="4:7" x14ac:dyDescent="0.3">
      <c r="D422" s="27" t="s">
        <v>462</v>
      </c>
      <c r="E422" s="27">
        <v>22.25</v>
      </c>
      <c r="F422" s="114">
        <f>'прил 7'!C9*22.25/100</f>
        <v>57274.837500000001</v>
      </c>
      <c r="G422" s="115"/>
    </row>
    <row r="423" spans="4:7" x14ac:dyDescent="0.3">
      <c r="F423" s="114"/>
      <c r="G423" s="115"/>
    </row>
    <row r="424" spans="4:7" x14ac:dyDescent="0.3">
      <c r="F424" s="114">
        <f>F422-F420</f>
        <v>12053.817499999997</v>
      </c>
      <c r="G424" s="115"/>
    </row>
    <row r="425" spans="4:7" x14ac:dyDescent="0.3">
      <c r="F425" s="114"/>
      <c r="G425" s="115"/>
    </row>
    <row r="426" spans="4:7" x14ac:dyDescent="0.3">
      <c r="F426" s="114">
        <v>47884.89</v>
      </c>
      <c r="G426" s="115"/>
    </row>
    <row r="427" spans="4:7" x14ac:dyDescent="0.3">
      <c r="F427" s="68">
        <f>F426-F420</f>
        <v>2663.8699999999953</v>
      </c>
    </row>
  </sheetData>
  <autoFilter ref="A8:WVL8"/>
  <mergeCells count="3">
    <mergeCell ref="A390:E390"/>
    <mergeCell ref="A6:F6"/>
    <mergeCell ref="A5:F5"/>
  </mergeCells>
  <pageMargins left="0.98425196850393704" right="0.98425196850393704" top="0.55118110236220474" bottom="0.35433070866141736" header="0.31496062992125984" footer="0.31496062992125984"/>
  <pageSetup paperSize="9" scale="5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7"/>
  <sheetViews>
    <sheetView view="pageBreakPreview" topLeftCell="A279" zoomScale="95" zoomScaleNormal="95" zoomScaleSheetLayoutView="95" workbookViewId="0">
      <selection activeCell="A286" sqref="A286:A287"/>
    </sheetView>
  </sheetViews>
  <sheetFormatPr defaultRowHeight="18.75" outlineLevelRow="7" x14ac:dyDescent="0.3"/>
  <cols>
    <col min="1" max="1" width="82.140625" style="44" customWidth="1"/>
    <col min="2" max="3" width="7.7109375" style="27" customWidth="1"/>
    <col min="4" max="4" width="16.140625" style="27" customWidth="1"/>
    <col min="5" max="5" width="7.140625" style="27" customWidth="1"/>
    <col min="6" max="6" width="16.7109375" style="68" customWidth="1"/>
    <col min="7" max="7" width="17.42578125" style="165" customWidth="1"/>
    <col min="8" max="8" width="14.7109375" style="2" customWidth="1"/>
    <col min="9" max="9" width="12.42578125" style="2" bestFit="1" customWidth="1"/>
    <col min="10" max="243" width="9.140625" style="2"/>
    <col min="244" max="244" width="75.8554687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515625" style="2" customWidth="1"/>
    <col min="254" max="259" width="0" style="2" hidden="1" customWidth="1"/>
    <col min="260" max="260" width="10.140625" style="2" bestFit="1" customWidth="1"/>
    <col min="261" max="499" width="9.140625" style="2"/>
    <col min="500" max="500" width="75.8554687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0" style="2" hidden="1" customWidth="1"/>
    <col min="509" max="509" width="14.28515625" style="2" customWidth="1"/>
    <col min="510" max="515" width="0" style="2" hidden="1" customWidth="1"/>
    <col min="516" max="516" width="10.140625" style="2" bestFit="1" customWidth="1"/>
    <col min="517" max="755" width="9.140625" style="2"/>
    <col min="756" max="756" width="75.8554687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0" style="2" hidden="1" customWidth="1"/>
    <col min="765" max="765" width="14.28515625" style="2" customWidth="1"/>
    <col min="766" max="771" width="0" style="2" hidden="1" customWidth="1"/>
    <col min="772" max="772" width="10.140625" style="2" bestFit="1" customWidth="1"/>
    <col min="773" max="1011" width="9.140625" style="2"/>
    <col min="1012" max="1012" width="75.8554687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0" style="2" hidden="1" customWidth="1"/>
    <col min="1021" max="1021" width="14.28515625" style="2" customWidth="1"/>
    <col min="1022" max="1027" width="0" style="2" hidden="1" customWidth="1"/>
    <col min="1028" max="1028" width="10.140625" style="2" bestFit="1" customWidth="1"/>
    <col min="1029" max="1267" width="9.140625" style="2"/>
    <col min="1268" max="1268" width="75.8554687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0" style="2" hidden="1" customWidth="1"/>
    <col min="1277" max="1277" width="14.28515625" style="2" customWidth="1"/>
    <col min="1278" max="1283" width="0" style="2" hidden="1" customWidth="1"/>
    <col min="1284" max="1284" width="10.140625" style="2" bestFit="1" customWidth="1"/>
    <col min="1285" max="1523" width="9.140625" style="2"/>
    <col min="1524" max="1524" width="75.8554687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0" style="2" hidden="1" customWidth="1"/>
    <col min="1533" max="1533" width="14.28515625" style="2" customWidth="1"/>
    <col min="1534" max="1539" width="0" style="2" hidden="1" customWidth="1"/>
    <col min="1540" max="1540" width="10.140625" style="2" bestFit="1" customWidth="1"/>
    <col min="1541" max="1779" width="9.140625" style="2"/>
    <col min="1780" max="1780" width="75.8554687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0" style="2" hidden="1" customWidth="1"/>
    <col min="1789" max="1789" width="14.28515625" style="2" customWidth="1"/>
    <col min="1790" max="1795" width="0" style="2" hidden="1" customWidth="1"/>
    <col min="1796" max="1796" width="10.140625" style="2" bestFit="1" customWidth="1"/>
    <col min="1797" max="2035" width="9.140625" style="2"/>
    <col min="2036" max="2036" width="75.8554687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0" style="2" hidden="1" customWidth="1"/>
    <col min="2045" max="2045" width="14.28515625" style="2" customWidth="1"/>
    <col min="2046" max="2051" width="0" style="2" hidden="1" customWidth="1"/>
    <col min="2052" max="2052" width="10.140625" style="2" bestFit="1" customWidth="1"/>
    <col min="2053" max="2291" width="9.140625" style="2"/>
    <col min="2292" max="2292" width="75.8554687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0" style="2" hidden="1" customWidth="1"/>
    <col min="2301" max="2301" width="14.28515625" style="2" customWidth="1"/>
    <col min="2302" max="2307" width="0" style="2" hidden="1" customWidth="1"/>
    <col min="2308" max="2308" width="10.140625" style="2" bestFit="1" customWidth="1"/>
    <col min="2309" max="2547" width="9.140625" style="2"/>
    <col min="2548" max="2548" width="75.8554687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0" style="2" hidden="1" customWidth="1"/>
    <col min="2557" max="2557" width="14.28515625" style="2" customWidth="1"/>
    <col min="2558" max="2563" width="0" style="2" hidden="1" customWidth="1"/>
    <col min="2564" max="2564" width="10.140625" style="2" bestFit="1" customWidth="1"/>
    <col min="2565" max="2803" width="9.140625" style="2"/>
    <col min="2804" max="2804" width="75.8554687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0" style="2" hidden="1" customWidth="1"/>
    <col min="2813" max="2813" width="14.28515625" style="2" customWidth="1"/>
    <col min="2814" max="2819" width="0" style="2" hidden="1" customWidth="1"/>
    <col min="2820" max="2820" width="10.140625" style="2" bestFit="1" customWidth="1"/>
    <col min="2821" max="3059" width="9.140625" style="2"/>
    <col min="3060" max="3060" width="75.8554687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0" style="2" hidden="1" customWidth="1"/>
    <col min="3069" max="3069" width="14.28515625" style="2" customWidth="1"/>
    <col min="3070" max="3075" width="0" style="2" hidden="1" customWidth="1"/>
    <col min="3076" max="3076" width="10.140625" style="2" bestFit="1" customWidth="1"/>
    <col min="3077" max="3315" width="9.140625" style="2"/>
    <col min="3316" max="3316" width="75.8554687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0" style="2" hidden="1" customWidth="1"/>
    <col min="3325" max="3325" width="14.28515625" style="2" customWidth="1"/>
    <col min="3326" max="3331" width="0" style="2" hidden="1" customWidth="1"/>
    <col min="3332" max="3332" width="10.140625" style="2" bestFit="1" customWidth="1"/>
    <col min="3333" max="3571" width="9.140625" style="2"/>
    <col min="3572" max="3572" width="75.8554687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0" style="2" hidden="1" customWidth="1"/>
    <col min="3581" max="3581" width="14.28515625" style="2" customWidth="1"/>
    <col min="3582" max="3587" width="0" style="2" hidden="1" customWidth="1"/>
    <col min="3588" max="3588" width="10.140625" style="2" bestFit="1" customWidth="1"/>
    <col min="3589" max="3827" width="9.140625" style="2"/>
    <col min="3828" max="3828" width="75.8554687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0" style="2" hidden="1" customWidth="1"/>
    <col min="3837" max="3837" width="14.28515625" style="2" customWidth="1"/>
    <col min="3838" max="3843" width="0" style="2" hidden="1" customWidth="1"/>
    <col min="3844" max="3844" width="10.140625" style="2" bestFit="1" customWidth="1"/>
    <col min="3845" max="4083" width="9.140625" style="2"/>
    <col min="4084" max="4084" width="75.8554687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0" style="2" hidden="1" customWidth="1"/>
    <col min="4093" max="4093" width="14.28515625" style="2" customWidth="1"/>
    <col min="4094" max="4099" width="0" style="2" hidden="1" customWidth="1"/>
    <col min="4100" max="4100" width="10.140625" style="2" bestFit="1" customWidth="1"/>
    <col min="4101" max="4339" width="9.140625" style="2"/>
    <col min="4340" max="4340" width="75.8554687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0" style="2" hidden="1" customWidth="1"/>
    <col min="4349" max="4349" width="14.28515625" style="2" customWidth="1"/>
    <col min="4350" max="4355" width="0" style="2" hidden="1" customWidth="1"/>
    <col min="4356" max="4356" width="10.140625" style="2" bestFit="1" customWidth="1"/>
    <col min="4357" max="4595" width="9.140625" style="2"/>
    <col min="4596" max="4596" width="75.8554687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0" style="2" hidden="1" customWidth="1"/>
    <col min="4605" max="4605" width="14.28515625" style="2" customWidth="1"/>
    <col min="4606" max="4611" width="0" style="2" hidden="1" customWidth="1"/>
    <col min="4612" max="4612" width="10.140625" style="2" bestFit="1" customWidth="1"/>
    <col min="4613" max="4851" width="9.140625" style="2"/>
    <col min="4852" max="4852" width="75.8554687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0" style="2" hidden="1" customWidth="1"/>
    <col min="4861" max="4861" width="14.28515625" style="2" customWidth="1"/>
    <col min="4862" max="4867" width="0" style="2" hidden="1" customWidth="1"/>
    <col min="4868" max="4868" width="10.140625" style="2" bestFit="1" customWidth="1"/>
    <col min="4869" max="5107" width="9.140625" style="2"/>
    <col min="5108" max="5108" width="75.8554687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0" style="2" hidden="1" customWidth="1"/>
    <col min="5117" max="5117" width="14.28515625" style="2" customWidth="1"/>
    <col min="5118" max="5123" width="0" style="2" hidden="1" customWidth="1"/>
    <col min="5124" max="5124" width="10.140625" style="2" bestFit="1" customWidth="1"/>
    <col min="5125" max="5363" width="9.140625" style="2"/>
    <col min="5364" max="5364" width="75.8554687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0" style="2" hidden="1" customWidth="1"/>
    <col min="5373" max="5373" width="14.28515625" style="2" customWidth="1"/>
    <col min="5374" max="5379" width="0" style="2" hidden="1" customWidth="1"/>
    <col min="5380" max="5380" width="10.140625" style="2" bestFit="1" customWidth="1"/>
    <col min="5381" max="5619" width="9.140625" style="2"/>
    <col min="5620" max="5620" width="75.8554687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0" style="2" hidden="1" customWidth="1"/>
    <col min="5629" max="5629" width="14.28515625" style="2" customWidth="1"/>
    <col min="5630" max="5635" width="0" style="2" hidden="1" customWidth="1"/>
    <col min="5636" max="5636" width="10.140625" style="2" bestFit="1" customWidth="1"/>
    <col min="5637" max="5875" width="9.140625" style="2"/>
    <col min="5876" max="5876" width="75.8554687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0" style="2" hidden="1" customWidth="1"/>
    <col min="5885" max="5885" width="14.28515625" style="2" customWidth="1"/>
    <col min="5886" max="5891" width="0" style="2" hidden="1" customWidth="1"/>
    <col min="5892" max="5892" width="10.140625" style="2" bestFit="1" customWidth="1"/>
    <col min="5893" max="6131" width="9.140625" style="2"/>
    <col min="6132" max="6132" width="75.8554687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0" style="2" hidden="1" customWidth="1"/>
    <col min="6141" max="6141" width="14.28515625" style="2" customWidth="1"/>
    <col min="6142" max="6147" width="0" style="2" hidden="1" customWidth="1"/>
    <col min="6148" max="6148" width="10.140625" style="2" bestFit="1" customWidth="1"/>
    <col min="6149" max="6387" width="9.140625" style="2"/>
    <col min="6388" max="6388" width="75.8554687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0" style="2" hidden="1" customWidth="1"/>
    <col min="6397" max="6397" width="14.28515625" style="2" customWidth="1"/>
    <col min="6398" max="6403" width="0" style="2" hidden="1" customWidth="1"/>
    <col min="6404" max="6404" width="10.140625" style="2" bestFit="1" customWidth="1"/>
    <col min="6405" max="6643" width="9.140625" style="2"/>
    <col min="6644" max="6644" width="75.8554687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0" style="2" hidden="1" customWidth="1"/>
    <col min="6653" max="6653" width="14.28515625" style="2" customWidth="1"/>
    <col min="6654" max="6659" width="0" style="2" hidden="1" customWidth="1"/>
    <col min="6660" max="6660" width="10.140625" style="2" bestFit="1" customWidth="1"/>
    <col min="6661" max="6899" width="9.140625" style="2"/>
    <col min="6900" max="6900" width="75.8554687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0" style="2" hidden="1" customWidth="1"/>
    <col min="6909" max="6909" width="14.28515625" style="2" customWidth="1"/>
    <col min="6910" max="6915" width="0" style="2" hidden="1" customWidth="1"/>
    <col min="6916" max="6916" width="10.140625" style="2" bestFit="1" customWidth="1"/>
    <col min="6917" max="7155" width="9.140625" style="2"/>
    <col min="7156" max="7156" width="75.8554687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0" style="2" hidden="1" customWidth="1"/>
    <col min="7165" max="7165" width="14.28515625" style="2" customWidth="1"/>
    <col min="7166" max="7171" width="0" style="2" hidden="1" customWidth="1"/>
    <col min="7172" max="7172" width="10.140625" style="2" bestFit="1" customWidth="1"/>
    <col min="7173" max="7411" width="9.140625" style="2"/>
    <col min="7412" max="7412" width="75.8554687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0" style="2" hidden="1" customWidth="1"/>
    <col min="7421" max="7421" width="14.28515625" style="2" customWidth="1"/>
    <col min="7422" max="7427" width="0" style="2" hidden="1" customWidth="1"/>
    <col min="7428" max="7428" width="10.140625" style="2" bestFit="1" customWidth="1"/>
    <col min="7429" max="7667" width="9.140625" style="2"/>
    <col min="7668" max="7668" width="75.8554687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0" style="2" hidden="1" customWidth="1"/>
    <col min="7677" max="7677" width="14.28515625" style="2" customWidth="1"/>
    <col min="7678" max="7683" width="0" style="2" hidden="1" customWidth="1"/>
    <col min="7684" max="7684" width="10.140625" style="2" bestFit="1" customWidth="1"/>
    <col min="7685" max="7923" width="9.140625" style="2"/>
    <col min="7924" max="7924" width="75.8554687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0" style="2" hidden="1" customWidth="1"/>
    <col min="7933" max="7933" width="14.28515625" style="2" customWidth="1"/>
    <col min="7934" max="7939" width="0" style="2" hidden="1" customWidth="1"/>
    <col min="7940" max="7940" width="10.140625" style="2" bestFit="1" customWidth="1"/>
    <col min="7941" max="8179" width="9.140625" style="2"/>
    <col min="8180" max="8180" width="75.8554687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0" style="2" hidden="1" customWidth="1"/>
    <col min="8189" max="8189" width="14.28515625" style="2" customWidth="1"/>
    <col min="8190" max="8195" width="0" style="2" hidden="1" customWidth="1"/>
    <col min="8196" max="8196" width="10.140625" style="2" bestFit="1" customWidth="1"/>
    <col min="8197" max="8435" width="9.140625" style="2"/>
    <col min="8436" max="8436" width="75.8554687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0" style="2" hidden="1" customWidth="1"/>
    <col min="8445" max="8445" width="14.28515625" style="2" customWidth="1"/>
    <col min="8446" max="8451" width="0" style="2" hidden="1" customWidth="1"/>
    <col min="8452" max="8452" width="10.140625" style="2" bestFit="1" customWidth="1"/>
    <col min="8453" max="8691" width="9.140625" style="2"/>
    <col min="8692" max="8692" width="75.8554687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0" style="2" hidden="1" customWidth="1"/>
    <col min="8701" max="8701" width="14.28515625" style="2" customWidth="1"/>
    <col min="8702" max="8707" width="0" style="2" hidden="1" customWidth="1"/>
    <col min="8708" max="8708" width="10.140625" style="2" bestFit="1" customWidth="1"/>
    <col min="8709" max="8947" width="9.140625" style="2"/>
    <col min="8948" max="8948" width="75.8554687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0" style="2" hidden="1" customWidth="1"/>
    <col min="8957" max="8957" width="14.28515625" style="2" customWidth="1"/>
    <col min="8958" max="8963" width="0" style="2" hidden="1" customWidth="1"/>
    <col min="8964" max="8964" width="10.140625" style="2" bestFit="1" customWidth="1"/>
    <col min="8965" max="9203" width="9.140625" style="2"/>
    <col min="9204" max="9204" width="75.8554687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0" style="2" hidden="1" customWidth="1"/>
    <col min="9213" max="9213" width="14.28515625" style="2" customWidth="1"/>
    <col min="9214" max="9219" width="0" style="2" hidden="1" customWidth="1"/>
    <col min="9220" max="9220" width="10.140625" style="2" bestFit="1" customWidth="1"/>
    <col min="9221" max="9459" width="9.140625" style="2"/>
    <col min="9460" max="9460" width="75.8554687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0" style="2" hidden="1" customWidth="1"/>
    <col min="9469" max="9469" width="14.28515625" style="2" customWidth="1"/>
    <col min="9470" max="9475" width="0" style="2" hidden="1" customWidth="1"/>
    <col min="9476" max="9476" width="10.140625" style="2" bestFit="1" customWidth="1"/>
    <col min="9477" max="9715" width="9.140625" style="2"/>
    <col min="9716" max="9716" width="75.8554687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0" style="2" hidden="1" customWidth="1"/>
    <col min="9725" max="9725" width="14.28515625" style="2" customWidth="1"/>
    <col min="9726" max="9731" width="0" style="2" hidden="1" customWidth="1"/>
    <col min="9732" max="9732" width="10.140625" style="2" bestFit="1" customWidth="1"/>
    <col min="9733" max="9971" width="9.140625" style="2"/>
    <col min="9972" max="9972" width="75.8554687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0" style="2" hidden="1" customWidth="1"/>
    <col min="9981" max="9981" width="14.28515625" style="2" customWidth="1"/>
    <col min="9982" max="9987" width="0" style="2" hidden="1" customWidth="1"/>
    <col min="9988" max="9988" width="10.140625" style="2" bestFit="1" customWidth="1"/>
    <col min="9989" max="10227" width="9.140625" style="2"/>
    <col min="10228" max="10228" width="75.8554687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0" style="2" hidden="1" customWidth="1"/>
    <col min="10237" max="10237" width="14.28515625" style="2" customWidth="1"/>
    <col min="10238" max="10243" width="0" style="2" hidden="1" customWidth="1"/>
    <col min="10244" max="10244" width="10.140625" style="2" bestFit="1" customWidth="1"/>
    <col min="10245" max="10483" width="9.140625" style="2"/>
    <col min="10484" max="10484" width="75.8554687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0" style="2" hidden="1" customWidth="1"/>
    <col min="10493" max="10493" width="14.28515625" style="2" customWidth="1"/>
    <col min="10494" max="10499" width="0" style="2" hidden="1" customWidth="1"/>
    <col min="10500" max="10500" width="10.140625" style="2" bestFit="1" customWidth="1"/>
    <col min="10501" max="10739" width="9.140625" style="2"/>
    <col min="10740" max="10740" width="75.8554687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0" style="2" hidden="1" customWidth="1"/>
    <col min="10749" max="10749" width="14.28515625" style="2" customWidth="1"/>
    <col min="10750" max="10755" width="0" style="2" hidden="1" customWidth="1"/>
    <col min="10756" max="10756" width="10.140625" style="2" bestFit="1" customWidth="1"/>
    <col min="10757" max="10995" width="9.140625" style="2"/>
    <col min="10996" max="10996" width="75.8554687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0" style="2" hidden="1" customWidth="1"/>
    <col min="11005" max="11005" width="14.28515625" style="2" customWidth="1"/>
    <col min="11006" max="11011" width="0" style="2" hidden="1" customWidth="1"/>
    <col min="11012" max="11012" width="10.140625" style="2" bestFit="1" customWidth="1"/>
    <col min="11013" max="11251" width="9.140625" style="2"/>
    <col min="11252" max="11252" width="75.8554687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0" style="2" hidden="1" customWidth="1"/>
    <col min="11261" max="11261" width="14.28515625" style="2" customWidth="1"/>
    <col min="11262" max="11267" width="0" style="2" hidden="1" customWidth="1"/>
    <col min="11268" max="11268" width="10.140625" style="2" bestFit="1" customWidth="1"/>
    <col min="11269" max="11507" width="9.140625" style="2"/>
    <col min="11508" max="11508" width="75.8554687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0" style="2" hidden="1" customWidth="1"/>
    <col min="11517" max="11517" width="14.28515625" style="2" customWidth="1"/>
    <col min="11518" max="11523" width="0" style="2" hidden="1" customWidth="1"/>
    <col min="11524" max="11524" width="10.140625" style="2" bestFit="1" customWidth="1"/>
    <col min="11525" max="11763" width="9.140625" style="2"/>
    <col min="11764" max="11764" width="75.8554687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0" style="2" hidden="1" customWidth="1"/>
    <col min="11773" max="11773" width="14.28515625" style="2" customWidth="1"/>
    <col min="11774" max="11779" width="0" style="2" hidden="1" customWidth="1"/>
    <col min="11780" max="11780" width="10.140625" style="2" bestFit="1" customWidth="1"/>
    <col min="11781" max="12019" width="9.140625" style="2"/>
    <col min="12020" max="12020" width="75.8554687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0" style="2" hidden="1" customWidth="1"/>
    <col min="12029" max="12029" width="14.28515625" style="2" customWidth="1"/>
    <col min="12030" max="12035" width="0" style="2" hidden="1" customWidth="1"/>
    <col min="12036" max="12036" width="10.140625" style="2" bestFit="1" customWidth="1"/>
    <col min="12037" max="12275" width="9.140625" style="2"/>
    <col min="12276" max="12276" width="75.8554687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0" style="2" hidden="1" customWidth="1"/>
    <col min="12285" max="12285" width="14.28515625" style="2" customWidth="1"/>
    <col min="12286" max="12291" width="0" style="2" hidden="1" customWidth="1"/>
    <col min="12292" max="12292" width="10.140625" style="2" bestFit="1" customWidth="1"/>
    <col min="12293" max="12531" width="9.140625" style="2"/>
    <col min="12532" max="12532" width="75.8554687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0" style="2" hidden="1" customWidth="1"/>
    <col min="12541" max="12541" width="14.28515625" style="2" customWidth="1"/>
    <col min="12542" max="12547" width="0" style="2" hidden="1" customWidth="1"/>
    <col min="12548" max="12548" width="10.140625" style="2" bestFit="1" customWidth="1"/>
    <col min="12549" max="12787" width="9.140625" style="2"/>
    <col min="12788" max="12788" width="75.8554687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0" style="2" hidden="1" customWidth="1"/>
    <col min="12797" max="12797" width="14.28515625" style="2" customWidth="1"/>
    <col min="12798" max="12803" width="0" style="2" hidden="1" customWidth="1"/>
    <col min="12804" max="12804" width="10.140625" style="2" bestFit="1" customWidth="1"/>
    <col min="12805" max="13043" width="9.140625" style="2"/>
    <col min="13044" max="13044" width="75.8554687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0" style="2" hidden="1" customWidth="1"/>
    <col min="13053" max="13053" width="14.28515625" style="2" customWidth="1"/>
    <col min="13054" max="13059" width="0" style="2" hidden="1" customWidth="1"/>
    <col min="13060" max="13060" width="10.140625" style="2" bestFit="1" customWidth="1"/>
    <col min="13061" max="13299" width="9.140625" style="2"/>
    <col min="13300" max="13300" width="75.8554687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0" style="2" hidden="1" customWidth="1"/>
    <col min="13309" max="13309" width="14.28515625" style="2" customWidth="1"/>
    <col min="13310" max="13315" width="0" style="2" hidden="1" customWidth="1"/>
    <col min="13316" max="13316" width="10.140625" style="2" bestFit="1" customWidth="1"/>
    <col min="13317" max="13555" width="9.140625" style="2"/>
    <col min="13556" max="13556" width="75.8554687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0" style="2" hidden="1" customWidth="1"/>
    <col min="13565" max="13565" width="14.28515625" style="2" customWidth="1"/>
    <col min="13566" max="13571" width="0" style="2" hidden="1" customWidth="1"/>
    <col min="13572" max="13572" width="10.140625" style="2" bestFit="1" customWidth="1"/>
    <col min="13573" max="13811" width="9.140625" style="2"/>
    <col min="13812" max="13812" width="75.8554687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0" style="2" hidden="1" customWidth="1"/>
    <col min="13821" max="13821" width="14.28515625" style="2" customWidth="1"/>
    <col min="13822" max="13827" width="0" style="2" hidden="1" customWidth="1"/>
    <col min="13828" max="13828" width="10.140625" style="2" bestFit="1" customWidth="1"/>
    <col min="13829" max="14067" width="9.140625" style="2"/>
    <col min="14068" max="14068" width="75.8554687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0" style="2" hidden="1" customWidth="1"/>
    <col min="14077" max="14077" width="14.28515625" style="2" customWidth="1"/>
    <col min="14078" max="14083" width="0" style="2" hidden="1" customWidth="1"/>
    <col min="14084" max="14084" width="10.140625" style="2" bestFit="1" customWidth="1"/>
    <col min="14085" max="14323" width="9.140625" style="2"/>
    <col min="14324" max="14324" width="75.8554687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0" style="2" hidden="1" customWidth="1"/>
    <col min="14333" max="14333" width="14.28515625" style="2" customWidth="1"/>
    <col min="14334" max="14339" width="0" style="2" hidden="1" customWidth="1"/>
    <col min="14340" max="14340" width="10.140625" style="2" bestFit="1" customWidth="1"/>
    <col min="14341" max="14579" width="9.140625" style="2"/>
    <col min="14580" max="14580" width="75.8554687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0" style="2" hidden="1" customWidth="1"/>
    <col min="14589" max="14589" width="14.28515625" style="2" customWidth="1"/>
    <col min="14590" max="14595" width="0" style="2" hidden="1" customWidth="1"/>
    <col min="14596" max="14596" width="10.140625" style="2" bestFit="1" customWidth="1"/>
    <col min="14597" max="14835" width="9.140625" style="2"/>
    <col min="14836" max="14836" width="75.8554687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0" style="2" hidden="1" customWidth="1"/>
    <col min="14845" max="14845" width="14.28515625" style="2" customWidth="1"/>
    <col min="14846" max="14851" width="0" style="2" hidden="1" customWidth="1"/>
    <col min="14852" max="14852" width="10.140625" style="2" bestFit="1" customWidth="1"/>
    <col min="14853" max="15091" width="9.140625" style="2"/>
    <col min="15092" max="15092" width="75.8554687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0" style="2" hidden="1" customWidth="1"/>
    <col min="15101" max="15101" width="14.28515625" style="2" customWidth="1"/>
    <col min="15102" max="15107" width="0" style="2" hidden="1" customWidth="1"/>
    <col min="15108" max="15108" width="10.140625" style="2" bestFit="1" customWidth="1"/>
    <col min="15109" max="15347" width="9.140625" style="2"/>
    <col min="15348" max="15348" width="75.8554687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0" style="2" hidden="1" customWidth="1"/>
    <col min="15357" max="15357" width="14.28515625" style="2" customWidth="1"/>
    <col min="15358" max="15363" width="0" style="2" hidden="1" customWidth="1"/>
    <col min="15364" max="15364" width="10.140625" style="2" bestFit="1" customWidth="1"/>
    <col min="15365" max="15603" width="9.140625" style="2"/>
    <col min="15604" max="15604" width="75.8554687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0" style="2" hidden="1" customWidth="1"/>
    <col min="15613" max="15613" width="14.28515625" style="2" customWidth="1"/>
    <col min="15614" max="15619" width="0" style="2" hidden="1" customWidth="1"/>
    <col min="15620" max="15620" width="10.140625" style="2" bestFit="1" customWidth="1"/>
    <col min="15621" max="15859" width="9.140625" style="2"/>
    <col min="15860" max="15860" width="75.8554687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0" style="2" hidden="1" customWidth="1"/>
    <col min="15869" max="15869" width="14.28515625" style="2" customWidth="1"/>
    <col min="15870" max="15875" width="0" style="2" hidden="1" customWidth="1"/>
    <col min="15876" max="15876" width="10.140625" style="2" bestFit="1" customWidth="1"/>
    <col min="15877" max="16115" width="9.140625" style="2"/>
    <col min="16116" max="16116" width="75.8554687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0" style="2" hidden="1" customWidth="1"/>
    <col min="16125" max="16125" width="14.28515625" style="2" customWidth="1"/>
    <col min="16126" max="16131" width="0" style="2" hidden="1" customWidth="1"/>
    <col min="16132" max="16132" width="10.140625" style="2" bestFit="1" customWidth="1"/>
    <col min="16133" max="16384" width="9.140625" style="2"/>
  </cols>
  <sheetData>
    <row r="1" spans="1:8" x14ac:dyDescent="0.3">
      <c r="G1" s="125" t="s">
        <v>474</v>
      </c>
    </row>
    <row r="2" spans="1:8" x14ac:dyDescent="0.3">
      <c r="G2" s="151" t="s">
        <v>418</v>
      </c>
    </row>
    <row r="3" spans="1:8" x14ac:dyDescent="0.3">
      <c r="G3" s="151" t="s">
        <v>493</v>
      </c>
    </row>
    <row r="4" spans="1:8" x14ac:dyDescent="0.3">
      <c r="G4" s="125"/>
    </row>
    <row r="5" spans="1:8" s="1" customFormat="1" x14ac:dyDescent="0.3">
      <c r="A5" s="214" t="s">
        <v>348</v>
      </c>
      <c r="B5" s="214"/>
      <c r="C5" s="214"/>
      <c r="D5" s="214"/>
      <c r="E5" s="214"/>
      <c r="F5" s="214"/>
      <c r="G5" s="214"/>
    </row>
    <row r="6" spans="1:8" s="1" customFormat="1" ht="39" customHeight="1" x14ac:dyDescent="0.3">
      <c r="A6" s="212" t="s">
        <v>511</v>
      </c>
      <c r="B6" s="212"/>
      <c r="C6" s="212"/>
      <c r="D6" s="212"/>
      <c r="E6" s="212"/>
      <c r="F6" s="212"/>
      <c r="G6" s="212"/>
    </row>
    <row r="7" spans="1:8" s="1" customFormat="1" x14ac:dyDescent="0.3">
      <c r="A7" s="45"/>
      <c r="B7" s="148"/>
      <c r="C7" s="148"/>
      <c r="D7" s="148"/>
      <c r="E7" s="148"/>
      <c r="F7" s="70"/>
      <c r="G7" s="47" t="s">
        <v>343</v>
      </c>
    </row>
    <row r="8" spans="1:8" ht="37.5" x14ac:dyDescent="0.25">
      <c r="A8" s="48" t="s">
        <v>0</v>
      </c>
      <c r="B8" s="49" t="s">
        <v>1</v>
      </c>
      <c r="C8" s="49" t="s">
        <v>2</v>
      </c>
      <c r="D8" s="49" t="s">
        <v>3</v>
      </c>
      <c r="E8" s="49" t="s">
        <v>4</v>
      </c>
      <c r="F8" s="50" t="s">
        <v>468</v>
      </c>
      <c r="G8" s="50" t="s">
        <v>509</v>
      </c>
    </row>
    <row r="9" spans="1:8" s="3" customFormat="1" ht="42.75" customHeight="1" x14ac:dyDescent="0.25">
      <c r="A9" s="51" t="s">
        <v>5</v>
      </c>
      <c r="B9" s="52" t="s">
        <v>6</v>
      </c>
      <c r="C9" s="52" t="s">
        <v>7</v>
      </c>
      <c r="D9" s="52" t="s">
        <v>161</v>
      </c>
      <c r="E9" s="52" t="s">
        <v>8</v>
      </c>
      <c r="F9" s="106">
        <f>F10+F36+F29</f>
        <v>23004.041000000001</v>
      </c>
      <c r="G9" s="106">
        <f>G10+G36+G29</f>
        <v>20631.099999999999</v>
      </c>
      <c r="H9" s="157"/>
    </row>
    <row r="10" spans="1:8" outlineLevel="1" x14ac:dyDescent="0.25">
      <c r="A10" s="53" t="s">
        <v>9</v>
      </c>
      <c r="B10" s="54" t="s">
        <v>6</v>
      </c>
      <c r="C10" s="54" t="s">
        <v>10</v>
      </c>
      <c r="D10" s="54" t="s">
        <v>161</v>
      </c>
      <c r="E10" s="54" t="s">
        <v>8</v>
      </c>
      <c r="F10" s="107">
        <f>F11+F20</f>
        <v>5640.6</v>
      </c>
      <c r="G10" s="107">
        <f>G11+G20</f>
        <v>5640.6</v>
      </c>
      <c r="H10" s="158"/>
    </row>
    <row r="11" spans="1:8" ht="40.5" customHeight="1" outlineLevel="2" x14ac:dyDescent="0.25">
      <c r="A11" s="53" t="s">
        <v>11</v>
      </c>
      <c r="B11" s="54" t="s">
        <v>6</v>
      </c>
      <c r="C11" s="54" t="s">
        <v>12</v>
      </c>
      <c r="D11" s="54" t="s">
        <v>161</v>
      </c>
      <c r="E11" s="54" t="s">
        <v>8</v>
      </c>
      <c r="F11" s="107">
        <f>F12</f>
        <v>5159</v>
      </c>
      <c r="G11" s="107">
        <f>G12</f>
        <v>5159</v>
      </c>
      <c r="H11" s="158"/>
    </row>
    <row r="12" spans="1:8" ht="37.5" outlineLevel="4" x14ac:dyDescent="0.25">
      <c r="A12" s="53" t="s">
        <v>176</v>
      </c>
      <c r="B12" s="54" t="s">
        <v>6</v>
      </c>
      <c r="C12" s="54" t="s">
        <v>12</v>
      </c>
      <c r="D12" s="54" t="s">
        <v>162</v>
      </c>
      <c r="E12" s="54" t="s">
        <v>8</v>
      </c>
      <c r="F12" s="107">
        <f>F13</f>
        <v>5159</v>
      </c>
      <c r="G12" s="107">
        <f>G13</f>
        <v>5159</v>
      </c>
      <c r="H12" s="158"/>
    </row>
    <row r="13" spans="1:8" ht="39.75" customHeight="1" outlineLevel="5" x14ac:dyDescent="0.25">
      <c r="A13" s="53" t="s">
        <v>13</v>
      </c>
      <c r="B13" s="54" t="s">
        <v>6</v>
      </c>
      <c r="C13" s="54" t="s">
        <v>12</v>
      </c>
      <c r="D13" s="54" t="s">
        <v>163</v>
      </c>
      <c r="E13" s="54" t="s">
        <v>8</v>
      </c>
      <c r="F13" s="107">
        <f>F14+F16+F18</f>
        <v>5159</v>
      </c>
      <c r="G13" s="107">
        <f>G14+G16+G18</f>
        <v>5159</v>
      </c>
      <c r="H13" s="158"/>
    </row>
    <row r="14" spans="1:8" ht="78" customHeight="1" outlineLevel="6" x14ac:dyDescent="0.25">
      <c r="A14" s="53" t="s">
        <v>14</v>
      </c>
      <c r="B14" s="54" t="s">
        <v>6</v>
      </c>
      <c r="C14" s="54" t="s">
        <v>12</v>
      </c>
      <c r="D14" s="54" t="s">
        <v>163</v>
      </c>
      <c r="E14" s="54" t="s">
        <v>15</v>
      </c>
      <c r="F14" s="107">
        <f>F15</f>
        <v>5025.6000000000004</v>
      </c>
      <c r="G14" s="107">
        <f>G15</f>
        <v>5025.6000000000004</v>
      </c>
      <c r="H14" s="158"/>
    </row>
    <row r="15" spans="1:8" ht="37.5" outlineLevel="7" x14ac:dyDescent="0.25">
      <c r="A15" s="53" t="s">
        <v>16</v>
      </c>
      <c r="B15" s="54" t="s">
        <v>6</v>
      </c>
      <c r="C15" s="54" t="s">
        <v>12</v>
      </c>
      <c r="D15" s="54" t="s">
        <v>163</v>
      </c>
      <c r="E15" s="54" t="s">
        <v>17</v>
      </c>
      <c r="F15" s="108">
        <v>5025.6000000000004</v>
      </c>
      <c r="G15" s="159">
        <v>5025.6000000000004</v>
      </c>
      <c r="H15" s="158"/>
    </row>
    <row r="16" spans="1:8" ht="37.5" outlineLevel="6" x14ac:dyDescent="0.25">
      <c r="A16" s="53" t="s">
        <v>18</v>
      </c>
      <c r="B16" s="54" t="s">
        <v>6</v>
      </c>
      <c r="C16" s="54" t="s">
        <v>12</v>
      </c>
      <c r="D16" s="54" t="s">
        <v>163</v>
      </c>
      <c r="E16" s="54" t="s">
        <v>19</v>
      </c>
      <c r="F16" s="107">
        <f>F17</f>
        <v>132.4</v>
      </c>
      <c r="G16" s="107">
        <f>G17</f>
        <v>132.4</v>
      </c>
      <c r="H16" s="158"/>
    </row>
    <row r="17" spans="1:8" ht="36" customHeight="1" outlineLevel="7" x14ac:dyDescent="0.25">
      <c r="A17" s="53" t="s">
        <v>20</v>
      </c>
      <c r="B17" s="54" t="s">
        <v>6</v>
      </c>
      <c r="C17" s="54" t="s">
        <v>12</v>
      </c>
      <c r="D17" s="54" t="s">
        <v>163</v>
      </c>
      <c r="E17" s="54" t="s">
        <v>21</v>
      </c>
      <c r="F17" s="109">
        <v>132.4</v>
      </c>
      <c r="G17" s="159">
        <v>132.4</v>
      </c>
      <c r="H17" s="158"/>
    </row>
    <row r="18" spans="1:8" outlineLevel="6" x14ac:dyDescent="0.25">
      <c r="A18" s="53" t="s">
        <v>22</v>
      </c>
      <c r="B18" s="54" t="s">
        <v>6</v>
      </c>
      <c r="C18" s="54" t="s">
        <v>12</v>
      </c>
      <c r="D18" s="54" t="s">
        <v>163</v>
      </c>
      <c r="E18" s="54" t="s">
        <v>23</v>
      </c>
      <c r="F18" s="107">
        <f>F19</f>
        <v>1</v>
      </c>
      <c r="G18" s="107">
        <f>G19</f>
        <v>1</v>
      </c>
      <c r="H18" s="158"/>
    </row>
    <row r="19" spans="1:8" outlineLevel="7" x14ac:dyDescent="0.25">
      <c r="A19" s="53" t="s">
        <v>24</v>
      </c>
      <c r="B19" s="54" t="s">
        <v>6</v>
      </c>
      <c r="C19" s="54" t="s">
        <v>12</v>
      </c>
      <c r="D19" s="54" t="s">
        <v>163</v>
      </c>
      <c r="E19" s="54" t="s">
        <v>25</v>
      </c>
      <c r="F19" s="109">
        <v>1</v>
      </c>
      <c r="G19" s="159">
        <v>1</v>
      </c>
      <c r="H19" s="158"/>
    </row>
    <row r="20" spans="1:8" outlineLevel="2" x14ac:dyDescent="0.25">
      <c r="A20" s="53" t="s">
        <v>26</v>
      </c>
      <c r="B20" s="54" t="s">
        <v>6</v>
      </c>
      <c r="C20" s="54" t="s">
        <v>27</v>
      </c>
      <c r="D20" s="54" t="s">
        <v>161</v>
      </c>
      <c r="E20" s="54" t="s">
        <v>8</v>
      </c>
      <c r="F20" s="107">
        <f>F21</f>
        <v>481.6</v>
      </c>
      <c r="G20" s="107">
        <f>G21</f>
        <v>481.6</v>
      </c>
      <c r="H20" s="158"/>
    </row>
    <row r="21" spans="1:8" ht="36.75" customHeight="1" outlineLevel="3" x14ac:dyDescent="0.25">
      <c r="A21" s="53" t="s">
        <v>569</v>
      </c>
      <c r="B21" s="54" t="s">
        <v>6</v>
      </c>
      <c r="C21" s="54" t="s">
        <v>27</v>
      </c>
      <c r="D21" s="54" t="s">
        <v>164</v>
      </c>
      <c r="E21" s="54" t="s">
        <v>8</v>
      </c>
      <c r="F21" s="107">
        <f>F22</f>
        <v>481.6</v>
      </c>
      <c r="G21" s="107">
        <f>G22</f>
        <v>481.6</v>
      </c>
      <c r="H21" s="158"/>
    </row>
    <row r="22" spans="1:8" ht="37.5" outlineLevel="4" x14ac:dyDescent="0.25">
      <c r="A22" s="53" t="s">
        <v>570</v>
      </c>
      <c r="B22" s="54" t="s">
        <v>6</v>
      </c>
      <c r="C22" s="54" t="s">
        <v>27</v>
      </c>
      <c r="D22" s="54" t="s">
        <v>165</v>
      </c>
      <c r="E22" s="54" t="s">
        <v>8</v>
      </c>
      <c r="F22" s="107">
        <f>F23+F26</f>
        <v>481.6</v>
      </c>
      <c r="G22" s="107">
        <f>G23+G26</f>
        <v>481.6</v>
      </c>
      <c r="H22" s="158"/>
    </row>
    <row r="23" spans="1:8" ht="40.5" customHeight="1" outlineLevel="5" x14ac:dyDescent="0.25">
      <c r="A23" s="53" t="s">
        <v>28</v>
      </c>
      <c r="B23" s="54" t="s">
        <v>6</v>
      </c>
      <c r="C23" s="54" t="s">
        <v>27</v>
      </c>
      <c r="D23" s="54" t="s">
        <v>166</v>
      </c>
      <c r="E23" s="54" t="s">
        <v>8</v>
      </c>
      <c r="F23" s="107">
        <f>F24</f>
        <v>452.3</v>
      </c>
      <c r="G23" s="107">
        <f>G24</f>
        <v>452.3</v>
      </c>
      <c r="H23" s="158"/>
    </row>
    <row r="24" spans="1:8" ht="37.5" outlineLevel="6" x14ac:dyDescent="0.25">
      <c r="A24" s="53" t="s">
        <v>18</v>
      </c>
      <c r="B24" s="54" t="s">
        <v>6</v>
      </c>
      <c r="C24" s="54" t="s">
        <v>27</v>
      </c>
      <c r="D24" s="54" t="s">
        <v>166</v>
      </c>
      <c r="E24" s="54" t="s">
        <v>19</v>
      </c>
      <c r="F24" s="107">
        <f>F25</f>
        <v>452.3</v>
      </c>
      <c r="G24" s="107">
        <f>G25</f>
        <v>452.3</v>
      </c>
      <c r="H24" s="158"/>
    </row>
    <row r="25" spans="1:8" ht="39" customHeight="1" outlineLevel="7" x14ac:dyDescent="0.25">
      <c r="A25" s="53" t="s">
        <v>20</v>
      </c>
      <c r="B25" s="54" t="s">
        <v>6</v>
      </c>
      <c r="C25" s="54" t="s">
        <v>27</v>
      </c>
      <c r="D25" s="54" t="s">
        <v>166</v>
      </c>
      <c r="E25" s="54" t="s">
        <v>21</v>
      </c>
      <c r="F25" s="109">
        <v>452.3</v>
      </c>
      <c r="G25" s="159">
        <v>452.3</v>
      </c>
      <c r="H25" s="158"/>
    </row>
    <row r="26" spans="1:8" outlineLevel="5" x14ac:dyDescent="0.25">
      <c r="A26" s="53" t="s">
        <v>29</v>
      </c>
      <c r="B26" s="54" t="s">
        <v>6</v>
      </c>
      <c r="C26" s="54" t="s">
        <v>27</v>
      </c>
      <c r="D26" s="54" t="s">
        <v>167</v>
      </c>
      <c r="E26" s="54" t="s">
        <v>8</v>
      </c>
      <c r="F26" s="107">
        <f>F27</f>
        <v>29.3</v>
      </c>
      <c r="G26" s="107">
        <f>G27</f>
        <v>29.3</v>
      </c>
      <c r="H26" s="158"/>
    </row>
    <row r="27" spans="1:8" ht="37.5" outlineLevel="6" x14ac:dyDescent="0.25">
      <c r="A27" s="53" t="s">
        <v>18</v>
      </c>
      <c r="B27" s="54" t="s">
        <v>6</v>
      </c>
      <c r="C27" s="54" t="s">
        <v>27</v>
      </c>
      <c r="D27" s="54" t="s">
        <v>167</v>
      </c>
      <c r="E27" s="54" t="s">
        <v>19</v>
      </c>
      <c r="F27" s="107">
        <f>F28</f>
        <v>29.3</v>
      </c>
      <c r="G27" s="107">
        <f>G28</f>
        <v>29.3</v>
      </c>
      <c r="H27" s="158"/>
    </row>
    <row r="28" spans="1:8" ht="40.5" customHeight="1" outlineLevel="7" x14ac:dyDescent="0.25">
      <c r="A28" s="53" t="s">
        <v>20</v>
      </c>
      <c r="B28" s="54" t="s">
        <v>6</v>
      </c>
      <c r="C28" s="54" t="s">
        <v>27</v>
      </c>
      <c r="D28" s="54" t="s">
        <v>167</v>
      </c>
      <c r="E28" s="54" t="s">
        <v>21</v>
      </c>
      <c r="F28" s="109">
        <v>29.3</v>
      </c>
      <c r="G28" s="159">
        <v>29.3</v>
      </c>
      <c r="H28" s="158"/>
    </row>
    <row r="29" spans="1:8" outlineLevel="7" x14ac:dyDescent="0.25">
      <c r="A29" s="53" t="s">
        <v>155</v>
      </c>
      <c r="B29" s="54" t="s">
        <v>6</v>
      </c>
      <c r="C29" s="54" t="s">
        <v>30</v>
      </c>
      <c r="D29" s="54" t="s">
        <v>161</v>
      </c>
      <c r="E29" s="54" t="s">
        <v>8</v>
      </c>
      <c r="F29" s="107">
        <f t="shared" ref="F29:G34" si="0">F30</f>
        <v>1170.5</v>
      </c>
      <c r="G29" s="107">
        <f t="shared" si="0"/>
        <v>1170.5</v>
      </c>
      <c r="H29" s="158"/>
    </row>
    <row r="30" spans="1:8" outlineLevel="7" x14ac:dyDescent="0.25">
      <c r="A30" s="53" t="s">
        <v>156</v>
      </c>
      <c r="B30" s="54" t="s">
        <v>6</v>
      </c>
      <c r="C30" s="54" t="s">
        <v>157</v>
      </c>
      <c r="D30" s="54" t="s">
        <v>161</v>
      </c>
      <c r="E30" s="54" t="s">
        <v>8</v>
      </c>
      <c r="F30" s="107">
        <f t="shared" si="0"/>
        <v>1170.5</v>
      </c>
      <c r="G30" s="107">
        <f t="shared" si="0"/>
        <v>1170.5</v>
      </c>
      <c r="H30" s="158"/>
    </row>
    <row r="31" spans="1:8" ht="37.5" outlineLevel="7" x14ac:dyDescent="0.25">
      <c r="A31" s="53" t="s">
        <v>176</v>
      </c>
      <c r="B31" s="54" t="s">
        <v>6</v>
      </c>
      <c r="C31" s="54" t="s">
        <v>157</v>
      </c>
      <c r="D31" s="54" t="s">
        <v>162</v>
      </c>
      <c r="E31" s="54" t="s">
        <v>8</v>
      </c>
      <c r="F31" s="107">
        <f>F33</f>
        <v>1170.5</v>
      </c>
      <c r="G31" s="107">
        <f>G33</f>
        <v>1170.5</v>
      </c>
      <c r="H31" s="158"/>
    </row>
    <row r="32" spans="1:8" outlineLevel="7" x14ac:dyDescent="0.25">
      <c r="A32" s="53" t="s">
        <v>548</v>
      </c>
      <c r="B32" s="54" t="s">
        <v>6</v>
      </c>
      <c r="C32" s="54" t="s">
        <v>157</v>
      </c>
      <c r="D32" s="54" t="s">
        <v>547</v>
      </c>
      <c r="E32" s="54" t="s">
        <v>8</v>
      </c>
      <c r="F32" s="107">
        <f>F33</f>
        <v>1170.5</v>
      </c>
      <c r="G32" s="107">
        <f>G33</f>
        <v>1170.5</v>
      </c>
      <c r="H32" s="158"/>
    </row>
    <row r="33" spans="1:9" ht="76.5" customHeight="1" outlineLevel="7" x14ac:dyDescent="0.25">
      <c r="A33" s="33" t="s">
        <v>521</v>
      </c>
      <c r="B33" s="54" t="s">
        <v>6</v>
      </c>
      <c r="C33" s="54" t="s">
        <v>157</v>
      </c>
      <c r="D33" s="55">
        <v>9919151180</v>
      </c>
      <c r="E33" s="54" t="s">
        <v>8</v>
      </c>
      <c r="F33" s="107">
        <f t="shared" si="0"/>
        <v>1170.5</v>
      </c>
      <c r="G33" s="107">
        <f t="shared" si="0"/>
        <v>1170.5</v>
      </c>
      <c r="H33" s="158"/>
    </row>
    <row r="34" spans="1:9" outlineLevel="7" x14ac:dyDescent="0.25">
      <c r="A34" s="53" t="s">
        <v>31</v>
      </c>
      <c r="B34" s="54" t="s">
        <v>6</v>
      </c>
      <c r="C34" s="54" t="s">
        <v>157</v>
      </c>
      <c r="D34" s="55">
        <v>9919151180</v>
      </c>
      <c r="E34" s="54" t="s">
        <v>32</v>
      </c>
      <c r="F34" s="107">
        <f t="shared" si="0"/>
        <v>1170.5</v>
      </c>
      <c r="G34" s="107">
        <f t="shared" si="0"/>
        <v>1170.5</v>
      </c>
      <c r="H34" s="158"/>
    </row>
    <row r="35" spans="1:9" outlineLevel="7" x14ac:dyDescent="0.25">
      <c r="A35" s="53" t="s">
        <v>158</v>
      </c>
      <c r="B35" s="54" t="s">
        <v>6</v>
      </c>
      <c r="C35" s="54" t="s">
        <v>157</v>
      </c>
      <c r="D35" s="55">
        <v>9919151180</v>
      </c>
      <c r="E35" s="54" t="s">
        <v>159</v>
      </c>
      <c r="F35" s="109">
        <v>1170.5</v>
      </c>
      <c r="G35" s="159">
        <v>1170.5</v>
      </c>
      <c r="H35" s="158"/>
    </row>
    <row r="36" spans="1:9" ht="54" customHeight="1" outlineLevel="1" x14ac:dyDescent="0.25">
      <c r="A36" s="53" t="s">
        <v>33</v>
      </c>
      <c r="B36" s="54" t="s">
        <v>6</v>
      </c>
      <c r="C36" s="54" t="s">
        <v>34</v>
      </c>
      <c r="D36" s="54" t="s">
        <v>161</v>
      </c>
      <c r="E36" s="54" t="s">
        <v>8</v>
      </c>
      <c r="F36" s="107">
        <f>F37</f>
        <v>16192.941000000001</v>
      </c>
      <c r="G36" s="107">
        <f>G37</f>
        <v>13820</v>
      </c>
      <c r="H36" s="158"/>
    </row>
    <row r="37" spans="1:9" ht="39.75" customHeight="1" outlineLevel="2" x14ac:dyDescent="0.25">
      <c r="A37" s="53" t="s">
        <v>35</v>
      </c>
      <c r="B37" s="54" t="s">
        <v>6</v>
      </c>
      <c r="C37" s="54" t="s">
        <v>36</v>
      </c>
      <c r="D37" s="54" t="s">
        <v>161</v>
      </c>
      <c r="E37" s="54" t="s">
        <v>8</v>
      </c>
      <c r="F37" s="107">
        <f>F38</f>
        <v>16192.941000000001</v>
      </c>
      <c r="G37" s="107">
        <f>G38</f>
        <v>13820</v>
      </c>
      <c r="H37" s="158"/>
    </row>
    <row r="38" spans="1:9" ht="36" customHeight="1" outlineLevel="3" x14ac:dyDescent="0.25">
      <c r="A38" s="53" t="s">
        <v>576</v>
      </c>
      <c r="B38" s="54" t="s">
        <v>6</v>
      </c>
      <c r="C38" s="54" t="s">
        <v>36</v>
      </c>
      <c r="D38" s="54" t="s">
        <v>168</v>
      </c>
      <c r="E38" s="54" t="s">
        <v>8</v>
      </c>
      <c r="F38" s="107">
        <f>F39+F42</f>
        <v>16192.941000000001</v>
      </c>
      <c r="G38" s="107">
        <f>G39+G42</f>
        <v>13820</v>
      </c>
      <c r="H38" s="158"/>
    </row>
    <row r="39" spans="1:9" ht="39.75" customHeight="1" outlineLevel="5" x14ac:dyDescent="0.25">
      <c r="A39" s="53" t="s">
        <v>37</v>
      </c>
      <c r="B39" s="54" t="s">
        <v>6</v>
      </c>
      <c r="C39" s="54" t="s">
        <v>36</v>
      </c>
      <c r="D39" s="160" t="s">
        <v>169</v>
      </c>
      <c r="E39" s="54" t="s">
        <v>8</v>
      </c>
      <c r="F39" s="107">
        <f>F40</f>
        <v>2872.1439999999998</v>
      </c>
      <c r="G39" s="107">
        <f>G40</f>
        <v>499.20299999999997</v>
      </c>
      <c r="H39" s="158"/>
    </row>
    <row r="40" spans="1:9" outlineLevel="6" x14ac:dyDescent="0.25">
      <c r="A40" s="53" t="s">
        <v>31</v>
      </c>
      <c r="B40" s="54" t="s">
        <v>6</v>
      </c>
      <c r="C40" s="54" t="s">
        <v>36</v>
      </c>
      <c r="D40" s="56" t="s">
        <v>169</v>
      </c>
      <c r="E40" s="54" t="s">
        <v>32</v>
      </c>
      <c r="F40" s="107">
        <f>F41</f>
        <v>2872.1439999999998</v>
      </c>
      <c r="G40" s="107">
        <f>G41</f>
        <v>499.20299999999997</v>
      </c>
      <c r="H40" s="158"/>
    </row>
    <row r="41" spans="1:9" outlineLevel="7" x14ac:dyDescent="0.25">
      <c r="A41" s="53" t="s">
        <v>38</v>
      </c>
      <c r="B41" s="54" t="s">
        <v>6</v>
      </c>
      <c r="C41" s="54" t="s">
        <v>36</v>
      </c>
      <c r="D41" s="56" t="s">
        <v>169</v>
      </c>
      <c r="E41" s="54" t="s">
        <v>39</v>
      </c>
      <c r="F41" s="109">
        <v>2872.1439999999998</v>
      </c>
      <c r="G41" s="159">
        <v>499.20299999999997</v>
      </c>
      <c r="H41" s="158"/>
    </row>
    <row r="42" spans="1:9" ht="94.5" customHeight="1" outlineLevel="7" x14ac:dyDescent="0.25">
      <c r="A42" s="33" t="s">
        <v>535</v>
      </c>
      <c r="B42" s="54" t="s">
        <v>6</v>
      </c>
      <c r="C42" s="54" t="s">
        <v>36</v>
      </c>
      <c r="D42" s="54" t="s">
        <v>355</v>
      </c>
      <c r="E42" s="54" t="s">
        <v>8</v>
      </c>
      <c r="F42" s="109">
        <f>F43</f>
        <v>13320.797</v>
      </c>
      <c r="G42" s="159">
        <f>G43</f>
        <v>13320.797</v>
      </c>
      <c r="H42" s="158"/>
    </row>
    <row r="43" spans="1:9" outlineLevel="7" x14ac:dyDescent="0.25">
      <c r="A43" s="53" t="s">
        <v>31</v>
      </c>
      <c r="B43" s="54" t="s">
        <v>6</v>
      </c>
      <c r="C43" s="54" t="s">
        <v>36</v>
      </c>
      <c r="D43" s="54" t="s">
        <v>355</v>
      </c>
      <c r="E43" s="54" t="s">
        <v>32</v>
      </c>
      <c r="F43" s="109">
        <f>F44</f>
        <v>13320.797</v>
      </c>
      <c r="G43" s="159">
        <f>G44</f>
        <v>13320.797</v>
      </c>
      <c r="H43" s="158"/>
    </row>
    <row r="44" spans="1:9" outlineLevel="7" x14ac:dyDescent="0.25">
      <c r="A44" s="53" t="s">
        <v>38</v>
      </c>
      <c r="B44" s="54" t="s">
        <v>6</v>
      </c>
      <c r="C44" s="54" t="s">
        <v>36</v>
      </c>
      <c r="D44" s="54" t="s">
        <v>355</v>
      </c>
      <c r="E44" s="54" t="s">
        <v>39</v>
      </c>
      <c r="F44" s="109">
        <v>13320.797</v>
      </c>
      <c r="G44" s="159">
        <v>13320.797</v>
      </c>
      <c r="H44" s="158"/>
    </row>
    <row r="45" spans="1:9" s="3" customFormat="1" ht="37.5" x14ac:dyDescent="0.25">
      <c r="A45" s="51" t="s">
        <v>40</v>
      </c>
      <c r="B45" s="52" t="s">
        <v>41</v>
      </c>
      <c r="C45" s="52" t="s">
        <v>7</v>
      </c>
      <c r="D45" s="52" t="s">
        <v>161</v>
      </c>
      <c r="E45" s="52" t="s">
        <v>8</v>
      </c>
      <c r="F45" s="106">
        <f>F46+F122+F150+F174+F187+F193+F203+F226+F218+F128</f>
        <v>94684.06</v>
      </c>
      <c r="G45" s="106">
        <f>G46+G122+G150+G174+G187+G193+G203+G226+G218+G128</f>
        <v>91984.06</v>
      </c>
      <c r="H45" s="157"/>
      <c r="I45" s="9">
        <f>F45-F102-F107-F112-F117-F132</f>
        <v>89760.492999999988</v>
      </c>
    </row>
    <row r="46" spans="1:9" outlineLevel="1" x14ac:dyDescent="0.25">
      <c r="A46" s="53" t="s">
        <v>9</v>
      </c>
      <c r="B46" s="54" t="s">
        <v>41</v>
      </c>
      <c r="C46" s="54" t="s">
        <v>10</v>
      </c>
      <c r="D46" s="54" t="s">
        <v>161</v>
      </c>
      <c r="E46" s="54" t="s">
        <v>8</v>
      </c>
      <c r="F46" s="107">
        <f>F47+F52+F59+F65+F70</f>
        <v>53261.062999999995</v>
      </c>
      <c r="G46" s="107">
        <f>G47+G52+G59+G65+G70</f>
        <v>53261.062999999995</v>
      </c>
      <c r="H46" s="158"/>
    </row>
    <row r="47" spans="1:9" ht="40.5" customHeight="1" outlineLevel="2" x14ac:dyDescent="0.25">
      <c r="A47" s="53" t="s">
        <v>42</v>
      </c>
      <c r="B47" s="54" t="s">
        <v>41</v>
      </c>
      <c r="C47" s="54" t="s">
        <v>43</v>
      </c>
      <c r="D47" s="54" t="s">
        <v>161</v>
      </c>
      <c r="E47" s="54" t="s">
        <v>8</v>
      </c>
      <c r="F47" s="107">
        <f t="shared" ref="F47:G50" si="1">F48</f>
        <v>2135.65</v>
      </c>
      <c r="G47" s="107">
        <f t="shared" si="1"/>
        <v>2135.65</v>
      </c>
      <c r="H47" s="158"/>
    </row>
    <row r="48" spans="1:9" ht="37.5" outlineLevel="3" x14ac:dyDescent="0.25">
      <c r="A48" s="53" t="s">
        <v>176</v>
      </c>
      <c r="B48" s="54" t="s">
        <v>41</v>
      </c>
      <c r="C48" s="54" t="s">
        <v>43</v>
      </c>
      <c r="D48" s="54" t="s">
        <v>162</v>
      </c>
      <c r="E48" s="54" t="s">
        <v>8</v>
      </c>
      <c r="F48" s="107">
        <f t="shared" si="1"/>
        <v>2135.65</v>
      </c>
      <c r="G48" s="107">
        <f t="shared" si="1"/>
        <v>2135.65</v>
      </c>
      <c r="H48" s="158"/>
    </row>
    <row r="49" spans="1:8" outlineLevel="5" x14ac:dyDescent="0.25">
      <c r="A49" s="53" t="s">
        <v>44</v>
      </c>
      <c r="B49" s="54" t="s">
        <v>41</v>
      </c>
      <c r="C49" s="54" t="s">
        <v>43</v>
      </c>
      <c r="D49" s="54" t="s">
        <v>170</v>
      </c>
      <c r="E49" s="54" t="s">
        <v>8</v>
      </c>
      <c r="F49" s="107">
        <f t="shared" si="1"/>
        <v>2135.65</v>
      </c>
      <c r="G49" s="107">
        <f t="shared" si="1"/>
        <v>2135.65</v>
      </c>
      <c r="H49" s="158"/>
    </row>
    <row r="50" spans="1:8" ht="74.25" customHeight="1" outlineLevel="6" x14ac:dyDescent="0.25">
      <c r="A50" s="53" t="s">
        <v>14</v>
      </c>
      <c r="B50" s="54" t="s">
        <v>41</v>
      </c>
      <c r="C50" s="54" t="s">
        <v>43</v>
      </c>
      <c r="D50" s="54" t="s">
        <v>170</v>
      </c>
      <c r="E50" s="54" t="s">
        <v>15</v>
      </c>
      <c r="F50" s="107">
        <f t="shared" si="1"/>
        <v>2135.65</v>
      </c>
      <c r="G50" s="107">
        <f t="shared" si="1"/>
        <v>2135.65</v>
      </c>
      <c r="H50" s="158"/>
    </row>
    <row r="51" spans="1:8" ht="37.5" outlineLevel="7" x14ac:dyDescent="0.25">
      <c r="A51" s="53" t="s">
        <v>16</v>
      </c>
      <c r="B51" s="54" t="s">
        <v>41</v>
      </c>
      <c r="C51" s="54" t="s">
        <v>43</v>
      </c>
      <c r="D51" s="54" t="s">
        <v>170</v>
      </c>
      <c r="E51" s="54" t="s">
        <v>17</v>
      </c>
      <c r="F51" s="109">
        <v>2135.65</v>
      </c>
      <c r="G51" s="159">
        <v>2135.65</v>
      </c>
      <c r="H51" s="158"/>
    </row>
    <row r="52" spans="1:8" ht="54.75" customHeight="1" outlineLevel="2" x14ac:dyDescent="0.25">
      <c r="A52" s="53" t="s">
        <v>45</v>
      </c>
      <c r="B52" s="54" t="s">
        <v>41</v>
      </c>
      <c r="C52" s="54" t="s">
        <v>46</v>
      </c>
      <c r="D52" s="54" t="s">
        <v>161</v>
      </c>
      <c r="E52" s="54" t="s">
        <v>8</v>
      </c>
      <c r="F52" s="107">
        <f>F53</f>
        <v>12911.87</v>
      </c>
      <c r="G52" s="107">
        <f>G53</f>
        <v>12911.87</v>
      </c>
      <c r="H52" s="158"/>
    </row>
    <row r="53" spans="1:8" ht="37.5" outlineLevel="3" x14ac:dyDescent="0.25">
      <c r="A53" s="53" t="s">
        <v>176</v>
      </c>
      <c r="B53" s="54" t="s">
        <v>41</v>
      </c>
      <c r="C53" s="54" t="s">
        <v>46</v>
      </c>
      <c r="D53" s="54" t="s">
        <v>162</v>
      </c>
      <c r="E53" s="54" t="s">
        <v>8</v>
      </c>
      <c r="F53" s="107">
        <f>F54</f>
        <v>12911.87</v>
      </c>
      <c r="G53" s="107">
        <f>G54</f>
        <v>12911.87</v>
      </c>
      <c r="H53" s="158"/>
    </row>
    <row r="54" spans="1:8" ht="38.25" customHeight="1" outlineLevel="5" x14ac:dyDescent="0.25">
      <c r="A54" s="53" t="s">
        <v>13</v>
      </c>
      <c r="B54" s="54" t="s">
        <v>41</v>
      </c>
      <c r="C54" s="54" t="s">
        <v>46</v>
      </c>
      <c r="D54" s="54" t="s">
        <v>163</v>
      </c>
      <c r="E54" s="54" t="s">
        <v>8</v>
      </c>
      <c r="F54" s="107">
        <f>F55+F57</f>
        <v>12911.87</v>
      </c>
      <c r="G54" s="107">
        <f>G55+G57</f>
        <v>12911.87</v>
      </c>
      <c r="H54" s="158"/>
    </row>
    <row r="55" spans="1:8" ht="75.75" customHeight="1" outlineLevel="6" x14ac:dyDescent="0.25">
      <c r="A55" s="53" t="s">
        <v>14</v>
      </c>
      <c r="B55" s="54" t="s">
        <v>41</v>
      </c>
      <c r="C55" s="54" t="s">
        <v>46</v>
      </c>
      <c r="D55" s="54" t="s">
        <v>163</v>
      </c>
      <c r="E55" s="54" t="s">
        <v>15</v>
      </c>
      <c r="F55" s="107">
        <f>F56</f>
        <v>12844.87</v>
      </c>
      <c r="G55" s="107">
        <f>G56</f>
        <v>12844.87</v>
      </c>
      <c r="H55" s="158"/>
    </row>
    <row r="56" spans="1:8" ht="37.5" outlineLevel="7" x14ac:dyDescent="0.25">
      <c r="A56" s="53" t="s">
        <v>16</v>
      </c>
      <c r="B56" s="54" t="s">
        <v>41</v>
      </c>
      <c r="C56" s="54" t="s">
        <v>46</v>
      </c>
      <c r="D56" s="54" t="s">
        <v>163</v>
      </c>
      <c r="E56" s="54" t="s">
        <v>17</v>
      </c>
      <c r="F56" s="109">
        <v>12844.87</v>
      </c>
      <c r="G56" s="159">
        <v>12844.87</v>
      </c>
      <c r="H56" s="158"/>
    </row>
    <row r="57" spans="1:8" ht="37.5" outlineLevel="6" x14ac:dyDescent="0.25">
      <c r="A57" s="53" t="s">
        <v>18</v>
      </c>
      <c r="B57" s="54" t="s">
        <v>41</v>
      </c>
      <c r="C57" s="54" t="s">
        <v>46</v>
      </c>
      <c r="D57" s="54" t="s">
        <v>163</v>
      </c>
      <c r="E57" s="54" t="s">
        <v>19</v>
      </c>
      <c r="F57" s="107">
        <f>F58</f>
        <v>67</v>
      </c>
      <c r="G57" s="107">
        <f>G58</f>
        <v>67</v>
      </c>
      <c r="H57" s="158"/>
    </row>
    <row r="58" spans="1:8" ht="37.5" customHeight="1" outlineLevel="7" x14ac:dyDescent="0.25">
      <c r="A58" s="53" t="s">
        <v>20</v>
      </c>
      <c r="B58" s="54" t="s">
        <v>41</v>
      </c>
      <c r="C58" s="54" t="s">
        <v>46</v>
      </c>
      <c r="D58" s="54" t="s">
        <v>163</v>
      </c>
      <c r="E58" s="54" t="s">
        <v>21</v>
      </c>
      <c r="F58" s="109">
        <v>67</v>
      </c>
      <c r="G58" s="159">
        <v>67</v>
      </c>
      <c r="H58" s="158"/>
    </row>
    <row r="59" spans="1:8" ht="22.5" customHeight="1" outlineLevel="7" x14ac:dyDescent="0.25">
      <c r="A59" s="53" t="s">
        <v>399</v>
      </c>
      <c r="B59" s="54" t="s">
        <v>41</v>
      </c>
      <c r="C59" s="54" t="s">
        <v>400</v>
      </c>
      <c r="D59" s="54" t="s">
        <v>161</v>
      </c>
      <c r="E59" s="54" t="s">
        <v>8</v>
      </c>
      <c r="F59" s="109">
        <f t="shared" ref="F59:G63" si="2">F60</f>
        <v>28.856999999999999</v>
      </c>
      <c r="G59" s="109">
        <f t="shared" si="2"/>
        <v>28.856999999999999</v>
      </c>
      <c r="H59" s="158"/>
    </row>
    <row r="60" spans="1:8" ht="37.5" customHeight="1" outlineLevel="7" x14ac:dyDescent="0.25">
      <c r="A60" s="53" t="s">
        <v>176</v>
      </c>
      <c r="B60" s="54" t="s">
        <v>41</v>
      </c>
      <c r="C60" s="54" t="s">
        <v>400</v>
      </c>
      <c r="D60" s="54" t="s">
        <v>162</v>
      </c>
      <c r="E60" s="54" t="s">
        <v>8</v>
      </c>
      <c r="F60" s="109">
        <f>F61</f>
        <v>28.856999999999999</v>
      </c>
      <c r="G60" s="109">
        <f>G61</f>
        <v>28.856999999999999</v>
      </c>
      <c r="H60" s="158"/>
    </row>
    <row r="61" spans="1:8" ht="21" customHeight="1" outlineLevel="7" x14ac:dyDescent="0.25">
      <c r="A61" s="53" t="s">
        <v>548</v>
      </c>
      <c r="B61" s="54" t="s">
        <v>41</v>
      </c>
      <c r="C61" s="54" t="s">
        <v>400</v>
      </c>
      <c r="D61" s="54" t="s">
        <v>547</v>
      </c>
      <c r="E61" s="54" t="s">
        <v>8</v>
      </c>
      <c r="F61" s="109">
        <f>F62</f>
        <v>28.856999999999999</v>
      </c>
      <c r="G61" s="109">
        <f>G62</f>
        <v>28.856999999999999</v>
      </c>
      <c r="H61" s="158"/>
    </row>
    <row r="62" spans="1:8" ht="120.75" customHeight="1" outlineLevel="7" x14ac:dyDescent="0.25">
      <c r="A62" s="53" t="s">
        <v>594</v>
      </c>
      <c r="B62" s="54" t="s">
        <v>41</v>
      </c>
      <c r="C62" s="54" t="s">
        <v>400</v>
      </c>
      <c r="D62" s="54" t="s">
        <v>566</v>
      </c>
      <c r="E62" s="54" t="s">
        <v>8</v>
      </c>
      <c r="F62" s="109">
        <f t="shared" si="2"/>
        <v>28.856999999999999</v>
      </c>
      <c r="G62" s="109">
        <f t="shared" si="2"/>
        <v>28.856999999999999</v>
      </c>
      <c r="H62" s="158"/>
    </row>
    <row r="63" spans="1:8" ht="37.5" customHeight="1" outlineLevel="7" x14ac:dyDescent="0.25">
      <c r="A63" s="53" t="s">
        <v>18</v>
      </c>
      <c r="B63" s="54" t="s">
        <v>41</v>
      </c>
      <c r="C63" s="54" t="s">
        <v>400</v>
      </c>
      <c r="D63" s="54" t="s">
        <v>566</v>
      </c>
      <c r="E63" s="54" t="s">
        <v>19</v>
      </c>
      <c r="F63" s="109">
        <f t="shared" si="2"/>
        <v>28.856999999999999</v>
      </c>
      <c r="G63" s="109">
        <f t="shared" si="2"/>
        <v>28.856999999999999</v>
      </c>
      <c r="H63" s="158"/>
    </row>
    <row r="64" spans="1:8" ht="37.5" customHeight="1" outlineLevel="7" x14ac:dyDescent="0.25">
      <c r="A64" s="53" t="s">
        <v>20</v>
      </c>
      <c r="B64" s="54" t="s">
        <v>41</v>
      </c>
      <c r="C64" s="54" t="s">
        <v>400</v>
      </c>
      <c r="D64" s="54" t="s">
        <v>566</v>
      </c>
      <c r="E64" s="54" t="s">
        <v>21</v>
      </c>
      <c r="F64" s="109">
        <v>28.856999999999999</v>
      </c>
      <c r="G64" s="159">
        <v>28.856999999999999</v>
      </c>
      <c r="H64" s="158"/>
    </row>
    <row r="65" spans="1:8" ht="41.25" customHeight="1" outlineLevel="2" x14ac:dyDescent="0.25">
      <c r="A65" s="53" t="s">
        <v>11</v>
      </c>
      <c r="B65" s="54" t="s">
        <v>41</v>
      </c>
      <c r="C65" s="54" t="s">
        <v>12</v>
      </c>
      <c r="D65" s="54" t="s">
        <v>161</v>
      </c>
      <c r="E65" s="54" t="s">
        <v>8</v>
      </c>
      <c r="F65" s="107">
        <f t="shared" ref="F65:G68" si="3">F66</f>
        <v>594.24</v>
      </c>
      <c r="G65" s="107">
        <f t="shared" si="3"/>
        <v>594.24</v>
      </c>
      <c r="H65" s="158"/>
    </row>
    <row r="66" spans="1:8" ht="37.5" outlineLevel="4" x14ac:dyDescent="0.25">
      <c r="A66" s="53" t="s">
        <v>176</v>
      </c>
      <c r="B66" s="54" t="s">
        <v>41</v>
      </c>
      <c r="C66" s="54" t="s">
        <v>12</v>
      </c>
      <c r="D66" s="54" t="s">
        <v>162</v>
      </c>
      <c r="E66" s="54" t="s">
        <v>8</v>
      </c>
      <c r="F66" s="107">
        <f t="shared" si="3"/>
        <v>594.24</v>
      </c>
      <c r="G66" s="107">
        <f t="shared" si="3"/>
        <v>594.24</v>
      </c>
      <c r="H66" s="158"/>
    </row>
    <row r="67" spans="1:8" ht="37.5" outlineLevel="5" x14ac:dyDescent="0.25">
      <c r="A67" s="53" t="s">
        <v>47</v>
      </c>
      <c r="B67" s="54" t="s">
        <v>41</v>
      </c>
      <c r="C67" s="54" t="s">
        <v>12</v>
      </c>
      <c r="D67" s="54" t="s">
        <v>171</v>
      </c>
      <c r="E67" s="54" t="s">
        <v>8</v>
      </c>
      <c r="F67" s="107">
        <f t="shared" si="3"/>
        <v>594.24</v>
      </c>
      <c r="G67" s="107">
        <f t="shared" si="3"/>
        <v>594.24</v>
      </c>
      <c r="H67" s="158"/>
    </row>
    <row r="68" spans="1:8" ht="76.5" customHeight="1" outlineLevel="6" x14ac:dyDescent="0.25">
      <c r="A68" s="53" t="s">
        <v>14</v>
      </c>
      <c r="B68" s="54" t="s">
        <v>41</v>
      </c>
      <c r="C68" s="54" t="s">
        <v>12</v>
      </c>
      <c r="D68" s="54" t="s">
        <v>171</v>
      </c>
      <c r="E68" s="54" t="s">
        <v>15</v>
      </c>
      <c r="F68" s="107">
        <f t="shared" si="3"/>
        <v>594.24</v>
      </c>
      <c r="G68" s="107">
        <f t="shared" si="3"/>
        <v>594.24</v>
      </c>
      <c r="H68" s="158"/>
    </row>
    <row r="69" spans="1:8" ht="37.5" outlineLevel="7" x14ac:dyDescent="0.25">
      <c r="A69" s="53" t="s">
        <v>16</v>
      </c>
      <c r="B69" s="54" t="s">
        <v>41</v>
      </c>
      <c r="C69" s="54" t="s">
        <v>12</v>
      </c>
      <c r="D69" s="54" t="s">
        <v>171</v>
      </c>
      <c r="E69" s="54" t="s">
        <v>17</v>
      </c>
      <c r="F69" s="109">
        <v>594.24</v>
      </c>
      <c r="G69" s="159">
        <v>594.24</v>
      </c>
      <c r="H69" s="158"/>
    </row>
    <row r="70" spans="1:8" outlineLevel="2" x14ac:dyDescent="0.25">
      <c r="A70" s="53" t="s">
        <v>26</v>
      </c>
      <c r="B70" s="54" t="s">
        <v>41</v>
      </c>
      <c r="C70" s="54" t="s">
        <v>27</v>
      </c>
      <c r="D70" s="54" t="s">
        <v>161</v>
      </c>
      <c r="E70" s="54" t="s">
        <v>8</v>
      </c>
      <c r="F70" s="107">
        <f>F71+F91</f>
        <v>37590.445999999996</v>
      </c>
      <c r="G70" s="107">
        <f>G71+G91</f>
        <v>37590.445999999996</v>
      </c>
      <c r="H70" s="158"/>
    </row>
    <row r="71" spans="1:8" ht="38.25" customHeight="1" outlineLevel="3" x14ac:dyDescent="0.25">
      <c r="A71" s="53" t="s">
        <v>569</v>
      </c>
      <c r="B71" s="54" t="s">
        <v>41</v>
      </c>
      <c r="C71" s="54" t="s">
        <v>27</v>
      </c>
      <c r="D71" s="54" t="s">
        <v>164</v>
      </c>
      <c r="E71" s="54" t="s">
        <v>8</v>
      </c>
      <c r="F71" s="107">
        <f>F72+F79+F84</f>
        <v>16184.648999999999</v>
      </c>
      <c r="G71" s="107">
        <f>G72+G79+G84</f>
        <v>16184.648999999999</v>
      </c>
      <c r="H71" s="158"/>
    </row>
    <row r="72" spans="1:8" ht="37.5" outlineLevel="4" x14ac:dyDescent="0.25">
      <c r="A72" s="53" t="s">
        <v>570</v>
      </c>
      <c r="B72" s="54" t="s">
        <v>41</v>
      </c>
      <c r="C72" s="54" t="s">
        <v>27</v>
      </c>
      <c r="D72" s="54" t="s">
        <v>172</v>
      </c>
      <c r="E72" s="54" t="s">
        <v>8</v>
      </c>
      <c r="F72" s="107">
        <f>F73+F76</f>
        <v>490</v>
      </c>
      <c r="G72" s="107">
        <f>G73+G76</f>
        <v>490</v>
      </c>
      <c r="H72" s="158"/>
    </row>
    <row r="73" spans="1:8" ht="39" customHeight="1" outlineLevel="5" x14ac:dyDescent="0.25">
      <c r="A73" s="53" t="s">
        <v>28</v>
      </c>
      <c r="B73" s="54" t="s">
        <v>41</v>
      </c>
      <c r="C73" s="54" t="s">
        <v>27</v>
      </c>
      <c r="D73" s="54" t="s">
        <v>166</v>
      </c>
      <c r="E73" s="54" t="s">
        <v>8</v>
      </c>
      <c r="F73" s="107">
        <f>F74</f>
        <v>240</v>
      </c>
      <c r="G73" s="107">
        <f>G74</f>
        <v>240</v>
      </c>
      <c r="H73" s="158"/>
    </row>
    <row r="74" spans="1:8" ht="37.5" outlineLevel="6" x14ac:dyDescent="0.25">
      <c r="A74" s="53" t="s">
        <v>18</v>
      </c>
      <c r="B74" s="54" t="s">
        <v>41</v>
      </c>
      <c r="C74" s="54" t="s">
        <v>27</v>
      </c>
      <c r="D74" s="54" t="s">
        <v>166</v>
      </c>
      <c r="E74" s="54" t="s">
        <v>19</v>
      </c>
      <c r="F74" s="107">
        <f>F75</f>
        <v>240</v>
      </c>
      <c r="G74" s="107">
        <f>G75</f>
        <v>240</v>
      </c>
      <c r="H74" s="158"/>
    </row>
    <row r="75" spans="1:8" ht="38.25" customHeight="1" outlineLevel="7" x14ac:dyDescent="0.25">
      <c r="A75" s="53" t="s">
        <v>20</v>
      </c>
      <c r="B75" s="54" t="s">
        <v>41</v>
      </c>
      <c r="C75" s="54" t="s">
        <v>27</v>
      </c>
      <c r="D75" s="54" t="s">
        <v>166</v>
      </c>
      <c r="E75" s="54" t="s">
        <v>21</v>
      </c>
      <c r="F75" s="109">
        <v>240</v>
      </c>
      <c r="G75" s="159">
        <v>240</v>
      </c>
      <c r="H75" s="158"/>
    </row>
    <row r="76" spans="1:8" outlineLevel="7" x14ac:dyDescent="0.25">
      <c r="A76" s="53" t="s">
        <v>29</v>
      </c>
      <c r="B76" s="54" t="s">
        <v>41</v>
      </c>
      <c r="C76" s="54" t="s">
        <v>27</v>
      </c>
      <c r="D76" s="54" t="s">
        <v>167</v>
      </c>
      <c r="E76" s="54" t="s">
        <v>8</v>
      </c>
      <c r="F76" s="107">
        <f>F77</f>
        <v>250</v>
      </c>
      <c r="G76" s="107">
        <f>G77</f>
        <v>250</v>
      </c>
      <c r="H76" s="158"/>
    </row>
    <row r="77" spans="1:8" ht="37.5" outlineLevel="7" x14ac:dyDescent="0.25">
      <c r="A77" s="53" t="s">
        <v>18</v>
      </c>
      <c r="B77" s="54" t="s">
        <v>41</v>
      </c>
      <c r="C77" s="54" t="s">
        <v>27</v>
      </c>
      <c r="D77" s="54" t="s">
        <v>167</v>
      </c>
      <c r="E77" s="54" t="s">
        <v>19</v>
      </c>
      <c r="F77" s="107">
        <f>F78</f>
        <v>250</v>
      </c>
      <c r="G77" s="107">
        <f>G78</f>
        <v>250</v>
      </c>
      <c r="H77" s="158"/>
    </row>
    <row r="78" spans="1:8" ht="39" customHeight="1" outlineLevel="7" x14ac:dyDescent="0.25">
      <c r="A78" s="53" t="s">
        <v>20</v>
      </c>
      <c r="B78" s="54" t="s">
        <v>41</v>
      </c>
      <c r="C78" s="54" t="s">
        <v>27</v>
      </c>
      <c r="D78" s="54" t="s">
        <v>167</v>
      </c>
      <c r="E78" s="54" t="s">
        <v>21</v>
      </c>
      <c r="F78" s="110">
        <v>250</v>
      </c>
      <c r="G78" s="159">
        <v>250</v>
      </c>
      <c r="H78" s="158"/>
    </row>
    <row r="79" spans="1:8" ht="54" customHeight="1" outlineLevel="5" x14ac:dyDescent="0.25">
      <c r="A79" s="53" t="s">
        <v>48</v>
      </c>
      <c r="B79" s="54" t="s">
        <v>41</v>
      </c>
      <c r="C79" s="54" t="s">
        <v>27</v>
      </c>
      <c r="D79" s="54" t="s">
        <v>173</v>
      </c>
      <c r="E79" s="54" t="s">
        <v>8</v>
      </c>
      <c r="F79" s="107">
        <f>F80+F82</f>
        <v>1050.0899999999999</v>
      </c>
      <c r="G79" s="107">
        <f>G80+G82</f>
        <v>1050.0899999999999</v>
      </c>
      <c r="H79" s="158"/>
    </row>
    <row r="80" spans="1:8" ht="37.5" outlineLevel="6" x14ac:dyDescent="0.25">
      <c r="A80" s="53" t="s">
        <v>18</v>
      </c>
      <c r="B80" s="54" t="s">
        <v>41</v>
      </c>
      <c r="C80" s="54" t="s">
        <v>27</v>
      </c>
      <c r="D80" s="54" t="s">
        <v>173</v>
      </c>
      <c r="E80" s="54" t="s">
        <v>19</v>
      </c>
      <c r="F80" s="107">
        <f>F81</f>
        <v>857.41</v>
      </c>
      <c r="G80" s="107">
        <f>G81</f>
        <v>857.41</v>
      </c>
      <c r="H80" s="158"/>
    </row>
    <row r="81" spans="1:8" ht="38.25" customHeight="1" outlineLevel="7" x14ac:dyDescent="0.25">
      <c r="A81" s="53" t="s">
        <v>20</v>
      </c>
      <c r="B81" s="54" t="s">
        <v>41</v>
      </c>
      <c r="C81" s="54" t="s">
        <v>27</v>
      </c>
      <c r="D81" s="54" t="s">
        <v>173</v>
      </c>
      <c r="E81" s="54" t="s">
        <v>21</v>
      </c>
      <c r="F81" s="109">
        <v>857.41</v>
      </c>
      <c r="G81" s="159">
        <v>857.41</v>
      </c>
      <c r="H81" s="158"/>
    </row>
    <row r="82" spans="1:8" outlineLevel="6" x14ac:dyDescent="0.25">
      <c r="A82" s="53" t="s">
        <v>22</v>
      </c>
      <c r="B82" s="54" t="s">
        <v>41</v>
      </c>
      <c r="C82" s="54" t="s">
        <v>27</v>
      </c>
      <c r="D82" s="54" t="s">
        <v>173</v>
      </c>
      <c r="E82" s="54" t="s">
        <v>23</v>
      </c>
      <c r="F82" s="107">
        <f>F83</f>
        <v>192.68</v>
      </c>
      <c r="G82" s="107">
        <f>G83</f>
        <v>192.68</v>
      </c>
      <c r="H82" s="158"/>
    </row>
    <row r="83" spans="1:8" outlineLevel="7" x14ac:dyDescent="0.25">
      <c r="A83" s="53" t="s">
        <v>24</v>
      </c>
      <c r="B83" s="54" t="s">
        <v>41</v>
      </c>
      <c r="C83" s="54" t="s">
        <v>27</v>
      </c>
      <c r="D83" s="54" t="s">
        <v>173</v>
      </c>
      <c r="E83" s="54" t="s">
        <v>25</v>
      </c>
      <c r="F83" s="109">
        <v>192.68</v>
      </c>
      <c r="G83" s="159">
        <v>192.68</v>
      </c>
      <c r="H83" s="158"/>
    </row>
    <row r="84" spans="1:8" ht="37.5" customHeight="1" outlineLevel="5" x14ac:dyDescent="0.25">
      <c r="A84" s="53" t="s">
        <v>49</v>
      </c>
      <c r="B84" s="54" t="s">
        <v>41</v>
      </c>
      <c r="C84" s="54" t="s">
        <v>27</v>
      </c>
      <c r="D84" s="54" t="s">
        <v>174</v>
      </c>
      <c r="E84" s="54" t="s">
        <v>8</v>
      </c>
      <c r="F84" s="107">
        <f>F85+F87+F89</f>
        <v>14644.558999999999</v>
      </c>
      <c r="G84" s="107">
        <f>G85+G87+G89</f>
        <v>14644.558999999999</v>
      </c>
      <c r="H84" s="158"/>
    </row>
    <row r="85" spans="1:8" ht="72.75" customHeight="1" outlineLevel="6" x14ac:dyDescent="0.25">
      <c r="A85" s="53" t="s">
        <v>14</v>
      </c>
      <c r="B85" s="54" t="s">
        <v>41</v>
      </c>
      <c r="C85" s="54" t="s">
        <v>27</v>
      </c>
      <c r="D85" s="54" t="s">
        <v>174</v>
      </c>
      <c r="E85" s="54" t="s">
        <v>15</v>
      </c>
      <c r="F85" s="107">
        <f>F86</f>
        <v>6727.6</v>
      </c>
      <c r="G85" s="107">
        <f>G86</f>
        <v>6727.6</v>
      </c>
      <c r="H85" s="158"/>
    </row>
    <row r="86" spans="1:8" ht="20.25" customHeight="1" outlineLevel="7" x14ac:dyDescent="0.25">
      <c r="A86" s="53" t="s">
        <v>50</v>
      </c>
      <c r="B86" s="54" t="s">
        <v>41</v>
      </c>
      <c r="C86" s="54" t="s">
        <v>27</v>
      </c>
      <c r="D86" s="54" t="s">
        <v>174</v>
      </c>
      <c r="E86" s="54" t="s">
        <v>51</v>
      </c>
      <c r="F86" s="109">
        <v>6727.6</v>
      </c>
      <c r="G86" s="159">
        <v>6727.6</v>
      </c>
      <c r="H86" s="158"/>
    </row>
    <row r="87" spans="1:8" ht="37.5" outlineLevel="6" x14ac:dyDescent="0.25">
      <c r="A87" s="53" t="s">
        <v>18</v>
      </c>
      <c r="B87" s="54" t="s">
        <v>41</v>
      </c>
      <c r="C87" s="54" t="s">
        <v>27</v>
      </c>
      <c r="D87" s="54" t="s">
        <v>174</v>
      </c>
      <c r="E87" s="54" t="s">
        <v>19</v>
      </c>
      <c r="F87" s="107">
        <f>F88</f>
        <v>7211.2389999999996</v>
      </c>
      <c r="G87" s="107">
        <f>G88</f>
        <v>7211.2389999999996</v>
      </c>
      <c r="H87" s="158"/>
    </row>
    <row r="88" spans="1:8" ht="38.25" customHeight="1" outlineLevel="7" x14ac:dyDescent="0.25">
      <c r="A88" s="53" t="s">
        <v>20</v>
      </c>
      <c r="B88" s="54" t="s">
        <v>41</v>
      </c>
      <c r="C88" s="54" t="s">
        <v>27</v>
      </c>
      <c r="D88" s="54" t="s">
        <v>174</v>
      </c>
      <c r="E88" s="54" t="s">
        <v>21</v>
      </c>
      <c r="F88" s="109">
        <v>7211.2389999999996</v>
      </c>
      <c r="G88" s="159">
        <v>7211.2389999999996</v>
      </c>
      <c r="H88" s="158"/>
    </row>
    <row r="89" spans="1:8" outlineLevel="6" x14ac:dyDescent="0.25">
      <c r="A89" s="53" t="s">
        <v>22</v>
      </c>
      <c r="B89" s="54" t="s">
        <v>41</v>
      </c>
      <c r="C89" s="54" t="s">
        <v>27</v>
      </c>
      <c r="D89" s="54" t="s">
        <v>174</v>
      </c>
      <c r="E89" s="54" t="s">
        <v>23</v>
      </c>
      <c r="F89" s="107">
        <f>F90</f>
        <v>705.72</v>
      </c>
      <c r="G89" s="107">
        <f>G90</f>
        <v>705.72</v>
      </c>
      <c r="H89" s="158"/>
    </row>
    <row r="90" spans="1:8" outlineLevel="7" x14ac:dyDescent="0.25">
      <c r="A90" s="53" t="s">
        <v>24</v>
      </c>
      <c r="B90" s="54" t="s">
        <v>41</v>
      </c>
      <c r="C90" s="54" t="s">
        <v>27</v>
      </c>
      <c r="D90" s="54" t="s">
        <v>174</v>
      </c>
      <c r="E90" s="54" t="s">
        <v>25</v>
      </c>
      <c r="F90" s="109">
        <v>705.72</v>
      </c>
      <c r="G90" s="159">
        <v>705.72</v>
      </c>
      <c r="H90" s="158"/>
    </row>
    <row r="91" spans="1:8" ht="37.5" outlineLevel="3" x14ac:dyDescent="0.25">
      <c r="A91" s="53" t="s">
        <v>176</v>
      </c>
      <c r="B91" s="54" t="s">
        <v>41</v>
      </c>
      <c r="C91" s="54" t="s">
        <v>27</v>
      </c>
      <c r="D91" s="54" t="s">
        <v>162</v>
      </c>
      <c r="E91" s="54" t="s">
        <v>8</v>
      </c>
      <c r="F91" s="107">
        <f>F92+F95+F98+F101</f>
        <v>21405.796999999999</v>
      </c>
      <c r="G91" s="107">
        <f>G92+G95+G98+G101</f>
        <v>21405.796999999999</v>
      </c>
      <c r="H91" s="158"/>
    </row>
    <row r="92" spans="1:8" ht="39.75" customHeight="1" outlineLevel="5" x14ac:dyDescent="0.25">
      <c r="A92" s="53" t="s">
        <v>13</v>
      </c>
      <c r="B92" s="54" t="s">
        <v>41</v>
      </c>
      <c r="C92" s="54" t="s">
        <v>27</v>
      </c>
      <c r="D92" s="54" t="s">
        <v>163</v>
      </c>
      <c r="E92" s="54" t="s">
        <v>8</v>
      </c>
      <c r="F92" s="107">
        <f>F93</f>
        <v>16592.37</v>
      </c>
      <c r="G92" s="107">
        <f>G93</f>
        <v>16592.37</v>
      </c>
      <c r="H92" s="158"/>
    </row>
    <row r="93" spans="1:8" ht="75.75" customHeight="1" outlineLevel="6" x14ac:dyDescent="0.25">
      <c r="A93" s="53" t="s">
        <v>14</v>
      </c>
      <c r="B93" s="54" t="s">
        <v>41</v>
      </c>
      <c r="C93" s="54" t="s">
        <v>27</v>
      </c>
      <c r="D93" s="54" t="s">
        <v>163</v>
      </c>
      <c r="E93" s="54" t="s">
        <v>15</v>
      </c>
      <c r="F93" s="107">
        <f>F94</f>
        <v>16592.37</v>
      </c>
      <c r="G93" s="107">
        <f>G94</f>
        <v>16592.37</v>
      </c>
      <c r="H93" s="158"/>
    </row>
    <row r="94" spans="1:8" ht="37.5" outlineLevel="7" x14ac:dyDescent="0.25">
      <c r="A94" s="53" t="s">
        <v>16</v>
      </c>
      <c r="B94" s="54" t="s">
        <v>41</v>
      </c>
      <c r="C94" s="54" t="s">
        <v>27</v>
      </c>
      <c r="D94" s="54" t="s">
        <v>163</v>
      </c>
      <c r="E94" s="54" t="s">
        <v>17</v>
      </c>
      <c r="F94" s="109">
        <v>16592.37</v>
      </c>
      <c r="G94" s="159">
        <v>16592.37</v>
      </c>
      <c r="H94" s="158"/>
    </row>
    <row r="95" spans="1:8" ht="38.25" customHeight="1" outlineLevel="7" x14ac:dyDescent="0.25">
      <c r="A95" s="53" t="s">
        <v>353</v>
      </c>
      <c r="B95" s="54" t="s">
        <v>41</v>
      </c>
      <c r="C95" s="54" t="s">
        <v>27</v>
      </c>
      <c r="D95" s="54" t="s">
        <v>354</v>
      </c>
      <c r="E95" s="54" t="s">
        <v>8</v>
      </c>
      <c r="F95" s="109">
        <f>F96</f>
        <v>76.349999999999994</v>
      </c>
      <c r="G95" s="159">
        <f>G96</f>
        <v>76.349999999999994</v>
      </c>
      <c r="H95" s="158"/>
    </row>
    <row r="96" spans="1:8" ht="75.75" customHeight="1" outlineLevel="7" x14ac:dyDescent="0.25">
      <c r="A96" s="53" t="s">
        <v>14</v>
      </c>
      <c r="B96" s="54" t="s">
        <v>41</v>
      </c>
      <c r="C96" s="54" t="s">
        <v>27</v>
      </c>
      <c r="D96" s="54" t="s">
        <v>354</v>
      </c>
      <c r="E96" s="54" t="s">
        <v>15</v>
      </c>
      <c r="F96" s="109">
        <f>F97</f>
        <v>76.349999999999994</v>
      </c>
      <c r="G96" s="159">
        <f>G97</f>
        <v>76.349999999999994</v>
      </c>
      <c r="H96" s="158"/>
    </row>
    <row r="97" spans="1:8" ht="37.5" outlineLevel="7" x14ac:dyDescent="0.25">
      <c r="A97" s="53" t="s">
        <v>16</v>
      </c>
      <c r="B97" s="54" t="s">
        <v>41</v>
      </c>
      <c r="C97" s="54" t="s">
        <v>27</v>
      </c>
      <c r="D97" s="54" t="s">
        <v>354</v>
      </c>
      <c r="E97" s="54" t="s">
        <v>17</v>
      </c>
      <c r="F97" s="109">
        <v>76.349999999999994</v>
      </c>
      <c r="G97" s="159">
        <v>76.349999999999994</v>
      </c>
      <c r="H97" s="158"/>
    </row>
    <row r="98" spans="1:8" ht="36.75" customHeight="1" outlineLevel="7" x14ac:dyDescent="0.25">
      <c r="A98" s="53" t="s">
        <v>372</v>
      </c>
      <c r="B98" s="54" t="s">
        <v>41</v>
      </c>
      <c r="C98" s="54" t="s">
        <v>27</v>
      </c>
      <c r="D98" s="54" t="s">
        <v>371</v>
      </c>
      <c r="E98" s="54" t="s">
        <v>8</v>
      </c>
      <c r="F98" s="109">
        <f>F99</f>
        <v>188</v>
      </c>
      <c r="G98" s="109">
        <f>G99</f>
        <v>188</v>
      </c>
      <c r="H98" s="158"/>
    </row>
    <row r="99" spans="1:8" ht="36.75" customHeight="1" outlineLevel="7" x14ac:dyDescent="0.25">
      <c r="A99" s="53" t="s">
        <v>18</v>
      </c>
      <c r="B99" s="54" t="s">
        <v>41</v>
      </c>
      <c r="C99" s="54" t="s">
        <v>27</v>
      </c>
      <c r="D99" s="54" t="s">
        <v>371</v>
      </c>
      <c r="E99" s="54" t="s">
        <v>19</v>
      </c>
      <c r="F99" s="109">
        <f>F100</f>
        <v>188</v>
      </c>
      <c r="G99" s="109">
        <f>G100</f>
        <v>188</v>
      </c>
      <c r="H99" s="158"/>
    </row>
    <row r="100" spans="1:8" ht="36.75" customHeight="1" outlineLevel="7" x14ac:dyDescent="0.25">
      <c r="A100" s="53" t="s">
        <v>20</v>
      </c>
      <c r="B100" s="54" t="s">
        <v>41</v>
      </c>
      <c r="C100" s="54" t="s">
        <v>27</v>
      </c>
      <c r="D100" s="54" t="s">
        <v>371</v>
      </c>
      <c r="E100" s="54" t="s">
        <v>21</v>
      </c>
      <c r="F100" s="109">
        <v>188</v>
      </c>
      <c r="G100" s="159">
        <v>188</v>
      </c>
      <c r="H100" s="158"/>
    </row>
    <row r="101" spans="1:8" ht="20.25" customHeight="1" outlineLevel="7" x14ac:dyDescent="0.25">
      <c r="A101" s="53" t="s">
        <v>548</v>
      </c>
      <c r="B101" s="54" t="s">
        <v>41</v>
      </c>
      <c r="C101" s="54" t="s">
        <v>27</v>
      </c>
      <c r="D101" s="54" t="s">
        <v>547</v>
      </c>
      <c r="E101" s="54" t="s">
        <v>8</v>
      </c>
      <c r="F101" s="109">
        <f>F102+F107+F112+F117</f>
        <v>4549.0770000000002</v>
      </c>
      <c r="G101" s="109">
        <f>G102+G107+G112+G117</f>
        <v>4549.0770000000002</v>
      </c>
      <c r="H101" s="158"/>
    </row>
    <row r="102" spans="1:8" ht="76.5" customHeight="1" outlineLevel="7" x14ac:dyDescent="0.25">
      <c r="A102" s="33" t="s">
        <v>545</v>
      </c>
      <c r="B102" s="54" t="s">
        <v>41</v>
      </c>
      <c r="C102" s="54" t="s">
        <v>27</v>
      </c>
      <c r="D102" s="54" t="s">
        <v>549</v>
      </c>
      <c r="E102" s="54" t="s">
        <v>8</v>
      </c>
      <c r="F102" s="107">
        <f>F103+F105</f>
        <v>1850</v>
      </c>
      <c r="G102" s="107">
        <f>G103+G105</f>
        <v>1850</v>
      </c>
      <c r="H102" s="158"/>
    </row>
    <row r="103" spans="1:8" ht="75" customHeight="1" outlineLevel="7" x14ac:dyDescent="0.25">
      <c r="A103" s="53" t="s">
        <v>14</v>
      </c>
      <c r="B103" s="54" t="s">
        <v>41</v>
      </c>
      <c r="C103" s="54" t="s">
        <v>27</v>
      </c>
      <c r="D103" s="54" t="s">
        <v>549</v>
      </c>
      <c r="E103" s="54" t="s">
        <v>15</v>
      </c>
      <c r="F103" s="107">
        <f>F104</f>
        <v>1186.0999999999999</v>
      </c>
      <c r="G103" s="107">
        <f>G104</f>
        <v>1186.0999999999999</v>
      </c>
      <c r="H103" s="158"/>
    </row>
    <row r="104" spans="1:8" ht="37.5" outlineLevel="7" x14ac:dyDescent="0.25">
      <c r="A104" s="53" t="s">
        <v>16</v>
      </c>
      <c r="B104" s="54" t="s">
        <v>41</v>
      </c>
      <c r="C104" s="54" t="s">
        <v>27</v>
      </c>
      <c r="D104" s="54" t="s">
        <v>549</v>
      </c>
      <c r="E104" s="54" t="s">
        <v>17</v>
      </c>
      <c r="F104" s="109">
        <v>1186.0999999999999</v>
      </c>
      <c r="G104" s="159">
        <v>1186.0999999999999</v>
      </c>
      <c r="H104" s="158"/>
    </row>
    <row r="105" spans="1:8" ht="37.5" outlineLevel="7" x14ac:dyDescent="0.25">
      <c r="A105" s="53" t="s">
        <v>18</v>
      </c>
      <c r="B105" s="54" t="s">
        <v>41</v>
      </c>
      <c r="C105" s="54" t="s">
        <v>27</v>
      </c>
      <c r="D105" s="54" t="s">
        <v>549</v>
      </c>
      <c r="E105" s="54" t="s">
        <v>19</v>
      </c>
      <c r="F105" s="107">
        <f>F106</f>
        <v>663.9</v>
      </c>
      <c r="G105" s="107">
        <f>G106</f>
        <v>663.9</v>
      </c>
      <c r="H105" s="158"/>
    </row>
    <row r="106" spans="1:8" ht="36.75" customHeight="1" outlineLevel="7" x14ac:dyDescent="0.25">
      <c r="A106" s="53" t="s">
        <v>20</v>
      </c>
      <c r="B106" s="54" t="s">
        <v>41</v>
      </c>
      <c r="C106" s="54" t="s">
        <v>27</v>
      </c>
      <c r="D106" s="54" t="s">
        <v>549</v>
      </c>
      <c r="E106" s="54" t="s">
        <v>21</v>
      </c>
      <c r="F106" s="109">
        <v>663.9</v>
      </c>
      <c r="G106" s="159">
        <v>663.9</v>
      </c>
      <c r="H106" s="158"/>
    </row>
    <row r="107" spans="1:8" ht="76.5" customHeight="1" outlineLevel="7" x14ac:dyDescent="0.25">
      <c r="A107" s="33" t="s">
        <v>541</v>
      </c>
      <c r="B107" s="54" t="s">
        <v>41</v>
      </c>
      <c r="C107" s="54" t="s">
        <v>27</v>
      </c>
      <c r="D107" s="54" t="s">
        <v>550</v>
      </c>
      <c r="E107" s="54" t="s">
        <v>8</v>
      </c>
      <c r="F107" s="107">
        <f>F108+F110</f>
        <v>1171.2159999999999</v>
      </c>
      <c r="G107" s="107">
        <f>G108+G110</f>
        <v>1171.2159999999999</v>
      </c>
      <c r="H107" s="158"/>
    </row>
    <row r="108" spans="1:8" ht="78" customHeight="1" outlineLevel="7" x14ac:dyDescent="0.25">
      <c r="A108" s="53" t="s">
        <v>14</v>
      </c>
      <c r="B108" s="54" t="s">
        <v>41</v>
      </c>
      <c r="C108" s="54" t="s">
        <v>27</v>
      </c>
      <c r="D108" s="54" t="s">
        <v>550</v>
      </c>
      <c r="E108" s="54" t="s">
        <v>15</v>
      </c>
      <c r="F108" s="107">
        <f>F109</f>
        <v>1099.2159999999999</v>
      </c>
      <c r="G108" s="107">
        <f>G109</f>
        <v>1099.2159999999999</v>
      </c>
      <c r="H108" s="158"/>
    </row>
    <row r="109" spans="1:8" ht="37.5" outlineLevel="7" x14ac:dyDescent="0.25">
      <c r="A109" s="53" t="s">
        <v>16</v>
      </c>
      <c r="B109" s="54" t="s">
        <v>41</v>
      </c>
      <c r="C109" s="54" t="s">
        <v>27</v>
      </c>
      <c r="D109" s="54" t="s">
        <v>550</v>
      </c>
      <c r="E109" s="54" t="s">
        <v>17</v>
      </c>
      <c r="F109" s="109">
        <v>1099.2159999999999</v>
      </c>
      <c r="G109" s="159">
        <v>1099.2159999999999</v>
      </c>
      <c r="H109" s="158"/>
    </row>
    <row r="110" spans="1:8" ht="37.5" outlineLevel="7" x14ac:dyDescent="0.25">
      <c r="A110" s="53" t="s">
        <v>18</v>
      </c>
      <c r="B110" s="54" t="s">
        <v>41</v>
      </c>
      <c r="C110" s="54" t="s">
        <v>27</v>
      </c>
      <c r="D110" s="54" t="s">
        <v>550</v>
      </c>
      <c r="E110" s="54" t="s">
        <v>19</v>
      </c>
      <c r="F110" s="107">
        <f>F111</f>
        <v>72</v>
      </c>
      <c r="G110" s="107">
        <f>G111</f>
        <v>72</v>
      </c>
      <c r="H110" s="158"/>
    </row>
    <row r="111" spans="1:8" ht="37.5" customHeight="1" outlineLevel="7" x14ac:dyDescent="0.25">
      <c r="A111" s="53" t="s">
        <v>20</v>
      </c>
      <c r="B111" s="54" t="s">
        <v>41</v>
      </c>
      <c r="C111" s="54" t="s">
        <v>27</v>
      </c>
      <c r="D111" s="54" t="s">
        <v>550</v>
      </c>
      <c r="E111" s="54" t="s">
        <v>21</v>
      </c>
      <c r="F111" s="109">
        <v>72</v>
      </c>
      <c r="G111" s="159">
        <v>72</v>
      </c>
      <c r="H111" s="158"/>
    </row>
    <row r="112" spans="1:8" ht="75" customHeight="1" outlineLevel="7" x14ac:dyDescent="0.25">
      <c r="A112" s="33" t="s">
        <v>473</v>
      </c>
      <c r="B112" s="54" t="s">
        <v>41</v>
      </c>
      <c r="C112" s="54" t="s">
        <v>27</v>
      </c>
      <c r="D112" s="54" t="s">
        <v>551</v>
      </c>
      <c r="E112" s="54" t="s">
        <v>8</v>
      </c>
      <c r="F112" s="107">
        <f>F113+F115</f>
        <v>759.38699999999994</v>
      </c>
      <c r="G112" s="107">
        <f>G113+G115</f>
        <v>759.38699999999994</v>
      </c>
      <c r="H112" s="158"/>
    </row>
    <row r="113" spans="1:8" ht="76.5" customHeight="1" outlineLevel="7" x14ac:dyDescent="0.25">
      <c r="A113" s="53" t="s">
        <v>14</v>
      </c>
      <c r="B113" s="54" t="s">
        <v>41</v>
      </c>
      <c r="C113" s="54" t="s">
        <v>27</v>
      </c>
      <c r="D113" s="54" t="s">
        <v>551</v>
      </c>
      <c r="E113" s="54" t="s">
        <v>15</v>
      </c>
      <c r="F113" s="107">
        <f>F114</f>
        <v>709.947</v>
      </c>
      <c r="G113" s="107">
        <f>G114</f>
        <v>709.947</v>
      </c>
      <c r="H113" s="158"/>
    </row>
    <row r="114" spans="1:8" ht="37.5" outlineLevel="7" x14ac:dyDescent="0.25">
      <c r="A114" s="53" t="s">
        <v>16</v>
      </c>
      <c r="B114" s="54" t="s">
        <v>41</v>
      </c>
      <c r="C114" s="54" t="s">
        <v>27</v>
      </c>
      <c r="D114" s="54" t="s">
        <v>551</v>
      </c>
      <c r="E114" s="54" t="s">
        <v>17</v>
      </c>
      <c r="F114" s="109">
        <v>709.947</v>
      </c>
      <c r="G114" s="159">
        <v>709.947</v>
      </c>
      <c r="H114" s="158"/>
    </row>
    <row r="115" spans="1:8" ht="37.5" outlineLevel="7" x14ac:dyDescent="0.25">
      <c r="A115" s="53" t="s">
        <v>18</v>
      </c>
      <c r="B115" s="54" t="s">
        <v>41</v>
      </c>
      <c r="C115" s="54" t="s">
        <v>27</v>
      </c>
      <c r="D115" s="54" t="s">
        <v>551</v>
      </c>
      <c r="E115" s="54" t="s">
        <v>19</v>
      </c>
      <c r="F115" s="109">
        <f>F116</f>
        <v>49.44</v>
      </c>
      <c r="G115" s="109">
        <f>G116</f>
        <v>49.44</v>
      </c>
      <c r="H115" s="158"/>
    </row>
    <row r="116" spans="1:8" ht="37.5" outlineLevel="7" x14ac:dyDescent="0.25">
      <c r="A116" s="53" t="s">
        <v>20</v>
      </c>
      <c r="B116" s="54" t="s">
        <v>41</v>
      </c>
      <c r="C116" s="54" t="s">
        <v>27</v>
      </c>
      <c r="D116" s="54" t="s">
        <v>551</v>
      </c>
      <c r="E116" s="54" t="s">
        <v>21</v>
      </c>
      <c r="F116" s="109">
        <v>49.44</v>
      </c>
      <c r="G116" s="159">
        <v>49.44</v>
      </c>
      <c r="H116" s="158"/>
    </row>
    <row r="117" spans="1:8" ht="76.5" customHeight="1" outlineLevel="7" x14ac:dyDescent="0.25">
      <c r="A117" s="33" t="s">
        <v>542</v>
      </c>
      <c r="B117" s="54" t="s">
        <v>41</v>
      </c>
      <c r="C117" s="54" t="s">
        <v>27</v>
      </c>
      <c r="D117" s="54" t="s">
        <v>552</v>
      </c>
      <c r="E117" s="54" t="s">
        <v>8</v>
      </c>
      <c r="F117" s="107">
        <f>F118+F120</f>
        <v>768.47399999999993</v>
      </c>
      <c r="G117" s="107">
        <f>G118+G120</f>
        <v>768.47399999999993</v>
      </c>
      <c r="H117" s="158"/>
    </row>
    <row r="118" spans="1:8" ht="75.75" customHeight="1" outlineLevel="7" x14ac:dyDescent="0.25">
      <c r="A118" s="53" t="s">
        <v>14</v>
      </c>
      <c r="B118" s="54" t="s">
        <v>41</v>
      </c>
      <c r="C118" s="54" t="s">
        <v>27</v>
      </c>
      <c r="D118" s="54" t="s">
        <v>552</v>
      </c>
      <c r="E118" s="54" t="s">
        <v>15</v>
      </c>
      <c r="F118" s="107">
        <f>F119</f>
        <v>754.65</v>
      </c>
      <c r="G118" s="107">
        <f>G119</f>
        <v>754.65</v>
      </c>
      <c r="H118" s="158"/>
    </row>
    <row r="119" spans="1:8" ht="37.5" outlineLevel="7" x14ac:dyDescent="0.25">
      <c r="A119" s="53" t="s">
        <v>16</v>
      </c>
      <c r="B119" s="54" t="s">
        <v>41</v>
      </c>
      <c r="C119" s="54" t="s">
        <v>27</v>
      </c>
      <c r="D119" s="54" t="s">
        <v>552</v>
      </c>
      <c r="E119" s="54" t="s">
        <v>17</v>
      </c>
      <c r="F119" s="109">
        <v>754.65</v>
      </c>
      <c r="G119" s="159">
        <v>754.65</v>
      </c>
      <c r="H119" s="158"/>
    </row>
    <row r="120" spans="1:8" ht="37.5" outlineLevel="7" x14ac:dyDescent="0.25">
      <c r="A120" s="53" t="s">
        <v>18</v>
      </c>
      <c r="B120" s="54" t="s">
        <v>41</v>
      </c>
      <c r="C120" s="54" t="s">
        <v>27</v>
      </c>
      <c r="D120" s="54" t="s">
        <v>552</v>
      </c>
      <c r="E120" s="54" t="s">
        <v>19</v>
      </c>
      <c r="F120" s="107">
        <f>F121</f>
        <v>13.824</v>
      </c>
      <c r="G120" s="107">
        <f>G121</f>
        <v>13.824</v>
      </c>
      <c r="H120" s="158"/>
    </row>
    <row r="121" spans="1:8" ht="38.25" customHeight="1" outlineLevel="7" x14ac:dyDescent="0.25">
      <c r="A121" s="53" t="s">
        <v>20</v>
      </c>
      <c r="B121" s="54" t="s">
        <v>41</v>
      </c>
      <c r="C121" s="54" t="s">
        <v>27</v>
      </c>
      <c r="D121" s="54" t="s">
        <v>552</v>
      </c>
      <c r="E121" s="54" t="s">
        <v>21</v>
      </c>
      <c r="F121" s="109">
        <v>13.824</v>
      </c>
      <c r="G121" s="159">
        <v>13.824</v>
      </c>
      <c r="H121" s="158"/>
    </row>
    <row r="122" spans="1:8" ht="37.5" outlineLevel="1" x14ac:dyDescent="0.25">
      <c r="A122" s="53" t="s">
        <v>57</v>
      </c>
      <c r="B122" s="54" t="s">
        <v>41</v>
      </c>
      <c r="C122" s="54" t="s">
        <v>58</v>
      </c>
      <c r="D122" s="54" t="s">
        <v>161</v>
      </c>
      <c r="E122" s="54" t="s">
        <v>8</v>
      </c>
      <c r="F122" s="107">
        <f t="shared" ref="F122:G126" si="4">F123</f>
        <v>65</v>
      </c>
      <c r="G122" s="107">
        <f t="shared" si="4"/>
        <v>65</v>
      </c>
      <c r="H122" s="158"/>
    </row>
    <row r="123" spans="1:8" ht="42" customHeight="1" outlineLevel="2" x14ac:dyDescent="0.25">
      <c r="A123" s="53" t="s">
        <v>59</v>
      </c>
      <c r="B123" s="54" t="s">
        <v>41</v>
      </c>
      <c r="C123" s="54" t="s">
        <v>60</v>
      </c>
      <c r="D123" s="54" t="s">
        <v>161</v>
      </c>
      <c r="E123" s="54" t="s">
        <v>8</v>
      </c>
      <c r="F123" s="107">
        <f t="shared" si="4"/>
        <v>65</v>
      </c>
      <c r="G123" s="107">
        <f t="shared" si="4"/>
        <v>65</v>
      </c>
      <c r="H123" s="158"/>
    </row>
    <row r="124" spans="1:8" ht="37.5" outlineLevel="4" x14ac:dyDescent="0.25">
      <c r="A124" s="53" t="s">
        <v>176</v>
      </c>
      <c r="B124" s="54" t="s">
        <v>41</v>
      </c>
      <c r="C124" s="54" t="s">
        <v>60</v>
      </c>
      <c r="D124" s="54" t="s">
        <v>162</v>
      </c>
      <c r="E124" s="54" t="s">
        <v>8</v>
      </c>
      <c r="F124" s="107">
        <f t="shared" si="4"/>
        <v>65</v>
      </c>
      <c r="G124" s="107">
        <f t="shared" si="4"/>
        <v>65</v>
      </c>
      <c r="H124" s="158"/>
    </row>
    <row r="125" spans="1:8" ht="37.5" outlineLevel="5" x14ac:dyDescent="0.25">
      <c r="A125" s="53" t="s">
        <v>61</v>
      </c>
      <c r="B125" s="54" t="s">
        <v>41</v>
      </c>
      <c r="C125" s="54" t="s">
        <v>60</v>
      </c>
      <c r="D125" s="54" t="s">
        <v>177</v>
      </c>
      <c r="E125" s="54" t="s">
        <v>8</v>
      </c>
      <c r="F125" s="107">
        <f t="shared" si="4"/>
        <v>65</v>
      </c>
      <c r="G125" s="107">
        <f t="shared" si="4"/>
        <v>65</v>
      </c>
      <c r="H125" s="158"/>
    </row>
    <row r="126" spans="1:8" ht="37.5" outlineLevel="6" x14ac:dyDescent="0.25">
      <c r="A126" s="53" t="s">
        <v>18</v>
      </c>
      <c r="B126" s="54" t="s">
        <v>41</v>
      </c>
      <c r="C126" s="54" t="s">
        <v>60</v>
      </c>
      <c r="D126" s="54" t="s">
        <v>177</v>
      </c>
      <c r="E126" s="54" t="s">
        <v>19</v>
      </c>
      <c r="F126" s="107">
        <f t="shared" si="4"/>
        <v>65</v>
      </c>
      <c r="G126" s="107">
        <f t="shared" si="4"/>
        <v>65</v>
      </c>
      <c r="H126" s="158"/>
    </row>
    <row r="127" spans="1:8" ht="39" customHeight="1" outlineLevel="7" x14ac:dyDescent="0.25">
      <c r="A127" s="53" t="s">
        <v>20</v>
      </c>
      <c r="B127" s="54" t="s">
        <v>41</v>
      </c>
      <c r="C127" s="54" t="s">
        <v>60</v>
      </c>
      <c r="D127" s="54" t="s">
        <v>177</v>
      </c>
      <c r="E127" s="54" t="s">
        <v>21</v>
      </c>
      <c r="F127" s="109">
        <v>65</v>
      </c>
      <c r="G127" s="159">
        <v>65</v>
      </c>
      <c r="H127" s="158"/>
    </row>
    <row r="128" spans="1:8" outlineLevel="7" x14ac:dyDescent="0.25">
      <c r="A128" s="53" t="s">
        <v>149</v>
      </c>
      <c r="B128" s="54" t="s">
        <v>41</v>
      </c>
      <c r="C128" s="54" t="s">
        <v>62</v>
      </c>
      <c r="D128" s="54" t="s">
        <v>161</v>
      </c>
      <c r="E128" s="54" t="s">
        <v>8</v>
      </c>
      <c r="F128" s="107">
        <f>F135+F141+F129</f>
        <v>10186.49</v>
      </c>
      <c r="G128" s="107">
        <f>G135+G141+G129</f>
        <v>10186.49</v>
      </c>
      <c r="H128" s="158"/>
    </row>
    <row r="129" spans="1:8" outlineLevel="7" x14ac:dyDescent="0.25">
      <c r="A129" s="53" t="s">
        <v>151</v>
      </c>
      <c r="B129" s="54" t="s">
        <v>41</v>
      </c>
      <c r="C129" s="54" t="s">
        <v>152</v>
      </c>
      <c r="D129" s="54" t="s">
        <v>161</v>
      </c>
      <c r="E129" s="54" t="s">
        <v>8</v>
      </c>
      <c r="F129" s="107">
        <f t="shared" ref="F129:G131" si="5">F130</f>
        <v>374.49</v>
      </c>
      <c r="G129" s="107">
        <f t="shared" si="5"/>
        <v>374.49</v>
      </c>
      <c r="H129" s="158"/>
    </row>
    <row r="130" spans="1:8" ht="37.5" outlineLevel="7" x14ac:dyDescent="0.25">
      <c r="A130" s="53" t="s">
        <v>176</v>
      </c>
      <c r="B130" s="54" t="s">
        <v>41</v>
      </c>
      <c r="C130" s="54" t="s">
        <v>152</v>
      </c>
      <c r="D130" s="54" t="s">
        <v>162</v>
      </c>
      <c r="E130" s="54" t="s">
        <v>8</v>
      </c>
      <c r="F130" s="107">
        <f t="shared" si="5"/>
        <v>374.49</v>
      </c>
      <c r="G130" s="107">
        <f t="shared" si="5"/>
        <v>374.49</v>
      </c>
      <c r="H130" s="158"/>
    </row>
    <row r="131" spans="1:8" outlineLevel="7" x14ac:dyDescent="0.25">
      <c r="A131" s="53" t="s">
        <v>548</v>
      </c>
      <c r="B131" s="54" t="s">
        <v>41</v>
      </c>
      <c r="C131" s="54" t="s">
        <v>152</v>
      </c>
      <c r="D131" s="54" t="s">
        <v>547</v>
      </c>
      <c r="E131" s="54" t="s">
        <v>8</v>
      </c>
      <c r="F131" s="107">
        <f t="shared" si="5"/>
        <v>374.49</v>
      </c>
      <c r="G131" s="107">
        <f t="shared" si="5"/>
        <v>374.49</v>
      </c>
      <c r="H131" s="158"/>
    </row>
    <row r="132" spans="1:8" ht="133.5" customHeight="1" outlineLevel="7" x14ac:dyDescent="0.25">
      <c r="A132" s="33" t="s">
        <v>544</v>
      </c>
      <c r="B132" s="54" t="s">
        <v>41</v>
      </c>
      <c r="C132" s="54" t="s">
        <v>152</v>
      </c>
      <c r="D132" s="54" t="s">
        <v>567</v>
      </c>
      <c r="E132" s="54" t="s">
        <v>8</v>
      </c>
      <c r="F132" s="107">
        <f t="shared" ref="F132:G133" si="6">F133</f>
        <v>374.49</v>
      </c>
      <c r="G132" s="107">
        <f t="shared" si="6"/>
        <v>374.49</v>
      </c>
      <c r="H132" s="158"/>
    </row>
    <row r="133" spans="1:8" ht="37.5" outlineLevel="7" x14ac:dyDescent="0.25">
      <c r="A133" s="53" t="s">
        <v>18</v>
      </c>
      <c r="B133" s="54" t="s">
        <v>41</v>
      </c>
      <c r="C133" s="54" t="s">
        <v>152</v>
      </c>
      <c r="D133" s="54" t="s">
        <v>567</v>
      </c>
      <c r="E133" s="54" t="s">
        <v>19</v>
      </c>
      <c r="F133" s="107">
        <f t="shared" si="6"/>
        <v>374.49</v>
      </c>
      <c r="G133" s="107">
        <f t="shared" si="6"/>
        <v>374.49</v>
      </c>
      <c r="H133" s="158"/>
    </row>
    <row r="134" spans="1:8" ht="39" customHeight="1" outlineLevel="7" x14ac:dyDescent="0.25">
      <c r="A134" s="53" t="s">
        <v>20</v>
      </c>
      <c r="B134" s="54" t="s">
        <v>41</v>
      </c>
      <c r="C134" s="54" t="s">
        <v>152</v>
      </c>
      <c r="D134" s="54" t="s">
        <v>567</v>
      </c>
      <c r="E134" s="54" t="s">
        <v>21</v>
      </c>
      <c r="F134" s="107">
        <v>374.49</v>
      </c>
      <c r="G134" s="159">
        <v>374.49</v>
      </c>
      <c r="H134" s="158"/>
    </row>
    <row r="135" spans="1:8" outlineLevel="7" x14ac:dyDescent="0.25">
      <c r="A135" s="53" t="s">
        <v>65</v>
      </c>
      <c r="B135" s="54" t="s">
        <v>41</v>
      </c>
      <c r="C135" s="54" t="s">
        <v>66</v>
      </c>
      <c r="D135" s="54" t="s">
        <v>161</v>
      </c>
      <c r="E135" s="54" t="s">
        <v>8</v>
      </c>
      <c r="F135" s="107">
        <f t="shared" ref="F135:G139" si="7">F136</f>
        <v>8377</v>
      </c>
      <c r="G135" s="107">
        <f t="shared" si="7"/>
        <v>8377</v>
      </c>
      <c r="H135" s="158"/>
    </row>
    <row r="136" spans="1:8" ht="55.5" customHeight="1" outlineLevel="7" x14ac:dyDescent="0.25">
      <c r="A136" s="53" t="s">
        <v>574</v>
      </c>
      <c r="B136" s="54" t="s">
        <v>41</v>
      </c>
      <c r="C136" s="54" t="s">
        <v>66</v>
      </c>
      <c r="D136" s="54" t="s">
        <v>178</v>
      </c>
      <c r="E136" s="54" t="s">
        <v>8</v>
      </c>
      <c r="F136" s="107">
        <f t="shared" si="7"/>
        <v>8377</v>
      </c>
      <c r="G136" s="107">
        <f t="shared" si="7"/>
        <v>8377</v>
      </c>
      <c r="H136" s="158"/>
    </row>
    <row r="137" spans="1:8" ht="36.75" customHeight="1" outlineLevel="7" x14ac:dyDescent="0.25">
      <c r="A137" s="53" t="s">
        <v>575</v>
      </c>
      <c r="B137" s="54" t="s">
        <v>41</v>
      </c>
      <c r="C137" s="54" t="s">
        <v>66</v>
      </c>
      <c r="D137" s="54" t="s">
        <v>179</v>
      </c>
      <c r="E137" s="54" t="s">
        <v>8</v>
      </c>
      <c r="F137" s="107">
        <f>F138</f>
        <v>8377</v>
      </c>
      <c r="G137" s="107">
        <f>G138</f>
        <v>8377</v>
      </c>
      <c r="H137" s="158"/>
    </row>
    <row r="138" spans="1:8" ht="54.75" customHeight="1" outlineLevel="7" x14ac:dyDescent="0.25">
      <c r="A138" s="53" t="s">
        <v>67</v>
      </c>
      <c r="B138" s="54" t="s">
        <v>41</v>
      </c>
      <c r="C138" s="54" t="s">
        <v>66</v>
      </c>
      <c r="D138" s="54" t="s">
        <v>180</v>
      </c>
      <c r="E138" s="54" t="s">
        <v>8</v>
      </c>
      <c r="F138" s="107">
        <f t="shared" si="7"/>
        <v>8377</v>
      </c>
      <c r="G138" s="107">
        <f t="shared" si="7"/>
        <v>8377</v>
      </c>
      <c r="H138" s="158"/>
    </row>
    <row r="139" spans="1:8" ht="37.5" outlineLevel="7" x14ac:dyDescent="0.25">
      <c r="A139" s="53" t="s">
        <v>18</v>
      </c>
      <c r="B139" s="54" t="s">
        <v>41</v>
      </c>
      <c r="C139" s="54" t="s">
        <v>66</v>
      </c>
      <c r="D139" s="54" t="s">
        <v>180</v>
      </c>
      <c r="E139" s="54" t="s">
        <v>19</v>
      </c>
      <c r="F139" s="107">
        <f t="shared" si="7"/>
        <v>8377</v>
      </c>
      <c r="G139" s="107">
        <f t="shared" si="7"/>
        <v>8377</v>
      </c>
      <c r="H139" s="158"/>
    </row>
    <row r="140" spans="1:8" ht="38.25" customHeight="1" outlineLevel="7" x14ac:dyDescent="0.25">
      <c r="A140" s="53" t="s">
        <v>20</v>
      </c>
      <c r="B140" s="54" t="s">
        <v>41</v>
      </c>
      <c r="C140" s="54" t="s">
        <v>66</v>
      </c>
      <c r="D140" s="54" t="s">
        <v>180</v>
      </c>
      <c r="E140" s="54" t="s">
        <v>21</v>
      </c>
      <c r="F140" s="109">
        <v>8377</v>
      </c>
      <c r="G140" s="159">
        <v>8377</v>
      </c>
      <c r="H140" s="158"/>
    </row>
    <row r="141" spans="1:8" ht="21" customHeight="1" outlineLevel="2" x14ac:dyDescent="0.25">
      <c r="A141" s="53" t="s">
        <v>69</v>
      </c>
      <c r="B141" s="54" t="s">
        <v>41</v>
      </c>
      <c r="C141" s="54" t="s">
        <v>70</v>
      </c>
      <c r="D141" s="54" t="s">
        <v>161</v>
      </c>
      <c r="E141" s="54" t="s">
        <v>8</v>
      </c>
      <c r="F141" s="107">
        <f>F142</f>
        <v>1435</v>
      </c>
      <c r="G141" s="107">
        <f>G142</f>
        <v>1435</v>
      </c>
      <c r="H141" s="158"/>
    </row>
    <row r="142" spans="1:8" ht="41.25" customHeight="1" outlineLevel="3" x14ac:dyDescent="0.25">
      <c r="A142" s="53" t="s">
        <v>576</v>
      </c>
      <c r="B142" s="54" t="s">
        <v>41</v>
      </c>
      <c r="C142" s="54" t="s">
        <v>70</v>
      </c>
      <c r="D142" s="54" t="s">
        <v>168</v>
      </c>
      <c r="E142" s="54" t="s">
        <v>8</v>
      </c>
      <c r="F142" s="107">
        <f>F143</f>
        <v>1435</v>
      </c>
      <c r="G142" s="107">
        <f>G143</f>
        <v>1435</v>
      </c>
      <c r="H142" s="158"/>
    </row>
    <row r="143" spans="1:8" ht="55.5" customHeight="1" outlineLevel="3" x14ac:dyDescent="0.25">
      <c r="A143" s="53" t="s">
        <v>475</v>
      </c>
      <c r="B143" s="54" t="s">
        <v>41</v>
      </c>
      <c r="C143" s="54" t="s">
        <v>70</v>
      </c>
      <c r="D143" s="54" t="s">
        <v>292</v>
      </c>
      <c r="E143" s="54" t="s">
        <v>8</v>
      </c>
      <c r="F143" s="109">
        <f>F147+F144</f>
        <v>1435</v>
      </c>
      <c r="G143" s="109">
        <f>G147+G144</f>
        <v>1435</v>
      </c>
      <c r="H143" s="158"/>
    </row>
    <row r="144" spans="1:8" ht="37.5" outlineLevel="3" x14ac:dyDescent="0.25">
      <c r="A144" s="53" t="s">
        <v>340</v>
      </c>
      <c r="B144" s="54" t="s">
        <v>41</v>
      </c>
      <c r="C144" s="54" t="s">
        <v>70</v>
      </c>
      <c r="D144" s="54" t="s">
        <v>341</v>
      </c>
      <c r="E144" s="54" t="s">
        <v>8</v>
      </c>
      <c r="F144" s="109">
        <f>F145</f>
        <v>30</v>
      </c>
      <c r="G144" s="109">
        <f>G145</f>
        <v>30</v>
      </c>
      <c r="H144" s="158"/>
    </row>
    <row r="145" spans="1:8" ht="37.5" outlineLevel="3" x14ac:dyDescent="0.25">
      <c r="A145" s="53" t="s">
        <v>18</v>
      </c>
      <c r="B145" s="54" t="s">
        <v>41</v>
      </c>
      <c r="C145" s="54" t="s">
        <v>70</v>
      </c>
      <c r="D145" s="54" t="s">
        <v>341</v>
      </c>
      <c r="E145" s="54" t="s">
        <v>19</v>
      </c>
      <c r="F145" s="109">
        <f>F146</f>
        <v>30</v>
      </c>
      <c r="G145" s="109">
        <f>G146</f>
        <v>30</v>
      </c>
      <c r="H145" s="158"/>
    </row>
    <row r="146" spans="1:8" ht="37.5" customHeight="1" outlineLevel="3" x14ac:dyDescent="0.25">
      <c r="A146" s="53" t="s">
        <v>20</v>
      </c>
      <c r="B146" s="54" t="s">
        <v>41</v>
      </c>
      <c r="C146" s="54" t="s">
        <v>70</v>
      </c>
      <c r="D146" s="54" t="s">
        <v>341</v>
      </c>
      <c r="E146" s="54" t="s">
        <v>21</v>
      </c>
      <c r="F146" s="109">
        <v>30</v>
      </c>
      <c r="G146" s="109">
        <v>30</v>
      </c>
      <c r="H146" s="158"/>
    </row>
    <row r="147" spans="1:8" outlineLevel="5" x14ac:dyDescent="0.25">
      <c r="A147" s="53" t="s">
        <v>71</v>
      </c>
      <c r="B147" s="54" t="s">
        <v>41</v>
      </c>
      <c r="C147" s="54" t="s">
        <v>70</v>
      </c>
      <c r="D147" s="54" t="s">
        <v>181</v>
      </c>
      <c r="E147" s="54" t="s">
        <v>8</v>
      </c>
      <c r="F147" s="107">
        <f>F148</f>
        <v>1405</v>
      </c>
      <c r="G147" s="107">
        <f>G148</f>
        <v>1405</v>
      </c>
      <c r="H147" s="158"/>
    </row>
    <row r="148" spans="1:8" ht="37.5" outlineLevel="6" x14ac:dyDescent="0.25">
      <c r="A148" s="53" t="s">
        <v>18</v>
      </c>
      <c r="B148" s="54" t="s">
        <v>41</v>
      </c>
      <c r="C148" s="54" t="s">
        <v>70</v>
      </c>
      <c r="D148" s="54" t="s">
        <v>181</v>
      </c>
      <c r="E148" s="54" t="s">
        <v>19</v>
      </c>
      <c r="F148" s="107">
        <f>F149</f>
        <v>1405</v>
      </c>
      <c r="G148" s="107">
        <f>G149</f>
        <v>1405</v>
      </c>
      <c r="H148" s="158"/>
    </row>
    <row r="149" spans="1:8" ht="38.25" customHeight="1" outlineLevel="7" x14ac:dyDescent="0.25">
      <c r="A149" s="53" t="s">
        <v>20</v>
      </c>
      <c r="B149" s="54" t="s">
        <v>41</v>
      </c>
      <c r="C149" s="54" t="s">
        <v>70</v>
      </c>
      <c r="D149" s="54" t="s">
        <v>181</v>
      </c>
      <c r="E149" s="54" t="s">
        <v>21</v>
      </c>
      <c r="F149" s="109">
        <v>1405</v>
      </c>
      <c r="G149" s="159">
        <v>1405</v>
      </c>
      <c r="H149" s="158"/>
    </row>
    <row r="150" spans="1:8" outlineLevel="1" x14ac:dyDescent="0.25">
      <c r="A150" s="53" t="s">
        <v>72</v>
      </c>
      <c r="B150" s="54" t="s">
        <v>41</v>
      </c>
      <c r="C150" s="54" t="s">
        <v>73</v>
      </c>
      <c r="D150" s="54" t="s">
        <v>161</v>
      </c>
      <c r="E150" s="54" t="s">
        <v>8</v>
      </c>
      <c r="F150" s="111">
        <f>F151+F157+F169</f>
        <v>5300</v>
      </c>
      <c r="G150" s="111">
        <f>G151+G157+G169</f>
        <v>5300</v>
      </c>
      <c r="H150" s="158"/>
    </row>
    <row r="151" spans="1:8" outlineLevel="1" x14ac:dyDescent="0.25">
      <c r="A151" s="53" t="s">
        <v>74</v>
      </c>
      <c r="B151" s="54" t="s">
        <v>41</v>
      </c>
      <c r="C151" s="54" t="s">
        <v>75</v>
      </c>
      <c r="D151" s="54" t="s">
        <v>161</v>
      </c>
      <c r="E151" s="54" t="s">
        <v>8</v>
      </c>
      <c r="F151" s="107">
        <f t="shared" ref="F151:G155" si="8">F152</f>
        <v>1000</v>
      </c>
      <c r="G151" s="107">
        <f t="shared" si="8"/>
        <v>1000</v>
      </c>
      <c r="H151" s="158"/>
    </row>
    <row r="152" spans="1:8" ht="57" customHeight="1" outlineLevel="1" x14ac:dyDescent="0.25">
      <c r="A152" s="53" t="s">
        <v>574</v>
      </c>
      <c r="B152" s="54" t="s">
        <v>41</v>
      </c>
      <c r="C152" s="54" t="s">
        <v>75</v>
      </c>
      <c r="D152" s="54" t="s">
        <v>178</v>
      </c>
      <c r="E152" s="54" t="s">
        <v>8</v>
      </c>
      <c r="F152" s="107">
        <f t="shared" si="8"/>
        <v>1000</v>
      </c>
      <c r="G152" s="107">
        <f t="shared" si="8"/>
        <v>1000</v>
      </c>
      <c r="H152" s="158"/>
    </row>
    <row r="153" spans="1:8" ht="56.25" outlineLevel="1" x14ac:dyDescent="0.25">
      <c r="A153" s="53" t="s">
        <v>578</v>
      </c>
      <c r="B153" s="54" t="s">
        <v>41</v>
      </c>
      <c r="C153" s="54" t="s">
        <v>75</v>
      </c>
      <c r="D153" s="54" t="s">
        <v>182</v>
      </c>
      <c r="E153" s="54" t="s">
        <v>8</v>
      </c>
      <c r="F153" s="107">
        <f t="shared" si="8"/>
        <v>1000</v>
      </c>
      <c r="G153" s="107">
        <f t="shared" si="8"/>
        <v>1000</v>
      </c>
      <c r="H153" s="158"/>
    </row>
    <row r="154" spans="1:8" ht="73.5" customHeight="1" outlineLevel="1" x14ac:dyDescent="0.25">
      <c r="A154" s="59" t="s">
        <v>76</v>
      </c>
      <c r="B154" s="54" t="s">
        <v>41</v>
      </c>
      <c r="C154" s="54" t="s">
        <v>75</v>
      </c>
      <c r="D154" s="54" t="s">
        <v>183</v>
      </c>
      <c r="E154" s="54" t="s">
        <v>8</v>
      </c>
      <c r="F154" s="107">
        <f t="shared" si="8"/>
        <v>1000</v>
      </c>
      <c r="G154" s="107">
        <f t="shared" si="8"/>
        <v>1000</v>
      </c>
      <c r="H154" s="158"/>
    </row>
    <row r="155" spans="1:8" ht="37.5" outlineLevel="1" x14ac:dyDescent="0.25">
      <c r="A155" s="53" t="s">
        <v>18</v>
      </c>
      <c r="B155" s="54" t="s">
        <v>41</v>
      </c>
      <c r="C155" s="54" t="s">
        <v>75</v>
      </c>
      <c r="D155" s="54" t="s">
        <v>183</v>
      </c>
      <c r="E155" s="54" t="s">
        <v>19</v>
      </c>
      <c r="F155" s="107">
        <f t="shared" si="8"/>
        <v>1000</v>
      </c>
      <c r="G155" s="107">
        <f t="shared" si="8"/>
        <v>1000</v>
      </c>
      <c r="H155" s="158"/>
    </row>
    <row r="156" spans="1:8" ht="36.75" customHeight="1" outlineLevel="1" x14ac:dyDescent="0.25">
      <c r="A156" s="53" t="s">
        <v>20</v>
      </c>
      <c r="B156" s="54" t="s">
        <v>41</v>
      </c>
      <c r="C156" s="54" t="s">
        <v>75</v>
      </c>
      <c r="D156" s="54" t="s">
        <v>183</v>
      </c>
      <c r="E156" s="54" t="s">
        <v>21</v>
      </c>
      <c r="F156" s="109">
        <v>1000</v>
      </c>
      <c r="G156" s="159">
        <v>1000</v>
      </c>
      <c r="H156" s="158"/>
    </row>
    <row r="157" spans="1:8" outlineLevel="1" x14ac:dyDescent="0.25">
      <c r="A157" s="53" t="s">
        <v>77</v>
      </c>
      <c r="B157" s="54" t="s">
        <v>41</v>
      </c>
      <c r="C157" s="54" t="s">
        <v>78</v>
      </c>
      <c r="D157" s="54" t="s">
        <v>161</v>
      </c>
      <c r="E157" s="54" t="s">
        <v>8</v>
      </c>
      <c r="F157" s="107">
        <f t="shared" ref="F157:G161" si="9">F158</f>
        <v>4050</v>
      </c>
      <c r="G157" s="107">
        <f t="shared" si="9"/>
        <v>4050</v>
      </c>
      <c r="H157" s="158"/>
    </row>
    <row r="158" spans="1:8" ht="57.75" customHeight="1" outlineLevel="1" x14ac:dyDescent="0.25">
      <c r="A158" s="53" t="s">
        <v>574</v>
      </c>
      <c r="B158" s="54" t="s">
        <v>41</v>
      </c>
      <c r="C158" s="54" t="s">
        <v>78</v>
      </c>
      <c r="D158" s="54" t="s">
        <v>178</v>
      </c>
      <c r="E158" s="54" t="s">
        <v>8</v>
      </c>
      <c r="F158" s="107">
        <f t="shared" si="9"/>
        <v>4050</v>
      </c>
      <c r="G158" s="107">
        <f t="shared" si="9"/>
        <v>4050</v>
      </c>
      <c r="H158" s="158"/>
    </row>
    <row r="159" spans="1:8" ht="56.25" outlineLevel="1" x14ac:dyDescent="0.25">
      <c r="A159" s="53" t="s">
        <v>578</v>
      </c>
      <c r="B159" s="54" t="s">
        <v>41</v>
      </c>
      <c r="C159" s="54" t="s">
        <v>78</v>
      </c>
      <c r="D159" s="54" t="s">
        <v>182</v>
      </c>
      <c r="E159" s="54" t="s">
        <v>8</v>
      </c>
      <c r="F159" s="107">
        <f>F160+F163+F166</f>
        <v>4050</v>
      </c>
      <c r="G159" s="107">
        <f>G160+G163+G166</f>
        <v>4050</v>
      </c>
      <c r="H159" s="158"/>
    </row>
    <row r="160" spans="1:8" ht="75.75" customHeight="1" outlineLevel="1" x14ac:dyDescent="0.25">
      <c r="A160" s="59" t="s">
        <v>79</v>
      </c>
      <c r="B160" s="54" t="s">
        <v>41</v>
      </c>
      <c r="C160" s="54" t="s">
        <v>78</v>
      </c>
      <c r="D160" s="54" t="s">
        <v>184</v>
      </c>
      <c r="E160" s="54" t="s">
        <v>8</v>
      </c>
      <c r="F160" s="107">
        <f t="shared" si="9"/>
        <v>1000</v>
      </c>
      <c r="G160" s="107">
        <f t="shared" si="9"/>
        <v>1000</v>
      </c>
      <c r="H160" s="158"/>
    </row>
    <row r="161" spans="1:8" ht="37.5" outlineLevel="1" x14ac:dyDescent="0.25">
      <c r="A161" s="53" t="s">
        <v>18</v>
      </c>
      <c r="B161" s="54" t="s">
        <v>41</v>
      </c>
      <c r="C161" s="54" t="s">
        <v>78</v>
      </c>
      <c r="D161" s="54" t="s">
        <v>184</v>
      </c>
      <c r="E161" s="54" t="s">
        <v>19</v>
      </c>
      <c r="F161" s="107">
        <f t="shared" si="9"/>
        <v>1000</v>
      </c>
      <c r="G161" s="107">
        <f t="shared" si="9"/>
        <v>1000</v>
      </c>
      <c r="H161" s="158"/>
    </row>
    <row r="162" spans="1:8" ht="37.5" customHeight="1" outlineLevel="1" x14ac:dyDescent="0.25">
      <c r="A162" s="53" t="s">
        <v>20</v>
      </c>
      <c r="B162" s="54" t="s">
        <v>41</v>
      </c>
      <c r="C162" s="54" t="s">
        <v>78</v>
      </c>
      <c r="D162" s="54" t="s">
        <v>184</v>
      </c>
      <c r="E162" s="54" t="s">
        <v>21</v>
      </c>
      <c r="F162" s="109">
        <v>1000</v>
      </c>
      <c r="G162" s="159">
        <v>1000</v>
      </c>
      <c r="H162" s="158"/>
    </row>
    <row r="163" spans="1:8" ht="42.75" customHeight="1" outlineLevel="1" x14ac:dyDescent="0.25">
      <c r="A163" s="53" t="s">
        <v>373</v>
      </c>
      <c r="B163" s="54" t="s">
        <v>41</v>
      </c>
      <c r="C163" s="54" t="s">
        <v>78</v>
      </c>
      <c r="D163" s="54" t="s">
        <v>374</v>
      </c>
      <c r="E163" s="54" t="s">
        <v>8</v>
      </c>
      <c r="F163" s="109">
        <f>F164</f>
        <v>1050</v>
      </c>
      <c r="G163" s="109">
        <f>G164</f>
        <v>1050</v>
      </c>
      <c r="H163" s="158"/>
    </row>
    <row r="164" spans="1:8" outlineLevel="1" x14ac:dyDescent="0.25">
      <c r="A164" s="53" t="s">
        <v>22</v>
      </c>
      <c r="B164" s="54" t="s">
        <v>41</v>
      </c>
      <c r="C164" s="54" t="s">
        <v>78</v>
      </c>
      <c r="D164" s="54" t="s">
        <v>374</v>
      </c>
      <c r="E164" s="54" t="s">
        <v>23</v>
      </c>
      <c r="F164" s="109">
        <f>F165</f>
        <v>1050</v>
      </c>
      <c r="G164" s="109">
        <f>G165</f>
        <v>1050</v>
      </c>
      <c r="H164" s="158"/>
    </row>
    <row r="165" spans="1:8" ht="56.25" outlineLevel="1" x14ac:dyDescent="0.25">
      <c r="A165" s="53" t="s">
        <v>63</v>
      </c>
      <c r="B165" s="54" t="s">
        <v>41</v>
      </c>
      <c r="C165" s="54" t="s">
        <v>78</v>
      </c>
      <c r="D165" s="54" t="s">
        <v>374</v>
      </c>
      <c r="E165" s="54" t="s">
        <v>64</v>
      </c>
      <c r="F165" s="109">
        <v>1050</v>
      </c>
      <c r="G165" s="109">
        <v>1050</v>
      </c>
      <c r="H165" s="158"/>
    </row>
    <row r="166" spans="1:8" ht="56.25" outlineLevel="1" x14ac:dyDescent="0.25">
      <c r="A166" s="53" t="s">
        <v>403</v>
      </c>
      <c r="B166" s="54" t="s">
        <v>41</v>
      </c>
      <c r="C166" s="54" t="s">
        <v>78</v>
      </c>
      <c r="D166" s="54" t="s">
        <v>404</v>
      </c>
      <c r="E166" s="54" t="s">
        <v>8</v>
      </c>
      <c r="F166" s="109">
        <f>F167</f>
        <v>2000</v>
      </c>
      <c r="G166" s="109">
        <f>G167</f>
        <v>2000</v>
      </c>
      <c r="H166" s="158"/>
    </row>
    <row r="167" spans="1:8" ht="40.5" customHeight="1" outlineLevel="1" x14ac:dyDescent="0.25">
      <c r="A167" s="53" t="s">
        <v>405</v>
      </c>
      <c r="B167" s="54" t="s">
        <v>41</v>
      </c>
      <c r="C167" s="54" t="s">
        <v>78</v>
      </c>
      <c r="D167" s="54" t="s">
        <v>404</v>
      </c>
      <c r="E167" s="54" t="s">
        <v>406</v>
      </c>
      <c r="F167" s="109">
        <f>F168</f>
        <v>2000</v>
      </c>
      <c r="G167" s="109">
        <f>G168</f>
        <v>2000</v>
      </c>
      <c r="H167" s="158"/>
    </row>
    <row r="168" spans="1:8" outlineLevel="1" x14ac:dyDescent="0.25">
      <c r="A168" s="53" t="s">
        <v>407</v>
      </c>
      <c r="B168" s="54" t="s">
        <v>41</v>
      </c>
      <c r="C168" s="54" t="s">
        <v>78</v>
      </c>
      <c r="D168" s="54" t="s">
        <v>404</v>
      </c>
      <c r="E168" s="54" t="s">
        <v>408</v>
      </c>
      <c r="F168" s="109">
        <v>2000</v>
      </c>
      <c r="G168" s="109">
        <v>2000</v>
      </c>
      <c r="H168" s="158"/>
    </row>
    <row r="169" spans="1:8" outlineLevel="1" x14ac:dyDescent="0.25">
      <c r="A169" s="53" t="s">
        <v>80</v>
      </c>
      <c r="B169" s="54" t="s">
        <v>41</v>
      </c>
      <c r="C169" s="54" t="s">
        <v>81</v>
      </c>
      <c r="D169" s="54" t="s">
        <v>161</v>
      </c>
      <c r="E169" s="54" t="s">
        <v>8</v>
      </c>
      <c r="F169" s="107">
        <f t="shared" ref="F169:G172" si="10">F170</f>
        <v>250</v>
      </c>
      <c r="G169" s="107">
        <f t="shared" si="10"/>
        <v>250</v>
      </c>
      <c r="H169" s="158"/>
    </row>
    <row r="170" spans="1:8" ht="55.5" customHeight="1" outlineLevel="1" x14ac:dyDescent="0.25">
      <c r="A170" s="53" t="s">
        <v>574</v>
      </c>
      <c r="B170" s="54" t="s">
        <v>41</v>
      </c>
      <c r="C170" s="54" t="s">
        <v>81</v>
      </c>
      <c r="D170" s="54" t="s">
        <v>178</v>
      </c>
      <c r="E170" s="54" t="s">
        <v>8</v>
      </c>
      <c r="F170" s="107">
        <f t="shared" si="10"/>
        <v>250</v>
      </c>
      <c r="G170" s="107">
        <f t="shared" si="10"/>
        <v>250</v>
      </c>
      <c r="H170" s="158"/>
    </row>
    <row r="171" spans="1:8" ht="37.5" outlineLevel="1" x14ac:dyDescent="0.25">
      <c r="A171" s="59" t="s">
        <v>82</v>
      </c>
      <c r="B171" s="54" t="s">
        <v>41</v>
      </c>
      <c r="C171" s="54" t="s">
        <v>81</v>
      </c>
      <c r="D171" s="54" t="s">
        <v>185</v>
      </c>
      <c r="E171" s="54" t="s">
        <v>8</v>
      </c>
      <c r="F171" s="107">
        <f t="shared" si="10"/>
        <v>250</v>
      </c>
      <c r="G171" s="107">
        <f t="shared" si="10"/>
        <v>250</v>
      </c>
      <c r="H171" s="158"/>
    </row>
    <row r="172" spans="1:8" ht="37.5" outlineLevel="1" x14ac:dyDescent="0.25">
      <c r="A172" s="53" t="s">
        <v>18</v>
      </c>
      <c r="B172" s="54" t="s">
        <v>41</v>
      </c>
      <c r="C172" s="54" t="s">
        <v>81</v>
      </c>
      <c r="D172" s="54" t="s">
        <v>185</v>
      </c>
      <c r="E172" s="54" t="s">
        <v>19</v>
      </c>
      <c r="F172" s="107">
        <f t="shared" si="10"/>
        <v>250</v>
      </c>
      <c r="G172" s="107">
        <f t="shared" si="10"/>
        <v>250</v>
      </c>
      <c r="H172" s="158"/>
    </row>
    <row r="173" spans="1:8" ht="38.25" customHeight="1" outlineLevel="1" x14ac:dyDescent="0.25">
      <c r="A173" s="53" t="s">
        <v>20</v>
      </c>
      <c r="B173" s="54" t="s">
        <v>41</v>
      </c>
      <c r="C173" s="54" t="s">
        <v>81</v>
      </c>
      <c r="D173" s="54" t="s">
        <v>185</v>
      </c>
      <c r="E173" s="54" t="s">
        <v>21</v>
      </c>
      <c r="F173" s="109">
        <v>250</v>
      </c>
      <c r="G173" s="159">
        <v>250</v>
      </c>
      <c r="H173" s="158"/>
    </row>
    <row r="174" spans="1:8" outlineLevel="1" x14ac:dyDescent="0.25">
      <c r="A174" s="53" t="s">
        <v>83</v>
      </c>
      <c r="B174" s="54" t="s">
        <v>41</v>
      </c>
      <c r="C174" s="54" t="s">
        <v>84</v>
      </c>
      <c r="D174" s="54" t="s">
        <v>161</v>
      </c>
      <c r="E174" s="54" t="s">
        <v>8</v>
      </c>
      <c r="F174" s="107">
        <f>F175</f>
        <v>175</v>
      </c>
      <c r="G174" s="107">
        <f>G175</f>
        <v>175</v>
      </c>
      <c r="H174" s="158"/>
    </row>
    <row r="175" spans="1:8" ht="19.5" customHeight="1" outlineLevel="2" x14ac:dyDescent="0.25">
      <c r="A175" s="53" t="s">
        <v>85</v>
      </c>
      <c r="B175" s="54" t="s">
        <v>41</v>
      </c>
      <c r="C175" s="54" t="s">
        <v>86</v>
      </c>
      <c r="D175" s="54" t="s">
        <v>161</v>
      </c>
      <c r="E175" s="54" t="s">
        <v>8</v>
      </c>
      <c r="F175" s="107">
        <f>F176</f>
        <v>175</v>
      </c>
      <c r="G175" s="107">
        <f>G176</f>
        <v>175</v>
      </c>
      <c r="H175" s="158"/>
    </row>
    <row r="176" spans="1:8" ht="37.5" customHeight="1" outlineLevel="3" x14ac:dyDescent="0.25">
      <c r="A176" s="53" t="s">
        <v>579</v>
      </c>
      <c r="B176" s="54" t="s">
        <v>41</v>
      </c>
      <c r="C176" s="54" t="s">
        <v>86</v>
      </c>
      <c r="D176" s="54" t="s">
        <v>186</v>
      </c>
      <c r="E176" s="54" t="s">
        <v>8</v>
      </c>
      <c r="F176" s="107">
        <f>F177+F181+F184</f>
        <v>175</v>
      </c>
      <c r="G176" s="107">
        <f>G177+G181+G184</f>
        <v>175</v>
      </c>
      <c r="H176" s="158"/>
    </row>
    <row r="177" spans="1:8" ht="56.25" customHeight="1" outlineLevel="3" x14ac:dyDescent="0.25">
      <c r="A177" s="53" t="s">
        <v>595</v>
      </c>
      <c r="B177" s="54" t="s">
        <v>41</v>
      </c>
      <c r="C177" s="54" t="s">
        <v>86</v>
      </c>
      <c r="D177" s="54" t="s">
        <v>356</v>
      </c>
      <c r="E177" s="54" t="s">
        <v>8</v>
      </c>
      <c r="F177" s="107">
        <f t="shared" ref="F177:G179" si="11">F178</f>
        <v>100</v>
      </c>
      <c r="G177" s="107">
        <f t="shared" si="11"/>
        <v>100</v>
      </c>
      <c r="H177" s="158"/>
    </row>
    <row r="178" spans="1:8" ht="23.25" customHeight="1" outlineLevel="3" x14ac:dyDescent="0.25">
      <c r="A178" s="53" t="s">
        <v>357</v>
      </c>
      <c r="B178" s="54" t="s">
        <v>41</v>
      </c>
      <c r="C178" s="54" t="s">
        <v>86</v>
      </c>
      <c r="D178" s="54" t="s">
        <v>358</v>
      </c>
      <c r="E178" s="54" t="s">
        <v>8</v>
      </c>
      <c r="F178" s="107">
        <f t="shared" si="11"/>
        <v>100</v>
      </c>
      <c r="G178" s="107">
        <f t="shared" si="11"/>
        <v>100</v>
      </c>
      <c r="H178" s="158"/>
    </row>
    <row r="179" spans="1:8" ht="37.5" outlineLevel="3" x14ac:dyDescent="0.25">
      <c r="A179" s="53" t="s">
        <v>18</v>
      </c>
      <c r="B179" s="54" t="s">
        <v>41</v>
      </c>
      <c r="C179" s="54" t="s">
        <v>86</v>
      </c>
      <c r="D179" s="54" t="s">
        <v>358</v>
      </c>
      <c r="E179" s="54" t="s">
        <v>19</v>
      </c>
      <c r="F179" s="107">
        <f t="shared" si="11"/>
        <v>100</v>
      </c>
      <c r="G179" s="107">
        <f t="shared" si="11"/>
        <v>100</v>
      </c>
      <c r="H179" s="158"/>
    </row>
    <row r="180" spans="1:8" ht="37.5" customHeight="1" outlineLevel="3" x14ac:dyDescent="0.25">
      <c r="A180" s="53" t="s">
        <v>20</v>
      </c>
      <c r="B180" s="54" t="s">
        <v>41</v>
      </c>
      <c r="C180" s="54" t="s">
        <v>86</v>
      </c>
      <c r="D180" s="54" t="s">
        <v>358</v>
      </c>
      <c r="E180" s="54" t="s">
        <v>21</v>
      </c>
      <c r="F180" s="107">
        <v>100</v>
      </c>
      <c r="G180" s="107">
        <v>100</v>
      </c>
      <c r="H180" s="158"/>
    </row>
    <row r="181" spans="1:8" ht="37.5" outlineLevel="5" x14ac:dyDescent="0.25">
      <c r="A181" s="53" t="s">
        <v>88</v>
      </c>
      <c r="B181" s="54" t="s">
        <v>41</v>
      </c>
      <c r="C181" s="54" t="s">
        <v>86</v>
      </c>
      <c r="D181" s="54" t="s">
        <v>187</v>
      </c>
      <c r="E181" s="54" t="s">
        <v>8</v>
      </c>
      <c r="F181" s="107">
        <f>F182</f>
        <v>45</v>
      </c>
      <c r="G181" s="107">
        <f>G182</f>
        <v>45</v>
      </c>
      <c r="H181" s="158"/>
    </row>
    <row r="182" spans="1:8" ht="37.5" outlineLevel="6" x14ac:dyDescent="0.25">
      <c r="A182" s="53" t="s">
        <v>18</v>
      </c>
      <c r="B182" s="54" t="s">
        <v>41</v>
      </c>
      <c r="C182" s="54" t="s">
        <v>86</v>
      </c>
      <c r="D182" s="54" t="s">
        <v>187</v>
      </c>
      <c r="E182" s="54" t="s">
        <v>19</v>
      </c>
      <c r="F182" s="107">
        <f>F183</f>
        <v>45</v>
      </c>
      <c r="G182" s="107">
        <f>G183</f>
        <v>45</v>
      </c>
      <c r="H182" s="158"/>
    </row>
    <row r="183" spans="1:8" ht="38.25" customHeight="1" outlineLevel="7" x14ac:dyDescent="0.25">
      <c r="A183" s="53" t="s">
        <v>20</v>
      </c>
      <c r="B183" s="54" t="s">
        <v>41</v>
      </c>
      <c r="C183" s="54" t="s">
        <v>86</v>
      </c>
      <c r="D183" s="54" t="s">
        <v>187</v>
      </c>
      <c r="E183" s="54" t="s">
        <v>21</v>
      </c>
      <c r="F183" s="109">
        <v>45</v>
      </c>
      <c r="G183" s="159">
        <v>45</v>
      </c>
      <c r="H183" s="158"/>
    </row>
    <row r="184" spans="1:8" outlineLevel="5" x14ac:dyDescent="0.25">
      <c r="A184" s="53" t="s">
        <v>87</v>
      </c>
      <c r="B184" s="54" t="s">
        <v>41</v>
      </c>
      <c r="C184" s="54" t="s">
        <v>86</v>
      </c>
      <c r="D184" s="54" t="s">
        <v>359</v>
      </c>
      <c r="E184" s="54" t="s">
        <v>8</v>
      </c>
      <c r="F184" s="107">
        <f>F185</f>
        <v>30</v>
      </c>
      <c r="G184" s="107">
        <f>G185</f>
        <v>30</v>
      </c>
      <c r="H184" s="158"/>
    </row>
    <row r="185" spans="1:8" ht="37.5" outlineLevel="6" x14ac:dyDescent="0.25">
      <c r="A185" s="53" t="s">
        <v>18</v>
      </c>
      <c r="B185" s="54" t="s">
        <v>41</v>
      </c>
      <c r="C185" s="54" t="s">
        <v>86</v>
      </c>
      <c r="D185" s="54" t="s">
        <v>359</v>
      </c>
      <c r="E185" s="54" t="s">
        <v>19</v>
      </c>
      <c r="F185" s="107">
        <f>F186</f>
        <v>30</v>
      </c>
      <c r="G185" s="107">
        <f>G186</f>
        <v>30</v>
      </c>
      <c r="H185" s="158"/>
    </row>
    <row r="186" spans="1:8" ht="37.5" customHeight="1" outlineLevel="7" x14ac:dyDescent="0.25">
      <c r="A186" s="53" t="s">
        <v>20</v>
      </c>
      <c r="B186" s="54" t="s">
        <v>41</v>
      </c>
      <c r="C186" s="54" t="s">
        <v>86</v>
      </c>
      <c r="D186" s="54" t="s">
        <v>359</v>
      </c>
      <c r="E186" s="54" t="s">
        <v>21</v>
      </c>
      <c r="F186" s="109">
        <v>30</v>
      </c>
      <c r="G186" s="159">
        <v>30</v>
      </c>
      <c r="H186" s="158"/>
    </row>
    <row r="187" spans="1:8" outlineLevel="1" x14ac:dyDescent="0.25">
      <c r="A187" s="53" t="s">
        <v>89</v>
      </c>
      <c r="B187" s="54" t="s">
        <v>41</v>
      </c>
      <c r="C187" s="54" t="s">
        <v>90</v>
      </c>
      <c r="D187" s="54" t="s">
        <v>161</v>
      </c>
      <c r="E187" s="54" t="s">
        <v>8</v>
      </c>
      <c r="F187" s="107">
        <f>F188</f>
        <v>12984.964</v>
      </c>
      <c r="G187" s="107">
        <f>G188</f>
        <v>12084.964</v>
      </c>
      <c r="H187" s="158"/>
    </row>
    <row r="188" spans="1:8" outlineLevel="2" x14ac:dyDescent="0.25">
      <c r="A188" s="53" t="s">
        <v>384</v>
      </c>
      <c r="B188" s="54" t="s">
        <v>41</v>
      </c>
      <c r="C188" s="54" t="s">
        <v>383</v>
      </c>
      <c r="D188" s="54" t="s">
        <v>161</v>
      </c>
      <c r="E188" s="54" t="s">
        <v>8</v>
      </c>
      <c r="F188" s="107">
        <f t="shared" ref="F188:G191" si="12">F189</f>
        <v>12984.964</v>
      </c>
      <c r="G188" s="107">
        <f t="shared" si="12"/>
        <v>12084.964</v>
      </c>
      <c r="H188" s="158"/>
    </row>
    <row r="189" spans="1:8" ht="35.25" customHeight="1" outlineLevel="3" x14ac:dyDescent="0.25">
      <c r="A189" s="53" t="s">
        <v>581</v>
      </c>
      <c r="B189" s="54" t="s">
        <v>41</v>
      </c>
      <c r="C189" s="54" t="s">
        <v>383</v>
      </c>
      <c r="D189" s="54" t="s">
        <v>188</v>
      </c>
      <c r="E189" s="54" t="s">
        <v>8</v>
      </c>
      <c r="F189" s="107">
        <f t="shared" si="12"/>
        <v>12984.964</v>
      </c>
      <c r="G189" s="107">
        <f t="shared" si="12"/>
        <v>12084.964</v>
      </c>
      <c r="H189" s="158"/>
    </row>
    <row r="190" spans="1:8" ht="56.25" outlineLevel="5" x14ac:dyDescent="0.25">
      <c r="A190" s="53" t="s">
        <v>93</v>
      </c>
      <c r="B190" s="54" t="s">
        <v>41</v>
      </c>
      <c r="C190" s="54" t="s">
        <v>383</v>
      </c>
      <c r="D190" s="54" t="s">
        <v>189</v>
      </c>
      <c r="E190" s="54" t="s">
        <v>8</v>
      </c>
      <c r="F190" s="107">
        <f t="shared" si="12"/>
        <v>12984.964</v>
      </c>
      <c r="G190" s="107">
        <f t="shared" si="12"/>
        <v>12084.964</v>
      </c>
      <c r="H190" s="158"/>
    </row>
    <row r="191" spans="1:8" ht="38.25" customHeight="1" outlineLevel="6" x14ac:dyDescent="0.25">
      <c r="A191" s="53" t="s">
        <v>53</v>
      </c>
      <c r="B191" s="54" t="s">
        <v>41</v>
      </c>
      <c r="C191" s="54" t="s">
        <v>383</v>
      </c>
      <c r="D191" s="54" t="s">
        <v>189</v>
      </c>
      <c r="E191" s="54" t="s">
        <v>54</v>
      </c>
      <c r="F191" s="107">
        <f t="shared" si="12"/>
        <v>12984.964</v>
      </c>
      <c r="G191" s="107">
        <f t="shared" si="12"/>
        <v>12084.964</v>
      </c>
      <c r="H191" s="158"/>
    </row>
    <row r="192" spans="1:8" outlineLevel="7" x14ac:dyDescent="0.25">
      <c r="A192" s="53" t="s">
        <v>94</v>
      </c>
      <c r="B192" s="54" t="s">
        <v>41</v>
      </c>
      <c r="C192" s="54" t="s">
        <v>383</v>
      </c>
      <c r="D192" s="54" t="s">
        <v>189</v>
      </c>
      <c r="E192" s="54" t="s">
        <v>95</v>
      </c>
      <c r="F192" s="109">
        <v>12984.964</v>
      </c>
      <c r="G192" s="159">
        <v>12084.964</v>
      </c>
      <c r="H192" s="158"/>
    </row>
    <row r="193" spans="1:8" outlineLevel="1" x14ac:dyDescent="0.25">
      <c r="A193" s="53" t="s">
        <v>100</v>
      </c>
      <c r="B193" s="54" t="s">
        <v>41</v>
      </c>
      <c r="C193" s="54" t="s">
        <v>101</v>
      </c>
      <c r="D193" s="54" t="s">
        <v>161</v>
      </c>
      <c r="E193" s="54" t="s">
        <v>8</v>
      </c>
      <c r="F193" s="107">
        <f>F194</f>
        <v>7591.5029999999997</v>
      </c>
      <c r="G193" s="107">
        <f>G194</f>
        <v>6691.5029999999997</v>
      </c>
      <c r="H193" s="158"/>
    </row>
    <row r="194" spans="1:8" outlineLevel="2" x14ac:dyDescent="0.25">
      <c r="A194" s="53" t="s">
        <v>102</v>
      </c>
      <c r="B194" s="54" t="s">
        <v>41</v>
      </c>
      <c r="C194" s="54" t="s">
        <v>103</v>
      </c>
      <c r="D194" s="54" t="s">
        <v>161</v>
      </c>
      <c r="E194" s="54" t="s">
        <v>8</v>
      </c>
      <c r="F194" s="107">
        <f>F195</f>
        <v>7591.5029999999997</v>
      </c>
      <c r="G194" s="107">
        <f>G195</f>
        <v>6691.5029999999997</v>
      </c>
      <c r="H194" s="158"/>
    </row>
    <row r="195" spans="1:8" ht="37.5" customHeight="1" outlineLevel="3" x14ac:dyDescent="0.25">
      <c r="A195" s="53" t="s">
        <v>581</v>
      </c>
      <c r="B195" s="54" t="s">
        <v>41</v>
      </c>
      <c r="C195" s="54" t="s">
        <v>103</v>
      </c>
      <c r="D195" s="54" t="s">
        <v>188</v>
      </c>
      <c r="E195" s="54" t="s">
        <v>8</v>
      </c>
      <c r="F195" s="107">
        <f>F199+F196</f>
        <v>7591.5029999999997</v>
      </c>
      <c r="G195" s="107">
        <f>G199+G196</f>
        <v>6691.5029999999997</v>
      </c>
      <c r="H195" s="158"/>
    </row>
    <row r="196" spans="1:8" ht="39" customHeight="1" outlineLevel="7" x14ac:dyDescent="0.25">
      <c r="A196" s="61" t="s">
        <v>105</v>
      </c>
      <c r="B196" s="54" t="s">
        <v>41</v>
      </c>
      <c r="C196" s="54" t="s">
        <v>103</v>
      </c>
      <c r="D196" s="54" t="s">
        <v>193</v>
      </c>
      <c r="E196" s="54" t="s">
        <v>8</v>
      </c>
      <c r="F196" s="107">
        <f>F197</f>
        <v>6920.5029999999997</v>
      </c>
      <c r="G196" s="107">
        <f>G197</f>
        <v>6020.5029999999997</v>
      </c>
      <c r="H196" s="158"/>
    </row>
    <row r="197" spans="1:8" ht="38.25" customHeight="1" outlineLevel="7" x14ac:dyDescent="0.25">
      <c r="A197" s="53" t="s">
        <v>53</v>
      </c>
      <c r="B197" s="54" t="s">
        <v>41</v>
      </c>
      <c r="C197" s="54" t="s">
        <v>103</v>
      </c>
      <c r="D197" s="54" t="s">
        <v>193</v>
      </c>
      <c r="E197" s="54" t="s">
        <v>54</v>
      </c>
      <c r="F197" s="107">
        <f>F198</f>
        <v>6920.5029999999997</v>
      </c>
      <c r="G197" s="107">
        <f>G198</f>
        <v>6020.5029999999997</v>
      </c>
      <c r="H197" s="158"/>
    </row>
    <row r="198" spans="1:8" outlineLevel="7" x14ac:dyDescent="0.25">
      <c r="A198" s="53" t="s">
        <v>94</v>
      </c>
      <c r="B198" s="54" t="s">
        <v>41</v>
      </c>
      <c r="C198" s="54" t="s">
        <v>103</v>
      </c>
      <c r="D198" s="54" t="s">
        <v>193</v>
      </c>
      <c r="E198" s="54" t="s">
        <v>95</v>
      </c>
      <c r="F198" s="109">
        <v>6920.5029999999997</v>
      </c>
      <c r="G198" s="159">
        <v>6020.5029999999997</v>
      </c>
      <c r="H198" s="158"/>
    </row>
    <row r="199" spans="1:8" ht="20.25" customHeight="1" outlineLevel="5" x14ac:dyDescent="0.25">
      <c r="A199" s="53" t="s">
        <v>104</v>
      </c>
      <c r="B199" s="54" t="s">
        <v>41</v>
      </c>
      <c r="C199" s="54" t="s">
        <v>103</v>
      </c>
      <c r="D199" s="54" t="s">
        <v>192</v>
      </c>
      <c r="E199" s="54" t="s">
        <v>8</v>
      </c>
      <c r="F199" s="107">
        <f>F200+F202</f>
        <v>671</v>
      </c>
      <c r="G199" s="107">
        <f>G200+G202</f>
        <v>671</v>
      </c>
      <c r="H199" s="158"/>
    </row>
    <row r="200" spans="1:8" ht="39" customHeight="1" outlineLevel="6" x14ac:dyDescent="0.25">
      <c r="A200" s="53" t="s">
        <v>53</v>
      </c>
      <c r="B200" s="54" t="s">
        <v>41</v>
      </c>
      <c r="C200" s="54" t="s">
        <v>103</v>
      </c>
      <c r="D200" s="54" t="s">
        <v>192</v>
      </c>
      <c r="E200" s="54" t="s">
        <v>54</v>
      </c>
      <c r="F200" s="107">
        <f>F201</f>
        <v>557</v>
      </c>
      <c r="G200" s="107">
        <f>G201</f>
        <v>557</v>
      </c>
      <c r="H200" s="158"/>
    </row>
    <row r="201" spans="1:8" outlineLevel="7" x14ac:dyDescent="0.25">
      <c r="A201" s="53" t="s">
        <v>94</v>
      </c>
      <c r="B201" s="54" t="s">
        <v>41</v>
      </c>
      <c r="C201" s="54" t="s">
        <v>103</v>
      </c>
      <c r="D201" s="54" t="s">
        <v>192</v>
      </c>
      <c r="E201" s="54" t="s">
        <v>95</v>
      </c>
      <c r="F201" s="109">
        <v>557</v>
      </c>
      <c r="G201" s="159">
        <v>557</v>
      </c>
      <c r="H201" s="158"/>
    </row>
    <row r="202" spans="1:8" ht="39" customHeight="1" outlineLevel="7" x14ac:dyDescent="0.25">
      <c r="A202" s="53" t="s">
        <v>476</v>
      </c>
      <c r="B202" s="54" t="s">
        <v>41</v>
      </c>
      <c r="C202" s="54" t="s">
        <v>103</v>
      </c>
      <c r="D202" s="54" t="s">
        <v>192</v>
      </c>
      <c r="E202" s="54" t="s">
        <v>376</v>
      </c>
      <c r="F202" s="109">
        <v>114</v>
      </c>
      <c r="G202" s="159">
        <v>114</v>
      </c>
      <c r="H202" s="158"/>
    </row>
    <row r="203" spans="1:8" outlineLevel="1" x14ac:dyDescent="0.25">
      <c r="A203" s="53" t="s">
        <v>106</v>
      </c>
      <c r="B203" s="54" t="s">
        <v>41</v>
      </c>
      <c r="C203" s="54" t="s">
        <v>107</v>
      </c>
      <c r="D203" s="54" t="s">
        <v>161</v>
      </c>
      <c r="E203" s="54" t="s">
        <v>8</v>
      </c>
      <c r="F203" s="107">
        <f>F204+F209</f>
        <v>3677.79</v>
      </c>
      <c r="G203" s="107">
        <f>G204+G209</f>
        <v>2777.79</v>
      </c>
      <c r="H203" s="158"/>
    </row>
    <row r="204" spans="1:8" outlineLevel="2" x14ac:dyDescent="0.25">
      <c r="A204" s="53" t="s">
        <v>108</v>
      </c>
      <c r="B204" s="54" t="s">
        <v>41</v>
      </c>
      <c r="C204" s="54" t="s">
        <v>109</v>
      </c>
      <c r="D204" s="54" t="s">
        <v>161</v>
      </c>
      <c r="E204" s="54" t="s">
        <v>8</v>
      </c>
      <c r="F204" s="107">
        <f t="shared" ref="F204:G207" si="13">F205</f>
        <v>3294.29</v>
      </c>
      <c r="G204" s="107">
        <f t="shared" si="13"/>
        <v>2394.29</v>
      </c>
      <c r="H204" s="158"/>
    </row>
    <row r="205" spans="1:8" ht="37.5" outlineLevel="4" x14ac:dyDescent="0.25">
      <c r="A205" s="53" t="s">
        <v>176</v>
      </c>
      <c r="B205" s="54" t="s">
        <v>41</v>
      </c>
      <c r="C205" s="54" t="s">
        <v>109</v>
      </c>
      <c r="D205" s="54" t="s">
        <v>162</v>
      </c>
      <c r="E205" s="54" t="s">
        <v>8</v>
      </c>
      <c r="F205" s="107">
        <f t="shared" si="13"/>
        <v>3294.29</v>
      </c>
      <c r="G205" s="107">
        <f t="shared" si="13"/>
        <v>2394.29</v>
      </c>
      <c r="H205" s="158"/>
    </row>
    <row r="206" spans="1:8" outlineLevel="5" x14ac:dyDescent="0.25">
      <c r="A206" s="53" t="s">
        <v>110</v>
      </c>
      <c r="B206" s="54" t="s">
        <v>41</v>
      </c>
      <c r="C206" s="54" t="s">
        <v>109</v>
      </c>
      <c r="D206" s="54" t="s">
        <v>194</v>
      </c>
      <c r="E206" s="54" t="s">
        <v>8</v>
      </c>
      <c r="F206" s="107">
        <f t="shared" si="13"/>
        <v>3294.29</v>
      </c>
      <c r="G206" s="107">
        <f t="shared" si="13"/>
        <v>2394.29</v>
      </c>
      <c r="H206" s="158"/>
    </row>
    <row r="207" spans="1:8" ht="20.25" customHeight="1" outlineLevel="6" x14ac:dyDescent="0.25">
      <c r="A207" s="53" t="s">
        <v>111</v>
      </c>
      <c r="B207" s="54" t="s">
        <v>41</v>
      </c>
      <c r="C207" s="54" t="s">
        <v>109</v>
      </c>
      <c r="D207" s="54" t="s">
        <v>194</v>
      </c>
      <c r="E207" s="54" t="s">
        <v>112</v>
      </c>
      <c r="F207" s="107">
        <f t="shared" si="13"/>
        <v>3294.29</v>
      </c>
      <c r="G207" s="107">
        <f t="shared" si="13"/>
        <v>2394.29</v>
      </c>
      <c r="H207" s="158"/>
    </row>
    <row r="208" spans="1:8" ht="20.25" customHeight="1" outlineLevel="7" x14ac:dyDescent="0.25">
      <c r="A208" s="53" t="s">
        <v>113</v>
      </c>
      <c r="B208" s="54" t="s">
        <v>41</v>
      </c>
      <c r="C208" s="54" t="s">
        <v>109</v>
      </c>
      <c r="D208" s="54" t="s">
        <v>194</v>
      </c>
      <c r="E208" s="54" t="s">
        <v>114</v>
      </c>
      <c r="F208" s="109">
        <v>3294.29</v>
      </c>
      <c r="G208" s="159">
        <v>2394.29</v>
      </c>
      <c r="H208" s="158"/>
    </row>
    <row r="209" spans="1:8" outlineLevel="7" x14ac:dyDescent="0.25">
      <c r="A209" s="53" t="s">
        <v>115</v>
      </c>
      <c r="B209" s="54" t="s">
        <v>41</v>
      </c>
      <c r="C209" s="54" t="s">
        <v>116</v>
      </c>
      <c r="D209" s="54" t="s">
        <v>161</v>
      </c>
      <c r="E209" s="54" t="s">
        <v>8</v>
      </c>
      <c r="F209" s="107">
        <f>F210</f>
        <v>383.5</v>
      </c>
      <c r="G209" s="107">
        <f>G210</f>
        <v>383.5</v>
      </c>
      <c r="H209" s="158"/>
    </row>
    <row r="210" spans="1:8" ht="37.5" customHeight="1" outlineLevel="7" x14ac:dyDescent="0.25">
      <c r="A210" s="53" t="s">
        <v>576</v>
      </c>
      <c r="B210" s="54" t="s">
        <v>41</v>
      </c>
      <c r="C210" s="54" t="s">
        <v>116</v>
      </c>
      <c r="D210" s="54" t="s">
        <v>168</v>
      </c>
      <c r="E210" s="54" t="s">
        <v>8</v>
      </c>
      <c r="F210" s="107">
        <f>F211+F215</f>
        <v>383.5</v>
      </c>
      <c r="G210" s="107">
        <f>G211+G215</f>
        <v>383.5</v>
      </c>
      <c r="H210" s="158"/>
    </row>
    <row r="211" spans="1:8" ht="18" customHeight="1" outlineLevel="7" x14ac:dyDescent="0.25">
      <c r="A211" s="53" t="s">
        <v>583</v>
      </c>
      <c r="B211" s="54" t="s">
        <v>41</v>
      </c>
      <c r="C211" s="54" t="s">
        <v>116</v>
      </c>
      <c r="D211" s="54" t="s">
        <v>195</v>
      </c>
      <c r="E211" s="54" t="s">
        <v>8</v>
      </c>
      <c r="F211" s="107">
        <f t="shared" ref="F211:G213" si="14">F212</f>
        <v>210</v>
      </c>
      <c r="G211" s="107">
        <f t="shared" si="14"/>
        <v>210</v>
      </c>
      <c r="H211" s="158"/>
    </row>
    <row r="212" spans="1:8" ht="37.5" outlineLevel="7" x14ac:dyDescent="0.25">
      <c r="A212" s="53" t="s">
        <v>120</v>
      </c>
      <c r="B212" s="54" t="s">
        <v>41</v>
      </c>
      <c r="C212" s="54" t="s">
        <v>116</v>
      </c>
      <c r="D212" s="54" t="s">
        <v>196</v>
      </c>
      <c r="E212" s="54" t="s">
        <v>8</v>
      </c>
      <c r="F212" s="107">
        <f t="shared" si="14"/>
        <v>210</v>
      </c>
      <c r="G212" s="107">
        <f t="shared" si="14"/>
        <v>210</v>
      </c>
      <c r="H212" s="158"/>
    </row>
    <row r="213" spans="1:8" ht="18.75" customHeight="1" outlineLevel="7" x14ac:dyDescent="0.25">
      <c r="A213" s="53" t="s">
        <v>111</v>
      </c>
      <c r="B213" s="54" t="s">
        <v>41</v>
      </c>
      <c r="C213" s="54" t="s">
        <v>116</v>
      </c>
      <c r="D213" s="54" t="s">
        <v>196</v>
      </c>
      <c r="E213" s="54" t="s">
        <v>112</v>
      </c>
      <c r="F213" s="107">
        <f t="shared" si="14"/>
        <v>210</v>
      </c>
      <c r="G213" s="107">
        <f t="shared" si="14"/>
        <v>210</v>
      </c>
      <c r="H213" s="158"/>
    </row>
    <row r="214" spans="1:8" ht="37.5" outlineLevel="7" x14ac:dyDescent="0.25">
      <c r="A214" s="53" t="s">
        <v>118</v>
      </c>
      <c r="B214" s="54" t="s">
        <v>41</v>
      </c>
      <c r="C214" s="54" t="s">
        <v>116</v>
      </c>
      <c r="D214" s="54" t="s">
        <v>196</v>
      </c>
      <c r="E214" s="54" t="s">
        <v>119</v>
      </c>
      <c r="F214" s="109">
        <v>210</v>
      </c>
      <c r="G214" s="159">
        <v>210</v>
      </c>
      <c r="H214" s="161"/>
    </row>
    <row r="215" spans="1:8" ht="37.5" outlineLevel="7" x14ac:dyDescent="0.25">
      <c r="A215" s="53" t="s">
        <v>117</v>
      </c>
      <c r="B215" s="54" t="s">
        <v>41</v>
      </c>
      <c r="C215" s="54" t="s">
        <v>116</v>
      </c>
      <c r="D215" s="54" t="s">
        <v>425</v>
      </c>
      <c r="E215" s="54" t="s">
        <v>8</v>
      </c>
      <c r="F215" s="107">
        <f>F216</f>
        <v>173.5</v>
      </c>
      <c r="G215" s="107">
        <f>G216</f>
        <v>173.5</v>
      </c>
      <c r="H215" s="158"/>
    </row>
    <row r="216" spans="1:8" ht="20.25" customHeight="1" outlineLevel="7" x14ac:dyDescent="0.25">
      <c r="A216" s="53" t="s">
        <v>111</v>
      </c>
      <c r="B216" s="54" t="s">
        <v>41</v>
      </c>
      <c r="C216" s="54" t="s">
        <v>116</v>
      </c>
      <c r="D216" s="54" t="s">
        <v>425</v>
      </c>
      <c r="E216" s="54" t="s">
        <v>112</v>
      </c>
      <c r="F216" s="107">
        <f>F217</f>
        <v>173.5</v>
      </c>
      <c r="G216" s="107">
        <f>G217</f>
        <v>173.5</v>
      </c>
      <c r="H216" s="158"/>
    </row>
    <row r="217" spans="1:8" ht="37.5" outlineLevel="1" x14ac:dyDescent="0.25">
      <c r="A217" s="53" t="s">
        <v>118</v>
      </c>
      <c r="B217" s="54" t="s">
        <v>41</v>
      </c>
      <c r="C217" s="54" t="s">
        <v>116</v>
      </c>
      <c r="D217" s="54" t="s">
        <v>425</v>
      </c>
      <c r="E217" s="54" t="s">
        <v>119</v>
      </c>
      <c r="F217" s="109">
        <v>173.5</v>
      </c>
      <c r="G217" s="159">
        <v>173.5</v>
      </c>
      <c r="H217" s="158"/>
    </row>
    <row r="218" spans="1:8" outlineLevel="7" x14ac:dyDescent="0.25">
      <c r="A218" s="53" t="s">
        <v>121</v>
      </c>
      <c r="B218" s="54" t="s">
        <v>41</v>
      </c>
      <c r="C218" s="54" t="s">
        <v>122</v>
      </c>
      <c r="D218" s="54" t="s">
        <v>161</v>
      </c>
      <c r="E218" s="54" t="s">
        <v>8</v>
      </c>
      <c r="F218" s="107">
        <f t="shared" ref="F218:G222" si="15">F219</f>
        <v>561</v>
      </c>
      <c r="G218" s="107">
        <f t="shared" si="15"/>
        <v>561</v>
      </c>
      <c r="H218" s="158"/>
    </row>
    <row r="219" spans="1:8" ht="20.25" customHeight="1" outlineLevel="7" x14ac:dyDescent="0.25">
      <c r="A219" s="53" t="s">
        <v>123</v>
      </c>
      <c r="B219" s="54" t="s">
        <v>41</v>
      </c>
      <c r="C219" s="54" t="s">
        <v>124</v>
      </c>
      <c r="D219" s="54" t="s">
        <v>161</v>
      </c>
      <c r="E219" s="54" t="s">
        <v>8</v>
      </c>
      <c r="F219" s="107">
        <f t="shared" si="15"/>
        <v>561</v>
      </c>
      <c r="G219" s="107">
        <f t="shared" si="15"/>
        <v>561</v>
      </c>
      <c r="H219" s="158"/>
    </row>
    <row r="220" spans="1:8" ht="40.5" customHeight="1" outlineLevel="7" x14ac:dyDescent="0.25">
      <c r="A220" s="53" t="s">
        <v>584</v>
      </c>
      <c r="B220" s="54" t="s">
        <v>41</v>
      </c>
      <c r="C220" s="54" t="s">
        <v>124</v>
      </c>
      <c r="D220" s="54" t="s">
        <v>290</v>
      </c>
      <c r="E220" s="54" t="s">
        <v>8</v>
      </c>
      <c r="F220" s="107">
        <f>F221</f>
        <v>561</v>
      </c>
      <c r="G220" s="107">
        <f>G221</f>
        <v>561</v>
      </c>
      <c r="H220" s="158"/>
    </row>
    <row r="221" spans="1:8" ht="23.25" customHeight="1" outlineLevel="7" x14ac:dyDescent="0.25">
      <c r="A221" s="53" t="s">
        <v>125</v>
      </c>
      <c r="B221" s="54" t="s">
        <v>41</v>
      </c>
      <c r="C221" s="54" t="s">
        <v>124</v>
      </c>
      <c r="D221" s="54" t="s">
        <v>291</v>
      </c>
      <c r="E221" s="54" t="s">
        <v>8</v>
      </c>
      <c r="F221" s="107">
        <f>F222+F224</f>
        <v>561</v>
      </c>
      <c r="G221" s="107">
        <f>G222+G224</f>
        <v>561</v>
      </c>
      <c r="H221" s="158"/>
    </row>
    <row r="222" spans="1:8" ht="36.75" customHeight="1" outlineLevel="7" x14ac:dyDescent="0.25">
      <c r="A222" s="53" t="s">
        <v>18</v>
      </c>
      <c r="B222" s="54" t="s">
        <v>41</v>
      </c>
      <c r="C222" s="54" t="s">
        <v>124</v>
      </c>
      <c r="D222" s="54" t="s">
        <v>291</v>
      </c>
      <c r="E222" s="54" t="s">
        <v>19</v>
      </c>
      <c r="F222" s="107">
        <f t="shared" si="15"/>
        <v>531</v>
      </c>
      <c r="G222" s="107">
        <f t="shared" si="15"/>
        <v>531</v>
      </c>
      <c r="H222" s="158"/>
    </row>
    <row r="223" spans="1:8" ht="37.5" outlineLevel="7" x14ac:dyDescent="0.25">
      <c r="A223" s="53" t="s">
        <v>20</v>
      </c>
      <c r="B223" s="54" t="s">
        <v>41</v>
      </c>
      <c r="C223" s="54" t="s">
        <v>124</v>
      </c>
      <c r="D223" s="54" t="s">
        <v>291</v>
      </c>
      <c r="E223" s="54" t="s">
        <v>21</v>
      </c>
      <c r="F223" s="109">
        <v>531</v>
      </c>
      <c r="G223" s="159">
        <v>531</v>
      </c>
      <c r="H223" s="158"/>
    </row>
    <row r="224" spans="1:8" ht="20.25" customHeight="1" outlineLevel="7" x14ac:dyDescent="0.25">
      <c r="A224" s="53" t="s">
        <v>421</v>
      </c>
      <c r="B224" s="54" t="s">
        <v>41</v>
      </c>
      <c r="C224" s="54" t="s">
        <v>124</v>
      </c>
      <c r="D224" s="54" t="s">
        <v>291</v>
      </c>
      <c r="E224" s="54" t="s">
        <v>23</v>
      </c>
      <c r="F224" s="109">
        <f>F225</f>
        <v>30</v>
      </c>
      <c r="G224" s="109">
        <f>G225</f>
        <v>30</v>
      </c>
      <c r="H224" s="158"/>
    </row>
    <row r="225" spans="1:8" ht="20.25" customHeight="1" outlineLevel="7" x14ac:dyDescent="0.25">
      <c r="A225" s="53" t="s">
        <v>422</v>
      </c>
      <c r="B225" s="54" t="s">
        <v>41</v>
      </c>
      <c r="C225" s="54" t="s">
        <v>124</v>
      </c>
      <c r="D225" s="54" t="s">
        <v>291</v>
      </c>
      <c r="E225" s="54" t="s">
        <v>25</v>
      </c>
      <c r="F225" s="109">
        <v>30</v>
      </c>
      <c r="G225" s="159">
        <v>30</v>
      </c>
      <c r="H225" s="158"/>
    </row>
    <row r="226" spans="1:8" outlineLevel="1" x14ac:dyDescent="0.25">
      <c r="A226" s="53" t="s">
        <v>126</v>
      </c>
      <c r="B226" s="54" t="s">
        <v>41</v>
      </c>
      <c r="C226" s="54" t="s">
        <v>127</v>
      </c>
      <c r="D226" s="54" t="s">
        <v>161</v>
      </c>
      <c r="E226" s="54" t="s">
        <v>8</v>
      </c>
      <c r="F226" s="107">
        <f t="shared" ref="F226:G231" si="16">F227</f>
        <v>881.25</v>
      </c>
      <c r="G226" s="107">
        <f t="shared" si="16"/>
        <v>881.25</v>
      </c>
      <c r="H226" s="158"/>
    </row>
    <row r="227" spans="1:8" outlineLevel="2" x14ac:dyDescent="0.25">
      <c r="A227" s="53" t="s">
        <v>128</v>
      </c>
      <c r="B227" s="54" t="s">
        <v>41</v>
      </c>
      <c r="C227" s="54" t="s">
        <v>129</v>
      </c>
      <c r="D227" s="54" t="s">
        <v>161</v>
      </c>
      <c r="E227" s="54" t="s">
        <v>8</v>
      </c>
      <c r="F227" s="107">
        <f t="shared" si="16"/>
        <v>881.25</v>
      </c>
      <c r="G227" s="107">
        <f t="shared" si="16"/>
        <v>881.25</v>
      </c>
      <c r="H227" s="158"/>
    </row>
    <row r="228" spans="1:8" ht="42.75" customHeight="1" outlineLevel="3" x14ac:dyDescent="0.25">
      <c r="A228" s="53" t="s">
        <v>569</v>
      </c>
      <c r="B228" s="54" t="s">
        <v>41</v>
      </c>
      <c r="C228" s="54" t="s">
        <v>129</v>
      </c>
      <c r="D228" s="54" t="s">
        <v>164</v>
      </c>
      <c r="E228" s="54" t="s">
        <v>8</v>
      </c>
      <c r="F228" s="107">
        <f t="shared" si="16"/>
        <v>881.25</v>
      </c>
      <c r="G228" s="107">
        <f t="shared" si="16"/>
        <v>881.25</v>
      </c>
      <c r="H228" s="158"/>
    </row>
    <row r="229" spans="1:8" ht="39" customHeight="1" outlineLevel="4" x14ac:dyDescent="0.25">
      <c r="A229" s="58" t="s">
        <v>596</v>
      </c>
      <c r="B229" s="54" t="s">
        <v>41</v>
      </c>
      <c r="C229" s="54" t="s">
        <v>129</v>
      </c>
      <c r="D229" s="54" t="s">
        <v>360</v>
      </c>
      <c r="E229" s="54" t="s">
        <v>8</v>
      </c>
      <c r="F229" s="107">
        <f t="shared" si="16"/>
        <v>881.25</v>
      </c>
      <c r="G229" s="107">
        <f t="shared" si="16"/>
        <v>881.25</v>
      </c>
      <c r="H229" s="158"/>
    </row>
    <row r="230" spans="1:8" ht="36" customHeight="1" outlineLevel="5" x14ac:dyDescent="0.25">
      <c r="A230" s="53" t="s">
        <v>130</v>
      </c>
      <c r="B230" s="54" t="s">
        <v>41</v>
      </c>
      <c r="C230" s="54" t="s">
        <v>129</v>
      </c>
      <c r="D230" s="54" t="s">
        <v>361</v>
      </c>
      <c r="E230" s="54" t="s">
        <v>8</v>
      </c>
      <c r="F230" s="107">
        <f t="shared" si="16"/>
        <v>881.25</v>
      </c>
      <c r="G230" s="107">
        <f t="shared" si="16"/>
        <v>881.25</v>
      </c>
      <c r="H230" s="158"/>
    </row>
    <row r="231" spans="1:8" ht="37.5" customHeight="1" outlineLevel="6" x14ac:dyDescent="0.25">
      <c r="A231" s="53" t="s">
        <v>53</v>
      </c>
      <c r="B231" s="54" t="s">
        <v>41</v>
      </c>
      <c r="C231" s="54" t="s">
        <v>129</v>
      </c>
      <c r="D231" s="54" t="s">
        <v>361</v>
      </c>
      <c r="E231" s="54" t="s">
        <v>54</v>
      </c>
      <c r="F231" s="107">
        <f t="shared" si="16"/>
        <v>881.25</v>
      </c>
      <c r="G231" s="107">
        <f t="shared" si="16"/>
        <v>881.25</v>
      </c>
      <c r="H231" s="158"/>
    </row>
    <row r="232" spans="1:8" outlineLevel="7" x14ac:dyDescent="0.25">
      <c r="A232" s="53" t="s">
        <v>55</v>
      </c>
      <c r="B232" s="54" t="s">
        <v>41</v>
      </c>
      <c r="C232" s="54" t="s">
        <v>129</v>
      </c>
      <c r="D232" s="54" t="s">
        <v>361</v>
      </c>
      <c r="E232" s="54" t="s">
        <v>56</v>
      </c>
      <c r="F232" s="109">
        <v>881.25</v>
      </c>
      <c r="G232" s="159">
        <v>881.25</v>
      </c>
      <c r="H232" s="158"/>
    </row>
    <row r="233" spans="1:8" s="3" customFormat="1" ht="28.5" customHeight="1" x14ac:dyDescent="0.25">
      <c r="A233" s="51" t="s">
        <v>131</v>
      </c>
      <c r="B233" s="52" t="s">
        <v>132</v>
      </c>
      <c r="C233" s="52" t="s">
        <v>7</v>
      </c>
      <c r="D233" s="52" t="s">
        <v>161</v>
      </c>
      <c r="E233" s="52" t="s">
        <v>8</v>
      </c>
      <c r="F233" s="106">
        <f>F234</f>
        <v>5231.79</v>
      </c>
      <c r="G233" s="106">
        <f>G234</f>
        <v>5231.79</v>
      </c>
      <c r="H233" s="157"/>
    </row>
    <row r="234" spans="1:8" outlineLevel="1" x14ac:dyDescent="0.25">
      <c r="A234" s="53" t="s">
        <v>9</v>
      </c>
      <c r="B234" s="54" t="s">
        <v>132</v>
      </c>
      <c r="C234" s="54" t="s">
        <v>10</v>
      </c>
      <c r="D234" s="54" t="s">
        <v>161</v>
      </c>
      <c r="E234" s="54" t="s">
        <v>8</v>
      </c>
      <c r="F234" s="107">
        <f>F235+F250+F255</f>
        <v>5231.79</v>
      </c>
      <c r="G234" s="107">
        <f>G235+G250+G255</f>
        <v>5231.79</v>
      </c>
      <c r="H234" s="158"/>
    </row>
    <row r="235" spans="1:8" ht="56.25" customHeight="1" outlineLevel="2" x14ac:dyDescent="0.25">
      <c r="A235" s="53" t="s">
        <v>133</v>
      </c>
      <c r="B235" s="54" t="s">
        <v>132</v>
      </c>
      <c r="C235" s="54" t="s">
        <v>134</v>
      </c>
      <c r="D235" s="54" t="s">
        <v>161</v>
      </c>
      <c r="E235" s="54" t="s">
        <v>8</v>
      </c>
      <c r="F235" s="107">
        <f>F236</f>
        <v>4092.3700000000003</v>
      </c>
      <c r="G235" s="107">
        <f>G236</f>
        <v>4092.3700000000003</v>
      </c>
      <c r="H235" s="158"/>
    </row>
    <row r="236" spans="1:8" ht="37.5" outlineLevel="4" x14ac:dyDescent="0.25">
      <c r="A236" s="53" t="s">
        <v>176</v>
      </c>
      <c r="B236" s="54" t="s">
        <v>132</v>
      </c>
      <c r="C236" s="54" t="s">
        <v>134</v>
      </c>
      <c r="D236" s="54" t="s">
        <v>162</v>
      </c>
      <c r="E236" s="54" t="s">
        <v>8</v>
      </c>
      <c r="F236" s="107">
        <f>F237+F240+F247</f>
        <v>4092.3700000000003</v>
      </c>
      <c r="G236" s="107">
        <f>G237+G240+G247</f>
        <v>4092.3700000000003</v>
      </c>
      <c r="H236" s="158"/>
    </row>
    <row r="237" spans="1:8" ht="18.75" customHeight="1" outlineLevel="5" x14ac:dyDescent="0.25">
      <c r="A237" s="53" t="s">
        <v>135</v>
      </c>
      <c r="B237" s="54" t="s">
        <v>132</v>
      </c>
      <c r="C237" s="54" t="s">
        <v>134</v>
      </c>
      <c r="D237" s="54" t="s">
        <v>197</v>
      </c>
      <c r="E237" s="54" t="s">
        <v>8</v>
      </c>
      <c r="F237" s="107">
        <f>F238</f>
        <v>1850.94</v>
      </c>
      <c r="G237" s="107">
        <f>G238</f>
        <v>1850.94</v>
      </c>
      <c r="H237" s="158"/>
    </row>
    <row r="238" spans="1:8" ht="73.5" customHeight="1" outlineLevel="6" x14ac:dyDescent="0.25">
      <c r="A238" s="53" t="s">
        <v>14</v>
      </c>
      <c r="B238" s="54" t="s">
        <v>132</v>
      </c>
      <c r="C238" s="54" t="s">
        <v>134</v>
      </c>
      <c r="D238" s="54" t="s">
        <v>197</v>
      </c>
      <c r="E238" s="54" t="s">
        <v>15</v>
      </c>
      <c r="F238" s="107">
        <f>F239</f>
        <v>1850.94</v>
      </c>
      <c r="G238" s="107">
        <f>G239</f>
        <v>1850.94</v>
      </c>
      <c r="H238" s="158"/>
    </row>
    <row r="239" spans="1:8" ht="37.5" outlineLevel="7" x14ac:dyDescent="0.25">
      <c r="A239" s="53" t="s">
        <v>16</v>
      </c>
      <c r="B239" s="54" t="s">
        <v>132</v>
      </c>
      <c r="C239" s="54" t="s">
        <v>134</v>
      </c>
      <c r="D239" s="54" t="s">
        <v>197</v>
      </c>
      <c r="E239" s="54" t="s">
        <v>17</v>
      </c>
      <c r="F239" s="109">
        <v>1850.94</v>
      </c>
      <c r="G239" s="159">
        <v>1850.94</v>
      </c>
      <c r="H239" s="158"/>
    </row>
    <row r="240" spans="1:8" ht="39.75" customHeight="1" outlineLevel="5" x14ac:dyDescent="0.25">
      <c r="A240" s="53" t="s">
        <v>13</v>
      </c>
      <c r="B240" s="54" t="s">
        <v>132</v>
      </c>
      <c r="C240" s="54" t="s">
        <v>134</v>
      </c>
      <c r="D240" s="54" t="s">
        <v>163</v>
      </c>
      <c r="E240" s="54" t="s">
        <v>8</v>
      </c>
      <c r="F240" s="107">
        <f>F241+F243+F245</f>
        <v>2061.4300000000003</v>
      </c>
      <c r="G240" s="107">
        <f>G241+G243+G245</f>
        <v>2061.4300000000003</v>
      </c>
      <c r="H240" s="158"/>
    </row>
    <row r="241" spans="1:8" ht="73.5" customHeight="1" outlineLevel="6" x14ac:dyDescent="0.25">
      <c r="A241" s="53" t="s">
        <v>14</v>
      </c>
      <c r="B241" s="54" t="s">
        <v>132</v>
      </c>
      <c r="C241" s="54" t="s">
        <v>134</v>
      </c>
      <c r="D241" s="54" t="s">
        <v>163</v>
      </c>
      <c r="E241" s="54" t="s">
        <v>15</v>
      </c>
      <c r="F241" s="107">
        <f>F242</f>
        <v>1912.93</v>
      </c>
      <c r="G241" s="107">
        <f>G242</f>
        <v>1912.93</v>
      </c>
      <c r="H241" s="158"/>
    </row>
    <row r="242" spans="1:8" ht="37.5" outlineLevel="7" x14ac:dyDescent="0.25">
      <c r="A242" s="53" t="s">
        <v>16</v>
      </c>
      <c r="B242" s="54" t="s">
        <v>132</v>
      </c>
      <c r="C242" s="54" t="s">
        <v>134</v>
      </c>
      <c r="D242" s="54" t="s">
        <v>163</v>
      </c>
      <c r="E242" s="54" t="s">
        <v>17</v>
      </c>
      <c r="F242" s="109">
        <v>1912.93</v>
      </c>
      <c r="G242" s="159">
        <v>1912.93</v>
      </c>
      <c r="H242" s="158"/>
    </row>
    <row r="243" spans="1:8" ht="37.5" outlineLevel="6" x14ac:dyDescent="0.25">
      <c r="A243" s="53" t="s">
        <v>18</v>
      </c>
      <c r="B243" s="54" t="s">
        <v>132</v>
      </c>
      <c r="C243" s="54" t="s">
        <v>134</v>
      </c>
      <c r="D243" s="54" t="s">
        <v>163</v>
      </c>
      <c r="E243" s="54" t="s">
        <v>19</v>
      </c>
      <c r="F243" s="107">
        <f>F244</f>
        <v>143</v>
      </c>
      <c r="G243" s="107">
        <f>G244</f>
        <v>143</v>
      </c>
      <c r="H243" s="158"/>
    </row>
    <row r="244" spans="1:8" ht="38.25" customHeight="1" outlineLevel="7" x14ac:dyDescent="0.25">
      <c r="A244" s="53" t="s">
        <v>20</v>
      </c>
      <c r="B244" s="54" t="s">
        <v>132</v>
      </c>
      <c r="C244" s="54" t="s">
        <v>134</v>
      </c>
      <c r="D244" s="54" t="s">
        <v>163</v>
      </c>
      <c r="E244" s="54" t="s">
        <v>21</v>
      </c>
      <c r="F244" s="109">
        <v>143</v>
      </c>
      <c r="G244" s="159">
        <v>143</v>
      </c>
      <c r="H244" s="158"/>
    </row>
    <row r="245" spans="1:8" outlineLevel="6" x14ac:dyDescent="0.25">
      <c r="A245" s="53" t="s">
        <v>22</v>
      </c>
      <c r="B245" s="54" t="s">
        <v>132</v>
      </c>
      <c r="C245" s="54" t="s">
        <v>134</v>
      </c>
      <c r="D245" s="54" t="s">
        <v>163</v>
      </c>
      <c r="E245" s="54" t="s">
        <v>23</v>
      </c>
      <c r="F245" s="107">
        <f>F246</f>
        <v>5.5</v>
      </c>
      <c r="G245" s="107">
        <f>G246</f>
        <v>5.5</v>
      </c>
      <c r="H245" s="158"/>
    </row>
    <row r="246" spans="1:8" outlineLevel="7" x14ac:dyDescent="0.25">
      <c r="A246" s="53" t="s">
        <v>24</v>
      </c>
      <c r="B246" s="54" t="s">
        <v>132</v>
      </c>
      <c r="C246" s="54" t="s">
        <v>134</v>
      </c>
      <c r="D246" s="54" t="s">
        <v>163</v>
      </c>
      <c r="E246" s="54" t="s">
        <v>25</v>
      </c>
      <c r="F246" s="109">
        <v>5.5</v>
      </c>
      <c r="G246" s="159">
        <v>5.5</v>
      </c>
      <c r="H246" s="158"/>
    </row>
    <row r="247" spans="1:8" ht="21" customHeight="1" outlineLevel="5" x14ac:dyDescent="0.25">
      <c r="A247" s="53" t="s">
        <v>136</v>
      </c>
      <c r="B247" s="54" t="s">
        <v>132</v>
      </c>
      <c r="C247" s="54" t="s">
        <v>134</v>
      </c>
      <c r="D247" s="54" t="s">
        <v>198</v>
      </c>
      <c r="E247" s="54" t="s">
        <v>8</v>
      </c>
      <c r="F247" s="107">
        <f>F248</f>
        <v>180</v>
      </c>
      <c r="G247" s="107">
        <f>G248</f>
        <v>180</v>
      </c>
      <c r="H247" s="158"/>
    </row>
    <row r="248" spans="1:8" ht="75" customHeight="1" outlineLevel="6" x14ac:dyDescent="0.25">
      <c r="A248" s="53" t="s">
        <v>14</v>
      </c>
      <c r="B248" s="54" t="s">
        <v>132</v>
      </c>
      <c r="C248" s="54" t="s">
        <v>134</v>
      </c>
      <c r="D248" s="54" t="s">
        <v>198</v>
      </c>
      <c r="E248" s="54" t="s">
        <v>15</v>
      </c>
      <c r="F248" s="107">
        <f>F249</f>
        <v>180</v>
      </c>
      <c r="G248" s="107">
        <f>G249</f>
        <v>180</v>
      </c>
      <c r="H248" s="158"/>
    </row>
    <row r="249" spans="1:8" ht="37.5" outlineLevel="7" x14ac:dyDescent="0.25">
      <c r="A249" s="53" t="s">
        <v>16</v>
      </c>
      <c r="B249" s="54" t="s">
        <v>132</v>
      </c>
      <c r="C249" s="54" t="s">
        <v>134</v>
      </c>
      <c r="D249" s="54" t="s">
        <v>198</v>
      </c>
      <c r="E249" s="54" t="s">
        <v>17</v>
      </c>
      <c r="F249" s="109">
        <v>180</v>
      </c>
      <c r="G249" s="159">
        <v>180</v>
      </c>
      <c r="H249" s="158"/>
    </row>
    <row r="250" spans="1:8" ht="39.75" customHeight="1" outlineLevel="2" x14ac:dyDescent="0.25">
      <c r="A250" s="53" t="s">
        <v>11</v>
      </c>
      <c r="B250" s="54" t="s">
        <v>132</v>
      </c>
      <c r="C250" s="54" t="s">
        <v>12</v>
      </c>
      <c r="D250" s="54" t="s">
        <v>161</v>
      </c>
      <c r="E250" s="54" t="s">
        <v>8</v>
      </c>
      <c r="F250" s="107">
        <f t="shared" ref="F250:G253" si="17">F251</f>
        <v>1020.42</v>
      </c>
      <c r="G250" s="107">
        <f t="shared" si="17"/>
        <v>1020.42</v>
      </c>
      <c r="H250" s="158"/>
    </row>
    <row r="251" spans="1:8" ht="37.5" outlineLevel="4" x14ac:dyDescent="0.25">
      <c r="A251" s="53" t="s">
        <v>176</v>
      </c>
      <c r="B251" s="54" t="s">
        <v>132</v>
      </c>
      <c r="C251" s="54" t="s">
        <v>12</v>
      </c>
      <c r="D251" s="54" t="s">
        <v>162</v>
      </c>
      <c r="E251" s="54" t="s">
        <v>8</v>
      </c>
      <c r="F251" s="107">
        <f t="shared" si="17"/>
        <v>1020.42</v>
      </c>
      <c r="G251" s="107">
        <f t="shared" si="17"/>
        <v>1020.42</v>
      </c>
      <c r="H251" s="158"/>
    </row>
    <row r="252" spans="1:8" outlineLevel="5" x14ac:dyDescent="0.25">
      <c r="A252" s="53" t="s">
        <v>150</v>
      </c>
      <c r="B252" s="54" t="s">
        <v>132</v>
      </c>
      <c r="C252" s="54" t="s">
        <v>12</v>
      </c>
      <c r="D252" s="54" t="s">
        <v>199</v>
      </c>
      <c r="E252" s="54" t="s">
        <v>8</v>
      </c>
      <c r="F252" s="107">
        <f t="shared" si="17"/>
        <v>1020.42</v>
      </c>
      <c r="G252" s="107">
        <f t="shared" si="17"/>
        <v>1020.42</v>
      </c>
      <c r="H252" s="158"/>
    </row>
    <row r="253" spans="1:8" ht="74.25" customHeight="1" outlineLevel="6" x14ac:dyDescent="0.25">
      <c r="A253" s="53" t="s">
        <v>14</v>
      </c>
      <c r="B253" s="54" t="s">
        <v>132</v>
      </c>
      <c r="C253" s="54" t="s">
        <v>12</v>
      </c>
      <c r="D253" s="54" t="s">
        <v>199</v>
      </c>
      <c r="E253" s="54" t="s">
        <v>15</v>
      </c>
      <c r="F253" s="107">
        <f t="shared" si="17"/>
        <v>1020.42</v>
      </c>
      <c r="G253" s="107">
        <f t="shared" si="17"/>
        <v>1020.42</v>
      </c>
      <c r="H253" s="158"/>
    </row>
    <row r="254" spans="1:8" ht="37.5" outlineLevel="7" x14ac:dyDescent="0.25">
      <c r="A254" s="53" t="s">
        <v>16</v>
      </c>
      <c r="B254" s="54" t="s">
        <v>132</v>
      </c>
      <c r="C254" s="54" t="s">
        <v>12</v>
      </c>
      <c r="D254" s="54" t="s">
        <v>199</v>
      </c>
      <c r="E254" s="54" t="s">
        <v>17</v>
      </c>
      <c r="F254" s="109">
        <v>1020.42</v>
      </c>
      <c r="G254" s="159">
        <v>1020.42</v>
      </c>
      <c r="H254" s="158"/>
    </row>
    <row r="255" spans="1:8" outlineLevel="2" x14ac:dyDescent="0.25">
      <c r="A255" s="53" t="s">
        <v>26</v>
      </c>
      <c r="B255" s="54" t="s">
        <v>132</v>
      </c>
      <c r="C255" s="54" t="s">
        <v>27</v>
      </c>
      <c r="D255" s="54" t="s">
        <v>161</v>
      </c>
      <c r="E255" s="54" t="s">
        <v>8</v>
      </c>
      <c r="F255" s="107">
        <f>F256+F261</f>
        <v>119</v>
      </c>
      <c r="G255" s="107">
        <f>G256+G261</f>
        <v>119</v>
      </c>
      <c r="H255" s="158"/>
    </row>
    <row r="256" spans="1:8" ht="36" customHeight="1" outlineLevel="3" x14ac:dyDescent="0.25">
      <c r="A256" s="53" t="s">
        <v>569</v>
      </c>
      <c r="B256" s="54" t="s">
        <v>132</v>
      </c>
      <c r="C256" s="54" t="s">
        <v>27</v>
      </c>
      <c r="D256" s="54" t="s">
        <v>164</v>
      </c>
      <c r="E256" s="54" t="s">
        <v>8</v>
      </c>
      <c r="F256" s="107">
        <f t="shared" ref="F256:G259" si="18">F257</f>
        <v>19</v>
      </c>
      <c r="G256" s="107">
        <f t="shared" si="18"/>
        <v>19</v>
      </c>
      <c r="H256" s="158"/>
    </row>
    <row r="257" spans="1:9" ht="37.5" outlineLevel="4" x14ac:dyDescent="0.25">
      <c r="A257" s="53" t="s">
        <v>570</v>
      </c>
      <c r="B257" s="54" t="s">
        <v>132</v>
      </c>
      <c r="C257" s="54" t="s">
        <v>27</v>
      </c>
      <c r="D257" s="54" t="s">
        <v>172</v>
      </c>
      <c r="E257" s="54" t="s">
        <v>8</v>
      </c>
      <c r="F257" s="107">
        <f t="shared" si="18"/>
        <v>19</v>
      </c>
      <c r="G257" s="107">
        <f t="shared" si="18"/>
        <v>19</v>
      </c>
      <c r="H257" s="158"/>
    </row>
    <row r="258" spans="1:9" outlineLevel="5" x14ac:dyDescent="0.25">
      <c r="A258" s="53" t="s">
        <v>29</v>
      </c>
      <c r="B258" s="54" t="s">
        <v>132</v>
      </c>
      <c r="C258" s="54" t="s">
        <v>27</v>
      </c>
      <c r="D258" s="54" t="s">
        <v>167</v>
      </c>
      <c r="E258" s="54" t="s">
        <v>8</v>
      </c>
      <c r="F258" s="107">
        <f t="shared" si="18"/>
        <v>19</v>
      </c>
      <c r="G258" s="107">
        <f t="shared" si="18"/>
        <v>19</v>
      </c>
      <c r="H258" s="158"/>
    </row>
    <row r="259" spans="1:9" ht="37.5" outlineLevel="6" x14ac:dyDescent="0.25">
      <c r="A259" s="53" t="s">
        <v>18</v>
      </c>
      <c r="B259" s="54" t="s">
        <v>132</v>
      </c>
      <c r="C259" s="54" t="s">
        <v>27</v>
      </c>
      <c r="D259" s="54" t="s">
        <v>167</v>
      </c>
      <c r="E259" s="54" t="s">
        <v>19</v>
      </c>
      <c r="F259" s="107">
        <f t="shared" si="18"/>
        <v>19</v>
      </c>
      <c r="G259" s="107">
        <f t="shared" si="18"/>
        <v>19</v>
      </c>
      <c r="H259" s="158"/>
    </row>
    <row r="260" spans="1:9" ht="40.5" customHeight="1" outlineLevel="7" x14ac:dyDescent="0.25">
      <c r="A260" s="53" t="s">
        <v>20</v>
      </c>
      <c r="B260" s="54" t="s">
        <v>132</v>
      </c>
      <c r="C260" s="54" t="s">
        <v>27</v>
      </c>
      <c r="D260" s="54" t="s">
        <v>167</v>
      </c>
      <c r="E260" s="54" t="s">
        <v>21</v>
      </c>
      <c r="F260" s="109">
        <v>19</v>
      </c>
      <c r="G260" s="159">
        <v>19</v>
      </c>
      <c r="H260" s="158"/>
    </row>
    <row r="261" spans="1:9" ht="40.5" customHeight="1" outlineLevel="7" x14ac:dyDescent="0.25">
      <c r="A261" s="53" t="s">
        <v>176</v>
      </c>
      <c r="B261" s="54" t="s">
        <v>132</v>
      </c>
      <c r="C261" s="54" t="s">
        <v>27</v>
      </c>
      <c r="D261" s="54" t="s">
        <v>162</v>
      </c>
      <c r="E261" s="54" t="s">
        <v>8</v>
      </c>
      <c r="F261" s="109">
        <f t="shared" ref="F261:G263" si="19">F262</f>
        <v>100</v>
      </c>
      <c r="G261" s="109">
        <f t="shared" si="19"/>
        <v>100</v>
      </c>
      <c r="H261" s="158"/>
    </row>
    <row r="262" spans="1:9" ht="40.5" customHeight="1" outlineLevel="7" x14ac:dyDescent="0.25">
      <c r="A262" s="53" t="s">
        <v>409</v>
      </c>
      <c r="B262" s="54" t="s">
        <v>132</v>
      </c>
      <c r="C262" s="54" t="s">
        <v>27</v>
      </c>
      <c r="D262" s="124">
        <v>9909970200</v>
      </c>
      <c r="E262" s="54" t="s">
        <v>8</v>
      </c>
      <c r="F262" s="109">
        <f t="shared" si="19"/>
        <v>100</v>
      </c>
      <c r="G262" s="109">
        <f t="shared" si="19"/>
        <v>100</v>
      </c>
      <c r="H262" s="158"/>
    </row>
    <row r="263" spans="1:9" ht="40.5" customHeight="1" outlineLevel="7" x14ac:dyDescent="0.25">
      <c r="A263" s="53" t="s">
        <v>18</v>
      </c>
      <c r="B263" s="54" t="s">
        <v>132</v>
      </c>
      <c r="C263" s="54" t="s">
        <v>27</v>
      </c>
      <c r="D263" s="124">
        <v>9909970200</v>
      </c>
      <c r="E263" s="54" t="s">
        <v>19</v>
      </c>
      <c r="F263" s="109">
        <f t="shared" si="19"/>
        <v>100</v>
      </c>
      <c r="G263" s="109">
        <f t="shared" si="19"/>
        <v>100</v>
      </c>
      <c r="H263" s="158"/>
    </row>
    <row r="264" spans="1:9" ht="40.5" customHeight="1" outlineLevel="7" x14ac:dyDescent="0.25">
      <c r="A264" s="53" t="s">
        <v>20</v>
      </c>
      <c r="B264" s="54" t="s">
        <v>132</v>
      </c>
      <c r="C264" s="54" t="s">
        <v>27</v>
      </c>
      <c r="D264" s="124">
        <v>9909970200</v>
      </c>
      <c r="E264" s="54" t="s">
        <v>21</v>
      </c>
      <c r="F264" s="109">
        <v>100</v>
      </c>
      <c r="G264" s="159">
        <v>100</v>
      </c>
      <c r="H264" s="158"/>
    </row>
    <row r="265" spans="1:9" s="3" customFormat="1" ht="36.75" customHeight="1" x14ac:dyDescent="0.25">
      <c r="A265" s="51" t="s">
        <v>137</v>
      </c>
      <c r="B265" s="52" t="s">
        <v>138</v>
      </c>
      <c r="C265" s="52" t="s">
        <v>7</v>
      </c>
      <c r="D265" s="52" t="s">
        <v>161</v>
      </c>
      <c r="E265" s="52" t="s">
        <v>8</v>
      </c>
      <c r="F265" s="106">
        <f>F266+F343</f>
        <v>439342.09299999994</v>
      </c>
      <c r="G265" s="106">
        <f>G266+G343</f>
        <v>432925.58020000003</v>
      </c>
      <c r="H265" s="157"/>
      <c r="I265" s="9">
        <f>F265-F273-F297-F300-F318-F347</f>
        <v>151680.90299999993</v>
      </c>
    </row>
    <row r="266" spans="1:9" outlineLevel="1" x14ac:dyDescent="0.25">
      <c r="A266" s="53" t="s">
        <v>89</v>
      </c>
      <c r="B266" s="54" t="s">
        <v>138</v>
      </c>
      <c r="C266" s="54" t="s">
        <v>90</v>
      </c>
      <c r="D266" s="54" t="s">
        <v>161</v>
      </c>
      <c r="E266" s="54" t="s">
        <v>8</v>
      </c>
      <c r="F266" s="107">
        <f>F267+F288+F312+F326+F303</f>
        <v>435248.09299999994</v>
      </c>
      <c r="G266" s="107">
        <f>G267+G288+G312+G326+G303</f>
        <v>428831.58020000003</v>
      </c>
      <c r="H266" s="158"/>
    </row>
    <row r="267" spans="1:9" outlineLevel="2" x14ac:dyDescent="0.25">
      <c r="A267" s="53" t="s">
        <v>139</v>
      </c>
      <c r="B267" s="54" t="s">
        <v>138</v>
      </c>
      <c r="C267" s="54" t="s">
        <v>140</v>
      </c>
      <c r="D267" s="54" t="s">
        <v>161</v>
      </c>
      <c r="E267" s="54" t="s">
        <v>8</v>
      </c>
      <c r="F267" s="107">
        <f>F268</f>
        <v>99806.606999999989</v>
      </c>
      <c r="G267" s="107">
        <f>G268</f>
        <v>94418.057000000001</v>
      </c>
      <c r="H267" s="158"/>
    </row>
    <row r="268" spans="1:9" ht="36.75" customHeight="1" outlineLevel="3" x14ac:dyDescent="0.25">
      <c r="A268" s="53" t="s">
        <v>587</v>
      </c>
      <c r="B268" s="54" t="s">
        <v>138</v>
      </c>
      <c r="C268" s="54" t="s">
        <v>140</v>
      </c>
      <c r="D268" s="54" t="s">
        <v>190</v>
      </c>
      <c r="E268" s="54" t="s">
        <v>8</v>
      </c>
      <c r="F268" s="107">
        <f>F269</f>
        <v>99806.606999999989</v>
      </c>
      <c r="G268" s="107">
        <f>G269</f>
        <v>94418.057000000001</v>
      </c>
      <c r="H268" s="158"/>
    </row>
    <row r="269" spans="1:9" ht="40.5" customHeight="1" outlineLevel="4" x14ac:dyDescent="0.25">
      <c r="A269" s="53" t="s">
        <v>588</v>
      </c>
      <c r="B269" s="54" t="s">
        <v>138</v>
      </c>
      <c r="C269" s="54" t="s">
        <v>140</v>
      </c>
      <c r="D269" s="54" t="s">
        <v>191</v>
      </c>
      <c r="E269" s="54" t="s">
        <v>8</v>
      </c>
      <c r="F269" s="107">
        <f>F282+F270+F273+F276+F279+F285</f>
        <v>99806.606999999989</v>
      </c>
      <c r="G269" s="107">
        <f>G282+G270+G273+G276+G279+G285</f>
        <v>94418.057000000001</v>
      </c>
      <c r="H269" s="158"/>
    </row>
    <row r="270" spans="1:9" ht="38.25" customHeight="1" outlineLevel="5" x14ac:dyDescent="0.25">
      <c r="A270" s="53" t="s">
        <v>142</v>
      </c>
      <c r="B270" s="54" t="s">
        <v>138</v>
      </c>
      <c r="C270" s="54" t="s">
        <v>140</v>
      </c>
      <c r="D270" s="54" t="s">
        <v>201</v>
      </c>
      <c r="E270" s="54" t="s">
        <v>8</v>
      </c>
      <c r="F270" s="107">
        <f>F271</f>
        <v>39250.906999999999</v>
      </c>
      <c r="G270" s="107">
        <f>G271</f>
        <v>33862.357000000004</v>
      </c>
      <c r="H270" s="158"/>
    </row>
    <row r="271" spans="1:9" ht="37.5" customHeight="1" outlineLevel="6" x14ac:dyDescent="0.25">
      <c r="A271" s="53" t="s">
        <v>53</v>
      </c>
      <c r="B271" s="54" t="s">
        <v>138</v>
      </c>
      <c r="C271" s="54" t="s">
        <v>140</v>
      </c>
      <c r="D271" s="54" t="s">
        <v>201</v>
      </c>
      <c r="E271" s="54" t="s">
        <v>54</v>
      </c>
      <c r="F271" s="107">
        <f>F272</f>
        <v>39250.906999999999</v>
      </c>
      <c r="G271" s="107">
        <f>G272</f>
        <v>33862.357000000004</v>
      </c>
      <c r="H271" s="158"/>
    </row>
    <row r="272" spans="1:9" outlineLevel="7" x14ac:dyDescent="0.25">
      <c r="A272" s="53" t="s">
        <v>94</v>
      </c>
      <c r="B272" s="54" t="s">
        <v>138</v>
      </c>
      <c r="C272" s="54" t="s">
        <v>140</v>
      </c>
      <c r="D272" s="54" t="s">
        <v>201</v>
      </c>
      <c r="E272" s="54" t="s">
        <v>95</v>
      </c>
      <c r="F272" s="109">
        <f>39243.907+7</f>
        <v>39250.906999999999</v>
      </c>
      <c r="G272" s="159">
        <f>33716.509-4.772+150.62</f>
        <v>33862.357000000004</v>
      </c>
      <c r="H272" s="158"/>
    </row>
    <row r="273" spans="1:8" ht="93.75" customHeight="1" outlineLevel="7" x14ac:dyDescent="0.25">
      <c r="A273" s="33" t="s">
        <v>538</v>
      </c>
      <c r="B273" s="54" t="s">
        <v>138</v>
      </c>
      <c r="C273" s="54" t="s">
        <v>140</v>
      </c>
      <c r="D273" s="54" t="s">
        <v>202</v>
      </c>
      <c r="E273" s="54" t="s">
        <v>8</v>
      </c>
      <c r="F273" s="107">
        <f>F274</f>
        <v>58282</v>
      </c>
      <c r="G273" s="107">
        <f>G274</f>
        <v>58282</v>
      </c>
      <c r="H273" s="158"/>
    </row>
    <row r="274" spans="1:8" ht="38.25" customHeight="1" outlineLevel="7" x14ac:dyDescent="0.25">
      <c r="A274" s="53" t="s">
        <v>53</v>
      </c>
      <c r="B274" s="54" t="s">
        <v>138</v>
      </c>
      <c r="C274" s="54" t="s">
        <v>140</v>
      </c>
      <c r="D274" s="54" t="s">
        <v>202</v>
      </c>
      <c r="E274" s="54" t="s">
        <v>54</v>
      </c>
      <c r="F274" s="107">
        <f>F275</f>
        <v>58282</v>
      </c>
      <c r="G274" s="107">
        <f>G275</f>
        <v>58282</v>
      </c>
      <c r="H274" s="158"/>
    </row>
    <row r="275" spans="1:8" outlineLevel="7" x14ac:dyDescent="0.25">
      <c r="A275" s="53" t="s">
        <v>94</v>
      </c>
      <c r="B275" s="54" t="s">
        <v>138</v>
      </c>
      <c r="C275" s="54" t="s">
        <v>140</v>
      </c>
      <c r="D275" s="54" t="s">
        <v>202</v>
      </c>
      <c r="E275" s="54" t="s">
        <v>95</v>
      </c>
      <c r="F275" s="109">
        <v>58282</v>
      </c>
      <c r="G275" s="159">
        <v>58282</v>
      </c>
      <c r="H275" s="158"/>
    </row>
    <row r="276" spans="1:8" ht="37.5" outlineLevel="7" x14ac:dyDescent="0.25">
      <c r="A276" s="53" t="s">
        <v>561</v>
      </c>
      <c r="B276" s="54" t="s">
        <v>138</v>
      </c>
      <c r="C276" s="54" t="s">
        <v>140</v>
      </c>
      <c r="D276" s="54" t="s">
        <v>562</v>
      </c>
      <c r="E276" s="54" t="s">
        <v>8</v>
      </c>
      <c r="F276" s="109">
        <f>F277</f>
        <v>100</v>
      </c>
      <c r="G276" s="109">
        <f>G277</f>
        <v>100</v>
      </c>
      <c r="H276" s="158"/>
    </row>
    <row r="277" spans="1:8" ht="37.5" outlineLevel="7" x14ac:dyDescent="0.25">
      <c r="A277" s="53" t="s">
        <v>53</v>
      </c>
      <c r="B277" s="54" t="s">
        <v>138</v>
      </c>
      <c r="C277" s="54" t="s">
        <v>140</v>
      </c>
      <c r="D277" s="54" t="s">
        <v>562</v>
      </c>
      <c r="E277" s="54" t="s">
        <v>54</v>
      </c>
      <c r="F277" s="109">
        <f>F278</f>
        <v>100</v>
      </c>
      <c r="G277" s="109">
        <f>G278</f>
        <v>100</v>
      </c>
      <c r="H277" s="158"/>
    </row>
    <row r="278" spans="1:8" outlineLevel="7" x14ac:dyDescent="0.25">
      <c r="A278" s="53" t="s">
        <v>94</v>
      </c>
      <c r="B278" s="54" t="s">
        <v>138</v>
      </c>
      <c r="C278" s="54" t="s">
        <v>140</v>
      </c>
      <c r="D278" s="54" t="s">
        <v>562</v>
      </c>
      <c r="E278" s="54" t="s">
        <v>95</v>
      </c>
      <c r="F278" s="109">
        <v>100</v>
      </c>
      <c r="G278" s="159">
        <v>100</v>
      </c>
      <c r="H278" s="158"/>
    </row>
    <row r="279" spans="1:8" ht="20.25" customHeight="1" outlineLevel="7" x14ac:dyDescent="0.25">
      <c r="A279" s="53" t="s">
        <v>412</v>
      </c>
      <c r="B279" s="54" t="s">
        <v>138</v>
      </c>
      <c r="C279" s="54" t="s">
        <v>140</v>
      </c>
      <c r="D279" s="54" t="s">
        <v>563</v>
      </c>
      <c r="E279" s="54" t="s">
        <v>8</v>
      </c>
      <c r="F279" s="109">
        <f>F280</f>
        <v>45</v>
      </c>
      <c r="G279" s="109">
        <f>G280</f>
        <v>45</v>
      </c>
      <c r="H279" s="158"/>
    </row>
    <row r="280" spans="1:8" ht="37.5" outlineLevel="7" x14ac:dyDescent="0.25">
      <c r="A280" s="53" t="s">
        <v>53</v>
      </c>
      <c r="B280" s="54" t="s">
        <v>138</v>
      </c>
      <c r="C280" s="54" t="s">
        <v>140</v>
      </c>
      <c r="D280" s="54" t="s">
        <v>563</v>
      </c>
      <c r="E280" s="54" t="s">
        <v>54</v>
      </c>
      <c r="F280" s="109">
        <f>F281</f>
        <v>45</v>
      </c>
      <c r="G280" s="109">
        <f>G281</f>
        <v>45</v>
      </c>
      <c r="H280" s="158"/>
    </row>
    <row r="281" spans="1:8" outlineLevel="7" x14ac:dyDescent="0.25">
      <c r="A281" s="53" t="s">
        <v>94</v>
      </c>
      <c r="B281" s="54" t="s">
        <v>138</v>
      </c>
      <c r="C281" s="54" t="s">
        <v>140</v>
      </c>
      <c r="D281" s="54" t="s">
        <v>563</v>
      </c>
      <c r="E281" s="54" t="s">
        <v>95</v>
      </c>
      <c r="F281" s="109">
        <v>45</v>
      </c>
      <c r="G281" s="159">
        <v>45</v>
      </c>
      <c r="H281" s="158"/>
    </row>
    <row r="282" spans="1:8" ht="19.5" customHeight="1" outlineLevel="5" x14ac:dyDescent="0.25">
      <c r="A282" s="53" t="s">
        <v>141</v>
      </c>
      <c r="B282" s="54" t="s">
        <v>138</v>
      </c>
      <c r="C282" s="54" t="s">
        <v>140</v>
      </c>
      <c r="D282" s="54" t="s">
        <v>200</v>
      </c>
      <c r="E282" s="54" t="s">
        <v>8</v>
      </c>
      <c r="F282" s="107">
        <f>F283</f>
        <v>128.69999999999999</v>
      </c>
      <c r="G282" s="107">
        <f>G283</f>
        <v>128.69999999999999</v>
      </c>
      <c r="H282" s="158"/>
    </row>
    <row r="283" spans="1:8" ht="37.5" customHeight="1" outlineLevel="6" x14ac:dyDescent="0.25">
      <c r="A283" s="53" t="s">
        <v>53</v>
      </c>
      <c r="B283" s="54" t="s">
        <v>138</v>
      </c>
      <c r="C283" s="54" t="s">
        <v>140</v>
      </c>
      <c r="D283" s="54" t="s">
        <v>200</v>
      </c>
      <c r="E283" s="54" t="s">
        <v>54</v>
      </c>
      <c r="F283" s="107">
        <f>F284</f>
        <v>128.69999999999999</v>
      </c>
      <c r="G283" s="107">
        <f>G284</f>
        <v>128.69999999999999</v>
      </c>
      <c r="H283" s="158"/>
    </row>
    <row r="284" spans="1:8" outlineLevel="7" x14ac:dyDescent="0.25">
      <c r="A284" s="53" t="s">
        <v>94</v>
      </c>
      <c r="B284" s="54" t="s">
        <v>138</v>
      </c>
      <c r="C284" s="54" t="s">
        <v>140</v>
      </c>
      <c r="D284" s="54" t="s">
        <v>200</v>
      </c>
      <c r="E284" s="54" t="s">
        <v>95</v>
      </c>
      <c r="F284" s="109">
        <v>128.69999999999999</v>
      </c>
      <c r="G284" s="159">
        <v>128.69999999999999</v>
      </c>
      <c r="H284" s="158"/>
    </row>
    <row r="285" spans="1:8" ht="75.75" customHeight="1" outlineLevel="7" x14ac:dyDescent="0.25">
      <c r="A285" s="53" t="s">
        <v>565</v>
      </c>
      <c r="B285" s="54" t="s">
        <v>138</v>
      </c>
      <c r="C285" s="54" t="s">
        <v>140</v>
      </c>
      <c r="D285" s="54" t="s">
        <v>564</v>
      </c>
      <c r="E285" s="54" t="s">
        <v>8</v>
      </c>
      <c r="F285" s="109">
        <f>F286</f>
        <v>2000</v>
      </c>
      <c r="G285" s="109">
        <f>G286</f>
        <v>2000</v>
      </c>
      <c r="H285" s="158"/>
    </row>
    <row r="286" spans="1:8" ht="37.5" outlineLevel="7" x14ac:dyDescent="0.25">
      <c r="A286" s="53" t="s">
        <v>405</v>
      </c>
      <c r="B286" s="54" t="s">
        <v>138</v>
      </c>
      <c r="C286" s="54" t="s">
        <v>140</v>
      </c>
      <c r="D286" s="54" t="s">
        <v>564</v>
      </c>
      <c r="E286" s="54" t="s">
        <v>406</v>
      </c>
      <c r="F286" s="109">
        <f>F287</f>
        <v>2000</v>
      </c>
      <c r="G286" s="109">
        <f>G287</f>
        <v>2000</v>
      </c>
      <c r="H286" s="158"/>
    </row>
    <row r="287" spans="1:8" outlineLevel="7" x14ac:dyDescent="0.25">
      <c r="A287" s="53" t="s">
        <v>407</v>
      </c>
      <c r="B287" s="54" t="s">
        <v>138</v>
      </c>
      <c r="C287" s="54" t="s">
        <v>140</v>
      </c>
      <c r="D287" s="54" t="s">
        <v>564</v>
      </c>
      <c r="E287" s="54" t="s">
        <v>408</v>
      </c>
      <c r="F287" s="109">
        <v>2000</v>
      </c>
      <c r="G287" s="159">
        <v>2000</v>
      </c>
      <c r="H287" s="158"/>
    </row>
    <row r="288" spans="1:8" outlineLevel="2" x14ac:dyDescent="0.25">
      <c r="A288" s="53" t="s">
        <v>91</v>
      </c>
      <c r="B288" s="54" t="s">
        <v>138</v>
      </c>
      <c r="C288" s="54" t="s">
        <v>92</v>
      </c>
      <c r="D288" s="54" t="s">
        <v>161</v>
      </c>
      <c r="E288" s="54" t="s">
        <v>8</v>
      </c>
      <c r="F288" s="107">
        <f>F289</f>
        <v>295606.68599999999</v>
      </c>
      <c r="G288" s="107">
        <f>G289</f>
        <v>295292.43319999997</v>
      </c>
      <c r="H288" s="158"/>
    </row>
    <row r="289" spans="1:8" ht="37.5" customHeight="1" outlineLevel="3" x14ac:dyDescent="0.25">
      <c r="A289" s="53" t="s">
        <v>587</v>
      </c>
      <c r="B289" s="54" t="s">
        <v>138</v>
      </c>
      <c r="C289" s="54" t="s">
        <v>92</v>
      </c>
      <c r="D289" s="54" t="s">
        <v>190</v>
      </c>
      <c r="E289" s="54" t="s">
        <v>8</v>
      </c>
      <c r="F289" s="107">
        <f>F290</f>
        <v>295606.68599999999</v>
      </c>
      <c r="G289" s="107">
        <f>G290</f>
        <v>295292.43319999997</v>
      </c>
      <c r="H289" s="158"/>
    </row>
    <row r="290" spans="1:8" ht="36" customHeight="1" outlineLevel="4" x14ac:dyDescent="0.25">
      <c r="A290" s="53" t="s">
        <v>590</v>
      </c>
      <c r="B290" s="54" t="s">
        <v>138</v>
      </c>
      <c r="C290" s="54" t="s">
        <v>92</v>
      </c>
      <c r="D290" s="54" t="s">
        <v>203</v>
      </c>
      <c r="E290" s="54" t="s">
        <v>8</v>
      </c>
      <c r="F290" s="107">
        <f>+F294+F291+F300+F297</f>
        <v>295606.68599999999</v>
      </c>
      <c r="G290" s="107">
        <f>+G294+G291+G300+G297</f>
        <v>295292.43319999997</v>
      </c>
      <c r="H290" s="158"/>
    </row>
    <row r="291" spans="1:8" ht="37.5" outlineLevel="7" x14ac:dyDescent="0.25">
      <c r="A291" s="62" t="s">
        <v>143</v>
      </c>
      <c r="B291" s="54" t="s">
        <v>138</v>
      </c>
      <c r="C291" s="54" t="s">
        <v>92</v>
      </c>
      <c r="D291" s="54" t="s">
        <v>204</v>
      </c>
      <c r="E291" s="54" t="s">
        <v>8</v>
      </c>
      <c r="F291" s="107">
        <f>F292</f>
        <v>663.4</v>
      </c>
      <c r="G291" s="107">
        <f>G292</f>
        <v>663.4</v>
      </c>
      <c r="H291" s="158"/>
    </row>
    <row r="292" spans="1:8" ht="36.75" customHeight="1" outlineLevel="7" x14ac:dyDescent="0.25">
      <c r="A292" s="53" t="s">
        <v>53</v>
      </c>
      <c r="B292" s="54" t="s">
        <v>138</v>
      </c>
      <c r="C292" s="54" t="s">
        <v>92</v>
      </c>
      <c r="D292" s="54" t="s">
        <v>204</v>
      </c>
      <c r="E292" s="54" t="s">
        <v>54</v>
      </c>
      <c r="F292" s="107">
        <f>F293</f>
        <v>663.4</v>
      </c>
      <c r="G292" s="107">
        <f>G293</f>
        <v>663.4</v>
      </c>
      <c r="H292" s="158"/>
    </row>
    <row r="293" spans="1:8" outlineLevel="7" x14ac:dyDescent="0.25">
      <c r="A293" s="53" t="s">
        <v>94</v>
      </c>
      <c r="B293" s="54" t="s">
        <v>138</v>
      </c>
      <c r="C293" s="54" t="s">
        <v>92</v>
      </c>
      <c r="D293" s="54" t="s">
        <v>204</v>
      </c>
      <c r="E293" s="54" t="s">
        <v>95</v>
      </c>
      <c r="F293" s="109">
        <v>663.4</v>
      </c>
      <c r="G293" s="159">
        <v>663.4</v>
      </c>
      <c r="H293" s="158"/>
    </row>
    <row r="294" spans="1:8" ht="39" customHeight="1" outlineLevel="5" x14ac:dyDescent="0.25">
      <c r="A294" s="53" t="s">
        <v>144</v>
      </c>
      <c r="B294" s="54" t="s">
        <v>138</v>
      </c>
      <c r="C294" s="54" t="s">
        <v>92</v>
      </c>
      <c r="D294" s="54" t="s">
        <v>205</v>
      </c>
      <c r="E294" s="54" t="s">
        <v>8</v>
      </c>
      <c r="F294" s="107">
        <f>F295</f>
        <v>72380.096000000005</v>
      </c>
      <c r="G294" s="107">
        <f>G295</f>
        <v>72065.843200000003</v>
      </c>
      <c r="H294" s="158"/>
    </row>
    <row r="295" spans="1:8" ht="39.75" customHeight="1" outlineLevel="6" x14ac:dyDescent="0.25">
      <c r="A295" s="53" t="s">
        <v>53</v>
      </c>
      <c r="B295" s="54" t="s">
        <v>138</v>
      </c>
      <c r="C295" s="54" t="s">
        <v>92</v>
      </c>
      <c r="D295" s="54" t="s">
        <v>205</v>
      </c>
      <c r="E295" s="54" t="s">
        <v>54</v>
      </c>
      <c r="F295" s="107">
        <f>F296</f>
        <v>72380.096000000005</v>
      </c>
      <c r="G295" s="107">
        <f>G296</f>
        <v>72065.843200000003</v>
      </c>
      <c r="H295" s="158"/>
    </row>
    <row r="296" spans="1:8" outlineLevel="7" x14ac:dyDescent="0.25">
      <c r="A296" s="53" t="s">
        <v>94</v>
      </c>
      <c r="B296" s="54" t="s">
        <v>138</v>
      </c>
      <c r="C296" s="54" t="s">
        <v>92</v>
      </c>
      <c r="D296" s="54" t="s">
        <v>205</v>
      </c>
      <c r="E296" s="54" t="s">
        <v>95</v>
      </c>
      <c r="F296" s="109">
        <f>72689.513-2.648-176.062-130.707</f>
        <v>72380.096000000005</v>
      </c>
      <c r="G296" s="159">
        <f>72698.085-8.572-369.0478+0.568-255.19</f>
        <v>72065.843200000003</v>
      </c>
      <c r="H296" s="158"/>
    </row>
    <row r="297" spans="1:8" ht="132.75" customHeight="1" outlineLevel="5" x14ac:dyDescent="0.25">
      <c r="A297" s="33" t="s">
        <v>536</v>
      </c>
      <c r="B297" s="54" t="s">
        <v>138</v>
      </c>
      <c r="C297" s="54" t="s">
        <v>92</v>
      </c>
      <c r="D297" s="54" t="s">
        <v>207</v>
      </c>
      <c r="E297" s="54" t="s">
        <v>8</v>
      </c>
      <c r="F297" s="107">
        <f>F298</f>
        <v>219246.19</v>
      </c>
      <c r="G297" s="107">
        <f>G298</f>
        <v>219246.19</v>
      </c>
      <c r="H297" s="158"/>
    </row>
    <row r="298" spans="1:8" ht="39.75" customHeight="1" outlineLevel="5" x14ac:dyDescent="0.25">
      <c r="A298" s="53" t="s">
        <v>53</v>
      </c>
      <c r="B298" s="54" t="s">
        <v>138</v>
      </c>
      <c r="C298" s="54" t="s">
        <v>92</v>
      </c>
      <c r="D298" s="54" t="s">
        <v>207</v>
      </c>
      <c r="E298" s="54" t="s">
        <v>54</v>
      </c>
      <c r="F298" s="107">
        <f>F299</f>
        <v>219246.19</v>
      </c>
      <c r="G298" s="107">
        <f>G299</f>
        <v>219246.19</v>
      </c>
      <c r="H298" s="158"/>
    </row>
    <row r="299" spans="1:8" outlineLevel="5" x14ac:dyDescent="0.25">
      <c r="A299" s="53" t="s">
        <v>94</v>
      </c>
      <c r="B299" s="54" t="s">
        <v>138</v>
      </c>
      <c r="C299" s="54" t="s">
        <v>92</v>
      </c>
      <c r="D299" s="54" t="s">
        <v>207</v>
      </c>
      <c r="E299" s="54" t="s">
        <v>95</v>
      </c>
      <c r="F299" s="109">
        <v>219246.19</v>
      </c>
      <c r="G299" s="159">
        <v>219246.19</v>
      </c>
      <c r="H299" s="158"/>
    </row>
    <row r="300" spans="1:8" ht="112.5" customHeight="1" outlineLevel="5" x14ac:dyDescent="0.25">
      <c r="A300" s="33" t="s">
        <v>597</v>
      </c>
      <c r="B300" s="54" t="s">
        <v>138</v>
      </c>
      <c r="C300" s="54" t="s">
        <v>92</v>
      </c>
      <c r="D300" s="54" t="s">
        <v>206</v>
      </c>
      <c r="E300" s="54" t="s">
        <v>8</v>
      </c>
      <c r="F300" s="107">
        <f>F301</f>
        <v>3317</v>
      </c>
      <c r="G300" s="107">
        <f>G301</f>
        <v>3317</v>
      </c>
      <c r="H300" s="158"/>
    </row>
    <row r="301" spans="1:8" ht="39.75" customHeight="1" outlineLevel="5" x14ac:dyDescent="0.25">
      <c r="A301" s="53" t="s">
        <v>53</v>
      </c>
      <c r="B301" s="54" t="s">
        <v>138</v>
      </c>
      <c r="C301" s="54" t="s">
        <v>92</v>
      </c>
      <c r="D301" s="54" t="s">
        <v>206</v>
      </c>
      <c r="E301" s="54" t="s">
        <v>54</v>
      </c>
      <c r="F301" s="107">
        <f>F302</f>
        <v>3317</v>
      </c>
      <c r="G301" s="107">
        <f>G302</f>
        <v>3317</v>
      </c>
      <c r="H301" s="158"/>
    </row>
    <row r="302" spans="1:8" outlineLevel="5" x14ac:dyDescent="0.25">
      <c r="A302" s="53" t="s">
        <v>94</v>
      </c>
      <c r="B302" s="54" t="s">
        <v>138</v>
      </c>
      <c r="C302" s="54" t="s">
        <v>92</v>
      </c>
      <c r="D302" s="54" t="s">
        <v>206</v>
      </c>
      <c r="E302" s="54" t="s">
        <v>95</v>
      </c>
      <c r="F302" s="109">
        <v>3317</v>
      </c>
      <c r="G302" s="159">
        <v>3317</v>
      </c>
      <c r="H302" s="158"/>
    </row>
    <row r="303" spans="1:8" outlineLevel="5" x14ac:dyDescent="0.25">
      <c r="A303" s="53" t="s">
        <v>384</v>
      </c>
      <c r="B303" s="54" t="s">
        <v>138</v>
      </c>
      <c r="C303" s="54" t="s">
        <v>383</v>
      </c>
      <c r="D303" s="54" t="s">
        <v>161</v>
      </c>
      <c r="E303" s="54" t="s">
        <v>8</v>
      </c>
      <c r="F303" s="109">
        <f>F304</f>
        <v>19657.41</v>
      </c>
      <c r="G303" s="109">
        <f>G304</f>
        <v>19256.900000000001</v>
      </c>
      <c r="H303" s="158"/>
    </row>
    <row r="304" spans="1:8" ht="36" customHeight="1" outlineLevel="5" x14ac:dyDescent="0.25">
      <c r="A304" s="53" t="s">
        <v>587</v>
      </c>
      <c r="B304" s="54" t="s">
        <v>138</v>
      </c>
      <c r="C304" s="54" t="s">
        <v>383</v>
      </c>
      <c r="D304" s="54" t="s">
        <v>190</v>
      </c>
      <c r="E304" s="54" t="s">
        <v>8</v>
      </c>
      <c r="F304" s="109">
        <f>F305</f>
        <v>19657.41</v>
      </c>
      <c r="G304" s="109">
        <f>G305</f>
        <v>19256.900000000001</v>
      </c>
      <c r="H304" s="158"/>
    </row>
    <row r="305" spans="1:8" ht="36.75" customHeight="1" outlineLevel="4" x14ac:dyDescent="0.25">
      <c r="A305" s="53" t="s">
        <v>591</v>
      </c>
      <c r="B305" s="54" t="s">
        <v>138</v>
      </c>
      <c r="C305" s="54" t="s">
        <v>383</v>
      </c>
      <c r="D305" s="54" t="s">
        <v>208</v>
      </c>
      <c r="E305" s="54" t="s">
        <v>8</v>
      </c>
      <c r="F305" s="107">
        <f>F309+F306</f>
        <v>19657.41</v>
      </c>
      <c r="G305" s="107">
        <f>G309+G306</f>
        <v>19256.900000000001</v>
      </c>
      <c r="H305" s="158"/>
    </row>
    <row r="306" spans="1:8" ht="56.25" outlineLevel="5" x14ac:dyDescent="0.25">
      <c r="A306" s="53" t="s">
        <v>145</v>
      </c>
      <c r="B306" s="54" t="s">
        <v>138</v>
      </c>
      <c r="C306" s="54" t="s">
        <v>383</v>
      </c>
      <c r="D306" s="54" t="s">
        <v>210</v>
      </c>
      <c r="E306" s="54" t="s">
        <v>8</v>
      </c>
      <c r="F306" s="107">
        <f>F307</f>
        <v>19577.509999999998</v>
      </c>
      <c r="G306" s="107">
        <f>G307</f>
        <v>19177</v>
      </c>
      <c r="H306" s="158"/>
    </row>
    <row r="307" spans="1:8" ht="41.25" customHeight="1" outlineLevel="6" x14ac:dyDescent="0.25">
      <c r="A307" s="53" t="s">
        <v>53</v>
      </c>
      <c r="B307" s="54" t="s">
        <v>138</v>
      </c>
      <c r="C307" s="54" t="s">
        <v>383</v>
      </c>
      <c r="D307" s="54" t="s">
        <v>210</v>
      </c>
      <c r="E307" s="54" t="s">
        <v>54</v>
      </c>
      <c r="F307" s="107">
        <f>F308</f>
        <v>19577.509999999998</v>
      </c>
      <c r="G307" s="107">
        <f>G308</f>
        <v>19177</v>
      </c>
      <c r="H307" s="158"/>
    </row>
    <row r="308" spans="1:8" outlineLevel="7" x14ac:dyDescent="0.25">
      <c r="A308" s="53" t="s">
        <v>94</v>
      </c>
      <c r="B308" s="54" t="s">
        <v>138</v>
      </c>
      <c r="C308" s="54" t="s">
        <v>383</v>
      </c>
      <c r="D308" s="54" t="s">
        <v>210</v>
      </c>
      <c r="E308" s="54" t="s">
        <v>95</v>
      </c>
      <c r="F308" s="109">
        <v>19577.509999999998</v>
      </c>
      <c r="G308" s="159">
        <v>19177</v>
      </c>
      <c r="H308" s="158"/>
    </row>
    <row r="309" spans="1:8" ht="19.5" customHeight="1" outlineLevel="5" x14ac:dyDescent="0.25">
      <c r="A309" s="53" t="s">
        <v>141</v>
      </c>
      <c r="B309" s="54" t="s">
        <v>138</v>
      </c>
      <c r="C309" s="54" t="s">
        <v>383</v>
      </c>
      <c r="D309" s="54" t="s">
        <v>209</v>
      </c>
      <c r="E309" s="54" t="s">
        <v>8</v>
      </c>
      <c r="F309" s="107">
        <f>F310</f>
        <v>79.900000000000006</v>
      </c>
      <c r="G309" s="107">
        <f>G310</f>
        <v>79.900000000000006</v>
      </c>
      <c r="H309" s="158"/>
    </row>
    <row r="310" spans="1:8" ht="37.5" customHeight="1" outlineLevel="6" x14ac:dyDescent="0.25">
      <c r="A310" s="53" t="s">
        <v>53</v>
      </c>
      <c r="B310" s="54" t="s">
        <v>138</v>
      </c>
      <c r="C310" s="54" t="s">
        <v>383</v>
      </c>
      <c r="D310" s="54" t="s">
        <v>209</v>
      </c>
      <c r="E310" s="54" t="s">
        <v>54</v>
      </c>
      <c r="F310" s="107">
        <f>F311</f>
        <v>79.900000000000006</v>
      </c>
      <c r="G310" s="107">
        <f>G311</f>
        <v>79.900000000000006</v>
      </c>
      <c r="H310" s="158"/>
    </row>
    <row r="311" spans="1:8" outlineLevel="7" x14ac:dyDescent="0.25">
      <c r="A311" s="53" t="s">
        <v>94</v>
      </c>
      <c r="B311" s="54" t="s">
        <v>138</v>
      </c>
      <c r="C311" s="54" t="s">
        <v>383</v>
      </c>
      <c r="D311" s="54" t="s">
        <v>209</v>
      </c>
      <c r="E311" s="54" t="s">
        <v>95</v>
      </c>
      <c r="F311" s="109">
        <v>79.900000000000006</v>
      </c>
      <c r="G311" s="159">
        <v>79.900000000000006</v>
      </c>
      <c r="H311" s="158"/>
    </row>
    <row r="312" spans="1:8" outlineLevel="2" x14ac:dyDescent="0.25">
      <c r="A312" s="53" t="s">
        <v>96</v>
      </c>
      <c r="B312" s="54" t="s">
        <v>138</v>
      </c>
      <c r="C312" s="54" t="s">
        <v>97</v>
      </c>
      <c r="D312" s="54" t="s">
        <v>161</v>
      </c>
      <c r="E312" s="54" t="s">
        <v>8</v>
      </c>
      <c r="F312" s="107">
        <f>F313</f>
        <v>2866</v>
      </c>
      <c r="G312" s="107">
        <f>G313</f>
        <v>2866</v>
      </c>
      <c r="H312" s="158"/>
    </row>
    <row r="313" spans="1:8" ht="36" customHeight="1" outlineLevel="3" x14ac:dyDescent="0.25">
      <c r="A313" s="53" t="s">
        <v>587</v>
      </c>
      <c r="B313" s="54" t="s">
        <v>138</v>
      </c>
      <c r="C313" s="54" t="s">
        <v>97</v>
      </c>
      <c r="D313" s="54" t="s">
        <v>190</v>
      </c>
      <c r="E313" s="54" t="s">
        <v>8</v>
      </c>
      <c r="F313" s="107">
        <f>F314+F323</f>
        <v>2866</v>
      </c>
      <c r="G313" s="107">
        <f>G314+G323</f>
        <v>2866</v>
      </c>
      <c r="H313" s="158"/>
    </row>
    <row r="314" spans="1:8" ht="37.5" customHeight="1" outlineLevel="3" x14ac:dyDescent="0.25">
      <c r="A314" s="53" t="s">
        <v>590</v>
      </c>
      <c r="B314" s="54" t="s">
        <v>138</v>
      </c>
      <c r="C314" s="54" t="s">
        <v>97</v>
      </c>
      <c r="D314" s="54" t="s">
        <v>203</v>
      </c>
      <c r="E314" s="54" t="s">
        <v>8</v>
      </c>
      <c r="F314" s="107">
        <f>F318+F315</f>
        <v>2792</v>
      </c>
      <c r="G314" s="107">
        <f>G318+G315</f>
        <v>2792</v>
      </c>
      <c r="H314" s="158"/>
    </row>
    <row r="315" spans="1:8" ht="37.5" outlineLevel="3" x14ac:dyDescent="0.25">
      <c r="A315" s="53" t="s">
        <v>98</v>
      </c>
      <c r="B315" s="54" t="s">
        <v>138</v>
      </c>
      <c r="C315" s="54" t="s">
        <v>97</v>
      </c>
      <c r="D315" s="54" t="s">
        <v>342</v>
      </c>
      <c r="E315" s="54" t="s">
        <v>8</v>
      </c>
      <c r="F315" s="107">
        <f>F316</f>
        <v>70</v>
      </c>
      <c r="G315" s="107">
        <f>G316</f>
        <v>70</v>
      </c>
      <c r="H315" s="158"/>
    </row>
    <row r="316" spans="1:8" ht="37.5" outlineLevel="3" x14ac:dyDescent="0.25">
      <c r="A316" s="53" t="s">
        <v>18</v>
      </c>
      <c r="B316" s="54" t="s">
        <v>138</v>
      </c>
      <c r="C316" s="54" t="s">
        <v>97</v>
      </c>
      <c r="D316" s="54" t="s">
        <v>342</v>
      </c>
      <c r="E316" s="54" t="s">
        <v>19</v>
      </c>
      <c r="F316" s="107">
        <f>F317</f>
        <v>70</v>
      </c>
      <c r="G316" s="107">
        <f>G317</f>
        <v>70</v>
      </c>
      <c r="H316" s="158"/>
    </row>
    <row r="317" spans="1:8" ht="37.5" customHeight="1" outlineLevel="3" x14ac:dyDescent="0.25">
      <c r="A317" s="53" t="s">
        <v>20</v>
      </c>
      <c r="B317" s="54" t="s">
        <v>138</v>
      </c>
      <c r="C317" s="54" t="s">
        <v>97</v>
      </c>
      <c r="D317" s="54" t="s">
        <v>342</v>
      </c>
      <c r="E317" s="54" t="s">
        <v>21</v>
      </c>
      <c r="F317" s="107">
        <v>70</v>
      </c>
      <c r="G317" s="159">
        <v>70</v>
      </c>
      <c r="H317" s="158"/>
    </row>
    <row r="318" spans="1:8" ht="93" customHeight="1" outlineLevel="3" x14ac:dyDescent="0.25">
      <c r="A318" s="33" t="s">
        <v>539</v>
      </c>
      <c r="B318" s="54" t="s">
        <v>138</v>
      </c>
      <c r="C318" s="54" t="s">
        <v>97</v>
      </c>
      <c r="D318" s="54" t="s">
        <v>211</v>
      </c>
      <c r="E318" s="54" t="s">
        <v>8</v>
      </c>
      <c r="F318" s="107">
        <f>F321+F319</f>
        <v>2722</v>
      </c>
      <c r="G318" s="107">
        <f>G321+G319</f>
        <v>2722</v>
      </c>
      <c r="H318" s="158"/>
    </row>
    <row r="319" spans="1:8" ht="19.5" customHeight="1" outlineLevel="3" x14ac:dyDescent="0.25">
      <c r="A319" s="53" t="s">
        <v>111</v>
      </c>
      <c r="B319" s="54" t="s">
        <v>138</v>
      </c>
      <c r="C319" s="54" t="s">
        <v>97</v>
      </c>
      <c r="D319" s="54" t="s">
        <v>211</v>
      </c>
      <c r="E319" s="54" t="s">
        <v>112</v>
      </c>
      <c r="F319" s="107">
        <f>F320</f>
        <v>300</v>
      </c>
      <c r="G319" s="107">
        <f>G320</f>
        <v>300</v>
      </c>
      <c r="H319" s="158"/>
    </row>
    <row r="320" spans="1:8" ht="37.5" outlineLevel="3" x14ac:dyDescent="0.25">
      <c r="A320" s="53" t="s">
        <v>118</v>
      </c>
      <c r="B320" s="54" t="s">
        <v>138</v>
      </c>
      <c r="C320" s="54" t="s">
        <v>97</v>
      </c>
      <c r="D320" s="54" t="s">
        <v>211</v>
      </c>
      <c r="E320" s="54" t="s">
        <v>119</v>
      </c>
      <c r="F320" s="107">
        <v>300</v>
      </c>
      <c r="G320" s="159">
        <v>300</v>
      </c>
      <c r="H320" s="158"/>
    </row>
    <row r="321" spans="1:8" ht="37.5" customHeight="1" outlineLevel="3" x14ac:dyDescent="0.25">
      <c r="A321" s="53" t="s">
        <v>53</v>
      </c>
      <c r="B321" s="54" t="s">
        <v>138</v>
      </c>
      <c r="C321" s="54" t="s">
        <v>97</v>
      </c>
      <c r="D321" s="54" t="s">
        <v>211</v>
      </c>
      <c r="E321" s="54" t="s">
        <v>54</v>
      </c>
      <c r="F321" s="107">
        <f>F322</f>
        <v>2422</v>
      </c>
      <c r="G321" s="107">
        <f>G322</f>
        <v>2422</v>
      </c>
      <c r="H321" s="158"/>
    </row>
    <row r="322" spans="1:8" outlineLevel="3" x14ac:dyDescent="0.25">
      <c r="A322" s="53" t="s">
        <v>94</v>
      </c>
      <c r="B322" s="54" t="s">
        <v>138</v>
      </c>
      <c r="C322" s="54" t="s">
        <v>97</v>
      </c>
      <c r="D322" s="54" t="s">
        <v>211</v>
      </c>
      <c r="E322" s="54" t="s">
        <v>95</v>
      </c>
      <c r="F322" s="107">
        <v>2422</v>
      </c>
      <c r="G322" s="159">
        <v>2422</v>
      </c>
      <c r="H322" s="158"/>
    </row>
    <row r="323" spans="1:8" outlineLevel="7" x14ac:dyDescent="0.25">
      <c r="A323" s="53" t="s">
        <v>99</v>
      </c>
      <c r="B323" s="54" t="s">
        <v>138</v>
      </c>
      <c r="C323" s="54" t="s">
        <v>97</v>
      </c>
      <c r="D323" s="54" t="s">
        <v>212</v>
      </c>
      <c r="E323" s="54" t="s">
        <v>8</v>
      </c>
      <c r="F323" s="107">
        <f>F324</f>
        <v>74</v>
      </c>
      <c r="G323" s="107">
        <f>G324</f>
        <v>74</v>
      </c>
      <c r="H323" s="158"/>
    </row>
    <row r="324" spans="1:8" ht="37.5" outlineLevel="7" x14ac:dyDescent="0.25">
      <c r="A324" s="53" t="s">
        <v>18</v>
      </c>
      <c r="B324" s="54" t="s">
        <v>138</v>
      </c>
      <c r="C324" s="54" t="s">
        <v>97</v>
      </c>
      <c r="D324" s="54" t="s">
        <v>212</v>
      </c>
      <c r="E324" s="54" t="s">
        <v>19</v>
      </c>
      <c r="F324" s="107">
        <f>F325</f>
        <v>74</v>
      </c>
      <c r="G324" s="107">
        <f>G325</f>
        <v>74</v>
      </c>
      <c r="H324" s="158"/>
    </row>
    <row r="325" spans="1:8" ht="37.5" customHeight="1" outlineLevel="7" x14ac:dyDescent="0.25">
      <c r="A325" s="53" t="s">
        <v>20</v>
      </c>
      <c r="B325" s="54" t="s">
        <v>138</v>
      </c>
      <c r="C325" s="54" t="s">
        <v>97</v>
      </c>
      <c r="D325" s="54" t="s">
        <v>212</v>
      </c>
      <c r="E325" s="54" t="s">
        <v>21</v>
      </c>
      <c r="F325" s="109">
        <v>74</v>
      </c>
      <c r="G325" s="159">
        <v>74</v>
      </c>
      <c r="H325" s="158"/>
    </row>
    <row r="326" spans="1:8" outlineLevel="2" x14ac:dyDescent="0.25">
      <c r="A326" s="53" t="s">
        <v>146</v>
      </c>
      <c r="B326" s="54" t="s">
        <v>138</v>
      </c>
      <c r="C326" s="54" t="s">
        <v>147</v>
      </c>
      <c r="D326" s="54" t="s">
        <v>161</v>
      </c>
      <c r="E326" s="54" t="s">
        <v>8</v>
      </c>
      <c r="F326" s="107">
        <f>F327</f>
        <v>17311.39</v>
      </c>
      <c r="G326" s="107">
        <f>G327</f>
        <v>16998.189999999999</v>
      </c>
      <c r="H326" s="158"/>
    </row>
    <row r="327" spans="1:8" ht="39" customHeight="1" outlineLevel="3" x14ac:dyDescent="0.25">
      <c r="A327" s="53" t="s">
        <v>587</v>
      </c>
      <c r="B327" s="54" t="s">
        <v>138</v>
      </c>
      <c r="C327" s="54" t="s">
        <v>147</v>
      </c>
      <c r="D327" s="54" t="s">
        <v>190</v>
      </c>
      <c r="E327" s="54" t="s">
        <v>8</v>
      </c>
      <c r="F327" s="107">
        <f>F328+F333+F340</f>
        <v>17311.39</v>
      </c>
      <c r="G327" s="107">
        <f>G328+G333+G340</f>
        <v>16998.189999999999</v>
      </c>
      <c r="H327" s="158"/>
    </row>
    <row r="328" spans="1:8" ht="39" customHeight="1" outlineLevel="5" x14ac:dyDescent="0.25">
      <c r="A328" s="53" t="s">
        <v>13</v>
      </c>
      <c r="B328" s="54" t="s">
        <v>138</v>
      </c>
      <c r="C328" s="54" t="s">
        <v>147</v>
      </c>
      <c r="D328" s="54" t="s">
        <v>213</v>
      </c>
      <c r="E328" s="54" t="s">
        <v>8</v>
      </c>
      <c r="F328" s="107">
        <f>F329+F331</f>
        <v>2715.1000000000004</v>
      </c>
      <c r="G328" s="107">
        <f>G329+G331</f>
        <v>2715.1000000000004</v>
      </c>
      <c r="H328" s="158"/>
    </row>
    <row r="329" spans="1:8" ht="73.5" customHeight="1" outlineLevel="6" x14ac:dyDescent="0.25">
      <c r="A329" s="53" t="s">
        <v>14</v>
      </c>
      <c r="B329" s="54" t="s">
        <v>138</v>
      </c>
      <c r="C329" s="54" t="s">
        <v>147</v>
      </c>
      <c r="D329" s="54" t="s">
        <v>213</v>
      </c>
      <c r="E329" s="54" t="s">
        <v>15</v>
      </c>
      <c r="F329" s="107">
        <f>F330</f>
        <v>2672.3</v>
      </c>
      <c r="G329" s="107">
        <f>G330</f>
        <v>2672.3</v>
      </c>
      <c r="H329" s="158"/>
    </row>
    <row r="330" spans="1:8" ht="37.5" outlineLevel="7" x14ac:dyDescent="0.25">
      <c r="A330" s="53" t="s">
        <v>16</v>
      </c>
      <c r="B330" s="54" t="s">
        <v>138</v>
      </c>
      <c r="C330" s="54" t="s">
        <v>147</v>
      </c>
      <c r="D330" s="54" t="s">
        <v>213</v>
      </c>
      <c r="E330" s="54" t="s">
        <v>17</v>
      </c>
      <c r="F330" s="109">
        <v>2672.3</v>
      </c>
      <c r="G330" s="159">
        <v>2672.3</v>
      </c>
      <c r="H330" s="158"/>
    </row>
    <row r="331" spans="1:8" ht="37.5" outlineLevel="6" x14ac:dyDescent="0.25">
      <c r="A331" s="53" t="s">
        <v>18</v>
      </c>
      <c r="B331" s="54" t="s">
        <v>138</v>
      </c>
      <c r="C331" s="54" t="s">
        <v>147</v>
      </c>
      <c r="D331" s="54" t="s">
        <v>213</v>
      </c>
      <c r="E331" s="54" t="s">
        <v>19</v>
      </c>
      <c r="F331" s="107">
        <f>F332</f>
        <v>42.8</v>
      </c>
      <c r="G331" s="107">
        <f>G332</f>
        <v>42.8</v>
      </c>
      <c r="H331" s="158"/>
    </row>
    <row r="332" spans="1:8" ht="38.25" customHeight="1" outlineLevel="7" x14ac:dyDescent="0.25">
      <c r="A332" s="53" t="s">
        <v>20</v>
      </c>
      <c r="B332" s="54" t="s">
        <v>138</v>
      </c>
      <c r="C332" s="54" t="s">
        <v>147</v>
      </c>
      <c r="D332" s="54" t="s">
        <v>213</v>
      </c>
      <c r="E332" s="54" t="s">
        <v>21</v>
      </c>
      <c r="F332" s="109">
        <v>42.8</v>
      </c>
      <c r="G332" s="159">
        <v>42.8</v>
      </c>
      <c r="H332" s="158"/>
    </row>
    <row r="333" spans="1:8" ht="37.5" customHeight="1" outlineLevel="5" x14ac:dyDescent="0.25">
      <c r="A333" s="53" t="s">
        <v>49</v>
      </c>
      <c r="B333" s="54" t="s">
        <v>138</v>
      </c>
      <c r="C333" s="54" t="s">
        <v>147</v>
      </c>
      <c r="D333" s="54" t="s">
        <v>214</v>
      </c>
      <c r="E333" s="54" t="s">
        <v>8</v>
      </c>
      <c r="F333" s="107">
        <f>F334+F336+F338</f>
        <v>12902.5</v>
      </c>
      <c r="G333" s="107">
        <f>G334+G336+G338</f>
        <v>12589.3</v>
      </c>
      <c r="H333" s="158"/>
    </row>
    <row r="334" spans="1:8" ht="75" customHeight="1" outlineLevel="6" x14ac:dyDescent="0.25">
      <c r="A334" s="53" t="s">
        <v>14</v>
      </c>
      <c r="B334" s="54" t="s">
        <v>138</v>
      </c>
      <c r="C334" s="54" t="s">
        <v>147</v>
      </c>
      <c r="D334" s="54" t="s">
        <v>214</v>
      </c>
      <c r="E334" s="54" t="s">
        <v>15</v>
      </c>
      <c r="F334" s="107">
        <f>F335</f>
        <v>10242.799999999999</v>
      </c>
      <c r="G334" s="107">
        <f>G335</f>
        <v>10242.799999999999</v>
      </c>
      <c r="H334" s="158"/>
    </row>
    <row r="335" spans="1:8" ht="20.25" customHeight="1" outlineLevel="7" x14ac:dyDescent="0.25">
      <c r="A335" s="53" t="s">
        <v>50</v>
      </c>
      <c r="B335" s="54" t="s">
        <v>138</v>
      </c>
      <c r="C335" s="54" t="s">
        <v>147</v>
      </c>
      <c r="D335" s="54" t="s">
        <v>214</v>
      </c>
      <c r="E335" s="54" t="s">
        <v>51</v>
      </c>
      <c r="F335" s="109">
        <v>10242.799999999999</v>
      </c>
      <c r="G335" s="159">
        <v>10242.799999999999</v>
      </c>
      <c r="H335" s="158"/>
    </row>
    <row r="336" spans="1:8" ht="37.5" outlineLevel="6" x14ac:dyDescent="0.25">
      <c r="A336" s="53" t="s">
        <v>18</v>
      </c>
      <c r="B336" s="54" t="s">
        <v>138</v>
      </c>
      <c r="C336" s="54" t="s">
        <v>147</v>
      </c>
      <c r="D336" s="54" t="s">
        <v>214</v>
      </c>
      <c r="E336" s="54" t="s">
        <v>19</v>
      </c>
      <c r="F336" s="107">
        <f>F337</f>
        <v>2613.1999999999998</v>
      </c>
      <c r="G336" s="107">
        <f>G337</f>
        <v>2300</v>
      </c>
      <c r="H336" s="158"/>
    </row>
    <row r="337" spans="1:8" ht="37.5" customHeight="1" outlineLevel="7" x14ac:dyDescent="0.25">
      <c r="A337" s="53" t="s">
        <v>20</v>
      </c>
      <c r="B337" s="54" t="s">
        <v>138</v>
      </c>
      <c r="C337" s="54" t="s">
        <v>147</v>
      </c>
      <c r="D337" s="54" t="s">
        <v>214</v>
      </c>
      <c r="E337" s="54" t="s">
        <v>21</v>
      </c>
      <c r="F337" s="109">
        <v>2613.1999999999998</v>
      </c>
      <c r="G337" s="159">
        <v>2300</v>
      </c>
      <c r="H337" s="158"/>
    </row>
    <row r="338" spans="1:8" outlineLevel="6" x14ac:dyDescent="0.25">
      <c r="A338" s="53" t="s">
        <v>22</v>
      </c>
      <c r="B338" s="54" t="s">
        <v>138</v>
      </c>
      <c r="C338" s="54" t="s">
        <v>147</v>
      </c>
      <c r="D338" s="54" t="s">
        <v>214</v>
      </c>
      <c r="E338" s="54" t="s">
        <v>23</v>
      </c>
      <c r="F338" s="107">
        <f>F339</f>
        <v>46.5</v>
      </c>
      <c r="G338" s="107">
        <f>G339</f>
        <v>46.5</v>
      </c>
      <c r="H338" s="158"/>
    </row>
    <row r="339" spans="1:8" outlineLevel="7" x14ac:dyDescent="0.25">
      <c r="A339" s="53" t="s">
        <v>24</v>
      </c>
      <c r="B339" s="54" t="s">
        <v>138</v>
      </c>
      <c r="C339" s="54" t="s">
        <v>147</v>
      </c>
      <c r="D339" s="54" t="s">
        <v>214</v>
      </c>
      <c r="E339" s="54" t="s">
        <v>25</v>
      </c>
      <c r="F339" s="109">
        <v>46.5</v>
      </c>
      <c r="G339" s="159">
        <v>46.5</v>
      </c>
      <c r="H339" s="158"/>
    </row>
    <row r="340" spans="1:8" ht="41.25" customHeight="1" outlineLevel="3" x14ac:dyDescent="0.25">
      <c r="A340" s="61" t="s">
        <v>52</v>
      </c>
      <c r="B340" s="54" t="s">
        <v>138</v>
      </c>
      <c r="C340" s="54" t="s">
        <v>147</v>
      </c>
      <c r="D340" s="54" t="s">
        <v>215</v>
      </c>
      <c r="E340" s="54" t="s">
        <v>8</v>
      </c>
      <c r="F340" s="107">
        <f>F341</f>
        <v>1693.79</v>
      </c>
      <c r="G340" s="107">
        <f>G341</f>
        <v>1693.79</v>
      </c>
      <c r="H340" s="158"/>
    </row>
    <row r="341" spans="1:8" ht="39" customHeight="1" outlineLevel="3" x14ac:dyDescent="0.25">
      <c r="A341" s="53" t="s">
        <v>53</v>
      </c>
      <c r="B341" s="54" t="s">
        <v>138</v>
      </c>
      <c r="C341" s="54" t="s">
        <v>147</v>
      </c>
      <c r="D341" s="54" t="s">
        <v>215</v>
      </c>
      <c r="E341" s="54" t="s">
        <v>54</v>
      </c>
      <c r="F341" s="107">
        <f>F342</f>
        <v>1693.79</v>
      </c>
      <c r="G341" s="107">
        <f>G342</f>
        <v>1693.79</v>
      </c>
      <c r="H341" s="158"/>
    </row>
    <row r="342" spans="1:8" outlineLevel="3" x14ac:dyDescent="0.25">
      <c r="A342" s="53" t="s">
        <v>55</v>
      </c>
      <c r="B342" s="54" t="s">
        <v>138</v>
      </c>
      <c r="C342" s="54" t="s">
        <v>147</v>
      </c>
      <c r="D342" s="54" t="s">
        <v>215</v>
      </c>
      <c r="E342" s="54" t="s">
        <v>56</v>
      </c>
      <c r="F342" s="109">
        <v>1693.79</v>
      </c>
      <c r="G342" s="159">
        <v>1693.79</v>
      </c>
      <c r="H342" s="158"/>
    </row>
    <row r="343" spans="1:8" outlineLevel="3" x14ac:dyDescent="0.25">
      <c r="A343" s="53" t="s">
        <v>106</v>
      </c>
      <c r="B343" s="54" t="s">
        <v>138</v>
      </c>
      <c r="C343" s="54" t="s">
        <v>107</v>
      </c>
      <c r="D343" s="54" t="s">
        <v>161</v>
      </c>
      <c r="E343" s="54" t="s">
        <v>8</v>
      </c>
      <c r="F343" s="107">
        <f t="shared" ref="F343:G346" si="20">F344</f>
        <v>4094</v>
      </c>
      <c r="G343" s="107">
        <f t="shared" si="20"/>
        <v>4094</v>
      </c>
      <c r="H343" s="158"/>
    </row>
    <row r="344" spans="1:8" outlineLevel="3" x14ac:dyDescent="0.25">
      <c r="A344" s="53" t="s">
        <v>153</v>
      </c>
      <c r="B344" s="54" t="s">
        <v>138</v>
      </c>
      <c r="C344" s="54" t="s">
        <v>154</v>
      </c>
      <c r="D344" s="54" t="s">
        <v>161</v>
      </c>
      <c r="E344" s="54" t="s">
        <v>8</v>
      </c>
      <c r="F344" s="107">
        <f t="shared" si="20"/>
        <v>4094</v>
      </c>
      <c r="G344" s="107">
        <f t="shared" si="20"/>
        <v>4094</v>
      </c>
      <c r="H344" s="158"/>
    </row>
    <row r="345" spans="1:8" ht="36.75" customHeight="1" outlineLevel="3" x14ac:dyDescent="0.25">
      <c r="A345" s="53" t="s">
        <v>587</v>
      </c>
      <c r="B345" s="54" t="s">
        <v>138</v>
      </c>
      <c r="C345" s="54" t="s">
        <v>154</v>
      </c>
      <c r="D345" s="54" t="s">
        <v>190</v>
      </c>
      <c r="E345" s="54" t="s">
        <v>8</v>
      </c>
      <c r="F345" s="107">
        <f t="shared" si="20"/>
        <v>4094</v>
      </c>
      <c r="G345" s="107">
        <f t="shared" si="20"/>
        <v>4094</v>
      </c>
      <c r="H345" s="158"/>
    </row>
    <row r="346" spans="1:8" ht="37.5" customHeight="1" outlineLevel="3" x14ac:dyDescent="0.25">
      <c r="A346" s="53" t="s">
        <v>588</v>
      </c>
      <c r="B346" s="54" t="s">
        <v>138</v>
      </c>
      <c r="C346" s="54" t="s">
        <v>154</v>
      </c>
      <c r="D346" s="54" t="s">
        <v>191</v>
      </c>
      <c r="E346" s="54" t="s">
        <v>8</v>
      </c>
      <c r="F346" s="107">
        <f t="shared" si="20"/>
        <v>4094</v>
      </c>
      <c r="G346" s="107">
        <f t="shared" si="20"/>
        <v>4094</v>
      </c>
      <c r="H346" s="158"/>
    </row>
    <row r="347" spans="1:8" ht="133.5" customHeight="1" outlineLevel="3" x14ac:dyDescent="0.25">
      <c r="A347" s="33" t="s">
        <v>546</v>
      </c>
      <c r="B347" s="54" t="s">
        <v>138</v>
      </c>
      <c r="C347" s="54" t="s">
        <v>154</v>
      </c>
      <c r="D347" s="54" t="s">
        <v>216</v>
      </c>
      <c r="E347" s="54" t="s">
        <v>8</v>
      </c>
      <c r="F347" s="107">
        <f>F348+F350</f>
        <v>4094</v>
      </c>
      <c r="G347" s="107">
        <f>G348+G350</f>
        <v>4094</v>
      </c>
      <c r="H347" s="158"/>
    </row>
    <row r="348" spans="1:8" ht="37.5" outlineLevel="3" x14ac:dyDescent="0.25">
      <c r="A348" s="53" t="s">
        <v>18</v>
      </c>
      <c r="B348" s="54" t="s">
        <v>138</v>
      </c>
      <c r="C348" s="54" t="s">
        <v>154</v>
      </c>
      <c r="D348" s="54" t="s">
        <v>216</v>
      </c>
      <c r="E348" s="54" t="s">
        <v>19</v>
      </c>
      <c r="F348" s="107">
        <f>F349</f>
        <v>24</v>
      </c>
      <c r="G348" s="107">
        <f>G349</f>
        <v>24</v>
      </c>
      <c r="H348" s="158"/>
    </row>
    <row r="349" spans="1:8" ht="37.5" customHeight="1" outlineLevel="3" x14ac:dyDescent="0.25">
      <c r="A349" s="53" t="s">
        <v>20</v>
      </c>
      <c r="B349" s="54" t="s">
        <v>138</v>
      </c>
      <c r="C349" s="54" t="s">
        <v>154</v>
      </c>
      <c r="D349" s="54" t="s">
        <v>216</v>
      </c>
      <c r="E349" s="54" t="s">
        <v>21</v>
      </c>
      <c r="F349" s="109">
        <v>24</v>
      </c>
      <c r="G349" s="159">
        <v>24</v>
      </c>
      <c r="H349" s="158"/>
    </row>
    <row r="350" spans="1:8" ht="20.25" customHeight="1" outlineLevel="3" x14ac:dyDescent="0.25">
      <c r="A350" s="53" t="s">
        <v>111</v>
      </c>
      <c r="B350" s="54" t="s">
        <v>138</v>
      </c>
      <c r="C350" s="54" t="s">
        <v>154</v>
      </c>
      <c r="D350" s="54" t="s">
        <v>216</v>
      </c>
      <c r="E350" s="54" t="s">
        <v>112</v>
      </c>
      <c r="F350" s="107">
        <f>F351</f>
        <v>4070</v>
      </c>
      <c r="G350" s="107">
        <f>G351</f>
        <v>4070</v>
      </c>
      <c r="H350" s="158"/>
    </row>
    <row r="351" spans="1:8" ht="37.5" outlineLevel="3" x14ac:dyDescent="0.25">
      <c r="A351" s="53" t="s">
        <v>118</v>
      </c>
      <c r="B351" s="54" t="s">
        <v>138</v>
      </c>
      <c r="C351" s="54" t="s">
        <v>154</v>
      </c>
      <c r="D351" s="54" t="s">
        <v>216</v>
      </c>
      <c r="E351" s="54" t="s">
        <v>119</v>
      </c>
      <c r="F351" s="109">
        <v>4070</v>
      </c>
      <c r="G351" s="159">
        <v>4070</v>
      </c>
      <c r="H351" s="158"/>
    </row>
    <row r="352" spans="1:8" s="3" customFormat="1" x14ac:dyDescent="0.3">
      <c r="A352" s="215" t="s">
        <v>148</v>
      </c>
      <c r="B352" s="215"/>
      <c r="C352" s="215"/>
      <c r="D352" s="215"/>
      <c r="E352" s="215"/>
      <c r="F352" s="106">
        <f>F9+F233+F265+F45</f>
        <v>562261.98399999994</v>
      </c>
      <c r="G352" s="106">
        <f>G9+G233+G265+G45</f>
        <v>550772.53020000004</v>
      </c>
      <c r="H352" s="157"/>
    </row>
    <row r="353" spans="1:8" s="3" customFormat="1" x14ac:dyDescent="0.3">
      <c r="A353" s="64"/>
      <c r="B353" s="65"/>
      <c r="C353" s="65"/>
      <c r="D353" s="65"/>
      <c r="E353" s="65"/>
      <c r="F353" s="112"/>
      <c r="G353" s="162"/>
      <c r="H353" s="157"/>
    </row>
    <row r="354" spans="1:8" x14ac:dyDescent="0.3">
      <c r="A354" s="66"/>
      <c r="B354" s="67"/>
      <c r="C354" s="67"/>
      <c r="D354" s="67"/>
      <c r="E354" s="67"/>
      <c r="F354" s="114">
        <f>'прил 8'!C9</f>
        <v>261536</v>
      </c>
      <c r="G354" s="114">
        <f>'прил 8'!D9</f>
        <v>255851</v>
      </c>
      <c r="H354" s="158"/>
    </row>
    <row r="355" spans="1:8" x14ac:dyDescent="0.3">
      <c r="C355" s="69"/>
      <c r="D355" s="27" t="s">
        <v>568</v>
      </c>
      <c r="F355" s="114">
        <v>307104.91100000002</v>
      </c>
      <c r="G355" s="114">
        <f>G354-G352-G356</f>
        <v>-307104.91115238098</v>
      </c>
      <c r="H355" s="115">
        <f>G33+G42+G62+G102+G107+G112+G117+G132+G273+G297+G300+G318+G347</f>
        <v>307104.91099999996</v>
      </c>
    </row>
    <row r="356" spans="1:8" x14ac:dyDescent="0.3">
      <c r="C356" s="67"/>
      <c r="D356" s="67" t="s">
        <v>477</v>
      </c>
      <c r="E356" s="67"/>
      <c r="F356" s="114">
        <f>(F354/102.5*2.5)</f>
        <v>6378.9268292682927</v>
      </c>
      <c r="G356" s="114">
        <f>(G354/105)*5</f>
        <v>12183.380952380954</v>
      </c>
      <c r="H356" s="2" t="s">
        <v>478</v>
      </c>
    </row>
    <row r="357" spans="1:8" x14ac:dyDescent="0.3">
      <c r="C357" s="69"/>
      <c r="F357" s="116"/>
      <c r="G357" s="116"/>
      <c r="H357" s="158"/>
    </row>
    <row r="358" spans="1:8" x14ac:dyDescent="0.3">
      <c r="C358" s="69"/>
      <c r="F358" s="116"/>
      <c r="G358" s="163"/>
      <c r="H358" s="158"/>
    </row>
    <row r="359" spans="1:8" x14ac:dyDescent="0.3">
      <c r="C359" s="69"/>
      <c r="F359" s="116"/>
      <c r="G359" s="163"/>
    </row>
    <row r="360" spans="1:8" x14ac:dyDescent="0.3">
      <c r="C360" s="69"/>
      <c r="F360" s="116">
        <f>F352+F356</f>
        <v>568640.91082926828</v>
      </c>
      <c r="G360" s="116">
        <f>G352+G356</f>
        <v>562955.91115238098</v>
      </c>
    </row>
    <row r="361" spans="1:8" x14ac:dyDescent="0.3">
      <c r="C361" s="69"/>
      <c r="F361" s="116">
        <f>F363+F356</f>
        <v>568640.9108292684</v>
      </c>
      <c r="G361" s="116">
        <v>562955.91099999996</v>
      </c>
    </row>
    <row r="362" spans="1:8" x14ac:dyDescent="0.3">
      <c r="C362" s="69"/>
      <c r="F362" s="164"/>
    </row>
    <row r="363" spans="1:8" x14ac:dyDescent="0.3">
      <c r="C363" s="69"/>
      <c r="F363" s="116">
        <v>562261.98400000005</v>
      </c>
    </row>
    <row r="364" spans="1:8" x14ac:dyDescent="0.3">
      <c r="C364" s="69"/>
      <c r="F364" s="164"/>
    </row>
    <row r="365" spans="1:8" x14ac:dyDescent="0.3">
      <c r="C365" s="69"/>
      <c r="F365" s="164"/>
    </row>
    <row r="366" spans="1:8" x14ac:dyDescent="0.3">
      <c r="C366" s="69"/>
      <c r="F366" s="164"/>
    </row>
    <row r="367" spans="1:8" x14ac:dyDescent="0.3">
      <c r="C367" s="69"/>
      <c r="F367" s="164"/>
    </row>
    <row r="368" spans="1:8" x14ac:dyDescent="0.3">
      <c r="C368" s="69"/>
      <c r="F368" s="164"/>
    </row>
    <row r="369" spans="1:8" x14ac:dyDescent="0.3">
      <c r="A369" s="27"/>
      <c r="C369" s="69"/>
      <c r="F369" s="164"/>
    </row>
    <row r="370" spans="1:8" x14ac:dyDescent="0.3">
      <c r="A370" s="27"/>
      <c r="C370" s="69"/>
    </row>
    <row r="371" spans="1:8" x14ac:dyDescent="0.3">
      <c r="A371" s="27"/>
      <c r="D371" s="69"/>
      <c r="F371" s="164"/>
      <c r="G371" s="164"/>
    </row>
    <row r="372" spans="1:8" x14ac:dyDescent="0.3">
      <c r="A372" s="27"/>
      <c r="D372" s="69"/>
      <c r="F372" s="164"/>
      <c r="G372" s="164"/>
    </row>
    <row r="373" spans="1:8" x14ac:dyDescent="0.3">
      <c r="A373" s="27"/>
      <c r="D373" s="69"/>
      <c r="F373" s="164"/>
      <c r="G373" s="164"/>
    </row>
    <row r="374" spans="1:8" x14ac:dyDescent="0.3">
      <c r="A374" s="27"/>
      <c r="D374" s="69"/>
      <c r="F374" s="164"/>
      <c r="G374" s="164"/>
    </row>
    <row r="375" spans="1:8" x14ac:dyDescent="0.3">
      <c r="A375" s="27"/>
      <c r="D375" s="69"/>
      <c r="F375" s="164"/>
      <c r="G375" s="164"/>
    </row>
    <row r="376" spans="1:8" x14ac:dyDescent="0.3">
      <c r="A376" s="27"/>
      <c r="D376" s="69"/>
      <c r="F376" s="164"/>
      <c r="G376" s="164"/>
    </row>
    <row r="377" spans="1:8" x14ac:dyDescent="0.3">
      <c r="A377" s="27"/>
      <c r="D377" s="69"/>
      <c r="F377" s="164"/>
      <c r="G377" s="164"/>
    </row>
    <row r="378" spans="1:8" x14ac:dyDescent="0.3">
      <c r="A378" s="27"/>
      <c r="D378" s="69"/>
      <c r="F378" s="164"/>
      <c r="G378" s="164"/>
      <c r="H378" s="4"/>
    </row>
    <row r="379" spans="1:8" x14ac:dyDescent="0.3">
      <c r="A379" s="27"/>
      <c r="D379" s="69"/>
      <c r="F379" s="164"/>
      <c r="G379" s="164"/>
    </row>
    <row r="380" spans="1:8" x14ac:dyDescent="0.3">
      <c r="A380" s="27"/>
      <c r="D380" s="69"/>
      <c r="F380" s="164"/>
      <c r="G380" s="164"/>
    </row>
    <row r="381" spans="1:8" x14ac:dyDescent="0.3">
      <c r="A381" s="27"/>
      <c r="D381" s="69"/>
    </row>
    <row r="382" spans="1:8" x14ac:dyDescent="0.3">
      <c r="A382" s="27"/>
      <c r="D382" s="69"/>
      <c r="G382" s="68"/>
    </row>
    <row r="383" spans="1:8" x14ac:dyDescent="0.3">
      <c r="A383" s="27"/>
      <c r="D383" s="69"/>
      <c r="F383" s="164"/>
      <c r="G383" s="164"/>
    </row>
    <row r="384" spans="1:8" x14ac:dyDescent="0.3">
      <c r="A384" s="27"/>
      <c r="G384" s="68"/>
    </row>
    <row r="385" spans="1:7" x14ac:dyDescent="0.3">
      <c r="A385" s="27"/>
      <c r="F385" s="27"/>
      <c r="G385" s="68"/>
    </row>
    <row r="387" spans="1:7" x14ac:dyDescent="0.3">
      <c r="A387" s="27"/>
      <c r="F387" s="27"/>
      <c r="G387" s="68"/>
    </row>
  </sheetData>
  <mergeCells count="3">
    <mergeCell ref="A5:G5"/>
    <mergeCell ref="A6:G6"/>
    <mergeCell ref="A352:E352"/>
  </mergeCells>
  <pageMargins left="0.7" right="0.7" top="0.75" bottom="0.75" header="0.3" footer="0.3"/>
  <pageSetup paperSize="9" scale="56" orientation="portrait" r:id="rId1"/>
  <colBreaks count="1" manualBreakCount="1">
    <brk id="8" max="3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8</vt:i4>
      </vt:variant>
    </vt:vector>
  </HeadingPairs>
  <TitlesOfParts>
    <vt:vector size="23" baseType="lpstr">
      <vt:lpstr>прил 1</vt:lpstr>
      <vt:lpstr>прил 2</vt:lpstr>
      <vt:lpstr>прил 6</vt:lpstr>
      <vt:lpstr>прил 7</vt:lpstr>
      <vt:lpstr>прил 8</vt:lpstr>
      <vt:lpstr>прил 9 </vt:lpstr>
      <vt:lpstr>прил 10</vt:lpstr>
      <vt:lpstr>прил 11</vt:lpstr>
      <vt:lpstr>прил 12</vt:lpstr>
      <vt:lpstr>прил 13</vt:lpstr>
      <vt:lpstr>прил 14</vt:lpstr>
      <vt:lpstr>прил 15</vt:lpstr>
      <vt:lpstr>прил 16</vt:lpstr>
      <vt:lpstr>прил 17 </vt:lpstr>
      <vt:lpstr>прил 18</vt:lpstr>
      <vt:lpstr>'прил 11'!Область_печати</vt:lpstr>
      <vt:lpstr>'прил 12'!Область_печати</vt:lpstr>
      <vt:lpstr>'прил 13'!Область_печати</vt:lpstr>
      <vt:lpstr>'прил 14'!Область_печати</vt:lpstr>
      <vt:lpstr>'прил 15'!Область_печати</vt:lpstr>
      <vt:lpstr>'прил 16'!Область_печати</vt:lpstr>
      <vt:lpstr>'прил 7'!Область_печати</vt:lpstr>
      <vt:lpstr>'прил 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2018-11-08T06:28:16Z</dcterms:modified>
</cp:coreProperties>
</file>