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5480" windowHeight="11640" activeTab="1"/>
  </bookViews>
  <sheets>
    <sheet name="Свод мун.зад." sheetId="1" r:id="rId1"/>
    <sheet name="Ресурсн.обеспеч." sheetId="4" r:id="rId2"/>
    <sheet name="Инфор. о рес.об." sheetId="5" r:id="rId3"/>
  </sheets>
  <calcPr calcId="145621"/>
</workbook>
</file>

<file path=xl/calcChain.xml><?xml version="1.0" encoding="utf-8"?>
<calcChain xmlns="http://schemas.openxmlformats.org/spreadsheetml/2006/main">
  <c r="L62" i="4" l="1"/>
  <c r="E100" i="5" l="1"/>
  <c r="F100" i="5"/>
  <c r="G100" i="5"/>
  <c r="H100" i="5"/>
  <c r="D100" i="5"/>
  <c r="I54" i="4" l="1"/>
  <c r="J54" i="4"/>
  <c r="K68" i="4" l="1"/>
  <c r="L68" i="4"/>
  <c r="H68" i="4"/>
  <c r="K62" i="4"/>
  <c r="L55" i="4"/>
  <c r="K55" i="4"/>
  <c r="F108" i="5" l="1"/>
  <c r="I211" i="5" l="1"/>
  <c r="E42" i="5" l="1"/>
  <c r="F42" i="5"/>
  <c r="G42" i="5"/>
  <c r="H42" i="5"/>
  <c r="E41" i="5"/>
  <c r="F41" i="5"/>
  <c r="G41" i="5"/>
  <c r="H41" i="5"/>
  <c r="E40" i="5"/>
  <c r="F40" i="5"/>
  <c r="G40" i="5"/>
  <c r="H40" i="5"/>
  <c r="E39" i="5"/>
  <c r="F39" i="5"/>
  <c r="G39" i="5"/>
  <c r="H39" i="5"/>
  <c r="D40" i="5"/>
  <c r="D41" i="5"/>
  <c r="D42" i="5"/>
  <c r="D39" i="5"/>
  <c r="I19" i="4"/>
  <c r="J19" i="4"/>
  <c r="K19" i="4"/>
  <c r="L19" i="4"/>
  <c r="H19" i="4"/>
  <c r="I17" i="1" l="1"/>
  <c r="J17" i="1"/>
  <c r="K17" i="1"/>
  <c r="L17" i="1"/>
  <c r="H17" i="1"/>
  <c r="I16" i="1"/>
  <c r="J16" i="1"/>
  <c r="K16" i="1"/>
  <c r="L16" i="1"/>
  <c r="H16" i="1"/>
  <c r="I15" i="1"/>
  <c r="J15" i="1"/>
  <c r="K15" i="1"/>
  <c r="L15" i="1"/>
  <c r="H15" i="1"/>
  <c r="I14" i="1"/>
  <c r="J14" i="1"/>
  <c r="K14" i="1"/>
  <c r="L14" i="1"/>
  <c r="H14" i="1"/>
  <c r="I272" i="5" l="1"/>
  <c r="I267" i="5" s="1"/>
  <c r="I271" i="5"/>
  <c r="I266" i="5" s="1"/>
  <c r="I270" i="5"/>
  <c r="I269" i="5"/>
  <c r="I264" i="5" s="1"/>
  <c r="I187" i="5"/>
  <c r="I186" i="5"/>
  <c r="I185" i="5"/>
  <c r="I184" i="5"/>
  <c r="I162" i="5"/>
  <c r="I161" i="5"/>
  <c r="I160" i="5"/>
  <c r="I159" i="5"/>
  <c r="I147" i="5"/>
  <c r="I146" i="5"/>
  <c r="I145" i="5"/>
  <c r="I144" i="5"/>
  <c r="I142" i="5"/>
  <c r="I141" i="5"/>
  <c r="I140" i="5"/>
  <c r="I139" i="5"/>
  <c r="I137" i="5"/>
  <c r="I136" i="5"/>
  <c r="I135" i="5"/>
  <c r="I134" i="5"/>
  <c r="I132" i="5"/>
  <c r="I131" i="5"/>
  <c r="I130" i="5"/>
  <c r="I129" i="5"/>
  <c r="I127" i="5"/>
  <c r="I126" i="5"/>
  <c r="I124" i="5"/>
  <c r="I122" i="5"/>
  <c r="I121" i="5"/>
  <c r="I120" i="5"/>
  <c r="I119" i="5"/>
  <c r="I112" i="5"/>
  <c r="I111" i="5"/>
  <c r="I110" i="5"/>
  <c r="I109" i="5"/>
  <c r="E267" i="5"/>
  <c r="F267" i="5"/>
  <c r="G267" i="5"/>
  <c r="H267" i="5"/>
  <c r="E266" i="5"/>
  <c r="F266" i="5"/>
  <c r="G266" i="5"/>
  <c r="H266" i="5"/>
  <c r="E265" i="5"/>
  <c r="F265" i="5"/>
  <c r="G265" i="5"/>
  <c r="H265" i="5"/>
  <c r="I265" i="5"/>
  <c r="E264" i="5"/>
  <c r="F264" i="5"/>
  <c r="G264" i="5"/>
  <c r="H264" i="5"/>
  <c r="D264" i="5"/>
  <c r="D265" i="5"/>
  <c r="D266" i="5"/>
  <c r="D267" i="5"/>
  <c r="E257" i="5"/>
  <c r="F257" i="5"/>
  <c r="G257" i="5"/>
  <c r="H257" i="5"/>
  <c r="E256" i="5"/>
  <c r="F256" i="5"/>
  <c r="G256" i="5"/>
  <c r="H256" i="5"/>
  <c r="E255" i="5"/>
  <c r="F255" i="5"/>
  <c r="G255" i="5"/>
  <c r="H255" i="5"/>
  <c r="E254" i="5"/>
  <c r="F254" i="5"/>
  <c r="G254" i="5"/>
  <c r="H254" i="5"/>
  <c r="D254" i="5"/>
  <c r="D255" i="5"/>
  <c r="D256" i="5"/>
  <c r="D257" i="5"/>
  <c r="E232" i="5"/>
  <c r="F232" i="5"/>
  <c r="G232" i="5"/>
  <c r="H232" i="5"/>
  <c r="H227" i="5" s="1"/>
  <c r="G231" i="5"/>
  <c r="H231" i="5"/>
  <c r="E230" i="5"/>
  <c r="F230" i="5"/>
  <c r="G230" i="5"/>
  <c r="H230" i="5"/>
  <c r="E229" i="5"/>
  <c r="F229" i="5"/>
  <c r="G229" i="5"/>
  <c r="G224" i="5" s="1"/>
  <c r="H229" i="5"/>
  <c r="D229" i="5"/>
  <c r="D230" i="5"/>
  <c r="D232" i="5"/>
  <c r="E207" i="5"/>
  <c r="F207" i="5"/>
  <c r="G207" i="5"/>
  <c r="H207" i="5"/>
  <c r="E206" i="5"/>
  <c r="F206" i="5"/>
  <c r="G206" i="5"/>
  <c r="H206" i="5"/>
  <c r="E205" i="5"/>
  <c r="F205" i="5"/>
  <c r="G205" i="5"/>
  <c r="H205" i="5"/>
  <c r="E204" i="5"/>
  <c r="F204" i="5"/>
  <c r="G204" i="5"/>
  <c r="H204" i="5"/>
  <c r="D204" i="5"/>
  <c r="D205" i="5"/>
  <c r="D206" i="5"/>
  <c r="D207" i="5"/>
  <c r="E182" i="5"/>
  <c r="E177" i="5" s="1"/>
  <c r="F182" i="5"/>
  <c r="F177" i="5" s="1"/>
  <c r="G182" i="5"/>
  <c r="G177" i="5" s="1"/>
  <c r="H182" i="5"/>
  <c r="H177" i="5" s="1"/>
  <c r="G181" i="5"/>
  <c r="H181" i="5"/>
  <c r="E180" i="5"/>
  <c r="F180" i="5"/>
  <c r="G180" i="5"/>
  <c r="H180" i="5"/>
  <c r="E179" i="5"/>
  <c r="F179" i="5"/>
  <c r="F174" i="5" s="1"/>
  <c r="G179" i="5"/>
  <c r="H179" i="5"/>
  <c r="D179" i="5"/>
  <c r="D180" i="5"/>
  <c r="D175" i="5" s="1"/>
  <c r="D182" i="5"/>
  <c r="E157" i="5"/>
  <c r="F157" i="5"/>
  <c r="G157" i="5"/>
  <c r="H157" i="5"/>
  <c r="E156" i="5"/>
  <c r="F156" i="5"/>
  <c r="G156" i="5"/>
  <c r="H156" i="5"/>
  <c r="F155" i="5"/>
  <c r="G155" i="5"/>
  <c r="H155" i="5"/>
  <c r="E154" i="5"/>
  <c r="F154" i="5"/>
  <c r="G154" i="5"/>
  <c r="H154" i="5"/>
  <c r="D154" i="5"/>
  <c r="D156" i="5"/>
  <c r="D157" i="5"/>
  <c r="E117" i="5"/>
  <c r="F117" i="5"/>
  <c r="G117" i="5"/>
  <c r="H117" i="5"/>
  <c r="E116" i="5"/>
  <c r="F116" i="5"/>
  <c r="G116" i="5"/>
  <c r="H116" i="5"/>
  <c r="G115" i="5"/>
  <c r="H115" i="5"/>
  <c r="E114" i="5"/>
  <c r="F114" i="5"/>
  <c r="G114" i="5"/>
  <c r="H114" i="5"/>
  <c r="D114" i="5"/>
  <c r="D117" i="5"/>
  <c r="E102" i="5"/>
  <c r="F102" i="5"/>
  <c r="G102" i="5"/>
  <c r="G97" i="5" s="1"/>
  <c r="H102" i="5"/>
  <c r="H97" i="5" s="1"/>
  <c r="E99" i="5"/>
  <c r="F99" i="5"/>
  <c r="G99" i="5"/>
  <c r="H99" i="5"/>
  <c r="D99" i="5"/>
  <c r="D102" i="5"/>
  <c r="H268" i="5"/>
  <c r="H263" i="5" s="1"/>
  <c r="G268" i="5"/>
  <c r="G263" i="5" s="1"/>
  <c r="F268" i="5"/>
  <c r="F263" i="5" s="1"/>
  <c r="E268" i="5"/>
  <c r="E263" i="5" s="1"/>
  <c r="D268" i="5"/>
  <c r="D263" i="5" s="1"/>
  <c r="H258" i="5"/>
  <c r="H253" i="5" s="1"/>
  <c r="G258" i="5"/>
  <c r="G253" i="5" s="1"/>
  <c r="F258" i="5"/>
  <c r="F253" i="5" s="1"/>
  <c r="E258" i="5"/>
  <c r="E253" i="5" s="1"/>
  <c r="D258" i="5"/>
  <c r="D253" i="5" s="1"/>
  <c r="H248" i="5"/>
  <c r="G248" i="5"/>
  <c r="H243" i="5"/>
  <c r="G243" i="5"/>
  <c r="F243" i="5"/>
  <c r="E243" i="5"/>
  <c r="D243" i="5"/>
  <c r="H238" i="5"/>
  <c r="G238" i="5"/>
  <c r="H233" i="5"/>
  <c r="G233" i="5"/>
  <c r="H218" i="5"/>
  <c r="G218" i="5"/>
  <c r="F218" i="5"/>
  <c r="E218" i="5"/>
  <c r="D218" i="5"/>
  <c r="H213" i="5"/>
  <c r="G213" i="5"/>
  <c r="F213" i="5"/>
  <c r="E213" i="5"/>
  <c r="D213" i="5"/>
  <c r="H208" i="5"/>
  <c r="G208" i="5"/>
  <c r="F208" i="5"/>
  <c r="E208" i="5"/>
  <c r="D208" i="5"/>
  <c r="H198" i="5"/>
  <c r="G198" i="5"/>
  <c r="F198" i="5"/>
  <c r="E198" i="5"/>
  <c r="D198" i="5"/>
  <c r="H193" i="5"/>
  <c r="G193" i="5"/>
  <c r="F193" i="5"/>
  <c r="D193" i="5"/>
  <c r="H188" i="5"/>
  <c r="G188" i="5"/>
  <c r="H183" i="5"/>
  <c r="G183" i="5"/>
  <c r="F183" i="5"/>
  <c r="E183" i="5"/>
  <c r="D183" i="5"/>
  <c r="H168" i="5"/>
  <c r="G168" i="5"/>
  <c r="F168" i="5"/>
  <c r="E168" i="5"/>
  <c r="D168" i="5"/>
  <c r="H163" i="5"/>
  <c r="G163" i="5"/>
  <c r="F163" i="5"/>
  <c r="H158" i="5"/>
  <c r="G158" i="5"/>
  <c r="F158" i="5"/>
  <c r="E158" i="5"/>
  <c r="D158" i="5"/>
  <c r="H148" i="5"/>
  <c r="G148" i="5"/>
  <c r="F148" i="5"/>
  <c r="E148" i="5"/>
  <c r="H143" i="5"/>
  <c r="G143" i="5"/>
  <c r="F143" i="5"/>
  <c r="E143" i="5"/>
  <c r="D143" i="5"/>
  <c r="H138" i="5"/>
  <c r="G138" i="5"/>
  <c r="F138" i="5"/>
  <c r="E138" i="5"/>
  <c r="D138" i="5"/>
  <c r="H133" i="5"/>
  <c r="G133" i="5"/>
  <c r="F133" i="5"/>
  <c r="E133" i="5"/>
  <c r="D133" i="5"/>
  <c r="H128" i="5"/>
  <c r="G128" i="5"/>
  <c r="F128" i="5"/>
  <c r="E128" i="5"/>
  <c r="D128" i="5"/>
  <c r="H123" i="5"/>
  <c r="G123" i="5"/>
  <c r="H118" i="5"/>
  <c r="G118" i="5"/>
  <c r="F118" i="5"/>
  <c r="E118" i="5"/>
  <c r="D118" i="5"/>
  <c r="H108" i="5"/>
  <c r="G108" i="5"/>
  <c r="E108" i="5"/>
  <c r="D108" i="5"/>
  <c r="G174" i="5" l="1"/>
  <c r="G175" i="5"/>
  <c r="G176" i="5"/>
  <c r="H94" i="5"/>
  <c r="G153" i="5"/>
  <c r="E94" i="5"/>
  <c r="D94" i="5"/>
  <c r="E174" i="5"/>
  <c r="D177" i="5"/>
  <c r="D227" i="5"/>
  <c r="H225" i="5"/>
  <c r="H226" i="5"/>
  <c r="H178" i="5"/>
  <c r="I138" i="5"/>
  <c r="I128" i="5"/>
  <c r="H113" i="5"/>
  <c r="D203" i="5"/>
  <c r="H228" i="5"/>
  <c r="H223" i="5" s="1"/>
  <c r="D97" i="5"/>
  <c r="G94" i="5"/>
  <c r="F97" i="5"/>
  <c r="D174" i="5"/>
  <c r="E175" i="5"/>
  <c r="D225" i="5"/>
  <c r="F224" i="5"/>
  <c r="H203" i="5"/>
  <c r="F94" i="5"/>
  <c r="E97" i="5"/>
  <c r="H174" i="5"/>
  <c r="H175" i="5"/>
  <c r="F175" i="5"/>
  <c r="D224" i="5"/>
  <c r="E224" i="5"/>
  <c r="E225" i="5"/>
  <c r="G225" i="5"/>
  <c r="G113" i="5"/>
  <c r="F203" i="5"/>
  <c r="H224" i="5"/>
  <c r="H153" i="5"/>
  <c r="H95" i="5"/>
  <c r="F153" i="5"/>
  <c r="G95" i="5"/>
  <c r="G178" i="5"/>
  <c r="H176" i="5"/>
  <c r="G228" i="5"/>
  <c r="G223" i="5" s="1"/>
  <c r="G226" i="5"/>
  <c r="F225" i="5"/>
  <c r="G203" i="5"/>
  <c r="E203" i="5"/>
  <c r="I183" i="5"/>
  <c r="I133" i="5"/>
  <c r="I143" i="5"/>
  <c r="I158" i="5"/>
  <c r="I268" i="5"/>
  <c r="I263" i="5" s="1"/>
  <c r="I118" i="5"/>
  <c r="I108" i="5"/>
  <c r="E87" i="5"/>
  <c r="F87" i="5"/>
  <c r="G87" i="5"/>
  <c r="H87" i="5"/>
  <c r="E86" i="5"/>
  <c r="F86" i="5"/>
  <c r="G86" i="5"/>
  <c r="H86" i="5"/>
  <c r="E85" i="5"/>
  <c r="F85" i="5"/>
  <c r="G85" i="5"/>
  <c r="H85" i="5"/>
  <c r="E84" i="5"/>
  <c r="F84" i="5"/>
  <c r="G84" i="5"/>
  <c r="H84" i="5"/>
  <c r="D84" i="5"/>
  <c r="D85" i="5"/>
  <c r="D86" i="5"/>
  <c r="D87" i="5"/>
  <c r="I92" i="5"/>
  <c r="I87" i="5" s="1"/>
  <c r="I91" i="5"/>
  <c r="I90" i="5"/>
  <c r="I85" i="5" s="1"/>
  <c r="I89" i="5"/>
  <c r="I84" i="5" s="1"/>
  <c r="H88" i="5"/>
  <c r="H83" i="5" s="1"/>
  <c r="G88" i="5"/>
  <c r="G83" i="5" s="1"/>
  <c r="F88" i="5"/>
  <c r="F83" i="5" s="1"/>
  <c r="E88" i="5"/>
  <c r="E83" i="5" s="1"/>
  <c r="D88" i="5"/>
  <c r="D83" i="5" s="1"/>
  <c r="E32" i="5"/>
  <c r="E27" i="5" s="1"/>
  <c r="F32" i="5"/>
  <c r="G32" i="5"/>
  <c r="H32" i="5"/>
  <c r="D32" i="5"/>
  <c r="E31" i="5"/>
  <c r="F31" i="5"/>
  <c r="G31" i="5"/>
  <c r="H31" i="5"/>
  <c r="D31" i="5"/>
  <c r="E30" i="5"/>
  <c r="F30" i="5"/>
  <c r="G30" i="5"/>
  <c r="H30" i="5"/>
  <c r="D30" i="5"/>
  <c r="E29" i="5"/>
  <c r="F29" i="5"/>
  <c r="F24" i="5" s="1"/>
  <c r="F19" i="5" s="1"/>
  <c r="G29" i="5"/>
  <c r="H29" i="5"/>
  <c r="H24" i="5" s="1"/>
  <c r="H19" i="5" s="1"/>
  <c r="D29" i="5"/>
  <c r="I82" i="5"/>
  <c r="I81" i="5"/>
  <c r="I80" i="5"/>
  <c r="I79" i="5"/>
  <c r="H78" i="5"/>
  <c r="G78" i="5"/>
  <c r="F78" i="5"/>
  <c r="E78" i="5"/>
  <c r="D78" i="5"/>
  <c r="I77" i="5"/>
  <c r="I76" i="5"/>
  <c r="I75" i="5"/>
  <c r="I74" i="5"/>
  <c r="H73" i="5"/>
  <c r="G73" i="5"/>
  <c r="F73" i="5"/>
  <c r="E73" i="5"/>
  <c r="D73" i="5"/>
  <c r="I72" i="5"/>
  <c r="I71" i="5"/>
  <c r="I70" i="5"/>
  <c r="I69" i="5"/>
  <c r="H68" i="5"/>
  <c r="G68" i="5"/>
  <c r="F68" i="5"/>
  <c r="E68" i="5"/>
  <c r="D68" i="5"/>
  <c r="I67" i="5"/>
  <c r="I66" i="5"/>
  <c r="I65" i="5"/>
  <c r="I64" i="5"/>
  <c r="H63" i="5"/>
  <c r="G63" i="5"/>
  <c r="F63" i="5"/>
  <c r="E63" i="5"/>
  <c r="D63" i="5"/>
  <c r="I62" i="5"/>
  <c r="I61" i="5"/>
  <c r="I60" i="5"/>
  <c r="I59" i="5"/>
  <c r="H58" i="5"/>
  <c r="G58" i="5"/>
  <c r="F58" i="5"/>
  <c r="E58" i="5"/>
  <c r="D58" i="5"/>
  <c r="I57" i="5"/>
  <c r="I56" i="5"/>
  <c r="I55" i="5"/>
  <c r="I54" i="5"/>
  <c r="H53" i="5"/>
  <c r="G53" i="5"/>
  <c r="F53" i="5"/>
  <c r="E53" i="5"/>
  <c r="D53" i="5"/>
  <c r="I52" i="5"/>
  <c r="I51" i="5"/>
  <c r="I50" i="5"/>
  <c r="I49" i="5"/>
  <c r="H48" i="5"/>
  <c r="G48" i="5"/>
  <c r="F48" i="5"/>
  <c r="E48" i="5"/>
  <c r="D48" i="5"/>
  <c r="I47" i="5"/>
  <c r="I46" i="5"/>
  <c r="I45" i="5"/>
  <c r="I44" i="5"/>
  <c r="H43" i="5"/>
  <c r="G43" i="5"/>
  <c r="F43" i="5"/>
  <c r="E43" i="5"/>
  <c r="D43" i="5"/>
  <c r="D33" i="5"/>
  <c r="G173" i="5" l="1"/>
  <c r="I42" i="5"/>
  <c r="I39" i="5"/>
  <c r="I40" i="5"/>
  <c r="H173" i="5"/>
  <c r="H38" i="5"/>
  <c r="F38" i="5"/>
  <c r="G38" i="5"/>
  <c r="I41" i="5"/>
  <c r="D38" i="5"/>
  <c r="E38" i="5"/>
  <c r="G24" i="5"/>
  <c r="G19" i="5" s="1"/>
  <c r="H25" i="5"/>
  <c r="H20" i="5" s="1"/>
  <c r="D26" i="5"/>
  <c r="G25" i="5"/>
  <c r="G20" i="5" s="1"/>
  <c r="H26" i="5"/>
  <c r="D27" i="5"/>
  <c r="D22" i="5" s="1"/>
  <c r="G26" i="5"/>
  <c r="H27" i="5"/>
  <c r="H22" i="5" s="1"/>
  <c r="D24" i="5"/>
  <c r="D19" i="5" s="1"/>
  <c r="E24" i="5"/>
  <c r="E19" i="5" s="1"/>
  <c r="F25" i="5"/>
  <c r="D25" i="5"/>
  <c r="E25" i="5"/>
  <c r="F26" i="5"/>
  <c r="G27" i="5"/>
  <c r="E26" i="5"/>
  <c r="F27" i="5"/>
  <c r="I63" i="5"/>
  <c r="I88" i="5"/>
  <c r="I83" i="5" s="1"/>
  <c r="I68" i="5"/>
  <c r="I73" i="5"/>
  <c r="I86" i="5"/>
  <c r="I43" i="5"/>
  <c r="I48" i="5"/>
  <c r="I58" i="5"/>
  <c r="I78" i="5"/>
  <c r="I53" i="5"/>
  <c r="E33" i="5"/>
  <c r="E28" i="5" s="1"/>
  <c r="F33" i="5"/>
  <c r="F28" i="5" s="1"/>
  <c r="G33" i="5"/>
  <c r="G28" i="5" s="1"/>
  <c r="H33" i="5"/>
  <c r="H28" i="5" s="1"/>
  <c r="D28" i="5"/>
  <c r="I262" i="5"/>
  <c r="I257" i="5" s="1"/>
  <c r="I260" i="5"/>
  <c r="I255" i="5" s="1"/>
  <c r="I259" i="5"/>
  <c r="I252" i="5"/>
  <c r="F248" i="5"/>
  <c r="E248" i="5"/>
  <c r="D248" i="5"/>
  <c r="I250" i="5"/>
  <c r="I249" i="5"/>
  <c r="I247" i="5"/>
  <c r="I246" i="5"/>
  <c r="I245" i="5"/>
  <c r="I244" i="5"/>
  <c r="I242" i="5"/>
  <c r="F238" i="5"/>
  <c r="E238" i="5"/>
  <c r="D238" i="5"/>
  <c r="I240" i="5"/>
  <c r="I239" i="5"/>
  <c r="I237" i="5"/>
  <c r="I235" i="5"/>
  <c r="I234" i="5"/>
  <c r="G227" i="5"/>
  <c r="F227" i="5"/>
  <c r="E227" i="5"/>
  <c r="E22" i="5" s="1"/>
  <c r="I222" i="5"/>
  <c r="I221" i="5"/>
  <c r="I220" i="5"/>
  <c r="I219" i="5"/>
  <c r="I217" i="5"/>
  <c r="I216" i="5"/>
  <c r="I215" i="5"/>
  <c r="I214" i="5"/>
  <c r="I212" i="5"/>
  <c r="I210" i="5"/>
  <c r="I209" i="5"/>
  <c r="I202" i="5"/>
  <c r="I201" i="5"/>
  <c r="I200" i="5"/>
  <c r="I199" i="5"/>
  <c r="I197" i="5"/>
  <c r="I196" i="5"/>
  <c r="I195" i="5"/>
  <c r="I194" i="5"/>
  <c r="I192" i="5"/>
  <c r="I182" i="5" s="1"/>
  <c r="I190" i="5"/>
  <c r="I189" i="5"/>
  <c r="I172" i="5"/>
  <c r="I171" i="5"/>
  <c r="I170" i="5"/>
  <c r="I169" i="5"/>
  <c r="I167" i="5"/>
  <c r="I166" i="5"/>
  <c r="I164" i="5"/>
  <c r="I152" i="5"/>
  <c r="I117" i="5" s="1"/>
  <c r="I150" i="5"/>
  <c r="I149" i="5"/>
  <c r="I107" i="5"/>
  <c r="I102" i="5" s="1"/>
  <c r="E101" i="5"/>
  <c r="E96" i="5" s="1"/>
  <c r="I104" i="5"/>
  <c r="I37" i="5"/>
  <c r="I32" i="5" s="1"/>
  <c r="I35" i="5"/>
  <c r="I30" i="5" s="1"/>
  <c r="I34" i="5"/>
  <c r="I29" i="5" s="1"/>
  <c r="I24" i="5" s="1"/>
  <c r="M34" i="4"/>
  <c r="M35" i="4"/>
  <c r="M36" i="4"/>
  <c r="M37" i="4"/>
  <c r="M33" i="4"/>
  <c r="M31" i="4"/>
  <c r="M21" i="4"/>
  <c r="M22" i="4"/>
  <c r="M23" i="4"/>
  <c r="M20" i="4"/>
  <c r="M18" i="4"/>
  <c r="I73" i="4"/>
  <c r="J73" i="4"/>
  <c r="K73" i="4"/>
  <c r="L73" i="4"/>
  <c r="H73" i="4"/>
  <c r="I48" i="4"/>
  <c r="J48" i="4"/>
  <c r="K48" i="4"/>
  <c r="L48" i="4"/>
  <c r="H48" i="4"/>
  <c r="M47" i="4"/>
  <c r="M44" i="4"/>
  <c r="I43" i="4"/>
  <c r="J43" i="4"/>
  <c r="K43" i="4"/>
  <c r="L43" i="4"/>
  <c r="H43" i="4"/>
  <c r="I156" i="5" l="1"/>
  <c r="I157" i="5"/>
  <c r="I97" i="5" s="1"/>
  <c r="I205" i="5"/>
  <c r="I207" i="5"/>
  <c r="I177" i="5" s="1"/>
  <c r="I243" i="5"/>
  <c r="I230" i="5"/>
  <c r="I225" i="5" s="1"/>
  <c r="F23" i="5"/>
  <c r="I38" i="5"/>
  <c r="I232" i="5"/>
  <c r="D23" i="5"/>
  <c r="E23" i="5"/>
  <c r="F22" i="5"/>
  <c r="I180" i="5"/>
  <c r="L42" i="4"/>
  <c r="K42" i="4"/>
  <c r="I42" i="4"/>
  <c r="J42" i="4"/>
  <c r="H42" i="4"/>
  <c r="I168" i="5"/>
  <c r="D115" i="5"/>
  <c r="I125" i="5"/>
  <c r="D123" i="5"/>
  <c r="D155" i="5"/>
  <c r="D163" i="5"/>
  <c r="D153" i="5" s="1"/>
  <c r="I179" i="5"/>
  <c r="E103" i="5"/>
  <c r="E98" i="5" s="1"/>
  <c r="E123" i="5"/>
  <c r="E113" i="5" s="1"/>
  <c r="E115" i="5"/>
  <c r="I151" i="5"/>
  <c r="I116" i="5" s="1"/>
  <c r="D116" i="5"/>
  <c r="D148" i="5"/>
  <c r="I213" i="5"/>
  <c r="I25" i="5"/>
  <c r="D101" i="5"/>
  <c r="D103" i="5"/>
  <c r="D98" i="5" s="1"/>
  <c r="H101" i="5"/>
  <c r="H96" i="5" s="1"/>
  <c r="H21" i="5" s="1"/>
  <c r="H103" i="5"/>
  <c r="H98" i="5" s="1"/>
  <c r="H93" i="5" s="1"/>
  <c r="F123" i="5"/>
  <c r="F113" i="5" s="1"/>
  <c r="F115" i="5"/>
  <c r="F95" i="5" s="1"/>
  <c r="F20" i="5" s="1"/>
  <c r="D181" i="5"/>
  <c r="D176" i="5" s="1"/>
  <c r="D188" i="5"/>
  <c r="D178" i="5" s="1"/>
  <c r="D173" i="5" s="1"/>
  <c r="I193" i="5"/>
  <c r="I198" i="5"/>
  <c r="I204" i="5"/>
  <c r="D231" i="5"/>
  <c r="D226" i="5" s="1"/>
  <c r="D233" i="5"/>
  <c r="D228" i="5" s="1"/>
  <c r="D223" i="5" s="1"/>
  <c r="I254" i="5"/>
  <c r="H23" i="5"/>
  <c r="G22" i="5"/>
  <c r="I99" i="5"/>
  <c r="F103" i="5"/>
  <c r="F98" i="5" s="1"/>
  <c r="F101" i="5"/>
  <c r="F96" i="5" s="1"/>
  <c r="F181" i="5"/>
  <c r="F176" i="5" s="1"/>
  <c r="F188" i="5"/>
  <c r="F178" i="5" s="1"/>
  <c r="F173" i="5" s="1"/>
  <c r="F231" i="5"/>
  <c r="F226" i="5" s="1"/>
  <c r="F233" i="5"/>
  <c r="F228" i="5" s="1"/>
  <c r="F223" i="5" s="1"/>
  <c r="G101" i="5"/>
  <c r="G96" i="5" s="1"/>
  <c r="G21" i="5" s="1"/>
  <c r="G103" i="5"/>
  <c r="G98" i="5" s="1"/>
  <c r="G93" i="5" s="1"/>
  <c r="E155" i="5"/>
  <c r="E163" i="5"/>
  <c r="E153" i="5" s="1"/>
  <c r="I218" i="5"/>
  <c r="I27" i="5"/>
  <c r="I114" i="5"/>
  <c r="I154" i="5"/>
  <c r="E181" i="5"/>
  <c r="E176" i="5" s="1"/>
  <c r="E188" i="5"/>
  <c r="E178" i="5" s="1"/>
  <c r="E173" i="5" s="1"/>
  <c r="E231" i="5"/>
  <c r="E226" i="5" s="1"/>
  <c r="E233" i="5"/>
  <c r="E228" i="5" s="1"/>
  <c r="E223" i="5" s="1"/>
  <c r="G23" i="5"/>
  <c r="I229" i="5"/>
  <c r="I165" i="5"/>
  <c r="I155" i="5" s="1"/>
  <c r="I36" i="5"/>
  <c r="I106" i="5"/>
  <c r="I101" i="5" s="1"/>
  <c r="I227" i="5"/>
  <c r="I191" i="5"/>
  <c r="I181" i="5" s="1"/>
  <c r="I105" i="5"/>
  <c r="I100" i="5" s="1"/>
  <c r="I206" i="5"/>
  <c r="I251" i="5"/>
  <c r="I248" i="5" s="1"/>
  <c r="I261" i="5"/>
  <c r="I256" i="5" s="1"/>
  <c r="I236" i="5"/>
  <c r="I233" i="5" s="1"/>
  <c r="I241" i="5"/>
  <c r="I238" i="5" s="1"/>
  <c r="I40" i="4"/>
  <c r="J40" i="4"/>
  <c r="K40" i="4"/>
  <c r="L40" i="4"/>
  <c r="H40" i="4"/>
  <c r="I32" i="4"/>
  <c r="J32" i="4"/>
  <c r="K32" i="4"/>
  <c r="L32" i="4"/>
  <c r="H32" i="4"/>
  <c r="I29" i="4"/>
  <c r="J29" i="4"/>
  <c r="J28" i="4" s="1"/>
  <c r="K29" i="4"/>
  <c r="L29" i="4"/>
  <c r="H29" i="4"/>
  <c r="I17" i="4"/>
  <c r="I16" i="4" s="1"/>
  <c r="J17" i="4"/>
  <c r="K17" i="4"/>
  <c r="L17" i="4"/>
  <c r="M17" i="4"/>
  <c r="H17" i="4"/>
  <c r="M74" i="4"/>
  <c r="M73" i="4" s="1"/>
  <c r="M72" i="4"/>
  <c r="M71" i="4"/>
  <c r="M70" i="4"/>
  <c r="M69" i="4"/>
  <c r="M68" i="4"/>
  <c r="M67" i="4"/>
  <c r="M66" i="4"/>
  <c r="M65" i="4"/>
  <c r="M64" i="4"/>
  <c r="M63" i="4"/>
  <c r="M62" i="4"/>
  <c r="L61" i="4"/>
  <c r="K61" i="4"/>
  <c r="J61" i="4"/>
  <c r="I61" i="4"/>
  <c r="H61" i="4"/>
  <c r="M60" i="4"/>
  <c r="M59" i="4"/>
  <c r="M58" i="4"/>
  <c r="M57" i="4"/>
  <c r="M56" i="4"/>
  <c r="M55" i="4"/>
  <c r="L54" i="4"/>
  <c r="K54" i="4"/>
  <c r="H54" i="4"/>
  <c r="M51" i="4"/>
  <c r="M50" i="4"/>
  <c r="M49" i="4"/>
  <c r="M46" i="4"/>
  <c r="M45" i="4"/>
  <c r="M41" i="4"/>
  <c r="M40" i="4" s="1"/>
  <c r="M39" i="4"/>
  <c r="M38" i="4"/>
  <c r="M30" i="4"/>
  <c r="M29" i="4" s="1"/>
  <c r="M27" i="4"/>
  <c r="M26" i="4"/>
  <c r="M25" i="4"/>
  <c r="M24" i="4"/>
  <c r="K28" i="4" l="1"/>
  <c r="I175" i="5"/>
  <c r="I224" i="5"/>
  <c r="I22" i="5"/>
  <c r="M19" i="4"/>
  <c r="M16" i="4" s="1"/>
  <c r="I94" i="5"/>
  <c r="F93" i="5"/>
  <c r="F18" i="5" s="1"/>
  <c r="D96" i="5"/>
  <c r="D21" i="5" s="1"/>
  <c r="D95" i="5"/>
  <c r="D20" i="5" s="1"/>
  <c r="L16" i="4"/>
  <c r="L53" i="4"/>
  <c r="L52" i="4" s="1"/>
  <c r="K53" i="4"/>
  <c r="K52" i="4" s="1"/>
  <c r="J53" i="4"/>
  <c r="J52" i="4" s="1"/>
  <c r="I53" i="4"/>
  <c r="I52" i="4" s="1"/>
  <c r="H53" i="4"/>
  <c r="H52" i="4" s="1"/>
  <c r="E95" i="5"/>
  <c r="E20" i="5" s="1"/>
  <c r="F21" i="5"/>
  <c r="I208" i="5"/>
  <c r="I203" i="5" s="1"/>
  <c r="I176" i="5"/>
  <c r="I228" i="5"/>
  <c r="E21" i="5"/>
  <c r="I258" i="5"/>
  <c r="I253" i="5" s="1"/>
  <c r="I96" i="5"/>
  <c r="I103" i="5"/>
  <c r="I98" i="5" s="1"/>
  <c r="H18" i="5"/>
  <c r="I174" i="5"/>
  <c r="D113" i="5"/>
  <c r="D93" i="5" s="1"/>
  <c r="D18" i="5" s="1"/>
  <c r="G18" i="5"/>
  <c r="I148" i="5"/>
  <c r="I231" i="5"/>
  <c r="I226" i="5" s="1"/>
  <c r="I163" i="5"/>
  <c r="I153" i="5" s="1"/>
  <c r="E93" i="5"/>
  <c r="E18" i="5" s="1"/>
  <c r="I188" i="5"/>
  <c r="I178" i="5" s="1"/>
  <c r="I115" i="5"/>
  <c r="I95" i="5" s="1"/>
  <c r="I20" i="5" s="1"/>
  <c r="I123" i="5"/>
  <c r="I113" i="5" s="1"/>
  <c r="I33" i="5"/>
  <c r="I28" i="5" s="1"/>
  <c r="I23" i="5" s="1"/>
  <c r="I31" i="5"/>
  <c r="I26" i="5" s="1"/>
  <c r="M32" i="4"/>
  <c r="M28" i="4" s="1"/>
  <c r="M43" i="4"/>
  <c r="K16" i="4"/>
  <c r="L28" i="4"/>
  <c r="H28" i="4"/>
  <c r="I28" i="4"/>
  <c r="M48" i="4"/>
  <c r="H16" i="4"/>
  <c r="M54" i="4"/>
  <c r="J16" i="4"/>
  <c r="M61" i="4"/>
  <c r="I223" i="5" l="1"/>
  <c r="I19" i="5"/>
  <c r="H15" i="4"/>
  <c r="K15" i="4"/>
  <c r="M53" i="4"/>
  <c r="M52" i="4" s="1"/>
  <c r="M42" i="4"/>
  <c r="J15" i="4"/>
  <c r="I93" i="5"/>
  <c r="I173" i="5"/>
  <c r="I21" i="5"/>
  <c r="L15" i="4"/>
  <c r="I15" i="4"/>
  <c r="I18" i="5" l="1"/>
  <c r="M15" i="4"/>
  <c r="F18" i="1"/>
  <c r="G18" i="1"/>
  <c r="D18" i="1" l="1"/>
  <c r="E18" i="1"/>
  <c r="C18" i="1"/>
  <c r="J18" i="1"/>
  <c r="I18" i="1" l="1"/>
  <c r="L18" i="1"/>
  <c r="K18" i="1"/>
  <c r="H18" i="1" l="1"/>
</calcChain>
</file>

<file path=xl/sharedStrings.xml><?xml version="1.0" encoding="utf-8"?>
<sst xmlns="http://schemas.openxmlformats.org/spreadsheetml/2006/main" count="608" uniqueCount="200">
  <si>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</si>
  <si>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</si>
  <si>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</si>
  <si>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</si>
  <si>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</si>
  <si>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</si>
  <si>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</si>
  <si>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</si>
  <si>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</si>
  <si>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</si>
  <si>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</si>
  <si>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</si>
  <si>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</si>
  <si>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</si>
  <si>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</si>
  <si>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Программно-техническое обслуживание сети Интернет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</si>
  <si>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</si>
  <si>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</si>
  <si>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</si>
  <si>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</si>
  <si>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</si>
  <si>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0701</t>
  </si>
  <si>
    <t>0702</t>
  </si>
  <si>
    <t>0709</t>
  </si>
  <si>
    <t>000</t>
  </si>
  <si>
    <t>Источники ресурсного обеспечения</t>
  </si>
  <si>
    <t>всего</t>
  </si>
  <si>
    <t>бюджет Ханкайского муниципального района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</si>
  <si>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</si>
  <si>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</si>
  <si>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Управление народного образования Администрации Ханкайского муниципального района</t>
  </si>
  <si>
    <t>2.3.</t>
  </si>
  <si>
    <t>Мероприятия по энергосбережению и повышению энергетической эффективности</t>
  </si>
  <si>
    <t>3.</t>
  </si>
  <si>
    <t>3.1.</t>
  </si>
  <si>
    <t>3.2.</t>
  </si>
  <si>
    <t xml:space="preserve">Оснащение муниципальных общеобразовательных организаций недвижимым  и особо ценным движимым имуществом 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</si>
  <si>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</si>
  <si>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</si>
  <si>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 xml:space="preserve">Мероприятия по энергосбережению и повышению энергетической эффективности 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</si>
  <si>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</si>
  <si>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</si>
  <si>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</si>
  <si>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</si>
  <si>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</si>
  <si>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2.</t>
  </si>
  <si>
    <t>Обеспечение деятельности (оказание услуг, выполнение работ) муниципальных организаий дополнительного образования детей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</si>
  <si>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</si>
  <si>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</si>
  <si>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</si>
  <si>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</si>
  <si>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>Значение показателя объема муниципальной услуги (работы), чел.</t>
  </si>
  <si>
    <t>0700</t>
  </si>
  <si>
    <t>Обеспечение деятельности (оказание услуг, выполнение работ) муниципальных автономных организаций</t>
  </si>
  <si>
    <t>Обеспечение деятельности (оказание услуг, выполнение работ) муниципальных автономных  организаций</t>
  </si>
  <si>
    <t xml:space="preserve">Приложение 2 к постановлению Администрации Ханкайского муниципального района от              № </t>
  </si>
  <si>
    <t>0100000000</t>
  </si>
  <si>
    <t>0110000000</t>
  </si>
  <si>
    <t xml:space="preserve">Обеспечение беспрепятственного доступа инвалидов к объектам социальной инфраструктуры </t>
  </si>
  <si>
    <t>0111220020</t>
  </si>
  <si>
    <t>0120000000</t>
  </si>
  <si>
    <t>0121120020</t>
  </si>
  <si>
    <t>0121170030</t>
  </si>
  <si>
    <t>0130000000</t>
  </si>
  <si>
    <t>0131220500</t>
  </si>
  <si>
    <t>0130070040</t>
  </si>
  <si>
    <t>0121220050</t>
  </si>
  <si>
    <t>0191220160</t>
  </si>
  <si>
    <t>0191110030</t>
  </si>
  <si>
    <t>0191170010</t>
  </si>
  <si>
    <t>0191170070</t>
  </si>
  <si>
    <t>0111270060</t>
  </si>
  <si>
    <t>0111220600</t>
  </si>
  <si>
    <t>0111220040</t>
  </si>
  <si>
    <t>0111170020</t>
  </si>
  <si>
    <t>0121220040</t>
  </si>
  <si>
    <t>0121220600</t>
  </si>
  <si>
    <t>0131170050</t>
  </si>
  <si>
    <t>0131170060</t>
  </si>
  <si>
    <t>0131220040</t>
  </si>
  <si>
    <t>0131220600</t>
  </si>
  <si>
    <t>0191100000</t>
  </si>
  <si>
    <t>0191170060</t>
  </si>
  <si>
    <t>0703</t>
  </si>
  <si>
    <t>Создание в общеобразовательных организациях условий для занятия физической культурой и спортом</t>
  </si>
  <si>
    <t>01212S2040</t>
  </si>
  <si>
    <t>Мероприятия по пожарной безопасности</t>
  </si>
  <si>
    <t>0121220400</t>
  </si>
  <si>
    <t>Подпрограмма «Развитие системы общего образования в Ханкайском муниципальном районе» на 2014-2021 годы</t>
  </si>
  <si>
    <t>Обеспечение мер социальной поддержки педагогическим работникам муниципальных образовательных организаций</t>
  </si>
  <si>
    <t>013P5S2630</t>
  </si>
  <si>
    <t xml:space="preserve">Обеспечение спортивным инвентарем, спортивным оборудованием и спортивными транспортными средствами </t>
  </si>
  <si>
    <t>ПРОГНОЗ СВОДНЫХ ПОКАЗАТЕЛЕЙ МУНИЦИПАЛЬНЫХ ЗАДАНИЙ НА ОКАЗАНИЕ МУНИЦИПАЛЬНЫХ УСЛУГ (ВЫПОЛНЕНИЕ РАБОТ) МУНИЦИПАЛЬНЫМИ БЮДЖЕТНЫМИ, АВТОНОМНЫМИ  И КАЗЕННЫМИ УЧРЕЖДЕНИЯМИ ПО МУНИЦИПАЛЬНОЙ ПРОГРАММЕ "РАЗВИТИЕ ОБРАЗОВАНИЯ В ХАНКАЙСКОМ МУНИЦИПАЛЬНОМ РАЙОНЕ" НА 2020-2024 ГОДЫ</t>
  </si>
  <si>
    <t>Реализация основных общеобразовательных   программ начального общего, основного общего,среднего общего образования, численность учащихся, чел</t>
  </si>
  <si>
    <t>Реализация основных общеобразовательных программ  дошкольного образования, численность детей, чел.</t>
  </si>
  <si>
    <t xml:space="preserve">Реализация дополнительных общеобразовательных программ, численность детей      
</t>
  </si>
  <si>
    <t>Обеспечение питанием обучающихся общеобразовательных организаций  Ханкайского муниципального района, численность учащихся</t>
  </si>
  <si>
    <t>ИНФОРМАЦИЯ О  РЕСУРСНОМ ОБЕСПЕЧЕНИИ РЕАЛИЗАЦИИ МУНИЦИПАЛЬНОЙ ПРОГРАММЫ   "РАЗВИТИЕ ОБРАЗОВАНИЯ В ХАНКАЙСКОМ МУНИЦИПАЛЬНОМ РАЙОНЕ" НА 2020-2024 ГОДЫ ЗА СЧЕТ СРЕДСТВ БЮДЖЕТА ХАНКАЙСКОГО МУНИЦИПАЛЬНОГО РАЙОНА, (ТЫС. РУБ.).</t>
  </si>
  <si>
    <t>Подпрограмма Развитие дошкольного образования в Ханкайском муниципальном районе» на 2020-2024  годы</t>
  </si>
  <si>
    <t>Муниципальная программа "Развитие образования в Ханкайском муниципальном районе" на 2020-2024 годы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</si>
  <si>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</si>
  <si>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01112S2010</t>
  </si>
  <si>
    <t xml:space="preserve"> 01112S2020</t>
  </si>
  <si>
    <t>011112L0270</t>
  </si>
  <si>
    <t>Расходы на приобретение школьных автобусов для муниципальных общеобразовательных организаций</t>
  </si>
  <si>
    <t>Расходы на проведение ремонтных работ общеобразовательных учреждений</t>
  </si>
  <si>
    <t>01212S2340</t>
  </si>
  <si>
    <t>0121270060</t>
  </si>
  <si>
    <t>012E250970</t>
  </si>
  <si>
    <t>Подпрограмма «Развитие системы дополнительного образования в Ханкайском муниципальном районе» на 2020-2024 годы</t>
  </si>
  <si>
    <t xml:space="preserve">Строительство, реконструкция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</si>
  <si>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2.2.1</t>
  </si>
  <si>
    <t>2.2.3</t>
  </si>
  <si>
    <t>2.2.4</t>
  </si>
  <si>
    <t>2.2.5</t>
  </si>
  <si>
    <t>2.2.6</t>
  </si>
  <si>
    <t>2.2.7</t>
  </si>
  <si>
    <t>0111100000</t>
  </si>
  <si>
    <t>Основное мероприятие 1.1. "Обеспечение воспитательного процесса в дошкольных образовательных учреждениях"</t>
  </si>
  <si>
    <t>1.1.</t>
  </si>
  <si>
    <t>1.1.1.</t>
  </si>
  <si>
    <t>1.2</t>
  </si>
  <si>
    <t>0111200000</t>
  </si>
  <si>
    <t>1.2.1</t>
  </si>
  <si>
    <t>1.2.2.</t>
  </si>
  <si>
    <t>1.2.3.</t>
  </si>
  <si>
    <t>1.2.5</t>
  </si>
  <si>
    <t>1.2.6</t>
  </si>
  <si>
    <t>1.2.8</t>
  </si>
  <si>
    <t>Основное мероприятие 1.2. "Мероприятия не связанные с воспитательным процессом"</t>
  </si>
  <si>
    <t>Основное мероприятие 2.1. "Обеспечение деятельности организаций, осуществляющих программу общего образования"</t>
  </si>
  <si>
    <t>2.1.1.</t>
  </si>
  <si>
    <t>Основное мероприятие 2.2."Мероприятия не связанные с образовательным процессом"</t>
  </si>
  <si>
    <t>2.2.2.</t>
  </si>
  <si>
    <t>Основное мероприятие 2.3. "Создание условий для получения качественного общего рбразования"</t>
  </si>
  <si>
    <t>0121100000</t>
  </si>
  <si>
    <t>2.1.2.</t>
  </si>
  <si>
    <t>0121200000</t>
  </si>
  <si>
    <t>2.3.1</t>
  </si>
  <si>
    <t>0121400000</t>
  </si>
  <si>
    <t>Основное мероприятие 3.1." Обеспечение деятельности учреждений дополнительного образования"</t>
  </si>
  <si>
    <t>0131100000</t>
  </si>
  <si>
    <t>3.1.1</t>
  </si>
  <si>
    <t>Основное мероприятие 3.2. "Мероприятия не связанные  с образовательным процессом"</t>
  </si>
  <si>
    <t>0191200000</t>
  </si>
  <si>
    <t>3.1.2.</t>
  </si>
  <si>
    <t>3.1.3</t>
  </si>
  <si>
    <t>3.1.4</t>
  </si>
  <si>
    <t>3.2.1</t>
  </si>
  <si>
    <t>3.2.2</t>
  </si>
  <si>
    <t>3.2.3</t>
  </si>
  <si>
    <t>Оценка расходов (тыс.руб.),годы</t>
  </si>
  <si>
    <t xml:space="preserve">"РАЗВИТИЕ ОБРАЗОВАНИЯ В ХАНКАЙСКОМ МУНИЦИПАЛЬНОМ РАЙОНЕ" НА 2020-2024 годы </t>
  </si>
  <si>
    <t>Всего</t>
  </si>
  <si>
    <t xml:space="preserve">федеральный бюджет </t>
  </si>
  <si>
    <t xml:space="preserve">краевой бюджет </t>
  </si>
  <si>
    <t>1.</t>
  </si>
  <si>
    <t>1.1.1</t>
  </si>
  <si>
    <t>1.2.</t>
  </si>
  <si>
    <t>1.2.2</t>
  </si>
  <si>
    <t>1.2.3</t>
  </si>
  <si>
    <t>1.2.4</t>
  </si>
  <si>
    <t>1.2.7</t>
  </si>
  <si>
    <t>Основное мероприятие  1.3.</t>
  </si>
  <si>
    <t>1.3</t>
  </si>
  <si>
    <t>1.3.1</t>
  </si>
  <si>
    <t>3.1.1.</t>
  </si>
  <si>
    <t>2.1.2</t>
  </si>
  <si>
    <t>2.2.4.</t>
  </si>
  <si>
    <t>2.3.1.</t>
  </si>
  <si>
    <t>2.3.2</t>
  </si>
  <si>
    <t>Обеспечение бесплатным питанием детей, обучающихся в муниципальных общеобразовательных организациях</t>
  </si>
  <si>
    <t>2.3.3</t>
  </si>
  <si>
    <t xml:space="preserve">Организация и обеспечение оздоровления и отдыха детей </t>
  </si>
  <si>
    <t>3</t>
  </si>
  <si>
    <t>3.1.3.</t>
  </si>
  <si>
    <t>3.1.4.</t>
  </si>
  <si>
    <t>3.2.1.</t>
  </si>
  <si>
    <t>4</t>
  </si>
  <si>
    <t>4.1.1.</t>
  </si>
  <si>
    <t>4.1.2</t>
  </si>
  <si>
    <t>4.1.3.</t>
  </si>
  <si>
    <t>4.1.4</t>
  </si>
  <si>
    <t>4.2.1</t>
  </si>
  <si>
    <t>Основное мероприятие 4.1."Обеспечение деятельности инфраструктуры образовательных организаций"</t>
  </si>
  <si>
    <t>4.1.2.</t>
  </si>
  <si>
    <t>Основное мероприятие  4.2. "Мероприятия для детей и молодежи"</t>
  </si>
  <si>
    <t>4.2.1.</t>
  </si>
  <si>
    <t xml:space="preserve">Обеспечение мер социальной поддержки педагогическим работникам </t>
  </si>
  <si>
    <t>4.3.1.</t>
  </si>
  <si>
    <t>Мероприятия по профилактике правонарушений</t>
  </si>
  <si>
    <t xml:space="preserve">Мероприятия государственной программы "Доступная среда" </t>
  </si>
  <si>
    <t>1.2.6.</t>
  </si>
  <si>
    <t>Мероприятия для детей и учащейся молодежи, направленных на патриотическое и духовно-нравственное воспитание,формирование здорового образажизни, интеллектуальную и творческую деятельность</t>
  </si>
  <si>
    <t>1.2.8.</t>
  </si>
  <si>
    <t>ИНФОРМАЦИЯ О РЕСУРСНОМ ОБЕСПЕЧЕНИИ МУНИЦИПАЛЬНОЙ ПРОГРАММЫ  ЗА СЧЕТ СРЕДСТВ БЮДЖЕТА ХАНКАЙСКОГО МУНИЦИПАЛЬНОГО РАЙОНА И ПРОГНОЗНАЯ ОЦЕНКА ПРИВЛЕКАЕМЫХ НА РЕАЛИЗАЦИЮ ЕЕ ЦЕЛЕЙ СРЕДСТВ КРАЕВОГО И ФЕДЕРАЛЬНОГО БЮДЖЕТОВ, ИНЫХ ВНЕБЮДЖЕТНЫХ ИСТОЧНИКОВ</t>
  </si>
  <si>
    <t>Подпрограмма №1"Развитие дошкольного образования в Ханкайском муниципальном районе» на 2020-2024  годы</t>
  </si>
  <si>
    <t xml:space="preserve"> Приложение № 3                                                                                                                                                                                                                к  муниципальной программе                                                                                                                                                                                           "Развитие образования в Ханкайском                                                                                                                                               муниципальном районе" на 2020-2024 годы</t>
  </si>
  <si>
    <t>Приложение № 5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"Развитие образования в Ханкайском                                                                                                                                             муниципальном районе" на 2020-2024 годы</t>
  </si>
  <si>
    <t>Приложение № 4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"Развитие образования в Ханкайском                                                                                                                                         муниципальном районе" на 2020-2024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</si>
</sst>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/>
    <xf numFmtId="49" fontId="2" fillId="0" borderId="1" xfId="0" applyNumberFormat="1" applyFont="1" applyBorder="1"/>
    <xf numFmtId="0" fontId="4" fillId="0" borderId="0" xfId="0" applyFont="1"/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Border="1"/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49" fontId="2" fillId="0" borderId="2" xfId="0" applyNumberFormat="1" applyFont="1" applyBorder="1"/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/>
    <xf numFmtId="0" fontId="7" fillId="0" borderId="0" xfId="0" applyFont="1"/>
    <xf numFmtId="0" fontId="8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wrapText="1"/>
    </xf>
    <xf numFmtId="2" fontId="5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2" zoomScale="80" zoomScaleNormal="80" workbookViewId="0">
      <selection activeCell="D3" sqref="D3:L6"/>
    </sheetView>
  </sheetViews>
  <sheetFormatPr defaultRowHeight="15" x14ac:dyDescent="0.25"/>
  <cols>
    <col min="1" max="1" width="4.42578125" customWidth="1"/>
    <col min="2" max="2" width="36.5703125" customWidth="1"/>
    <col min="3" max="3" width="12" customWidth="1"/>
    <col min="4" max="4" width="11.5703125" customWidth="1"/>
    <col min="5" max="5" width="11.28515625" customWidth="1"/>
    <col min="6" max="6" width="11.85546875" customWidth="1"/>
    <col min="7" max="8" width="12.140625" customWidth="1"/>
    <col min="9" max="9" width="14.140625" customWidth="1"/>
    <col min="10" max="10" width="13.42578125" customWidth="1"/>
    <col min="11" max="11" width="14.7109375" customWidth="1"/>
    <col min="12" max="12" width="18.140625" customWidth="1"/>
  </cols>
  <sheetData>
    <row r="1" spans="1:12" ht="21" hidden="1" customHeight="1" x14ac:dyDescent="0.25">
      <c r="D1" s="24"/>
      <c r="E1" s="24"/>
      <c r="F1" s="24"/>
      <c r="G1" s="24"/>
      <c r="H1" s="84"/>
      <c r="I1" s="84"/>
      <c r="J1" s="84"/>
      <c r="K1" s="84"/>
      <c r="L1" s="84"/>
    </row>
    <row r="2" spans="1:12" ht="19.5" customHeight="1" x14ac:dyDescent="0.25">
      <c r="D2" s="24"/>
      <c r="E2" s="24"/>
      <c r="F2" s="24"/>
      <c r="G2" s="24"/>
      <c r="H2" s="24"/>
      <c r="I2" s="24"/>
      <c r="J2" s="24"/>
    </row>
    <row r="3" spans="1:12" ht="18.75" customHeight="1" x14ac:dyDescent="0.25">
      <c r="A3" s="7"/>
      <c r="B3" s="7"/>
      <c r="C3" s="7"/>
      <c r="D3" s="89" t="s">
        <v>197</v>
      </c>
      <c r="E3" s="89"/>
      <c r="F3" s="89"/>
      <c r="G3" s="89"/>
      <c r="H3" s="89"/>
      <c r="I3" s="89"/>
      <c r="J3" s="89"/>
      <c r="K3" s="89"/>
      <c r="L3" s="89"/>
    </row>
    <row r="4" spans="1:12" ht="21.75" customHeight="1" x14ac:dyDescent="0.25">
      <c r="A4" s="7"/>
      <c r="B4" s="7"/>
      <c r="C4" s="7"/>
      <c r="D4" s="89"/>
      <c r="E4" s="89"/>
      <c r="F4" s="89"/>
      <c r="G4" s="89"/>
      <c r="H4" s="89"/>
      <c r="I4" s="89"/>
      <c r="J4" s="89"/>
      <c r="K4" s="89"/>
      <c r="L4" s="89"/>
    </row>
    <row r="5" spans="1:12" ht="18" customHeight="1" x14ac:dyDescent="0.25">
      <c r="A5" s="7"/>
      <c r="B5" s="7"/>
      <c r="C5" s="7"/>
      <c r="D5" s="89"/>
      <c r="E5" s="89"/>
      <c r="F5" s="89"/>
      <c r="G5" s="89"/>
      <c r="H5" s="89"/>
      <c r="I5" s="89"/>
      <c r="J5" s="89"/>
      <c r="K5" s="89"/>
      <c r="L5" s="89"/>
    </row>
    <row r="6" spans="1:12" ht="15.75" customHeight="1" x14ac:dyDescent="0.25">
      <c r="A6" s="7"/>
      <c r="B6" s="7"/>
      <c r="C6" s="7"/>
      <c r="D6" s="89"/>
      <c r="E6" s="89"/>
      <c r="F6" s="89"/>
      <c r="G6" s="89"/>
      <c r="H6" s="89"/>
      <c r="I6" s="89"/>
      <c r="J6" s="89"/>
      <c r="K6" s="89"/>
      <c r="L6" s="89"/>
    </row>
    <row r="7" spans="1:12" ht="15" customHeight="1" x14ac:dyDescent="0.25">
      <c r="A7" s="89" t="s">
        <v>92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5.75" customHeight="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ht="15" customHeight="1" x14ac:dyDescent="0.2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15" customHeight="1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2" ht="51" customHeight="1" x14ac:dyDescent="0.25">
      <c r="A12" s="87" t="s">
        <v>0</v>
      </c>
      <c r="B12" s="85" t="s">
        <v>1</v>
      </c>
      <c r="C12" s="90" t="s">
        <v>51</v>
      </c>
      <c r="D12" s="91"/>
      <c r="E12" s="91"/>
      <c r="F12" s="91"/>
      <c r="G12" s="91"/>
      <c r="H12" s="92" t="s">
        <v>2</v>
      </c>
      <c r="I12" s="92"/>
      <c r="J12" s="92"/>
      <c r="K12" s="92"/>
      <c r="L12" s="92"/>
    </row>
    <row r="13" spans="1:12" ht="42.75" customHeight="1" x14ac:dyDescent="0.25">
      <c r="A13" s="88"/>
      <c r="B13" s="86"/>
      <c r="C13" s="22">
        <v>2020</v>
      </c>
      <c r="D13" s="22">
        <v>2021</v>
      </c>
      <c r="E13" s="22">
        <v>2022</v>
      </c>
      <c r="F13" s="22">
        <v>2023</v>
      </c>
      <c r="G13" s="22">
        <v>2024</v>
      </c>
      <c r="H13" s="22">
        <v>2020</v>
      </c>
      <c r="I13" s="22">
        <v>2021</v>
      </c>
      <c r="J13" s="22">
        <v>2022</v>
      </c>
      <c r="K13" s="22">
        <v>2023</v>
      </c>
      <c r="L13" s="22">
        <v>2024</v>
      </c>
    </row>
    <row r="14" spans="1:12" ht="72" customHeight="1" x14ac:dyDescent="0.25">
      <c r="A14" s="5">
        <v>1</v>
      </c>
      <c r="B14" s="4" t="s">
        <v>94</v>
      </c>
      <c r="C14" s="16">
        <v>760</v>
      </c>
      <c r="D14" s="14">
        <v>760</v>
      </c>
      <c r="E14" s="14">
        <v>860</v>
      </c>
      <c r="F14" s="14">
        <v>860</v>
      </c>
      <c r="G14" s="14">
        <v>860</v>
      </c>
      <c r="H14" s="16">
        <f>Ресурсн.обеспеч.!H18</f>
        <v>38964.14</v>
      </c>
      <c r="I14" s="16">
        <f>Ресурсн.обеспеч.!I18</f>
        <v>34510.58</v>
      </c>
      <c r="J14" s="16">
        <f>Ресурсн.обеспеч.!J18</f>
        <v>33549.17</v>
      </c>
      <c r="K14" s="16">
        <f>Ресурсн.обеспеч.!K18</f>
        <v>47374.400000000001</v>
      </c>
      <c r="L14" s="16">
        <f>Ресурсн.обеспеч.!L18</f>
        <v>48798.6</v>
      </c>
    </row>
    <row r="15" spans="1:12" ht="99" customHeight="1" x14ac:dyDescent="0.25">
      <c r="A15" s="5">
        <v>2</v>
      </c>
      <c r="B15" s="4" t="s">
        <v>93</v>
      </c>
      <c r="C15" s="14">
        <v>2230</v>
      </c>
      <c r="D15" s="14">
        <v>2230</v>
      </c>
      <c r="E15" s="14">
        <v>2230</v>
      </c>
      <c r="F15" s="14">
        <v>2230</v>
      </c>
      <c r="G15" s="14">
        <v>2230</v>
      </c>
      <c r="H15" s="16">
        <f>Ресурсн.обеспеч.!H30</f>
        <v>80825.75</v>
      </c>
      <c r="I15" s="16">
        <f>Ресурсн.обеспеч.!I30</f>
        <v>72424.86</v>
      </c>
      <c r="J15" s="16">
        <f>Ресурсн.обеспеч.!J30</f>
        <v>71836.41</v>
      </c>
      <c r="K15" s="16">
        <f>Ресурсн.обеспеч.!K30</f>
        <v>99388</v>
      </c>
      <c r="L15" s="16">
        <f>Ресурсн.обеспеч.!L30</f>
        <v>102370</v>
      </c>
    </row>
    <row r="16" spans="1:12" ht="60" customHeight="1" x14ac:dyDescent="0.25">
      <c r="A16" s="11">
        <v>3</v>
      </c>
      <c r="B16" s="31" t="s">
        <v>95</v>
      </c>
      <c r="C16" s="14">
        <v>897</v>
      </c>
      <c r="D16" s="14">
        <v>897</v>
      </c>
      <c r="E16" s="14">
        <v>897</v>
      </c>
      <c r="F16" s="14">
        <v>897</v>
      </c>
      <c r="G16" s="14">
        <v>897</v>
      </c>
      <c r="H16" s="16">
        <f>Ресурсн.обеспеч.!H45</f>
        <v>20000</v>
      </c>
      <c r="I16" s="16">
        <f>Ресурсн.обеспеч.!I45</f>
        <v>15765</v>
      </c>
      <c r="J16" s="16">
        <f>Ресурсн.обеспеч.!J45</f>
        <v>12295.88</v>
      </c>
      <c r="K16" s="16">
        <f>Ресурсн.обеспеч.!K45</f>
        <v>23180.400000000001</v>
      </c>
      <c r="L16" s="16">
        <f>Ресурсн.обеспеч.!L45</f>
        <v>23875.8</v>
      </c>
    </row>
    <row r="17" spans="1:12" ht="84.75" customHeight="1" x14ac:dyDescent="0.25">
      <c r="A17" s="11">
        <v>4</v>
      </c>
      <c r="B17" s="4" t="s">
        <v>96</v>
      </c>
      <c r="C17" s="14">
        <v>1260</v>
      </c>
      <c r="D17" s="14">
        <v>1260</v>
      </c>
      <c r="E17" s="16">
        <v>1260</v>
      </c>
      <c r="F17" s="16">
        <v>1260</v>
      </c>
      <c r="G17" s="16">
        <v>1260</v>
      </c>
      <c r="H17" s="16">
        <f>Ресурсн.обеспеч.!H72</f>
        <v>1762.4</v>
      </c>
      <c r="I17" s="16">
        <f>Ресурсн.обеспеч.!I72</f>
        <v>1746.72</v>
      </c>
      <c r="J17" s="16">
        <f>Ресурсн.обеспеч.!J72</f>
        <v>1746.72</v>
      </c>
      <c r="K17" s="16">
        <f>Ресурсн.обеспеч.!K72</f>
        <v>1780.8</v>
      </c>
      <c r="L17" s="16">
        <f>Ресурсн.обеспеч.!L72</f>
        <v>1869.8</v>
      </c>
    </row>
    <row r="18" spans="1:12" ht="40.5" customHeight="1" x14ac:dyDescent="0.25">
      <c r="A18" s="5"/>
      <c r="B18" s="6" t="s">
        <v>3</v>
      </c>
      <c r="C18" s="5">
        <f>SUM(C14:C17)</f>
        <v>5147</v>
      </c>
      <c r="D18" s="5">
        <f t="shared" ref="D18:G18" si="0">SUM(D14:D17)</f>
        <v>5147</v>
      </c>
      <c r="E18" s="5">
        <f t="shared" si="0"/>
        <v>5247</v>
      </c>
      <c r="F18" s="5">
        <f t="shared" si="0"/>
        <v>5247</v>
      </c>
      <c r="G18" s="5">
        <f t="shared" si="0"/>
        <v>5247</v>
      </c>
      <c r="H18" s="5">
        <f t="shared" ref="H18" si="1">SUM(H14:H17)</f>
        <v>141552.29</v>
      </c>
      <c r="I18" s="5">
        <f t="shared" ref="I18" si="2">SUM(I14:I17)</f>
        <v>124447.16</v>
      </c>
      <c r="J18" s="25">
        <f t="shared" ref="J18:L18" si="3">SUM(J14:J17)</f>
        <v>119428.18000000001</v>
      </c>
      <c r="K18" s="25">
        <f t="shared" si="3"/>
        <v>171723.59999999998</v>
      </c>
      <c r="L18" s="25">
        <f t="shared" si="3"/>
        <v>176914.19999999998</v>
      </c>
    </row>
  </sheetData>
  <mergeCells count="7">
    <mergeCell ref="H1:L1"/>
    <mergeCell ref="B12:B13"/>
    <mergeCell ref="A12:A13"/>
    <mergeCell ref="D3:L6"/>
    <mergeCell ref="A7:L10"/>
    <mergeCell ref="C12:G12"/>
    <mergeCell ref="H12:L12"/>
  </mergeCells>
  <pageMargins left="0.70866141732283472" right="0.70866141732283472" top="0.15748031496062992" bottom="0.15748031496062992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77" zoomScale="75" zoomScaleNormal="75" workbookViewId="0">
      <selection activeCell="E5" sqref="E5"/>
    </sheetView>
  </sheetViews>
  <sheetFormatPr defaultRowHeight="15" x14ac:dyDescent="0.25"/>
  <cols>
    <col min="1" max="1" width="7.85546875" customWidth="1"/>
    <col min="2" max="2" width="55" customWidth="1"/>
    <col min="3" max="3" width="15.42578125" customWidth="1"/>
    <col min="4" max="4" width="7.5703125" customWidth="1"/>
    <col min="5" max="5" width="6.28515625" customWidth="1"/>
    <col min="6" max="6" width="14.28515625" customWidth="1"/>
    <col min="7" max="7" width="9" customWidth="1"/>
    <col min="8" max="8" width="14" customWidth="1"/>
    <col min="9" max="9" width="13.7109375" customWidth="1"/>
    <col min="10" max="10" width="15" customWidth="1"/>
    <col min="11" max="11" width="16.140625" customWidth="1"/>
    <col min="12" max="12" width="16.42578125" customWidth="1"/>
    <col min="13" max="13" width="14.42578125" customWidth="1"/>
  </cols>
  <sheetData>
    <row r="1" spans="1:14" ht="0.75" customHeight="1" x14ac:dyDescent="0.25">
      <c r="H1" s="84" t="s">
        <v>55</v>
      </c>
      <c r="I1" s="84"/>
      <c r="J1" s="84"/>
      <c r="K1" s="84"/>
      <c r="L1" s="84"/>
    </row>
    <row r="2" spans="1:14" ht="12" hidden="1" customHeight="1" x14ac:dyDescent="0.25">
      <c r="H2" s="84"/>
      <c r="I2" s="84"/>
      <c r="J2" s="84"/>
      <c r="K2" s="84"/>
      <c r="L2" s="84"/>
    </row>
    <row r="3" spans="1:14" ht="30.75" customHeight="1" x14ac:dyDescent="0.25">
      <c r="H3" s="24"/>
      <c r="I3" s="24"/>
      <c r="J3" s="24"/>
      <c r="K3" s="24"/>
      <c r="L3" s="24"/>
    </row>
    <row r="4" spans="1:14" ht="15" hidden="1" customHeight="1" x14ac:dyDescent="0.3">
      <c r="A4" s="9"/>
      <c r="B4" s="9"/>
      <c r="C4" s="9"/>
      <c r="D4" s="9"/>
      <c r="E4" s="9"/>
      <c r="F4" s="9"/>
      <c r="G4" s="9"/>
      <c r="H4" s="97" t="s">
        <v>199</v>
      </c>
      <c r="I4" s="97"/>
      <c r="J4" s="97"/>
      <c r="K4" s="97"/>
      <c r="L4" s="97"/>
    </row>
    <row r="5" spans="1:14" ht="25.5" customHeight="1" x14ac:dyDescent="0.3">
      <c r="A5" s="9"/>
      <c r="B5" s="9"/>
      <c r="C5" s="9"/>
      <c r="D5" s="9"/>
      <c r="E5" s="9"/>
      <c r="F5" s="9"/>
      <c r="G5" s="9"/>
      <c r="H5" s="97"/>
      <c r="I5" s="97"/>
      <c r="J5" s="97"/>
      <c r="K5" s="97"/>
      <c r="L5" s="97"/>
    </row>
    <row r="6" spans="1:14" ht="46.5" customHeight="1" x14ac:dyDescent="0.3">
      <c r="A6" s="9"/>
      <c r="B6" s="9"/>
      <c r="C6" s="9"/>
      <c r="D6" s="9"/>
      <c r="E6" s="9"/>
      <c r="F6" s="9"/>
      <c r="G6" s="9"/>
      <c r="H6" s="97"/>
      <c r="I6" s="97"/>
      <c r="J6" s="97"/>
      <c r="K6" s="97"/>
      <c r="L6" s="97"/>
    </row>
    <row r="7" spans="1:14" ht="25.5" customHeight="1" x14ac:dyDescent="0.3">
      <c r="A7" s="9"/>
      <c r="B7" s="9"/>
      <c r="C7" s="9"/>
      <c r="D7" s="9"/>
      <c r="E7" s="9"/>
      <c r="F7" s="9"/>
      <c r="G7" s="9"/>
      <c r="H7" s="30"/>
      <c r="I7" s="30"/>
      <c r="J7" s="30"/>
      <c r="K7" s="30"/>
      <c r="L7" s="30"/>
    </row>
    <row r="8" spans="1:14" ht="13.5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4" ht="15" customHeight="1" x14ac:dyDescent="0.25">
      <c r="A9" s="98" t="s">
        <v>97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4" ht="15" customHeight="1" x14ac:dyDescent="0.2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4" ht="17.25" customHeight="1" x14ac:dyDescent="0.2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4" ht="16.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4" ht="33" customHeight="1" x14ac:dyDescent="0.25">
      <c r="A13" s="99" t="s">
        <v>0</v>
      </c>
      <c r="B13" s="87" t="s">
        <v>4</v>
      </c>
      <c r="C13" s="87" t="s">
        <v>5</v>
      </c>
      <c r="D13" s="100" t="s">
        <v>6</v>
      </c>
      <c r="E13" s="101"/>
      <c r="F13" s="101"/>
      <c r="G13" s="102"/>
      <c r="H13" s="103" t="s">
        <v>7</v>
      </c>
      <c r="I13" s="104"/>
      <c r="J13" s="104"/>
      <c r="K13" s="104"/>
      <c r="L13" s="104"/>
      <c r="M13" s="105"/>
    </row>
    <row r="14" spans="1:14" ht="69.75" customHeight="1" x14ac:dyDescent="0.25">
      <c r="A14" s="99"/>
      <c r="B14" s="88"/>
      <c r="C14" s="88"/>
      <c r="D14" s="37" t="s">
        <v>8</v>
      </c>
      <c r="E14" s="37" t="s">
        <v>9</v>
      </c>
      <c r="F14" s="37" t="s">
        <v>10</v>
      </c>
      <c r="G14" s="37" t="s">
        <v>11</v>
      </c>
      <c r="H14" s="36">
        <v>2020</v>
      </c>
      <c r="I14" s="34">
        <v>2021</v>
      </c>
      <c r="J14" s="36">
        <v>2022</v>
      </c>
      <c r="K14" s="35">
        <v>2023</v>
      </c>
      <c r="L14" s="34">
        <v>2024</v>
      </c>
      <c r="M14" s="21" t="s">
        <v>26</v>
      </c>
    </row>
    <row r="15" spans="1:14" ht="52.5" customHeight="1" x14ac:dyDescent="0.25">
      <c r="A15" s="33"/>
      <c r="B15" s="41" t="s">
        <v>99</v>
      </c>
      <c r="C15" s="85" t="s">
        <v>30</v>
      </c>
      <c r="D15" s="56">
        <v>954</v>
      </c>
      <c r="E15" s="57" t="s">
        <v>52</v>
      </c>
      <c r="F15" s="57" t="s">
        <v>56</v>
      </c>
      <c r="G15" s="57" t="s">
        <v>24</v>
      </c>
      <c r="H15" s="64">
        <f t="shared" ref="H15:M15" si="0">H16+H28+H42+H52</f>
        <v>159863.53999999998</v>
      </c>
      <c r="I15" s="64">
        <f t="shared" si="0"/>
        <v>141310.21</v>
      </c>
      <c r="J15" s="64">
        <f t="shared" si="0"/>
        <v>136086.04</v>
      </c>
      <c r="K15" s="64">
        <f t="shared" si="0"/>
        <v>191886.40000000002</v>
      </c>
      <c r="L15" s="64">
        <f t="shared" si="0"/>
        <v>197942.49</v>
      </c>
      <c r="M15" s="64">
        <f t="shared" si="0"/>
        <v>827088.68</v>
      </c>
      <c r="N15" s="29"/>
    </row>
    <row r="16" spans="1:14" ht="50.25" customHeight="1" x14ac:dyDescent="0.25">
      <c r="A16" s="1">
        <v>1</v>
      </c>
      <c r="B16" s="42" t="s">
        <v>98</v>
      </c>
      <c r="C16" s="93"/>
      <c r="D16" s="56">
        <v>954</v>
      </c>
      <c r="E16" s="57" t="s">
        <v>21</v>
      </c>
      <c r="F16" s="57" t="s">
        <v>57</v>
      </c>
      <c r="G16" s="57" t="s">
        <v>24</v>
      </c>
      <c r="H16" s="64">
        <f>H17+H19</f>
        <v>39606.639999999999</v>
      </c>
      <c r="I16" s="64">
        <f>I17+I19</f>
        <v>34953.08</v>
      </c>
      <c r="J16" s="64">
        <f t="shared" ref="J16:M16" si="1">J17+J19</f>
        <v>33789.17</v>
      </c>
      <c r="K16" s="64">
        <f t="shared" si="1"/>
        <v>48667.6</v>
      </c>
      <c r="L16" s="64">
        <f t="shared" si="1"/>
        <v>49974.5</v>
      </c>
      <c r="M16" s="64">
        <f t="shared" si="1"/>
        <v>206990.99000000002</v>
      </c>
    </row>
    <row r="17" spans="1:13" ht="50.25" customHeight="1" x14ac:dyDescent="0.25">
      <c r="A17" s="1" t="s">
        <v>119</v>
      </c>
      <c r="B17" s="42" t="s">
        <v>118</v>
      </c>
      <c r="C17" s="93"/>
      <c r="D17" s="56">
        <v>954</v>
      </c>
      <c r="E17" s="57" t="s">
        <v>21</v>
      </c>
      <c r="F17" s="57" t="s">
        <v>117</v>
      </c>
      <c r="G17" s="57" t="s">
        <v>24</v>
      </c>
      <c r="H17" s="64">
        <f>H18</f>
        <v>38964.14</v>
      </c>
      <c r="I17" s="64">
        <f t="shared" ref="I17:M17" si="2">I18</f>
        <v>34510.58</v>
      </c>
      <c r="J17" s="64">
        <f t="shared" si="2"/>
        <v>33549.17</v>
      </c>
      <c r="K17" s="64">
        <f t="shared" si="2"/>
        <v>47374.400000000001</v>
      </c>
      <c r="L17" s="64">
        <f t="shared" si="2"/>
        <v>48798.6</v>
      </c>
      <c r="M17" s="64">
        <f t="shared" si="2"/>
        <v>203196.89</v>
      </c>
    </row>
    <row r="18" spans="1:13" ht="50.25" customHeight="1" x14ac:dyDescent="0.25">
      <c r="A18" s="2" t="s">
        <v>120</v>
      </c>
      <c r="B18" s="3" t="s">
        <v>49</v>
      </c>
      <c r="C18" s="93"/>
      <c r="D18" s="14">
        <v>954</v>
      </c>
      <c r="E18" s="15" t="s">
        <v>21</v>
      </c>
      <c r="F18" s="15" t="s">
        <v>74</v>
      </c>
      <c r="G18" s="14">
        <v>610</v>
      </c>
      <c r="H18" s="65">
        <v>38964.14</v>
      </c>
      <c r="I18" s="65">
        <v>34510.58</v>
      </c>
      <c r="J18" s="65">
        <v>33549.17</v>
      </c>
      <c r="K18" s="65">
        <v>47374.400000000001</v>
      </c>
      <c r="L18" s="65">
        <v>48798.6</v>
      </c>
      <c r="M18" s="65">
        <f t="shared" ref="M18" si="3">SUM(H18:L18)</f>
        <v>203196.89</v>
      </c>
    </row>
    <row r="19" spans="1:13" ht="35.25" customHeight="1" x14ac:dyDescent="0.25">
      <c r="A19" s="2" t="s">
        <v>121</v>
      </c>
      <c r="B19" s="42" t="s">
        <v>129</v>
      </c>
      <c r="C19" s="93"/>
      <c r="D19" s="56">
        <v>954</v>
      </c>
      <c r="E19" s="57" t="s">
        <v>21</v>
      </c>
      <c r="F19" s="57" t="s">
        <v>122</v>
      </c>
      <c r="G19" s="57" t="s">
        <v>24</v>
      </c>
      <c r="H19" s="64">
        <f>H20+H21+H22+H23+H24+H25+H26+H27</f>
        <v>642.5</v>
      </c>
      <c r="I19" s="64">
        <f t="shared" ref="I19:M19" si="4">I20+I21+I22+I23+I24+I25+I26+I27</f>
        <v>442.5</v>
      </c>
      <c r="J19" s="64">
        <f t="shared" si="4"/>
        <v>240</v>
      </c>
      <c r="K19" s="64">
        <f t="shared" si="4"/>
        <v>1293.2</v>
      </c>
      <c r="L19" s="64">
        <f t="shared" si="4"/>
        <v>1175.9000000000001</v>
      </c>
      <c r="M19" s="64">
        <f t="shared" si="4"/>
        <v>3794.1</v>
      </c>
    </row>
    <row r="20" spans="1:13" ht="77.25" customHeight="1" x14ac:dyDescent="0.25">
      <c r="A20" s="2" t="s">
        <v>123</v>
      </c>
      <c r="B20" s="3" t="s">
        <v>100</v>
      </c>
      <c r="C20" s="93"/>
      <c r="D20" s="14">
        <v>954</v>
      </c>
      <c r="E20" s="15" t="s">
        <v>21</v>
      </c>
      <c r="F20" s="32" t="s">
        <v>102</v>
      </c>
      <c r="G20" s="14">
        <v>610</v>
      </c>
      <c r="H20" s="65">
        <v>0</v>
      </c>
      <c r="I20" s="65">
        <v>100</v>
      </c>
      <c r="J20" s="65">
        <v>100</v>
      </c>
      <c r="K20" s="65">
        <v>100</v>
      </c>
      <c r="L20" s="65">
        <v>100</v>
      </c>
      <c r="M20" s="65">
        <f t="shared" ref="M20:M23" si="5">SUM(H20:L20)</f>
        <v>400</v>
      </c>
    </row>
    <row r="21" spans="1:13" ht="84.75" customHeight="1" x14ac:dyDescent="0.25">
      <c r="A21" s="2" t="s">
        <v>124</v>
      </c>
      <c r="B21" s="4" t="s">
        <v>110</v>
      </c>
      <c r="C21" s="93"/>
      <c r="D21" s="14">
        <v>954</v>
      </c>
      <c r="E21" s="15" t="s">
        <v>21</v>
      </c>
      <c r="F21" s="15" t="s">
        <v>101</v>
      </c>
      <c r="G21" s="14">
        <v>410</v>
      </c>
      <c r="H21" s="65">
        <v>497.5</v>
      </c>
      <c r="I21" s="65">
        <v>200</v>
      </c>
      <c r="J21" s="65">
        <v>0</v>
      </c>
      <c r="K21" s="65">
        <v>0</v>
      </c>
      <c r="L21" s="65">
        <v>0</v>
      </c>
      <c r="M21" s="65">
        <f t="shared" si="5"/>
        <v>697.5</v>
      </c>
    </row>
    <row r="22" spans="1:13" ht="41.25" customHeight="1" x14ac:dyDescent="0.25">
      <c r="A22" s="2" t="s">
        <v>125</v>
      </c>
      <c r="B22" s="4" t="s">
        <v>191</v>
      </c>
      <c r="C22" s="93"/>
      <c r="D22" s="14">
        <v>954</v>
      </c>
      <c r="E22" s="15" t="s">
        <v>21</v>
      </c>
      <c r="F22" s="15" t="s">
        <v>103</v>
      </c>
      <c r="G22" s="14">
        <v>610</v>
      </c>
      <c r="H22" s="65">
        <v>0</v>
      </c>
      <c r="I22" s="65">
        <v>0</v>
      </c>
      <c r="J22" s="65">
        <v>0</v>
      </c>
      <c r="K22" s="65">
        <v>100</v>
      </c>
      <c r="L22" s="65">
        <v>100</v>
      </c>
      <c r="M22" s="65">
        <f t="shared" si="5"/>
        <v>200</v>
      </c>
    </row>
    <row r="23" spans="1:13" ht="36.75" customHeight="1" x14ac:dyDescent="0.25">
      <c r="A23" s="2" t="s">
        <v>161</v>
      </c>
      <c r="B23" s="4" t="s">
        <v>58</v>
      </c>
      <c r="C23" s="93"/>
      <c r="D23" s="14">
        <v>954</v>
      </c>
      <c r="E23" s="15" t="s">
        <v>21</v>
      </c>
      <c r="F23" s="15" t="s">
        <v>59</v>
      </c>
      <c r="G23" s="14">
        <v>610</v>
      </c>
      <c r="H23" s="65">
        <v>100</v>
      </c>
      <c r="I23" s="65">
        <v>97.5</v>
      </c>
      <c r="J23" s="65">
        <v>95</v>
      </c>
      <c r="K23" s="65">
        <v>100</v>
      </c>
      <c r="L23" s="65">
        <v>100</v>
      </c>
      <c r="M23" s="65">
        <f t="shared" si="5"/>
        <v>492.5</v>
      </c>
    </row>
    <row r="24" spans="1:13" ht="55.5" customHeight="1" x14ac:dyDescent="0.25">
      <c r="A24" s="2" t="s">
        <v>126</v>
      </c>
      <c r="B24" s="3" t="s">
        <v>37</v>
      </c>
      <c r="C24" s="93"/>
      <c r="D24" s="14">
        <v>954</v>
      </c>
      <c r="E24" s="15" t="s">
        <v>21</v>
      </c>
      <c r="F24" s="26" t="s">
        <v>71</v>
      </c>
      <c r="G24" s="14">
        <v>610</v>
      </c>
      <c r="H24" s="65">
        <v>0</v>
      </c>
      <c r="I24" s="65">
        <v>0</v>
      </c>
      <c r="J24" s="65">
        <v>0</v>
      </c>
      <c r="K24" s="65">
        <v>709.6</v>
      </c>
      <c r="L24" s="65">
        <v>730.9</v>
      </c>
      <c r="M24" s="65">
        <f t="shared" ref="M24:M74" si="6">SUM(H24:L24)</f>
        <v>1440.5</v>
      </c>
    </row>
    <row r="25" spans="1:13" ht="34.5" customHeight="1" x14ac:dyDescent="0.25">
      <c r="A25" s="2" t="s">
        <v>192</v>
      </c>
      <c r="B25" s="3" t="s">
        <v>32</v>
      </c>
      <c r="C25" s="93"/>
      <c r="D25" s="14">
        <v>954</v>
      </c>
      <c r="E25" s="15" t="s">
        <v>21</v>
      </c>
      <c r="F25" s="15" t="s">
        <v>72</v>
      </c>
      <c r="G25" s="14">
        <v>610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f t="shared" si="6"/>
        <v>0</v>
      </c>
    </row>
    <row r="26" spans="1:13" ht="33.75" customHeight="1" x14ac:dyDescent="0.25">
      <c r="A26" s="2" t="s">
        <v>162</v>
      </c>
      <c r="B26" s="3" t="s">
        <v>12</v>
      </c>
      <c r="C26" s="93"/>
      <c r="D26" s="14">
        <v>954</v>
      </c>
      <c r="E26" s="15" t="s">
        <v>21</v>
      </c>
      <c r="F26" s="15" t="s">
        <v>73</v>
      </c>
      <c r="G26" s="14">
        <v>610</v>
      </c>
      <c r="H26" s="65">
        <v>45</v>
      </c>
      <c r="I26" s="65">
        <v>45</v>
      </c>
      <c r="J26" s="65">
        <v>45</v>
      </c>
      <c r="K26" s="65">
        <v>183.6</v>
      </c>
      <c r="L26" s="65">
        <v>45</v>
      </c>
      <c r="M26" s="65">
        <f t="shared" si="6"/>
        <v>363.6</v>
      </c>
    </row>
    <row r="27" spans="1:13" ht="27.75" customHeight="1" x14ac:dyDescent="0.25">
      <c r="A27" s="2" t="s">
        <v>128</v>
      </c>
      <c r="B27" s="49" t="s">
        <v>86</v>
      </c>
      <c r="C27" s="86"/>
      <c r="D27" s="50">
        <v>954</v>
      </c>
      <c r="E27" s="15" t="s">
        <v>21</v>
      </c>
      <c r="F27" s="15">
        <v>111220400</v>
      </c>
      <c r="G27" s="14">
        <v>610</v>
      </c>
      <c r="H27" s="65">
        <v>0</v>
      </c>
      <c r="I27" s="65">
        <v>0</v>
      </c>
      <c r="J27" s="65">
        <v>0</v>
      </c>
      <c r="K27" s="65">
        <v>100</v>
      </c>
      <c r="L27" s="65">
        <v>100</v>
      </c>
      <c r="M27" s="65">
        <f t="shared" si="6"/>
        <v>200</v>
      </c>
    </row>
    <row r="28" spans="1:13" ht="52.5" customHeight="1" x14ac:dyDescent="0.25">
      <c r="A28" s="1" t="s">
        <v>45</v>
      </c>
      <c r="B28" s="43" t="s">
        <v>88</v>
      </c>
      <c r="C28" s="94" t="s">
        <v>30</v>
      </c>
      <c r="D28" s="44">
        <v>954</v>
      </c>
      <c r="E28" s="45" t="s">
        <v>22</v>
      </c>
      <c r="F28" s="45" t="s">
        <v>60</v>
      </c>
      <c r="G28" s="45" t="s">
        <v>24</v>
      </c>
      <c r="H28" s="64">
        <f>H29+H32+H40</f>
        <v>81331.350000000006</v>
      </c>
      <c r="I28" s="64">
        <f t="shared" ref="I28:M28" si="7">I29+I32+I40</f>
        <v>72584.86</v>
      </c>
      <c r="J28" s="64">
        <f>J29+J32+J40</f>
        <v>71996.41</v>
      </c>
      <c r="K28" s="64">
        <f t="shared" si="7"/>
        <v>100340</v>
      </c>
      <c r="L28" s="64">
        <f t="shared" si="7"/>
        <v>103662</v>
      </c>
      <c r="M28" s="64">
        <f t="shared" si="7"/>
        <v>429914.62</v>
      </c>
    </row>
    <row r="29" spans="1:13" ht="52.5" customHeight="1" x14ac:dyDescent="0.25">
      <c r="A29" s="1" t="s">
        <v>16</v>
      </c>
      <c r="B29" s="51" t="s">
        <v>130</v>
      </c>
      <c r="C29" s="95"/>
      <c r="D29" s="44">
        <v>954</v>
      </c>
      <c r="E29" s="45" t="s">
        <v>22</v>
      </c>
      <c r="F29" s="45" t="s">
        <v>135</v>
      </c>
      <c r="G29" s="45" t="s">
        <v>24</v>
      </c>
      <c r="H29" s="64">
        <f>H30+H31</f>
        <v>80825.75</v>
      </c>
      <c r="I29" s="64">
        <f t="shared" ref="I29:M29" si="8">I30+I31</f>
        <v>72424.86</v>
      </c>
      <c r="J29" s="64">
        <f t="shared" si="8"/>
        <v>71836.41</v>
      </c>
      <c r="K29" s="64">
        <f t="shared" si="8"/>
        <v>99688</v>
      </c>
      <c r="L29" s="64">
        <f t="shared" si="8"/>
        <v>102670</v>
      </c>
      <c r="M29" s="64">
        <f t="shared" si="8"/>
        <v>427445.02</v>
      </c>
    </row>
    <row r="30" spans="1:13" ht="56.25" customHeight="1" x14ac:dyDescent="0.25">
      <c r="A30" s="38" t="s">
        <v>131</v>
      </c>
      <c r="B30" s="40" t="s">
        <v>38</v>
      </c>
      <c r="C30" s="95"/>
      <c r="D30" s="16">
        <v>954</v>
      </c>
      <c r="E30" s="26" t="s">
        <v>22</v>
      </c>
      <c r="F30" s="26" t="s">
        <v>62</v>
      </c>
      <c r="G30" s="16">
        <v>610</v>
      </c>
      <c r="H30" s="65">
        <v>80825.75</v>
      </c>
      <c r="I30" s="65">
        <v>72424.86</v>
      </c>
      <c r="J30" s="65">
        <v>71836.41</v>
      </c>
      <c r="K30" s="65">
        <v>99388</v>
      </c>
      <c r="L30" s="65">
        <v>102370</v>
      </c>
      <c r="M30" s="65">
        <f t="shared" si="6"/>
        <v>426845.02</v>
      </c>
    </row>
    <row r="31" spans="1:13" ht="36" customHeight="1" x14ac:dyDescent="0.25">
      <c r="A31" s="38" t="s">
        <v>136</v>
      </c>
      <c r="B31" s="27" t="s">
        <v>50</v>
      </c>
      <c r="C31" s="95"/>
      <c r="D31" s="16">
        <v>954</v>
      </c>
      <c r="E31" s="26" t="s">
        <v>22</v>
      </c>
      <c r="F31" s="26" t="s">
        <v>61</v>
      </c>
      <c r="G31" s="16">
        <v>610</v>
      </c>
      <c r="H31" s="65">
        <v>0</v>
      </c>
      <c r="I31" s="65">
        <v>0</v>
      </c>
      <c r="J31" s="65">
        <v>0</v>
      </c>
      <c r="K31" s="65">
        <v>300</v>
      </c>
      <c r="L31" s="65">
        <v>300</v>
      </c>
      <c r="M31" s="65">
        <f t="shared" si="6"/>
        <v>600</v>
      </c>
    </row>
    <row r="32" spans="1:13" ht="44.25" customHeight="1" x14ac:dyDescent="0.25">
      <c r="A32" s="52" t="s">
        <v>14</v>
      </c>
      <c r="B32" s="53" t="s">
        <v>132</v>
      </c>
      <c r="C32" s="95"/>
      <c r="D32" s="44">
        <v>954</v>
      </c>
      <c r="E32" s="45" t="s">
        <v>22</v>
      </c>
      <c r="F32" s="45" t="s">
        <v>137</v>
      </c>
      <c r="G32" s="44">
        <v>0</v>
      </c>
      <c r="H32" s="64">
        <f>H33+H34+H35+H36+H37+H38+H39</f>
        <v>505.6</v>
      </c>
      <c r="I32" s="64">
        <f t="shared" ref="I32:M32" si="9">I33+I34+I35+I36+I37+I38+I39</f>
        <v>160</v>
      </c>
      <c r="J32" s="64">
        <f t="shared" si="9"/>
        <v>160</v>
      </c>
      <c r="K32" s="64">
        <f t="shared" si="9"/>
        <v>552</v>
      </c>
      <c r="L32" s="64">
        <f t="shared" si="9"/>
        <v>892</v>
      </c>
      <c r="M32" s="64">
        <f t="shared" si="9"/>
        <v>2269.6</v>
      </c>
    </row>
    <row r="33" spans="1:13" ht="36" customHeight="1" x14ac:dyDescent="0.25">
      <c r="A33" s="39" t="s">
        <v>111</v>
      </c>
      <c r="B33" s="27" t="s">
        <v>104</v>
      </c>
      <c r="C33" s="95"/>
      <c r="D33" s="17">
        <v>954</v>
      </c>
      <c r="E33" s="18" t="s">
        <v>22</v>
      </c>
      <c r="F33" s="18" t="s">
        <v>85</v>
      </c>
      <c r="G33" s="16">
        <v>610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f t="shared" si="6"/>
        <v>0</v>
      </c>
    </row>
    <row r="34" spans="1:13" ht="45" customHeight="1" x14ac:dyDescent="0.25">
      <c r="A34" s="39" t="s">
        <v>133</v>
      </c>
      <c r="B34" s="40" t="s">
        <v>105</v>
      </c>
      <c r="C34" s="95"/>
      <c r="D34" s="16">
        <v>954</v>
      </c>
      <c r="E34" s="26" t="s">
        <v>22</v>
      </c>
      <c r="F34" s="26" t="s">
        <v>106</v>
      </c>
      <c r="G34" s="16">
        <v>610</v>
      </c>
      <c r="H34" s="65">
        <v>0</v>
      </c>
      <c r="I34" s="65">
        <v>10</v>
      </c>
      <c r="J34" s="65">
        <v>10</v>
      </c>
      <c r="K34" s="65">
        <v>200</v>
      </c>
      <c r="L34" s="65">
        <v>200</v>
      </c>
      <c r="M34" s="65">
        <f t="shared" si="6"/>
        <v>420</v>
      </c>
    </row>
    <row r="35" spans="1:13" ht="35.25" customHeight="1" x14ac:dyDescent="0.25">
      <c r="A35" s="39" t="s">
        <v>112</v>
      </c>
      <c r="B35" s="27" t="s">
        <v>12</v>
      </c>
      <c r="C35" s="95"/>
      <c r="D35" s="16">
        <v>954</v>
      </c>
      <c r="E35" s="26" t="s">
        <v>22</v>
      </c>
      <c r="F35" s="26" t="s">
        <v>75</v>
      </c>
      <c r="G35" s="16">
        <v>610</v>
      </c>
      <c r="H35" s="65">
        <v>235.6</v>
      </c>
      <c r="I35" s="65">
        <v>50</v>
      </c>
      <c r="J35" s="65">
        <v>50</v>
      </c>
      <c r="K35" s="65">
        <v>75</v>
      </c>
      <c r="L35" s="65">
        <v>412.7</v>
      </c>
      <c r="M35" s="65">
        <f t="shared" si="6"/>
        <v>823.3</v>
      </c>
    </row>
    <row r="36" spans="1:13" ht="32.25" customHeight="1" x14ac:dyDescent="0.25">
      <c r="A36" s="39" t="s">
        <v>113</v>
      </c>
      <c r="B36" s="3" t="s">
        <v>190</v>
      </c>
      <c r="C36" s="95"/>
      <c r="D36" s="17">
        <v>954</v>
      </c>
      <c r="E36" s="18" t="s">
        <v>48</v>
      </c>
      <c r="F36" s="18" t="s">
        <v>66</v>
      </c>
      <c r="G36" s="17">
        <v>240</v>
      </c>
      <c r="H36" s="65">
        <v>70</v>
      </c>
      <c r="I36" s="65">
        <v>50</v>
      </c>
      <c r="J36" s="65">
        <v>50</v>
      </c>
      <c r="K36" s="65">
        <v>77</v>
      </c>
      <c r="L36" s="65">
        <v>79.3</v>
      </c>
      <c r="M36" s="65">
        <f t="shared" si="6"/>
        <v>326.3</v>
      </c>
    </row>
    <row r="37" spans="1:13" ht="29.25" customHeight="1" x14ac:dyDescent="0.25">
      <c r="A37" s="39" t="s">
        <v>114</v>
      </c>
      <c r="B37" s="3" t="s">
        <v>86</v>
      </c>
      <c r="C37" s="95"/>
      <c r="D37" s="17">
        <v>954</v>
      </c>
      <c r="E37" s="18" t="s">
        <v>22</v>
      </c>
      <c r="F37" s="18" t="s">
        <v>87</v>
      </c>
      <c r="G37" s="17">
        <v>610</v>
      </c>
      <c r="H37" s="65">
        <v>200</v>
      </c>
      <c r="I37" s="65">
        <v>50</v>
      </c>
      <c r="J37" s="65">
        <v>50</v>
      </c>
      <c r="K37" s="65">
        <v>200</v>
      </c>
      <c r="L37" s="65">
        <v>200</v>
      </c>
      <c r="M37" s="65">
        <f t="shared" si="6"/>
        <v>700</v>
      </c>
    </row>
    <row r="38" spans="1:13" ht="35.25" customHeight="1" x14ac:dyDescent="0.25">
      <c r="A38" s="39" t="s">
        <v>115</v>
      </c>
      <c r="B38" s="27" t="s">
        <v>39</v>
      </c>
      <c r="C38" s="95"/>
      <c r="D38" s="16">
        <v>954</v>
      </c>
      <c r="E38" s="26" t="s">
        <v>22</v>
      </c>
      <c r="F38" s="26" t="s">
        <v>76</v>
      </c>
      <c r="G38" s="16">
        <v>610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f t="shared" si="6"/>
        <v>0</v>
      </c>
    </row>
    <row r="39" spans="1:13" ht="53.25" customHeight="1" x14ac:dyDescent="0.25">
      <c r="A39" s="2" t="s">
        <v>116</v>
      </c>
      <c r="B39" s="27" t="s">
        <v>36</v>
      </c>
      <c r="C39" s="95"/>
      <c r="D39" s="16">
        <v>954</v>
      </c>
      <c r="E39" s="26" t="s">
        <v>22</v>
      </c>
      <c r="F39" s="26" t="s">
        <v>107</v>
      </c>
      <c r="G39" s="16">
        <v>610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f t="shared" si="6"/>
        <v>0</v>
      </c>
    </row>
    <row r="40" spans="1:13" ht="42.75" customHeight="1" x14ac:dyDescent="0.25">
      <c r="A40" s="2" t="s">
        <v>31</v>
      </c>
      <c r="B40" s="43" t="s">
        <v>134</v>
      </c>
      <c r="C40" s="95"/>
      <c r="D40" s="44">
        <v>954</v>
      </c>
      <c r="E40" s="45" t="s">
        <v>22</v>
      </c>
      <c r="F40" s="45" t="s">
        <v>139</v>
      </c>
      <c r="G40" s="44">
        <v>0</v>
      </c>
      <c r="H40" s="64">
        <f>H41</f>
        <v>0</v>
      </c>
      <c r="I40" s="64">
        <f t="shared" ref="I40:M40" si="10">I41</f>
        <v>0</v>
      </c>
      <c r="J40" s="64">
        <f t="shared" si="10"/>
        <v>0</v>
      </c>
      <c r="K40" s="64">
        <f t="shared" si="10"/>
        <v>100</v>
      </c>
      <c r="L40" s="64">
        <f t="shared" si="10"/>
        <v>100</v>
      </c>
      <c r="M40" s="64">
        <f t="shared" si="10"/>
        <v>200</v>
      </c>
    </row>
    <row r="41" spans="1:13" ht="44.25" customHeight="1" x14ac:dyDescent="0.25">
      <c r="A41" s="2" t="s">
        <v>138</v>
      </c>
      <c r="B41" s="3" t="s">
        <v>84</v>
      </c>
      <c r="C41" s="96"/>
      <c r="D41" s="17">
        <v>954</v>
      </c>
      <c r="E41" s="18" t="s">
        <v>22</v>
      </c>
      <c r="F41" s="18" t="s">
        <v>108</v>
      </c>
      <c r="G41" s="17">
        <v>610</v>
      </c>
      <c r="H41" s="65">
        <v>0</v>
      </c>
      <c r="I41" s="65">
        <v>0</v>
      </c>
      <c r="J41" s="65">
        <v>0</v>
      </c>
      <c r="K41" s="65">
        <v>100</v>
      </c>
      <c r="L41" s="65">
        <v>100</v>
      </c>
      <c r="M41" s="65">
        <f t="shared" si="6"/>
        <v>200</v>
      </c>
    </row>
    <row r="42" spans="1:13" ht="53.25" customHeight="1" x14ac:dyDescent="0.25">
      <c r="A42" s="46" t="s">
        <v>33</v>
      </c>
      <c r="B42" s="42" t="s">
        <v>109</v>
      </c>
      <c r="C42" s="85" t="s">
        <v>30</v>
      </c>
      <c r="D42" s="47">
        <v>954</v>
      </c>
      <c r="E42" s="48" t="s">
        <v>83</v>
      </c>
      <c r="F42" s="48" t="s">
        <v>63</v>
      </c>
      <c r="G42" s="48" t="s">
        <v>24</v>
      </c>
      <c r="H42" s="66">
        <f>H43+H48</f>
        <v>20300.5</v>
      </c>
      <c r="I42" s="66">
        <f t="shared" ref="I42:M42" si="11">I43+I48</f>
        <v>15870.5</v>
      </c>
      <c r="J42" s="66">
        <f t="shared" si="11"/>
        <v>12391.38</v>
      </c>
      <c r="K42" s="66">
        <f t="shared" si="11"/>
        <v>23487.200000000001</v>
      </c>
      <c r="L42" s="66">
        <f t="shared" si="11"/>
        <v>24022.6</v>
      </c>
      <c r="M42" s="66">
        <f t="shared" si="11"/>
        <v>96072.180000000008</v>
      </c>
    </row>
    <row r="43" spans="1:13" ht="53.25" customHeight="1" x14ac:dyDescent="0.25">
      <c r="A43" s="46" t="s">
        <v>34</v>
      </c>
      <c r="B43" s="42" t="s">
        <v>140</v>
      </c>
      <c r="C43" s="93"/>
      <c r="D43" s="47"/>
      <c r="E43" s="48"/>
      <c r="F43" s="48" t="s">
        <v>141</v>
      </c>
      <c r="G43" s="48" t="s">
        <v>24</v>
      </c>
      <c r="H43" s="66">
        <f>H44+H45+H46+H47</f>
        <v>20080</v>
      </c>
      <c r="I43" s="66">
        <f t="shared" ref="I43:M43" si="12">I44+I45+I46+I47</f>
        <v>15775</v>
      </c>
      <c r="J43" s="66">
        <f t="shared" si="12"/>
        <v>12300.88</v>
      </c>
      <c r="K43" s="66">
        <f t="shared" si="12"/>
        <v>23200.400000000001</v>
      </c>
      <c r="L43" s="66">
        <f t="shared" si="12"/>
        <v>23895.8</v>
      </c>
      <c r="M43" s="66">
        <f t="shared" si="12"/>
        <v>95252.08</v>
      </c>
    </row>
    <row r="44" spans="1:13" ht="97.5" customHeight="1" x14ac:dyDescent="0.25">
      <c r="A44" s="46" t="s">
        <v>142</v>
      </c>
      <c r="B44" s="3" t="s">
        <v>13</v>
      </c>
      <c r="C44" s="93"/>
      <c r="D44" s="14">
        <v>954</v>
      </c>
      <c r="E44" s="15" t="s">
        <v>83</v>
      </c>
      <c r="F44" s="15" t="s">
        <v>77</v>
      </c>
      <c r="G44" s="14">
        <v>610</v>
      </c>
      <c r="H44" s="67">
        <v>80</v>
      </c>
      <c r="I44" s="67">
        <v>10</v>
      </c>
      <c r="J44" s="67">
        <v>5</v>
      </c>
      <c r="K44" s="67">
        <v>10</v>
      </c>
      <c r="L44" s="67">
        <v>10</v>
      </c>
      <c r="M44" s="65">
        <f t="shared" si="6"/>
        <v>115</v>
      </c>
    </row>
    <row r="45" spans="1:13" ht="48.75" customHeight="1" x14ac:dyDescent="0.25">
      <c r="A45" s="2" t="s">
        <v>145</v>
      </c>
      <c r="B45" s="3" t="s">
        <v>41</v>
      </c>
      <c r="C45" s="93"/>
      <c r="D45" s="14">
        <v>954</v>
      </c>
      <c r="E45" s="15" t="s">
        <v>83</v>
      </c>
      <c r="F45" s="15" t="s">
        <v>65</v>
      </c>
      <c r="G45" s="14">
        <v>610</v>
      </c>
      <c r="H45" s="65">
        <v>20000</v>
      </c>
      <c r="I45" s="65">
        <v>15765</v>
      </c>
      <c r="J45" s="65">
        <v>12295.88</v>
      </c>
      <c r="K45" s="65">
        <v>23180.400000000001</v>
      </c>
      <c r="L45" s="65">
        <v>23875.8</v>
      </c>
      <c r="M45" s="65">
        <f t="shared" si="6"/>
        <v>95117.08</v>
      </c>
    </row>
    <row r="46" spans="1:13" ht="50.25" customHeight="1" x14ac:dyDescent="0.25">
      <c r="A46" s="10" t="s">
        <v>146</v>
      </c>
      <c r="B46" s="3" t="s">
        <v>44</v>
      </c>
      <c r="C46" s="93"/>
      <c r="D46" s="14">
        <v>954</v>
      </c>
      <c r="E46" s="15" t="s">
        <v>83</v>
      </c>
      <c r="F46" s="15" t="s">
        <v>78</v>
      </c>
      <c r="G46" s="14">
        <v>610</v>
      </c>
      <c r="H46" s="68">
        <v>0</v>
      </c>
      <c r="I46" s="68">
        <v>0</v>
      </c>
      <c r="J46" s="65">
        <v>0</v>
      </c>
      <c r="K46" s="65">
        <v>0</v>
      </c>
      <c r="L46" s="65">
        <v>0</v>
      </c>
      <c r="M46" s="65">
        <f t="shared" si="6"/>
        <v>0</v>
      </c>
    </row>
    <row r="47" spans="1:13" ht="50.25" customHeight="1" x14ac:dyDescent="0.25">
      <c r="A47" s="10" t="s">
        <v>147</v>
      </c>
      <c r="B47" s="28" t="s">
        <v>91</v>
      </c>
      <c r="C47" s="93"/>
      <c r="D47" s="14">
        <v>954</v>
      </c>
      <c r="E47" s="15" t="s">
        <v>83</v>
      </c>
      <c r="F47" s="15" t="s">
        <v>90</v>
      </c>
      <c r="G47" s="14">
        <v>610</v>
      </c>
      <c r="H47" s="65">
        <v>0</v>
      </c>
      <c r="I47" s="65">
        <v>0</v>
      </c>
      <c r="J47" s="65">
        <v>0</v>
      </c>
      <c r="K47" s="65">
        <v>10</v>
      </c>
      <c r="L47" s="65">
        <v>10</v>
      </c>
      <c r="M47" s="65">
        <f t="shared" si="6"/>
        <v>20</v>
      </c>
    </row>
    <row r="48" spans="1:13" ht="36" customHeight="1" x14ac:dyDescent="0.25">
      <c r="A48" s="10" t="s">
        <v>35</v>
      </c>
      <c r="B48" s="43" t="s">
        <v>143</v>
      </c>
      <c r="C48" s="93"/>
      <c r="D48" s="59"/>
      <c r="E48" s="59"/>
      <c r="F48" s="57">
        <v>131200000</v>
      </c>
      <c r="G48" s="48" t="s">
        <v>24</v>
      </c>
      <c r="H48" s="69">
        <f>H49+H50+H51</f>
        <v>220.5</v>
      </c>
      <c r="I48" s="69">
        <f t="shared" ref="I48:M48" si="13">I49+I50+I51</f>
        <v>95.5</v>
      </c>
      <c r="J48" s="69">
        <f t="shared" si="13"/>
        <v>90.5</v>
      </c>
      <c r="K48" s="69">
        <f t="shared" si="13"/>
        <v>286.8</v>
      </c>
      <c r="L48" s="69">
        <f t="shared" si="13"/>
        <v>126.8</v>
      </c>
      <c r="M48" s="69">
        <f t="shared" si="13"/>
        <v>820.1</v>
      </c>
    </row>
    <row r="49" spans="1:13" ht="21.75" customHeight="1" x14ac:dyDescent="0.25">
      <c r="A49" s="10" t="s">
        <v>148</v>
      </c>
      <c r="B49" s="3" t="s">
        <v>15</v>
      </c>
      <c r="C49" s="93"/>
      <c r="D49" s="14">
        <v>954</v>
      </c>
      <c r="E49" s="15" t="s">
        <v>83</v>
      </c>
      <c r="F49" s="15" t="s">
        <v>64</v>
      </c>
      <c r="G49" s="14">
        <v>610</v>
      </c>
      <c r="H49" s="68">
        <v>85.5</v>
      </c>
      <c r="I49" s="68">
        <v>85.5</v>
      </c>
      <c r="J49" s="65">
        <v>85.5</v>
      </c>
      <c r="K49" s="65">
        <v>94</v>
      </c>
      <c r="L49" s="65">
        <v>96.8</v>
      </c>
      <c r="M49" s="65">
        <f t="shared" si="6"/>
        <v>447.3</v>
      </c>
    </row>
    <row r="50" spans="1:13" ht="37.5" customHeight="1" x14ac:dyDescent="0.25">
      <c r="A50" s="10" t="s">
        <v>149</v>
      </c>
      <c r="B50" s="3" t="s">
        <v>12</v>
      </c>
      <c r="C50" s="93"/>
      <c r="D50" s="14">
        <v>954</v>
      </c>
      <c r="E50" s="15" t="s">
        <v>83</v>
      </c>
      <c r="F50" s="15" t="s">
        <v>79</v>
      </c>
      <c r="G50" s="14">
        <v>610</v>
      </c>
      <c r="H50" s="68">
        <v>135</v>
      </c>
      <c r="I50" s="68">
        <v>10</v>
      </c>
      <c r="J50" s="65">
        <v>5</v>
      </c>
      <c r="K50" s="65">
        <v>192.8</v>
      </c>
      <c r="L50" s="65">
        <v>30</v>
      </c>
      <c r="M50" s="65">
        <f t="shared" si="6"/>
        <v>372.8</v>
      </c>
    </row>
    <row r="51" spans="1:13" ht="38.25" customHeight="1" x14ac:dyDescent="0.25">
      <c r="A51" s="10" t="s">
        <v>150</v>
      </c>
      <c r="B51" s="3" t="s">
        <v>39</v>
      </c>
      <c r="C51" s="86"/>
      <c r="D51" s="14">
        <v>954</v>
      </c>
      <c r="E51" s="15" t="s">
        <v>83</v>
      </c>
      <c r="F51" s="15" t="s">
        <v>80</v>
      </c>
      <c r="G51" s="14">
        <v>610</v>
      </c>
      <c r="H51" s="68">
        <v>0</v>
      </c>
      <c r="I51" s="68">
        <v>0</v>
      </c>
      <c r="J51" s="65">
        <v>0</v>
      </c>
      <c r="K51" s="65">
        <v>0</v>
      </c>
      <c r="L51" s="65">
        <v>0</v>
      </c>
      <c r="M51" s="65">
        <f t="shared" si="6"/>
        <v>0</v>
      </c>
    </row>
    <row r="52" spans="1:13" ht="18.75" customHeight="1" x14ac:dyDescent="0.25">
      <c r="A52" s="8" t="s">
        <v>178</v>
      </c>
      <c r="B52" s="3" t="s">
        <v>18</v>
      </c>
      <c r="C52" s="85" t="s">
        <v>30</v>
      </c>
      <c r="D52" s="14">
        <v>954</v>
      </c>
      <c r="E52" s="15" t="s">
        <v>23</v>
      </c>
      <c r="F52" s="15" t="s">
        <v>81</v>
      </c>
      <c r="G52" s="15" t="s">
        <v>24</v>
      </c>
      <c r="H52" s="68">
        <f>H53+H73</f>
        <v>18625.050000000003</v>
      </c>
      <c r="I52" s="68">
        <f t="shared" ref="I52:M52" si="14">I53+I73</f>
        <v>17901.77</v>
      </c>
      <c r="J52" s="68">
        <f t="shared" si="14"/>
        <v>17909.079999999998</v>
      </c>
      <c r="K52" s="68">
        <f t="shared" si="14"/>
        <v>19391.600000000002</v>
      </c>
      <c r="L52" s="68">
        <f t="shared" si="14"/>
        <v>20283.389999999996</v>
      </c>
      <c r="M52" s="68">
        <f t="shared" si="14"/>
        <v>94110.889999999985</v>
      </c>
    </row>
    <row r="53" spans="1:13" ht="51.75" customHeight="1" x14ac:dyDescent="0.25">
      <c r="A53" s="54" t="s">
        <v>40</v>
      </c>
      <c r="B53" s="55" t="s">
        <v>184</v>
      </c>
      <c r="C53" s="93"/>
      <c r="D53" s="56"/>
      <c r="E53" s="57"/>
      <c r="F53" s="57" t="s">
        <v>81</v>
      </c>
      <c r="G53" s="48" t="s">
        <v>24</v>
      </c>
      <c r="H53" s="69">
        <f>H54+H61+H71+H72</f>
        <v>18551.050000000003</v>
      </c>
      <c r="I53" s="69">
        <f t="shared" ref="I53:M53" si="15">I54+I61+I71+I72</f>
        <v>17847.77</v>
      </c>
      <c r="J53" s="69">
        <f t="shared" si="15"/>
        <v>17855.079999999998</v>
      </c>
      <c r="K53" s="69">
        <f t="shared" si="15"/>
        <v>19304.7</v>
      </c>
      <c r="L53" s="69">
        <f t="shared" si="15"/>
        <v>20193.889999999996</v>
      </c>
      <c r="M53" s="69">
        <f t="shared" si="15"/>
        <v>93752.489999999991</v>
      </c>
    </row>
    <row r="54" spans="1:13" ht="26.25" customHeight="1" x14ac:dyDescent="0.25">
      <c r="A54" s="106" t="s">
        <v>179</v>
      </c>
      <c r="B54" s="85" t="s">
        <v>19</v>
      </c>
      <c r="C54" s="93"/>
      <c r="D54" s="14">
        <v>954</v>
      </c>
      <c r="E54" s="15" t="s">
        <v>23</v>
      </c>
      <c r="F54" s="15" t="s">
        <v>68</v>
      </c>
      <c r="G54" s="15" t="s">
        <v>24</v>
      </c>
      <c r="H54" s="68">
        <f>H55+H56+H58+H60+H59+H57</f>
        <v>3460.9</v>
      </c>
      <c r="I54" s="68">
        <f t="shared" ref="I54:M54" si="16">I55+I56+I58+I60+I59+I57</f>
        <v>3458</v>
      </c>
      <c r="J54" s="68">
        <f t="shared" si="16"/>
        <v>3450</v>
      </c>
      <c r="K54" s="68">
        <f t="shared" si="16"/>
        <v>3047.8</v>
      </c>
      <c r="L54" s="68">
        <f t="shared" si="16"/>
        <v>3189.8999999999996</v>
      </c>
      <c r="M54" s="68">
        <f t="shared" si="16"/>
        <v>16606.599999999999</v>
      </c>
    </row>
    <row r="55" spans="1:13" ht="18" customHeight="1" x14ac:dyDescent="0.25">
      <c r="A55" s="107"/>
      <c r="B55" s="93"/>
      <c r="C55" s="93"/>
      <c r="D55" s="14">
        <v>954</v>
      </c>
      <c r="E55" s="15" t="s">
        <v>23</v>
      </c>
      <c r="F55" s="15" t="s">
        <v>68</v>
      </c>
      <c r="G55" s="14">
        <v>120</v>
      </c>
      <c r="H55" s="68">
        <v>3230</v>
      </c>
      <c r="I55" s="68">
        <v>3230</v>
      </c>
      <c r="J55" s="65">
        <v>3230</v>
      </c>
      <c r="K55" s="65">
        <f>2159+1.5+652</f>
        <v>2812.5</v>
      </c>
      <c r="L55" s="65">
        <f>2267+1.6+684.6</f>
        <v>2953.2</v>
      </c>
      <c r="M55" s="65">
        <f t="shared" si="6"/>
        <v>15455.7</v>
      </c>
    </row>
    <row r="56" spans="1:13" ht="4.5" hidden="1" customHeight="1" x14ac:dyDescent="0.25">
      <c r="A56" s="107"/>
      <c r="B56" s="93"/>
      <c r="C56" s="93"/>
      <c r="D56" s="14">
        <v>954</v>
      </c>
      <c r="E56" s="15" t="s">
        <v>23</v>
      </c>
      <c r="F56" s="15" t="s">
        <v>68</v>
      </c>
      <c r="G56" s="14">
        <v>122</v>
      </c>
      <c r="H56" s="68"/>
      <c r="I56" s="68"/>
      <c r="J56" s="65"/>
      <c r="K56" s="65"/>
      <c r="L56" s="65"/>
      <c r="M56" s="65">
        <f t="shared" si="6"/>
        <v>0</v>
      </c>
    </row>
    <row r="57" spans="1:13" ht="20.25" hidden="1" customHeight="1" x14ac:dyDescent="0.25">
      <c r="A57" s="107"/>
      <c r="B57" s="93"/>
      <c r="C57" s="93"/>
      <c r="D57" s="14">
        <v>954</v>
      </c>
      <c r="E57" s="15" t="s">
        <v>23</v>
      </c>
      <c r="F57" s="15" t="s">
        <v>68</v>
      </c>
      <c r="G57" s="14">
        <v>129</v>
      </c>
      <c r="H57" s="68"/>
      <c r="I57" s="68"/>
      <c r="J57" s="65"/>
      <c r="K57" s="65"/>
      <c r="L57" s="65"/>
      <c r="M57" s="65">
        <f t="shared" si="6"/>
        <v>0</v>
      </c>
    </row>
    <row r="58" spans="1:13" ht="15.75" customHeight="1" x14ac:dyDescent="0.25">
      <c r="A58" s="107"/>
      <c r="B58" s="93"/>
      <c r="C58" s="93"/>
      <c r="D58" s="14">
        <v>954</v>
      </c>
      <c r="E58" s="15" t="s">
        <v>23</v>
      </c>
      <c r="F58" s="15" t="s">
        <v>68</v>
      </c>
      <c r="G58" s="14">
        <v>240</v>
      </c>
      <c r="H58" s="68">
        <v>43.4</v>
      </c>
      <c r="I58" s="68">
        <v>43</v>
      </c>
      <c r="J58" s="65">
        <v>40</v>
      </c>
      <c r="K58" s="65">
        <v>47.8</v>
      </c>
      <c r="L58" s="65">
        <v>49.2</v>
      </c>
      <c r="M58" s="65">
        <f t="shared" si="6"/>
        <v>223.39999999999998</v>
      </c>
    </row>
    <row r="59" spans="1:13" ht="15.75" customHeight="1" x14ac:dyDescent="0.25">
      <c r="A59" s="107"/>
      <c r="B59" s="93"/>
      <c r="C59" s="93"/>
      <c r="D59" s="14">
        <v>954</v>
      </c>
      <c r="E59" s="15" t="s">
        <v>23</v>
      </c>
      <c r="F59" s="15" t="s">
        <v>68</v>
      </c>
      <c r="G59" s="14">
        <v>850</v>
      </c>
      <c r="H59" s="68">
        <v>187.5</v>
      </c>
      <c r="I59" s="68">
        <v>185</v>
      </c>
      <c r="J59" s="65">
        <v>180</v>
      </c>
      <c r="K59" s="65">
        <v>187.5</v>
      </c>
      <c r="L59" s="65">
        <v>187.5</v>
      </c>
      <c r="M59" s="65">
        <f t="shared" si="6"/>
        <v>927.5</v>
      </c>
    </row>
    <row r="60" spans="1:13" ht="15.75" customHeight="1" x14ac:dyDescent="0.25">
      <c r="A60" s="108"/>
      <c r="B60" s="86"/>
      <c r="C60" s="93"/>
      <c r="D60" s="14">
        <v>954</v>
      </c>
      <c r="E60" s="15" t="s">
        <v>23</v>
      </c>
      <c r="F60" s="15" t="s">
        <v>68</v>
      </c>
      <c r="G60" s="14"/>
      <c r="H60" s="68">
        <v>0</v>
      </c>
      <c r="I60" s="68">
        <v>0</v>
      </c>
      <c r="J60" s="65">
        <v>0</v>
      </c>
      <c r="K60" s="65">
        <v>0</v>
      </c>
      <c r="L60" s="65">
        <v>0</v>
      </c>
      <c r="M60" s="65">
        <f t="shared" si="6"/>
        <v>0</v>
      </c>
    </row>
    <row r="61" spans="1:13" ht="21" customHeight="1" x14ac:dyDescent="0.25">
      <c r="A61" s="106" t="s">
        <v>180</v>
      </c>
      <c r="B61" s="85" t="s">
        <v>20</v>
      </c>
      <c r="C61" s="93"/>
      <c r="D61" s="14">
        <v>954</v>
      </c>
      <c r="E61" s="15" t="s">
        <v>23</v>
      </c>
      <c r="F61" s="15" t="s">
        <v>69</v>
      </c>
      <c r="G61" s="15" t="s">
        <v>24</v>
      </c>
      <c r="H61" s="68">
        <f>H62+H63+H64+H65+H66+H67+H68+H69+H70</f>
        <v>13327.75</v>
      </c>
      <c r="I61" s="68">
        <f t="shared" ref="I61:M61" si="17">I62+I63+I64+I65+I66+I67+I68+I69+I70</f>
        <v>12643.05</v>
      </c>
      <c r="J61" s="68">
        <f t="shared" si="17"/>
        <v>12658.359999999999</v>
      </c>
      <c r="K61" s="68">
        <f t="shared" si="17"/>
        <v>14476.1</v>
      </c>
      <c r="L61" s="65">
        <f t="shared" si="17"/>
        <v>15134.189999999999</v>
      </c>
      <c r="M61" s="68">
        <f t="shared" si="17"/>
        <v>68239.45</v>
      </c>
    </row>
    <row r="62" spans="1:13" ht="26.25" customHeight="1" x14ac:dyDescent="0.25">
      <c r="A62" s="107"/>
      <c r="B62" s="93"/>
      <c r="C62" s="93"/>
      <c r="D62" s="14">
        <v>954</v>
      </c>
      <c r="E62" s="15" t="s">
        <v>23</v>
      </c>
      <c r="F62" s="15" t="s">
        <v>69</v>
      </c>
      <c r="G62" s="14">
        <v>110</v>
      </c>
      <c r="H62" s="68">
        <v>10561.55</v>
      </c>
      <c r="I62" s="68">
        <v>10561.55</v>
      </c>
      <c r="J62" s="65">
        <v>10561.55</v>
      </c>
      <c r="K62" s="65">
        <f>8644.3+5.6+2610.6</f>
        <v>11260.5</v>
      </c>
      <c r="L62" s="65">
        <f>9076.5+5.8+2741.1-0.01</f>
        <v>11823.39</v>
      </c>
      <c r="M62" s="65">
        <f t="shared" si="6"/>
        <v>54768.539999999994</v>
      </c>
    </row>
    <row r="63" spans="1:13" ht="5.25" hidden="1" customHeight="1" x14ac:dyDescent="0.25">
      <c r="A63" s="107"/>
      <c r="B63" s="93"/>
      <c r="C63" s="93"/>
      <c r="D63" s="14">
        <v>954</v>
      </c>
      <c r="E63" s="15" t="s">
        <v>23</v>
      </c>
      <c r="F63" s="15" t="s">
        <v>69</v>
      </c>
      <c r="G63" s="14">
        <v>321</v>
      </c>
      <c r="H63" s="68"/>
      <c r="I63" s="68"/>
      <c r="J63" s="65"/>
      <c r="K63" s="65"/>
      <c r="L63" s="65"/>
      <c r="M63" s="65">
        <f t="shared" si="6"/>
        <v>0</v>
      </c>
    </row>
    <row r="64" spans="1:13" ht="15.75" hidden="1" customHeight="1" x14ac:dyDescent="0.25">
      <c r="A64" s="107"/>
      <c r="B64" s="93"/>
      <c r="C64" s="93"/>
      <c r="D64" s="14">
        <v>954</v>
      </c>
      <c r="E64" s="15" t="s">
        <v>23</v>
      </c>
      <c r="F64" s="15" t="s">
        <v>69</v>
      </c>
      <c r="G64" s="14">
        <v>112</v>
      </c>
      <c r="H64" s="68"/>
      <c r="I64" s="68"/>
      <c r="J64" s="65"/>
      <c r="K64" s="65"/>
      <c r="L64" s="65"/>
      <c r="M64" s="65">
        <f t="shared" si="6"/>
        <v>0</v>
      </c>
    </row>
    <row r="65" spans="1:13" ht="15.75" hidden="1" customHeight="1" x14ac:dyDescent="0.25">
      <c r="A65" s="107"/>
      <c r="B65" s="93"/>
      <c r="C65" s="93"/>
      <c r="D65" s="14">
        <v>954</v>
      </c>
      <c r="E65" s="15" t="s">
        <v>23</v>
      </c>
      <c r="F65" s="15" t="s">
        <v>69</v>
      </c>
      <c r="G65" s="14">
        <v>119</v>
      </c>
      <c r="H65" s="68"/>
      <c r="I65" s="68"/>
      <c r="J65" s="65"/>
      <c r="K65" s="65"/>
      <c r="L65" s="65"/>
      <c r="M65" s="65">
        <f t="shared" si="6"/>
        <v>0</v>
      </c>
    </row>
    <row r="66" spans="1:13" ht="15.75" hidden="1" customHeight="1" x14ac:dyDescent="0.25">
      <c r="A66" s="107"/>
      <c r="B66" s="93"/>
      <c r="C66" s="93"/>
      <c r="D66" s="14">
        <v>954</v>
      </c>
      <c r="E66" s="15" t="s">
        <v>23</v>
      </c>
      <c r="F66" s="15" t="s">
        <v>69</v>
      </c>
      <c r="G66" s="14">
        <v>242</v>
      </c>
      <c r="H66" s="68"/>
      <c r="I66" s="68"/>
      <c r="J66" s="65"/>
      <c r="K66" s="65"/>
      <c r="L66" s="65"/>
      <c r="M66" s="65">
        <f t="shared" si="6"/>
        <v>0</v>
      </c>
    </row>
    <row r="67" spans="1:13" ht="15.75" customHeight="1" x14ac:dyDescent="0.25">
      <c r="A67" s="107"/>
      <c r="B67" s="93"/>
      <c r="C67" s="93"/>
      <c r="D67" s="14">
        <v>954</v>
      </c>
      <c r="E67" s="15" t="s">
        <v>23</v>
      </c>
      <c r="F67" s="15" t="s">
        <v>69</v>
      </c>
      <c r="G67" s="14">
        <v>240</v>
      </c>
      <c r="H67" s="68">
        <v>2723.2</v>
      </c>
      <c r="I67" s="68">
        <v>2041.5</v>
      </c>
      <c r="J67" s="65">
        <v>2059.81</v>
      </c>
      <c r="K67" s="65">
        <v>3172.6</v>
      </c>
      <c r="L67" s="65">
        <v>3267.8</v>
      </c>
      <c r="M67" s="65">
        <f t="shared" si="6"/>
        <v>13264.91</v>
      </c>
    </row>
    <row r="68" spans="1:13" ht="21" customHeight="1" x14ac:dyDescent="0.25">
      <c r="A68" s="107"/>
      <c r="B68" s="93"/>
      <c r="C68" s="93"/>
      <c r="D68" s="14">
        <v>954</v>
      </c>
      <c r="E68" s="15" t="s">
        <v>23</v>
      </c>
      <c r="F68" s="15" t="s">
        <v>69</v>
      </c>
      <c r="G68" s="14">
        <v>850</v>
      </c>
      <c r="H68" s="68">
        <f>33.6+9.4</f>
        <v>43</v>
      </c>
      <c r="I68" s="68">
        <v>40</v>
      </c>
      <c r="J68" s="68">
        <v>37</v>
      </c>
      <c r="K68" s="68">
        <f t="shared" ref="K68:L68" si="18">33.6+9.4</f>
        <v>43</v>
      </c>
      <c r="L68" s="68">
        <f t="shared" si="18"/>
        <v>43</v>
      </c>
      <c r="M68" s="65">
        <f t="shared" si="6"/>
        <v>206</v>
      </c>
    </row>
    <row r="69" spans="1:13" ht="2.25" customHeight="1" x14ac:dyDescent="0.25">
      <c r="A69" s="107"/>
      <c r="B69" s="93"/>
      <c r="C69" s="93"/>
      <c r="D69" s="14">
        <v>954</v>
      </c>
      <c r="E69" s="15" t="s">
        <v>23</v>
      </c>
      <c r="F69" s="15" t="s">
        <v>69</v>
      </c>
      <c r="G69" s="14">
        <v>852</v>
      </c>
      <c r="H69" s="68"/>
      <c r="I69" s="68"/>
      <c r="J69" s="65"/>
      <c r="K69" s="65"/>
      <c r="L69" s="65"/>
      <c r="M69" s="65">
        <f t="shared" si="6"/>
        <v>0</v>
      </c>
    </row>
    <row r="70" spans="1:13" ht="19.5" hidden="1" customHeight="1" x14ac:dyDescent="0.25">
      <c r="A70" s="108"/>
      <c r="B70" s="86"/>
      <c r="C70" s="93"/>
      <c r="D70" s="14">
        <v>954</v>
      </c>
      <c r="E70" s="15" t="s">
        <v>23</v>
      </c>
      <c r="F70" s="15" t="s">
        <v>69</v>
      </c>
      <c r="G70" s="14">
        <v>853</v>
      </c>
      <c r="H70" s="68"/>
      <c r="I70" s="68"/>
      <c r="J70" s="65"/>
      <c r="K70" s="65"/>
      <c r="L70" s="65"/>
      <c r="M70" s="65">
        <f t="shared" si="6"/>
        <v>0</v>
      </c>
    </row>
    <row r="71" spans="1:13" ht="54" customHeight="1" x14ac:dyDescent="0.25">
      <c r="A71" s="10" t="s">
        <v>181</v>
      </c>
      <c r="B71" s="4" t="s">
        <v>17</v>
      </c>
      <c r="C71" s="93"/>
      <c r="D71" s="14">
        <v>954</v>
      </c>
      <c r="E71" s="15" t="s">
        <v>23</v>
      </c>
      <c r="F71" s="15" t="s">
        <v>82</v>
      </c>
      <c r="G71" s="14">
        <v>244</v>
      </c>
      <c r="H71" s="68">
        <v>0</v>
      </c>
      <c r="I71" s="68">
        <v>0</v>
      </c>
      <c r="J71" s="65">
        <v>0</v>
      </c>
      <c r="K71" s="65">
        <v>0</v>
      </c>
      <c r="L71" s="65">
        <v>0</v>
      </c>
      <c r="M71" s="65">
        <f t="shared" si="6"/>
        <v>0</v>
      </c>
    </row>
    <row r="72" spans="1:13" ht="42.75" customHeight="1" x14ac:dyDescent="0.25">
      <c r="A72" s="10" t="s">
        <v>182</v>
      </c>
      <c r="B72" s="3" t="s">
        <v>53</v>
      </c>
      <c r="C72" s="93"/>
      <c r="D72" s="14">
        <v>954</v>
      </c>
      <c r="E72" s="15" t="s">
        <v>23</v>
      </c>
      <c r="F72" s="15" t="s">
        <v>70</v>
      </c>
      <c r="G72" s="14">
        <v>620</v>
      </c>
      <c r="H72" s="65">
        <v>1762.4</v>
      </c>
      <c r="I72" s="68">
        <v>1746.72</v>
      </c>
      <c r="J72" s="70">
        <v>1746.72</v>
      </c>
      <c r="K72" s="70">
        <v>1780.8</v>
      </c>
      <c r="L72" s="70">
        <v>1869.8</v>
      </c>
      <c r="M72" s="65">
        <f t="shared" si="6"/>
        <v>8906.44</v>
      </c>
    </row>
    <row r="73" spans="1:13" ht="42.75" customHeight="1" x14ac:dyDescent="0.25">
      <c r="A73" s="10" t="s">
        <v>42</v>
      </c>
      <c r="B73" s="42" t="s">
        <v>186</v>
      </c>
      <c r="C73" s="93"/>
      <c r="D73" s="56"/>
      <c r="E73" s="57"/>
      <c r="F73" s="57" t="s">
        <v>144</v>
      </c>
      <c r="G73" s="48" t="s">
        <v>24</v>
      </c>
      <c r="H73" s="64">
        <f>H74</f>
        <v>74</v>
      </c>
      <c r="I73" s="64">
        <f t="shared" ref="I73:M73" si="19">I74</f>
        <v>54</v>
      </c>
      <c r="J73" s="64">
        <f t="shared" si="19"/>
        <v>54</v>
      </c>
      <c r="K73" s="64">
        <f t="shared" si="19"/>
        <v>86.9</v>
      </c>
      <c r="L73" s="64">
        <f t="shared" si="19"/>
        <v>89.5</v>
      </c>
      <c r="M73" s="64">
        <f t="shared" si="19"/>
        <v>358.4</v>
      </c>
    </row>
    <row r="74" spans="1:13" ht="93.75" customHeight="1" x14ac:dyDescent="0.25">
      <c r="A74" s="10" t="s">
        <v>183</v>
      </c>
      <c r="B74" s="3" t="s">
        <v>193</v>
      </c>
      <c r="C74" s="86"/>
      <c r="D74" s="14">
        <v>954</v>
      </c>
      <c r="E74" s="15" t="s">
        <v>48</v>
      </c>
      <c r="F74" s="15" t="s">
        <v>67</v>
      </c>
      <c r="G74" s="14">
        <v>240</v>
      </c>
      <c r="H74" s="71">
        <v>74</v>
      </c>
      <c r="I74" s="68">
        <v>54</v>
      </c>
      <c r="J74" s="71">
        <v>54</v>
      </c>
      <c r="K74" s="71">
        <v>86.9</v>
      </c>
      <c r="L74" s="71">
        <v>89.5</v>
      </c>
      <c r="M74" s="65">
        <f t="shared" si="6"/>
        <v>358.4</v>
      </c>
    </row>
    <row r="75" spans="1:13" ht="15.75" x14ac:dyDescent="0.25">
      <c r="B75" s="58"/>
    </row>
  </sheetData>
  <mergeCells count="16">
    <mergeCell ref="C15:C27"/>
    <mergeCell ref="C28:C41"/>
    <mergeCell ref="C52:C74"/>
    <mergeCell ref="H1:L2"/>
    <mergeCell ref="H4:L6"/>
    <mergeCell ref="A9:L11"/>
    <mergeCell ref="A13:A14"/>
    <mergeCell ref="B13:B14"/>
    <mergeCell ref="C13:C14"/>
    <mergeCell ref="D13:G13"/>
    <mergeCell ref="H13:M13"/>
    <mergeCell ref="A54:A60"/>
    <mergeCell ref="B54:B60"/>
    <mergeCell ref="A61:A70"/>
    <mergeCell ref="B61:B70"/>
    <mergeCell ref="C42:C51"/>
  </mergeCells>
  <pageMargins left="0.31496062992125984" right="0.31496062992125984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2"/>
  <sheetViews>
    <sheetView zoomScale="75" zoomScaleNormal="75" workbookViewId="0">
      <pane xSplit="3" ySplit="17" topLeftCell="D48" activePane="bottomRight" state="frozen"/>
      <selection pane="topRight" activeCell="D1" sqref="D1"/>
      <selection pane="bottomLeft" activeCell="A18" sqref="A18"/>
      <selection pane="bottomRight" activeCell="C27" sqref="C27"/>
    </sheetView>
  </sheetViews>
  <sheetFormatPr defaultRowHeight="15" x14ac:dyDescent="0.25"/>
  <cols>
    <col min="1" max="1" width="5.7109375" customWidth="1"/>
    <col min="2" max="2" width="45.42578125" customWidth="1"/>
    <col min="3" max="3" width="55.7109375" customWidth="1"/>
    <col min="4" max="4" width="12.42578125" customWidth="1"/>
    <col min="5" max="5" width="13.7109375" customWidth="1"/>
    <col min="6" max="6" width="15.5703125" customWidth="1"/>
    <col min="7" max="7" width="15.140625" customWidth="1"/>
    <col min="8" max="8" width="13.85546875" customWidth="1"/>
    <col min="9" max="9" width="15.28515625" customWidth="1"/>
  </cols>
  <sheetData>
    <row r="1" spans="1:9" ht="23.25" customHeight="1" x14ac:dyDescent="0.25">
      <c r="D1" s="84"/>
      <c r="E1" s="84"/>
      <c r="F1" s="84"/>
      <c r="G1" s="84"/>
    </row>
    <row r="2" spans="1:9" ht="6" customHeight="1" x14ac:dyDescent="0.25">
      <c r="D2" s="84"/>
      <c r="E2" s="84"/>
      <c r="F2" s="84"/>
      <c r="G2" s="84"/>
    </row>
    <row r="3" spans="1:9" ht="11.25" customHeight="1" x14ac:dyDescent="0.25">
      <c r="D3" s="97" t="s">
        <v>198</v>
      </c>
      <c r="E3" s="97"/>
      <c r="F3" s="97"/>
      <c r="G3" s="97"/>
      <c r="H3" s="97"/>
    </row>
    <row r="4" spans="1:9" ht="10.5" customHeight="1" x14ac:dyDescent="0.25">
      <c r="D4" s="97"/>
      <c r="E4" s="97"/>
      <c r="F4" s="97"/>
      <c r="G4" s="97"/>
      <c r="H4" s="97"/>
    </row>
    <row r="5" spans="1:9" ht="16.5" customHeight="1" x14ac:dyDescent="0.25">
      <c r="D5" s="97"/>
      <c r="E5" s="97"/>
      <c r="F5" s="97"/>
      <c r="G5" s="97"/>
      <c r="H5" s="97"/>
    </row>
    <row r="6" spans="1:9" ht="36" customHeight="1" x14ac:dyDescent="0.25">
      <c r="D6" s="97"/>
      <c r="E6" s="97"/>
      <c r="F6" s="97"/>
      <c r="G6" s="97"/>
      <c r="H6" s="97"/>
    </row>
    <row r="8" spans="1:9" ht="10.5" customHeight="1" x14ac:dyDescent="0.25">
      <c r="A8" s="89" t="s">
        <v>195</v>
      </c>
      <c r="B8" s="89"/>
      <c r="C8" s="89"/>
      <c r="D8" s="89"/>
      <c r="E8" s="89"/>
      <c r="F8" s="89"/>
      <c r="G8" s="89"/>
    </row>
    <row r="9" spans="1:9" ht="15" customHeight="1" x14ac:dyDescent="0.25">
      <c r="A9" s="89"/>
      <c r="B9" s="89"/>
      <c r="C9" s="89"/>
      <c r="D9" s="89"/>
      <c r="E9" s="89"/>
      <c r="F9" s="89"/>
      <c r="G9" s="89"/>
    </row>
    <row r="10" spans="1:9" ht="15" customHeight="1" x14ac:dyDescent="0.25">
      <c r="A10" s="89"/>
      <c r="B10" s="89"/>
      <c r="C10" s="89"/>
      <c r="D10" s="89"/>
      <c r="E10" s="89"/>
      <c r="F10" s="89"/>
      <c r="G10" s="89"/>
    </row>
    <row r="11" spans="1:9" ht="15" customHeight="1" x14ac:dyDescent="0.25">
      <c r="A11" s="89"/>
      <c r="B11" s="89"/>
      <c r="C11" s="89"/>
      <c r="D11" s="89"/>
      <c r="E11" s="89"/>
      <c r="F11" s="89"/>
      <c r="G11" s="89"/>
    </row>
    <row r="12" spans="1:9" ht="0.75" customHeight="1" x14ac:dyDescent="0.25">
      <c r="A12" s="89"/>
      <c r="B12" s="89"/>
      <c r="C12" s="89"/>
      <c r="D12" s="89"/>
      <c r="E12" s="89"/>
      <c r="F12" s="89"/>
      <c r="G12" s="89"/>
    </row>
    <row r="13" spans="1:9" ht="10.5" hidden="1" customHeight="1" x14ac:dyDescent="0.25">
      <c r="A13" s="89"/>
      <c r="B13" s="89"/>
      <c r="C13" s="89"/>
      <c r="D13" s="89"/>
      <c r="E13" s="89"/>
      <c r="F13" s="89"/>
      <c r="G13" s="89"/>
    </row>
    <row r="14" spans="1:9" ht="31.5" customHeight="1" x14ac:dyDescent="0.25">
      <c r="A14" s="7"/>
      <c r="B14" s="7"/>
      <c r="C14" s="60" t="s">
        <v>152</v>
      </c>
      <c r="D14" s="60"/>
      <c r="E14" s="60"/>
      <c r="F14" s="61"/>
      <c r="G14" s="61"/>
    </row>
    <row r="15" spans="1:9" ht="15.75" x14ac:dyDescent="0.25">
      <c r="A15" s="7"/>
      <c r="B15" s="7"/>
      <c r="C15" s="7"/>
      <c r="D15" s="7"/>
      <c r="E15" s="7"/>
    </row>
    <row r="16" spans="1:9" ht="21.75" customHeight="1" x14ac:dyDescent="0.25">
      <c r="A16" s="5" t="s">
        <v>0</v>
      </c>
      <c r="B16" s="87" t="s">
        <v>4</v>
      </c>
      <c r="C16" s="87" t="s">
        <v>25</v>
      </c>
      <c r="D16" s="99" t="s">
        <v>151</v>
      </c>
      <c r="E16" s="99"/>
      <c r="F16" s="99"/>
      <c r="G16" s="99"/>
      <c r="H16" s="99"/>
      <c r="I16" s="99"/>
    </row>
    <row r="17" spans="1:9" ht="30" customHeight="1" x14ac:dyDescent="0.25">
      <c r="A17" s="5"/>
      <c r="B17" s="88"/>
      <c r="C17" s="88"/>
      <c r="D17" s="19">
        <v>2020</v>
      </c>
      <c r="E17" s="19">
        <v>2021</v>
      </c>
      <c r="F17" s="20">
        <v>2022</v>
      </c>
      <c r="G17" s="20">
        <v>2023</v>
      </c>
      <c r="H17" s="20">
        <v>2024</v>
      </c>
      <c r="I17" s="23" t="s">
        <v>153</v>
      </c>
    </row>
    <row r="18" spans="1:9" ht="22.5" customHeight="1" x14ac:dyDescent="0.25">
      <c r="A18" s="136"/>
      <c r="B18" s="127" t="s">
        <v>99</v>
      </c>
      <c r="C18" s="62" t="s">
        <v>26</v>
      </c>
      <c r="D18" s="72">
        <f t="shared" ref="D18:I22" si="0">D23+D93+D173+D223</f>
        <v>466842.82999999996</v>
      </c>
      <c r="E18" s="72">
        <f t="shared" si="0"/>
        <v>448289.5</v>
      </c>
      <c r="F18" s="72">
        <f t="shared" si="0"/>
        <v>443065.33</v>
      </c>
      <c r="G18" s="72">
        <f t="shared" si="0"/>
        <v>498865.69</v>
      </c>
      <c r="H18" s="72">
        <f t="shared" si="0"/>
        <v>504921.8</v>
      </c>
      <c r="I18" s="72">
        <f t="shared" si="0"/>
        <v>2361985.1500000004</v>
      </c>
    </row>
    <row r="19" spans="1:9" ht="32.25" customHeight="1" x14ac:dyDescent="0.25">
      <c r="A19" s="136"/>
      <c r="B19" s="127"/>
      <c r="C19" s="63" t="s">
        <v>154</v>
      </c>
      <c r="D19" s="72">
        <f t="shared" si="0"/>
        <v>0</v>
      </c>
      <c r="E19" s="72">
        <f t="shared" si="0"/>
        <v>0</v>
      </c>
      <c r="F19" s="72">
        <f t="shared" si="0"/>
        <v>0</v>
      </c>
      <c r="G19" s="72">
        <f t="shared" si="0"/>
        <v>0</v>
      </c>
      <c r="H19" s="72">
        <f t="shared" si="0"/>
        <v>0</v>
      </c>
      <c r="I19" s="72">
        <f t="shared" si="0"/>
        <v>0</v>
      </c>
    </row>
    <row r="20" spans="1:9" ht="24.75" customHeight="1" x14ac:dyDescent="0.25">
      <c r="A20" s="136"/>
      <c r="B20" s="127"/>
      <c r="C20" s="63" t="s">
        <v>155</v>
      </c>
      <c r="D20" s="72">
        <f t="shared" si="0"/>
        <v>306979.28999999998</v>
      </c>
      <c r="E20" s="72">
        <f t="shared" si="0"/>
        <v>306979.28999999998</v>
      </c>
      <c r="F20" s="72">
        <f t="shared" si="0"/>
        <v>306979.28999999998</v>
      </c>
      <c r="G20" s="72">
        <f t="shared" si="0"/>
        <v>306979.28999999998</v>
      </c>
      <c r="H20" s="72">
        <f t="shared" si="0"/>
        <v>306979.31</v>
      </c>
      <c r="I20" s="72">
        <f t="shared" si="0"/>
        <v>1534896.4699999997</v>
      </c>
    </row>
    <row r="21" spans="1:9" ht="15.75" x14ac:dyDescent="0.25">
      <c r="A21" s="136"/>
      <c r="B21" s="127"/>
      <c r="C21" s="62" t="s">
        <v>27</v>
      </c>
      <c r="D21" s="72">
        <f t="shared" si="0"/>
        <v>159863.53999999998</v>
      </c>
      <c r="E21" s="72">
        <f t="shared" si="0"/>
        <v>141310.21</v>
      </c>
      <c r="F21" s="72">
        <f t="shared" si="0"/>
        <v>136086.04</v>
      </c>
      <c r="G21" s="72">
        <f t="shared" si="0"/>
        <v>191886.40000000002</v>
      </c>
      <c r="H21" s="72">
        <f t="shared" si="0"/>
        <v>197942.49</v>
      </c>
      <c r="I21" s="72">
        <f t="shared" si="0"/>
        <v>827088.68</v>
      </c>
    </row>
    <row r="22" spans="1:9" ht="15.75" x14ac:dyDescent="0.25">
      <c r="A22" s="136"/>
      <c r="B22" s="127"/>
      <c r="C22" s="62" t="s">
        <v>28</v>
      </c>
      <c r="D22" s="72">
        <f t="shared" si="0"/>
        <v>0</v>
      </c>
      <c r="E22" s="72">
        <f t="shared" si="0"/>
        <v>0</v>
      </c>
      <c r="F22" s="72">
        <f t="shared" si="0"/>
        <v>0</v>
      </c>
      <c r="G22" s="72">
        <f t="shared" si="0"/>
        <v>0</v>
      </c>
      <c r="H22" s="72">
        <f t="shared" si="0"/>
        <v>0</v>
      </c>
      <c r="I22" s="72">
        <f t="shared" si="0"/>
        <v>0</v>
      </c>
    </row>
    <row r="23" spans="1:9" ht="20.25" customHeight="1" x14ac:dyDescent="0.25">
      <c r="A23" s="126" t="s">
        <v>156</v>
      </c>
      <c r="B23" s="127" t="s">
        <v>196</v>
      </c>
      <c r="C23" s="62" t="s">
        <v>26</v>
      </c>
      <c r="D23" s="73">
        <f t="shared" ref="D23:I27" si="1">D28+D38+D83</f>
        <v>110256.15999999999</v>
      </c>
      <c r="E23" s="73">
        <f t="shared" si="1"/>
        <v>105602.59999999999</v>
      </c>
      <c r="F23" s="73">
        <f t="shared" si="1"/>
        <v>104438.68999999999</v>
      </c>
      <c r="G23" s="73">
        <f t="shared" si="1"/>
        <v>119317.12</v>
      </c>
      <c r="H23" s="73">
        <f t="shared" si="1"/>
        <v>120624.01999999997</v>
      </c>
      <c r="I23" s="73">
        <f t="shared" si="1"/>
        <v>560238.59</v>
      </c>
    </row>
    <row r="24" spans="1:9" ht="23.25" customHeight="1" x14ac:dyDescent="0.25">
      <c r="A24" s="126"/>
      <c r="B24" s="127"/>
      <c r="C24" s="63" t="s">
        <v>154</v>
      </c>
      <c r="D24" s="73">
        <f t="shared" si="1"/>
        <v>0</v>
      </c>
      <c r="E24" s="73">
        <f t="shared" si="1"/>
        <v>0</v>
      </c>
      <c r="F24" s="73">
        <f t="shared" si="1"/>
        <v>0</v>
      </c>
      <c r="G24" s="73">
        <f t="shared" si="1"/>
        <v>0</v>
      </c>
      <c r="H24" s="73">
        <f t="shared" si="1"/>
        <v>0</v>
      </c>
      <c r="I24" s="73">
        <f t="shared" si="1"/>
        <v>0</v>
      </c>
    </row>
    <row r="25" spans="1:9" ht="23.25" customHeight="1" x14ac:dyDescent="0.25">
      <c r="A25" s="126"/>
      <c r="B25" s="127"/>
      <c r="C25" s="63" t="s">
        <v>155</v>
      </c>
      <c r="D25" s="73">
        <f t="shared" si="1"/>
        <v>70649.51999999999</v>
      </c>
      <c r="E25" s="73">
        <f t="shared" si="1"/>
        <v>70649.51999999999</v>
      </c>
      <c r="F25" s="73">
        <f t="shared" si="1"/>
        <v>70649.51999999999</v>
      </c>
      <c r="G25" s="73">
        <f t="shared" si="1"/>
        <v>70649.51999999999</v>
      </c>
      <c r="H25" s="73">
        <f t="shared" si="1"/>
        <v>70649.51999999999</v>
      </c>
      <c r="I25" s="73">
        <f t="shared" si="1"/>
        <v>353247.6</v>
      </c>
    </row>
    <row r="26" spans="1:9" ht="28.5" customHeight="1" x14ac:dyDescent="0.25">
      <c r="A26" s="126"/>
      <c r="B26" s="127"/>
      <c r="C26" s="62" t="s">
        <v>27</v>
      </c>
      <c r="D26" s="73">
        <f t="shared" si="1"/>
        <v>39606.639999999999</v>
      </c>
      <c r="E26" s="73">
        <f t="shared" si="1"/>
        <v>34953.08</v>
      </c>
      <c r="F26" s="73">
        <f t="shared" si="1"/>
        <v>33789.17</v>
      </c>
      <c r="G26" s="73">
        <f t="shared" si="1"/>
        <v>48667.6</v>
      </c>
      <c r="H26" s="73">
        <f t="shared" si="1"/>
        <v>49974.5</v>
      </c>
      <c r="I26" s="73">
        <f t="shared" si="1"/>
        <v>206990.99000000002</v>
      </c>
    </row>
    <row r="27" spans="1:9" ht="16.5" customHeight="1" x14ac:dyDescent="0.25">
      <c r="A27" s="126"/>
      <c r="B27" s="127"/>
      <c r="C27" s="62" t="s">
        <v>28</v>
      </c>
      <c r="D27" s="73">
        <f t="shared" si="1"/>
        <v>0</v>
      </c>
      <c r="E27" s="73">
        <f t="shared" si="1"/>
        <v>0</v>
      </c>
      <c r="F27" s="73">
        <f t="shared" si="1"/>
        <v>0</v>
      </c>
      <c r="G27" s="73">
        <f t="shared" si="1"/>
        <v>0</v>
      </c>
      <c r="H27" s="73">
        <f t="shared" si="1"/>
        <v>0</v>
      </c>
      <c r="I27" s="73">
        <f t="shared" si="1"/>
        <v>0</v>
      </c>
    </row>
    <row r="28" spans="1:9" ht="20.25" customHeight="1" x14ac:dyDescent="0.25">
      <c r="A28" s="134" t="s">
        <v>119</v>
      </c>
      <c r="B28" s="127" t="s">
        <v>118</v>
      </c>
      <c r="C28" s="62" t="s">
        <v>26</v>
      </c>
      <c r="D28" s="72">
        <f>D33</f>
        <v>105467.37</v>
      </c>
      <c r="E28" s="72">
        <f t="shared" ref="E28:I28" si="2">E33</f>
        <v>101013.81</v>
      </c>
      <c r="F28" s="72">
        <f t="shared" si="2"/>
        <v>100052.4</v>
      </c>
      <c r="G28" s="72">
        <f t="shared" si="2"/>
        <v>113877.63</v>
      </c>
      <c r="H28" s="72">
        <f t="shared" si="2"/>
        <v>115301.82999999999</v>
      </c>
      <c r="I28" s="72">
        <f t="shared" si="2"/>
        <v>535713.04</v>
      </c>
    </row>
    <row r="29" spans="1:9" ht="28.5" customHeight="1" x14ac:dyDescent="0.25">
      <c r="A29" s="134"/>
      <c r="B29" s="127"/>
      <c r="C29" s="63" t="s">
        <v>154</v>
      </c>
      <c r="D29" s="72">
        <f>D34</f>
        <v>0</v>
      </c>
      <c r="E29" s="72">
        <f t="shared" ref="E29:I29" si="3">E34</f>
        <v>0</v>
      </c>
      <c r="F29" s="72">
        <f t="shared" si="3"/>
        <v>0</v>
      </c>
      <c r="G29" s="72">
        <f t="shared" si="3"/>
        <v>0</v>
      </c>
      <c r="H29" s="72">
        <f t="shared" si="3"/>
        <v>0</v>
      </c>
      <c r="I29" s="72">
        <f t="shared" si="3"/>
        <v>0</v>
      </c>
    </row>
    <row r="30" spans="1:9" ht="24.75" customHeight="1" x14ac:dyDescent="0.25">
      <c r="A30" s="134"/>
      <c r="B30" s="127"/>
      <c r="C30" s="63" t="s">
        <v>155</v>
      </c>
      <c r="D30" s="72">
        <f>D35</f>
        <v>66503.23</v>
      </c>
      <c r="E30" s="72">
        <f t="shared" ref="E30:I30" si="4">E35</f>
        <v>66503.23</v>
      </c>
      <c r="F30" s="72">
        <f t="shared" si="4"/>
        <v>66503.23</v>
      </c>
      <c r="G30" s="72">
        <f t="shared" si="4"/>
        <v>66503.23</v>
      </c>
      <c r="H30" s="72">
        <f t="shared" si="4"/>
        <v>66503.23</v>
      </c>
      <c r="I30" s="72">
        <f t="shared" si="4"/>
        <v>332516.14999999997</v>
      </c>
    </row>
    <row r="31" spans="1:9" ht="24.75" customHeight="1" x14ac:dyDescent="0.25">
      <c r="A31" s="134"/>
      <c r="B31" s="127"/>
      <c r="C31" s="62" t="s">
        <v>27</v>
      </c>
      <c r="D31" s="72">
        <f>D36</f>
        <v>38964.14</v>
      </c>
      <c r="E31" s="72">
        <f t="shared" ref="E31:I31" si="5">E36</f>
        <v>34510.58</v>
      </c>
      <c r="F31" s="72">
        <f t="shared" si="5"/>
        <v>33549.17</v>
      </c>
      <c r="G31" s="72">
        <f t="shared" si="5"/>
        <v>47374.400000000001</v>
      </c>
      <c r="H31" s="72">
        <f t="shared" si="5"/>
        <v>48798.6</v>
      </c>
      <c r="I31" s="72">
        <f t="shared" si="5"/>
        <v>203196.89</v>
      </c>
    </row>
    <row r="32" spans="1:9" ht="19.5" customHeight="1" x14ac:dyDescent="0.25">
      <c r="A32" s="134"/>
      <c r="B32" s="127"/>
      <c r="C32" s="62" t="s">
        <v>28</v>
      </c>
      <c r="D32" s="72">
        <f>D37</f>
        <v>0</v>
      </c>
      <c r="E32" s="72">
        <f t="shared" ref="E32:I32" si="6">E37</f>
        <v>0</v>
      </c>
      <c r="F32" s="72">
        <f t="shared" si="6"/>
        <v>0</v>
      </c>
      <c r="G32" s="72">
        <f t="shared" si="6"/>
        <v>0</v>
      </c>
      <c r="H32" s="72">
        <f t="shared" si="6"/>
        <v>0</v>
      </c>
      <c r="I32" s="72">
        <f t="shared" si="6"/>
        <v>0</v>
      </c>
    </row>
    <row r="33" spans="1:9" ht="21" customHeight="1" x14ac:dyDescent="0.25">
      <c r="A33" s="134" t="s">
        <v>157</v>
      </c>
      <c r="B33" s="117" t="s">
        <v>49</v>
      </c>
      <c r="C33" s="12" t="s">
        <v>26</v>
      </c>
      <c r="D33" s="74">
        <f>D34+D35+D36+D37</f>
        <v>105467.37</v>
      </c>
      <c r="E33" s="74">
        <f t="shared" ref="E33:I33" si="7">E34+E35+E36+E37</f>
        <v>101013.81</v>
      </c>
      <c r="F33" s="74">
        <f t="shared" si="7"/>
        <v>100052.4</v>
      </c>
      <c r="G33" s="74">
        <f t="shared" si="7"/>
        <v>113877.63</v>
      </c>
      <c r="H33" s="74">
        <f t="shared" si="7"/>
        <v>115301.82999999999</v>
      </c>
      <c r="I33" s="74">
        <f t="shared" si="7"/>
        <v>535713.04</v>
      </c>
    </row>
    <row r="34" spans="1:9" ht="21.75" customHeight="1" x14ac:dyDescent="0.25">
      <c r="A34" s="134"/>
      <c r="B34" s="117"/>
      <c r="C34" s="13" t="s">
        <v>154</v>
      </c>
      <c r="D34" s="74">
        <v>0</v>
      </c>
      <c r="E34" s="74">
        <v>0</v>
      </c>
      <c r="F34" s="75">
        <v>0</v>
      </c>
      <c r="G34" s="76">
        <v>0</v>
      </c>
      <c r="H34" s="76">
        <v>0</v>
      </c>
      <c r="I34" s="76">
        <f t="shared" ref="I34:I37" si="8">SUM(D34:H34)</f>
        <v>0</v>
      </c>
    </row>
    <row r="35" spans="1:9" ht="23.25" customHeight="1" x14ac:dyDescent="0.25">
      <c r="A35" s="134"/>
      <c r="B35" s="117"/>
      <c r="C35" s="13" t="s">
        <v>155</v>
      </c>
      <c r="D35" s="74">
        <v>66503.23</v>
      </c>
      <c r="E35" s="74">
        <v>66503.23</v>
      </c>
      <c r="F35" s="74">
        <v>66503.23</v>
      </c>
      <c r="G35" s="74">
        <v>66503.23</v>
      </c>
      <c r="H35" s="74">
        <v>66503.23</v>
      </c>
      <c r="I35" s="76">
        <f t="shared" si="8"/>
        <v>332516.14999999997</v>
      </c>
    </row>
    <row r="36" spans="1:9" ht="18.75" customHeight="1" x14ac:dyDescent="0.25">
      <c r="A36" s="134"/>
      <c r="B36" s="117"/>
      <c r="C36" s="12" t="s">
        <v>27</v>
      </c>
      <c r="D36" s="74">
        <v>38964.14</v>
      </c>
      <c r="E36" s="74">
        <v>34510.58</v>
      </c>
      <c r="F36" s="75">
        <v>33549.17</v>
      </c>
      <c r="G36" s="76">
        <v>47374.400000000001</v>
      </c>
      <c r="H36" s="76">
        <v>48798.6</v>
      </c>
      <c r="I36" s="76">
        <f t="shared" si="8"/>
        <v>203196.89</v>
      </c>
    </row>
    <row r="37" spans="1:9" ht="18.75" customHeight="1" x14ac:dyDescent="0.25">
      <c r="A37" s="134"/>
      <c r="B37" s="117"/>
      <c r="C37" s="12" t="s">
        <v>28</v>
      </c>
      <c r="D37" s="74">
        <v>0</v>
      </c>
      <c r="E37" s="74">
        <v>0</v>
      </c>
      <c r="F37" s="75">
        <v>0</v>
      </c>
      <c r="G37" s="76">
        <v>0</v>
      </c>
      <c r="H37" s="76">
        <v>0</v>
      </c>
      <c r="I37" s="76">
        <f t="shared" si="8"/>
        <v>0</v>
      </c>
    </row>
    <row r="38" spans="1:9" ht="24.75" customHeight="1" x14ac:dyDescent="0.25">
      <c r="A38" s="134" t="s">
        <v>158</v>
      </c>
      <c r="B38" s="127" t="s">
        <v>129</v>
      </c>
      <c r="C38" s="12" t="s">
        <v>26</v>
      </c>
      <c r="D38" s="74">
        <f>D43+D48+D53+D58+D63+D68+D73+D78</f>
        <v>642.5</v>
      </c>
      <c r="E38" s="74">
        <f t="shared" ref="E38:I38" si="9">E43+E48+E53+E58+E63+E68+E73+E78</f>
        <v>442.5</v>
      </c>
      <c r="F38" s="74">
        <f t="shared" si="9"/>
        <v>240</v>
      </c>
      <c r="G38" s="74">
        <f t="shared" si="9"/>
        <v>1293.2</v>
      </c>
      <c r="H38" s="74">
        <f t="shared" si="9"/>
        <v>1175.9000000000001</v>
      </c>
      <c r="I38" s="74">
        <f t="shared" si="9"/>
        <v>3794.1</v>
      </c>
    </row>
    <row r="39" spans="1:9" ht="22.5" customHeight="1" x14ac:dyDescent="0.25">
      <c r="A39" s="134"/>
      <c r="B39" s="127"/>
      <c r="C39" s="13" t="s">
        <v>154</v>
      </c>
      <c r="D39" s="74">
        <f>D44+D49+D54+D59+D64+D69+D74+D79</f>
        <v>0</v>
      </c>
      <c r="E39" s="74">
        <f t="shared" ref="E39:I39" si="10">E44+E49+E54+E59+E64+E69+E74+E79</f>
        <v>0</v>
      </c>
      <c r="F39" s="74">
        <f t="shared" si="10"/>
        <v>0</v>
      </c>
      <c r="G39" s="74">
        <f t="shared" si="10"/>
        <v>0</v>
      </c>
      <c r="H39" s="74">
        <f t="shared" si="10"/>
        <v>0</v>
      </c>
      <c r="I39" s="74">
        <f t="shared" si="10"/>
        <v>0</v>
      </c>
    </row>
    <row r="40" spans="1:9" ht="24" customHeight="1" x14ac:dyDescent="0.25">
      <c r="A40" s="134"/>
      <c r="B40" s="127"/>
      <c r="C40" s="13" t="s">
        <v>155</v>
      </c>
      <c r="D40" s="74">
        <f t="shared" ref="D40:I42" si="11">D45+D50+D55+D60+D65+D70+D75+D80</f>
        <v>0</v>
      </c>
      <c r="E40" s="74">
        <f t="shared" si="11"/>
        <v>0</v>
      </c>
      <c r="F40" s="74">
        <f t="shared" si="11"/>
        <v>0</v>
      </c>
      <c r="G40" s="74">
        <f t="shared" si="11"/>
        <v>0</v>
      </c>
      <c r="H40" s="74">
        <f t="shared" si="11"/>
        <v>0</v>
      </c>
      <c r="I40" s="74">
        <f t="shared" si="11"/>
        <v>0</v>
      </c>
    </row>
    <row r="41" spans="1:9" ht="24.75" customHeight="1" x14ac:dyDescent="0.25">
      <c r="A41" s="134"/>
      <c r="B41" s="127"/>
      <c r="C41" s="12" t="s">
        <v>27</v>
      </c>
      <c r="D41" s="74">
        <f t="shared" si="11"/>
        <v>642.5</v>
      </c>
      <c r="E41" s="74">
        <f t="shared" si="11"/>
        <v>442.5</v>
      </c>
      <c r="F41" s="74">
        <f t="shared" si="11"/>
        <v>240</v>
      </c>
      <c r="G41" s="74">
        <f t="shared" si="11"/>
        <v>1293.2</v>
      </c>
      <c r="H41" s="74">
        <f t="shared" si="11"/>
        <v>1175.9000000000001</v>
      </c>
      <c r="I41" s="74">
        <f t="shared" si="11"/>
        <v>3794.1</v>
      </c>
    </row>
    <row r="42" spans="1:9" ht="18" customHeight="1" x14ac:dyDescent="0.25">
      <c r="A42" s="134"/>
      <c r="B42" s="127"/>
      <c r="C42" s="12" t="s">
        <v>28</v>
      </c>
      <c r="D42" s="74">
        <f t="shared" si="11"/>
        <v>0</v>
      </c>
      <c r="E42" s="74">
        <f t="shared" si="11"/>
        <v>0</v>
      </c>
      <c r="F42" s="74">
        <f t="shared" si="11"/>
        <v>0</v>
      </c>
      <c r="G42" s="74">
        <f t="shared" si="11"/>
        <v>0</v>
      </c>
      <c r="H42" s="74">
        <f t="shared" si="11"/>
        <v>0</v>
      </c>
      <c r="I42" s="74">
        <f t="shared" si="11"/>
        <v>0</v>
      </c>
    </row>
    <row r="43" spans="1:9" ht="18.75" customHeight="1" x14ac:dyDescent="0.25">
      <c r="A43" s="134" t="s">
        <v>123</v>
      </c>
      <c r="B43" s="117" t="s">
        <v>100</v>
      </c>
      <c r="C43" s="12" t="s">
        <v>26</v>
      </c>
      <c r="D43" s="74">
        <f>D44+D45+D46+D47</f>
        <v>0</v>
      </c>
      <c r="E43" s="74">
        <f t="shared" ref="E43:I43" si="12">E44+E45+E46+E47</f>
        <v>100</v>
      </c>
      <c r="F43" s="74">
        <f t="shared" si="12"/>
        <v>100</v>
      </c>
      <c r="G43" s="74">
        <f t="shared" si="12"/>
        <v>100</v>
      </c>
      <c r="H43" s="74">
        <f t="shared" si="12"/>
        <v>100</v>
      </c>
      <c r="I43" s="74">
        <f t="shared" si="12"/>
        <v>400</v>
      </c>
    </row>
    <row r="44" spans="1:9" ht="24" customHeight="1" x14ac:dyDescent="0.25">
      <c r="A44" s="134"/>
      <c r="B44" s="117"/>
      <c r="C44" s="13" t="s">
        <v>154</v>
      </c>
      <c r="D44" s="74">
        <v>0</v>
      </c>
      <c r="E44" s="74">
        <v>0</v>
      </c>
      <c r="F44" s="75">
        <v>0</v>
      </c>
      <c r="G44" s="76">
        <v>0</v>
      </c>
      <c r="H44" s="76">
        <v>0</v>
      </c>
      <c r="I44" s="76">
        <f t="shared" ref="I44:I47" si="13">SUM(D44:H44)</f>
        <v>0</v>
      </c>
    </row>
    <row r="45" spans="1:9" ht="22.5" customHeight="1" x14ac:dyDescent="0.25">
      <c r="A45" s="134"/>
      <c r="B45" s="117"/>
      <c r="C45" s="13" t="s">
        <v>155</v>
      </c>
      <c r="D45" s="74">
        <v>0</v>
      </c>
      <c r="E45" s="74">
        <v>0</v>
      </c>
      <c r="F45" s="75">
        <v>0</v>
      </c>
      <c r="G45" s="76">
        <v>0</v>
      </c>
      <c r="H45" s="76">
        <v>0</v>
      </c>
      <c r="I45" s="76">
        <f t="shared" si="13"/>
        <v>0</v>
      </c>
    </row>
    <row r="46" spans="1:9" ht="15.75" x14ac:dyDescent="0.25">
      <c r="A46" s="134"/>
      <c r="B46" s="117"/>
      <c r="C46" s="12" t="s">
        <v>27</v>
      </c>
      <c r="D46" s="74">
        <v>0</v>
      </c>
      <c r="E46" s="74">
        <v>100</v>
      </c>
      <c r="F46" s="77">
        <v>100</v>
      </c>
      <c r="G46" s="78">
        <v>100</v>
      </c>
      <c r="H46" s="78">
        <v>100</v>
      </c>
      <c r="I46" s="78">
        <f t="shared" si="13"/>
        <v>400</v>
      </c>
    </row>
    <row r="47" spans="1:9" ht="18" customHeight="1" x14ac:dyDescent="0.25">
      <c r="A47" s="134"/>
      <c r="B47" s="117"/>
      <c r="C47" s="12" t="s">
        <v>28</v>
      </c>
      <c r="D47" s="74">
        <v>0</v>
      </c>
      <c r="E47" s="74">
        <v>0</v>
      </c>
      <c r="F47" s="77">
        <v>0</v>
      </c>
      <c r="G47" s="78">
        <v>0</v>
      </c>
      <c r="H47" s="78">
        <v>0</v>
      </c>
      <c r="I47" s="78">
        <f t="shared" si="13"/>
        <v>0</v>
      </c>
    </row>
    <row r="48" spans="1:9" ht="22.5" customHeight="1" x14ac:dyDescent="0.25">
      <c r="A48" s="134" t="s">
        <v>159</v>
      </c>
      <c r="B48" s="117" t="s">
        <v>110</v>
      </c>
      <c r="C48" s="12" t="s">
        <v>26</v>
      </c>
      <c r="D48" s="74">
        <f>D49+D50+D51+D52</f>
        <v>497.5</v>
      </c>
      <c r="E48" s="74">
        <f t="shared" ref="E48:I48" si="14">E49+E50+E51+E52</f>
        <v>200</v>
      </c>
      <c r="F48" s="74">
        <f t="shared" si="14"/>
        <v>0</v>
      </c>
      <c r="G48" s="74">
        <f t="shared" si="14"/>
        <v>0</v>
      </c>
      <c r="H48" s="74">
        <f t="shared" si="14"/>
        <v>0</v>
      </c>
      <c r="I48" s="74">
        <f t="shared" si="14"/>
        <v>697.5</v>
      </c>
    </row>
    <row r="49" spans="1:9" ht="18.75" customHeight="1" x14ac:dyDescent="0.25">
      <c r="A49" s="134"/>
      <c r="B49" s="117"/>
      <c r="C49" s="13" t="s">
        <v>154</v>
      </c>
      <c r="D49" s="74">
        <v>0</v>
      </c>
      <c r="E49" s="74">
        <v>0</v>
      </c>
      <c r="F49" s="77">
        <v>0</v>
      </c>
      <c r="G49" s="78">
        <v>0</v>
      </c>
      <c r="H49" s="78">
        <v>0</v>
      </c>
      <c r="I49" s="78">
        <f t="shared" ref="I49:I52" si="15">SUM(D49:H49)</f>
        <v>0</v>
      </c>
    </row>
    <row r="50" spans="1:9" ht="18.75" customHeight="1" x14ac:dyDescent="0.25">
      <c r="A50" s="134"/>
      <c r="B50" s="117"/>
      <c r="C50" s="13" t="s">
        <v>155</v>
      </c>
      <c r="D50" s="79">
        <v>0</v>
      </c>
      <c r="E50" s="79">
        <v>0</v>
      </c>
      <c r="F50" s="77">
        <v>0</v>
      </c>
      <c r="G50" s="78">
        <v>0</v>
      </c>
      <c r="H50" s="78">
        <v>0</v>
      </c>
      <c r="I50" s="78">
        <f t="shared" si="15"/>
        <v>0</v>
      </c>
    </row>
    <row r="51" spans="1:9" ht="15.75" x14ac:dyDescent="0.25">
      <c r="A51" s="134"/>
      <c r="B51" s="117"/>
      <c r="C51" s="12" t="s">
        <v>27</v>
      </c>
      <c r="D51" s="74">
        <v>497.5</v>
      </c>
      <c r="E51" s="74">
        <v>200</v>
      </c>
      <c r="F51" s="77">
        <v>0</v>
      </c>
      <c r="G51" s="78">
        <v>0</v>
      </c>
      <c r="H51" s="78">
        <v>0</v>
      </c>
      <c r="I51" s="78">
        <f t="shared" si="15"/>
        <v>697.5</v>
      </c>
    </row>
    <row r="52" spans="1:9" ht="27" customHeight="1" x14ac:dyDescent="0.25">
      <c r="A52" s="134"/>
      <c r="B52" s="117"/>
      <c r="C52" s="12" t="s">
        <v>28</v>
      </c>
      <c r="D52" s="74">
        <v>0</v>
      </c>
      <c r="E52" s="74">
        <v>0</v>
      </c>
      <c r="F52" s="77">
        <v>0</v>
      </c>
      <c r="G52" s="78">
        <v>0</v>
      </c>
      <c r="H52" s="78">
        <v>0</v>
      </c>
      <c r="I52" s="78">
        <f t="shared" si="15"/>
        <v>0</v>
      </c>
    </row>
    <row r="53" spans="1:9" ht="25.5" customHeight="1" x14ac:dyDescent="0.25">
      <c r="A53" s="134" t="s">
        <v>160</v>
      </c>
      <c r="B53" s="117" t="s">
        <v>191</v>
      </c>
      <c r="C53" s="12" t="s">
        <v>26</v>
      </c>
      <c r="D53" s="74">
        <f>D54+D55+D56+D57</f>
        <v>0</v>
      </c>
      <c r="E53" s="74">
        <f t="shared" ref="E53:I53" si="16">E54+E55+E56+E57</f>
        <v>0</v>
      </c>
      <c r="F53" s="74">
        <f t="shared" si="16"/>
        <v>0</v>
      </c>
      <c r="G53" s="74">
        <f t="shared" si="16"/>
        <v>100</v>
      </c>
      <c r="H53" s="74">
        <f t="shared" si="16"/>
        <v>100</v>
      </c>
      <c r="I53" s="74">
        <f t="shared" si="16"/>
        <v>200</v>
      </c>
    </row>
    <row r="54" spans="1:9" ht="24.75" customHeight="1" x14ac:dyDescent="0.25">
      <c r="A54" s="134"/>
      <c r="B54" s="117"/>
      <c r="C54" s="13" t="s">
        <v>154</v>
      </c>
      <c r="D54" s="74">
        <v>0</v>
      </c>
      <c r="E54" s="74">
        <v>0</v>
      </c>
      <c r="F54" s="77">
        <v>0</v>
      </c>
      <c r="G54" s="78">
        <v>0</v>
      </c>
      <c r="H54" s="78">
        <v>0</v>
      </c>
      <c r="I54" s="78">
        <f t="shared" ref="I54:I57" si="17">SUM(D54:H54)</f>
        <v>0</v>
      </c>
    </row>
    <row r="55" spans="1:9" ht="26.25" customHeight="1" x14ac:dyDescent="0.25">
      <c r="A55" s="134"/>
      <c r="B55" s="117"/>
      <c r="C55" s="13" t="s">
        <v>155</v>
      </c>
      <c r="D55" s="74">
        <v>0</v>
      </c>
      <c r="E55" s="74">
        <v>0</v>
      </c>
      <c r="F55" s="77">
        <v>0</v>
      </c>
      <c r="G55" s="78">
        <v>0</v>
      </c>
      <c r="H55" s="78">
        <v>0</v>
      </c>
      <c r="I55" s="78">
        <f t="shared" si="17"/>
        <v>0</v>
      </c>
    </row>
    <row r="56" spans="1:9" ht="18.75" customHeight="1" x14ac:dyDescent="0.25">
      <c r="A56" s="134"/>
      <c r="B56" s="117"/>
      <c r="C56" s="12" t="s">
        <v>27</v>
      </c>
      <c r="D56" s="74">
        <v>0</v>
      </c>
      <c r="E56" s="74">
        <v>0</v>
      </c>
      <c r="F56" s="77">
        <v>0</v>
      </c>
      <c r="G56" s="78">
        <v>100</v>
      </c>
      <c r="H56" s="78">
        <v>100</v>
      </c>
      <c r="I56" s="78">
        <f t="shared" si="17"/>
        <v>200</v>
      </c>
    </row>
    <row r="57" spans="1:9" ht="21.75" customHeight="1" x14ac:dyDescent="0.25">
      <c r="A57" s="134"/>
      <c r="B57" s="117"/>
      <c r="C57" s="12" t="s">
        <v>28</v>
      </c>
      <c r="D57" s="74">
        <v>0</v>
      </c>
      <c r="E57" s="74">
        <v>0</v>
      </c>
      <c r="F57" s="77">
        <v>0</v>
      </c>
      <c r="G57" s="78">
        <v>0</v>
      </c>
      <c r="H57" s="78">
        <v>0</v>
      </c>
      <c r="I57" s="78">
        <f t="shared" si="17"/>
        <v>0</v>
      </c>
    </row>
    <row r="58" spans="1:9" ht="21" customHeight="1" x14ac:dyDescent="0.25">
      <c r="A58" s="131" t="s">
        <v>161</v>
      </c>
      <c r="B58" s="114" t="s">
        <v>58</v>
      </c>
      <c r="C58" s="12" t="s">
        <v>26</v>
      </c>
      <c r="D58" s="74">
        <f>D59+D60+D61+D62</f>
        <v>100</v>
      </c>
      <c r="E58" s="74">
        <f t="shared" ref="E58:I58" si="18">E59+E60+E61+E62</f>
        <v>97.5</v>
      </c>
      <c r="F58" s="74">
        <f t="shared" si="18"/>
        <v>95</v>
      </c>
      <c r="G58" s="74">
        <f t="shared" si="18"/>
        <v>100</v>
      </c>
      <c r="H58" s="74">
        <f t="shared" si="18"/>
        <v>100</v>
      </c>
      <c r="I58" s="74">
        <f t="shared" si="18"/>
        <v>492.5</v>
      </c>
    </row>
    <row r="59" spans="1:9" ht="15.75" x14ac:dyDescent="0.25">
      <c r="A59" s="131"/>
      <c r="B59" s="114"/>
      <c r="C59" s="13" t="s">
        <v>154</v>
      </c>
      <c r="D59" s="74">
        <v>0</v>
      </c>
      <c r="E59" s="74">
        <v>0</v>
      </c>
      <c r="F59" s="77">
        <v>0</v>
      </c>
      <c r="G59" s="78">
        <v>0</v>
      </c>
      <c r="H59" s="78">
        <v>0</v>
      </c>
      <c r="I59" s="78">
        <f t="shared" ref="I59:I62" si="19">SUM(D59:H59)</f>
        <v>0</v>
      </c>
    </row>
    <row r="60" spans="1:9" ht="15.75" x14ac:dyDescent="0.25">
      <c r="A60" s="131"/>
      <c r="B60" s="114"/>
      <c r="C60" s="13" t="s">
        <v>155</v>
      </c>
      <c r="D60" s="74">
        <v>0</v>
      </c>
      <c r="E60" s="74">
        <v>0</v>
      </c>
      <c r="F60" s="77">
        <v>0</v>
      </c>
      <c r="G60" s="78">
        <v>0</v>
      </c>
      <c r="H60" s="78">
        <v>0</v>
      </c>
      <c r="I60" s="78">
        <f t="shared" si="19"/>
        <v>0</v>
      </c>
    </row>
    <row r="61" spans="1:9" ht="15.75" x14ac:dyDescent="0.25">
      <c r="A61" s="131"/>
      <c r="B61" s="114"/>
      <c r="C61" s="12" t="s">
        <v>27</v>
      </c>
      <c r="D61" s="74">
        <v>100</v>
      </c>
      <c r="E61" s="74">
        <v>97.5</v>
      </c>
      <c r="F61" s="77">
        <v>95</v>
      </c>
      <c r="G61" s="78">
        <v>100</v>
      </c>
      <c r="H61" s="78">
        <v>100</v>
      </c>
      <c r="I61" s="78">
        <f t="shared" si="19"/>
        <v>492.5</v>
      </c>
    </row>
    <row r="62" spans="1:9" ht="15.75" x14ac:dyDescent="0.25">
      <c r="A62" s="132"/>
      <c r="B62" s="129"/>
      <c r="C62" s="12" t="s">
        <v>28</v>
      </c>
      <c r="D62" s="74">
        <v>0</v>
      </c>
      <c r="E62" s="74">
        <v>0</v>
      </c>
      <c r="F62" s="77">
        <v>0</v>
      </c>
      <c r="G62" s="78">
        <v>0</v>
      </c>
      <c r="H62" s="78">
        <v>0</v>
      </c>
      <c r="I62" s="78">
        <f t="shared" si="19"/>
        <v>0</v>
      </c>
    </row>
    <row r="63" spans="1:9" ht="23.25" customHeight="1" x14ac:dyDescent="0.25">
      <c r="A63" s="130" t="s">
        <v>126</v>
      </c>
      <c r="B63" s="113" t="s">
        <v>37</v>
      </c>
      <c r="C63" s="12" t="s">
        <v>26</v>
      </c>
      <c r="D63" s="74">
        <f>D64+D65+D66+D67</f>
        <v>0</v>
      </c>
      <c r="E63" s="74">
        <f t="shared" ref="E63:I63" si="20">E64+E65+E66+E67</f>
        <v>0</v>
      </c>
      <c r="F63" s="74">
        <f t="shared" si="20"/>
        <v>0</v>
      </c>
      <c r="G63" s="74">
        <f t="shared" si="20"/>
        <v>709.6</v>
      </c>
      <c r="H63" s="74">
        <f t="shared" si="20"/>
        <v>730.9</v>
      </c>
      <c r="I63" s="74">
        <f t="shared" si="20"/>
        <v>1440.5</v>
      </c>
    </row>
    <row r="64" spans="1:9" ht="15.75" x14ac:dyDescent="0.25">
      <c r="A64" s="131"/>
      <c r="B64" s="114"/>
      <c r="C64" s="13" t="s">
        <v>154</v>
      </c>
      <c r="D64" s="74">
        <v>0</v>
      </c>
      <c r="E64" s="74">
        <v>0</v>
      </c>
      <c r="F64" s="77">
        <v>0</v>
      </c>
      <c r="G64" s="78">
        <v>0</v>
      </c>
      <c r="H64" s="78">
        <v>0</v>
      </c>
      <c r="I64" s="78">
        <f t="shared" ref="I64:I67" si="21">SUM(D64:H64)</f>
        <v>0</v>
      </c>
    </row>
    <row r="65" spans="1:9" ht="15.75" x14ac:dyDescent="0.25">
      <c r="A65" s="131"/>
      <c r="B65" s="114"/>
      <c r="C65" s="13" t="s">
        <v>155</v>
      </c>
      <c r="D65" s="74">
        <v>0</v>
      </c>
      <c r="E65" s="74">
        <v>0</v>
      </c>
      <c r="F65" s="77">
        <v>0</v>
      </c>
      <c r="G65" s="78">
        <v>0</v>
      </c>
      <c r="H65" s="78">
        <v>0</v>
      </c>
      <c r="I65" s="78">
        <f t="shared" si="21"/>
        <v>0</v>
      </c>
    </row>
    <row r="66" spans="1:9" ht="15.75" x14ac:dyDescent="0.25">
      <c r="A66" s="131"/>
      <c r="B66" s="114"/>
      <c r="C66" s="12" t="s">
        <v>27</v>
      </c>
      <c r="D66" s="74">
        <v>0</v>
      </c>
      <c r="E66" s="74">
        <v>0</v>
      </c>
      <c r="F66" s="77">
        <v>0</v>
      </c>
      <c r="G66" s="78">
        <v>709.6</v>
      </c>
      <c r="H66" s="78">
        <v>730.9</v>
      </c>
      <c r="I66" s="78">
        <f t="shared" si="21"/>
        <v>1440.5</v>
      </c>
    </row>
    <row r="67" spans="1:9" ht="15.75" x14ac:dyDescent="0.25">
      <c r="A67" s="132"/>
      <c r="B67" s="129"/>
      <c r="C67" s="12" t="s">
        <v>28</v>
      </c>
      <c r="D67" s="74">
        <v>0</v>
      </c>
      <c r="E67" s="74">
        <v>0</v>
      </c>
      <c r="F67" s="77">
        <v>0</v>
      </c>
      <c r="G67" s="78">
        <v>0</v>
      </c>
      <c r="H67" s="78">
        <v>0</v>
      </c>
      <c r="I67" s="78">
        <f t="shared" si="21"/>
        <v>0</v>
      </c>
    </row>
    <row r="68" spans="1:9" ht="22.5" customHeight="1" x14ac:dyDescent="0.25">
      <c r="A68" s="130" t="s">
        <v>127</v>
      </c>
      <c r="B68" s="140" t="s">
        <v>32</v>
      </c>
      <c r="C68" s="12" t="s">
        <v>26</v>
      </c>
      <c r="D68" s="74">
        <f>D69+D70+D71+D72</f>
        <v>0</v>
      </c>
      <c r="E68" s="74">
        <f t="shared" ref="E68:I68" si="22">E69+E70+E71+E72</f>
        <v>0</v>
      </c>
      <c r="F68" s="74">
        <f t="shared" si="22"/>
        <v>0</v>
      </c>
      <c r="G68" s="74">
        <f t="shared" si="22"/>
        <v>0</v>
      </c>
      <c r="H68" s="74">
        <f t="shared" si="22"/>
        <v>0</v>
      </c>
      <c r="I68" s="74">
        <f t="shared" si="22"/>
        <v>0</v>
      </c>
    </row>
    <row r="69" spans="1:9" ht="15.75" x14ac:dyDescent="0.25">
      <c r="A69" s="131"/>
      <c r="B69" s="141"/>
      <c r="C69" s="13" t="s">
        <v>154</v>
      </c>
      <c r="D69" s="74">
        <v>0</v>
      </c>
      <c r="E69" s="74">
        <v>0</v>
      </c>
      <c r="F69" s="77">
        <v>0</v>
      </c>
      <c r="G69" s="78">
        <v>0</v>
      </c>
      <c r="H69" s="78">
        <v>0</v>
      </c>
      <c r="I69" s="78">
        <f t="shared" ref="I69:I72" si="23">SUM(D69:H69)</f>
        <v>0</v>
      </c>
    </row>
    <row r="70" spans="1:9" ht="15.75" x14ac:dyDescent="0.25">
      <c r="A70" s="131"/>
      <c r="B70" s="141"/>
      <c r="C70" s="13" t="s">
        <v>155</v>
      </c>
      <c r="D70" s="74">
        <v>0</v>
      </c>
      <c r="E70" s="74">
        <v>0</v>
      </c>
      <c r="F70" s="77">
        <v>0</v>
      </c>
      <c r="G70" s="78">
        <v>0</v>
      </c>
      <c r="H70" s="78">
        <v>0</v>
      </c>
      <c r="I70" s="78">
        <f t="shared" si="23"/>
        <v>0</v>
      </c>
    </row>
    <row r="71" spans="1:9" ht="15.75" x14ac:dyDescent="0.25">
      <c r="A71" s="131"/>
      <c r="B71" s="141"/>
      <c r="C71" s="12" t="s">
        <v>27</v>
      </c>
      <c r="D71" s="74">
        <v>0</v>
      </c>
      <c r="E71" s="74">
        <v>0</v>
      </c>
      <c r="F71" s="77">
        <v>0</v>
      </c>
      <c r="G71" s="78">
        <v>0</v>
      </c>
      <c r="H71" s="78">
        <v>0</v>
      </c>
      <c r="I71" s="78">
        <f t="shared" si="23"/>
        <v>0</v>
      </c>
    </row>
    <row r="72" spans="1:9" ht="15.75" x14ac:dyDescent="0.25">
      <c r="A72" s="132"/>
      <c r="B72" s="142"/>
      <c r="C72" s="12" t="s">
        <v>28</v>
      </c>
      <c r="D72" s="74">
        <v>0</v>
      </c>
      <c r="E72" s="74">
        <v>0</v>
      </c>
      <c r="F72" s="77">
        <v>0</v>
      </c>
      <c r="G72" s="78">
        <v>0</v>
      </c>
      <c r="H72" s="78">
        <v>0</v>
      </c>
      <c r="I72" s="78">
        <f t="shared" si="23"/>
        <v>0</v>
      </c>
    </row>
    <row r="73" spans="1:9" ht="15.75" x14ac:dyDescent="0.25">
      <c r="A73" s="130" t="s">
        <v>162</v>
      </c>
      <c r="B73" s="113" t="s">
        <v>12</v>
      </c>
      <c r="C73" s="12" t="s">
        <v>26</v>
      </c>
      <c r="D73" s="74">
        <f>D74+D75+D76+D77</f>
        <v>45</v>
      </c>
      <c r="E73" s="74">
        <f t="shared" ref="E73:I73" si="24">E74+E75+E76+E77</f>
        <v>45</v>
      </c>
      <c r="F73" s="74">
        <f t="shared" si="24"/>
        <v>45</v>
      </c>
      <c r="G73" s="74">
        <f t="shared" si="24"/>
        <v>183.6</v>
      </c>
      <c r="H73" s="74">
        <f t="shared" si="24"/>
        <v>45</v>
      </c>
      <c r="I73" s="74">
        <f t="shared" si="24"/>
        <v>363.6</v>
      </c>
    </row>
    <row r="74" spans="1:9" ht="15.75" x14ac:dyDescent="0.25">
      <c r="A74" s="131"/>
      <c r="B74" s="114"/>
      <c r="C74" s="13" t="s">
        <v>154</v>
      </c>
      <c r="D74" s="74">
        <v>0</v>
      </c>
      <c r="E74" s="74">
        <v>0</v>
      </c>
      <c r="F74" s="77">
        <v>0</v>
      </c>
      <c r="G74" s="78">
        <v>0</v>
      </c>
      <c r="H74" s="78">
        <v>0</v>
      </c>
      <c r="I74" s="78">
        <f t="shared" ref="I74:I77" si="25">SUM(D74:H74)</f>
        <v>0</v>
      </c>
    </row>
    <row r="75" spans="1:9" ht="15.75" x14ac:dyDescent="0.25">
      <c r="A75" s="131"/>
      <c r="B75" s="114"/>
      <c r="C75" s="13" t="s">
        <v>155</v>
      </c>
      <c r="D75" s="74">
        <v>0</v>
      </c>
      <c r="E75" s="74">
        <v>0</v>
      </c>
      <c r="F75" s="77">
        <v>0</v>
      </c>
      <c r="G75" s="78">
        <v>0</v>
      </c>
      <c r="H75" s="78">
        <v>0</v>
      </c>
      <c r="I75" s="78">
        <f t="shared" si="25"/>
        <v>0</v>
      </c>
    </row>
    <row r="76" spans="1:9" ht="15.75" x14ac:dyDescent="0.25">
      <c r="A76" s="131"/>
      <c r="B76" s="114"/>
      <c r="C76" s="12" t="s">
        <v>27</v>
      </c>
      <c r="D76" s="74">
        <v>45</v>
      </c>
      <c r="E76" s="74">
        <v>45</v>
      </c>
      <c r="F76" s="77">
        <v>45</v>
      </c>
      <c r="G76" s="78">
        <v>183.6</v>
      </c>
      <c r="H76" s="78">
        <v>45</v>
      </c>
      <c r="I76" s="78">
        <f t="shared" si="25"/>
        <v>363.6</v>
      </c>
    </row>
    <row r="77" spans="1:9" ht="15.75" x14ac:dyDescent="0.25">
      <c r="A77" s="132"/>
      <c r="B77" s="129"/>
      <c r="C77" s="12" t="s">
        <v>28</v>
      </c>
      <c r="D77" s="74">
        <v>0</v>
      </c>
      <c r="E77" s="74">
        <v>0</v>
      </c>
      <c r="F77" s="77">
        <v>0</v>
      </c>
      <c r="G77" s="78">
        <v>0</v>
      </c>
      <c r="H77" s="78">
        <v>0</v>
      </c>
      <c r="I77" s="78">
        <f t="shared" si="25"/>
        <v>0</v>
      </c>
    </row>
    <row r="78" spans="1:9" ht="21.75" customHeight="1" x14ac:dyDescent="0.25">
      <c r="A78" s="130" t="s">
        <v>194</v>
      </c>
      <c r="B78" s="113" t="s">
        <v>86</v>
      </c>
      <c r="C78" s="12" t="s">
        <v>26</v>
      </c>
      <c r="D78" s="74">
        <f>D79+D80+D81+D82</f>
        <v>0</v>
      </c>
      <c r="E78" s="74">
        <f t="shared" ref="E78:I78" si="26">E79+E80+E81+E82</f>
        <v>0</v>
      </c>
      <c r="F78" s="74">
        <f t="shared" si="26"/>
        <v>0</v>
      </c>
      <c r="G78" s="74">
        <f t="shared" si="26"/>
        <v>100</v>
      </c>
      <c r="H78" s="74">
        <f t="shared" si="26"/>
        <v>100</v>
      </c>
      <c r="I78" s="74">
        <f t="shared" si="26"/>
        <v>200</v>
      </c>
    </row>
    <row r="79" spans="1:9" ht="15.75" x14ac:dyDescent="0.25">
      <c r="A79" s="131"/>
      <c r="B79" s="114"/>
      <c r="C79" s="13" t="s">
        <v>154</v>
      </c>
      <c r="D79" s="74">
        <v>0</v>
      </c>
      <c r="E79" s="74">
        <v>0</v>
      </c>
      <c r="F79" s="77">
        <v>0</v>
      </c>
      <c r="G79" s="78">
        <v>0</v>
      </c>
      <c r="H79" s="78">
        <v>0</v>
      </c>
      <c r="I79" s="78">
        <f t="shared" ref="I79:I82" si="27">SUM(D79:H79)</f>
        <v>0</v>
      </c>
    </row>
    <row r="80" spans="1:9" ht="15.75" x14ac:dyDescent="0.25">
      <c r="A80" s="131"/>
      <c r="B80" s="114"/>
      <c r="C80" s="13" t="s">
        <v>155</v>
      </c>
      <c r="D80" s="74">
        <v>0</v>
      </c>
      <c r="E80" s="74">
        <v>0</v>
      </c>
      <c r="F80" s="77">
        <v>0</v>
      </c>
      <c r="G80" s="78">
        <v>0</v>
      </c>
      <c r="H80" s="78">
        <v>0</v>
      </c>
      <c r="I80" s="78">
        <f t="shared" si="27"/>
        <v>0</v>
      </c>
    </row>
    <row r="81" spans="1:9" ht="15.75" x14ac:dyDescent="0.25">
      <c r="A81" s="131"/>
      <c r="B81" s="114"/>
      <c r="C81" s="12" t="s">
        <v>27</v>
      </c>
      <c r="D81" s="74">
        <v>0</v>
      </c>
      <c r="E81" s="74">
        <v>0</v>
      </c>
      <c r="F81" s="77">
        <v>0</v>
      </c>
      <c r="G81" s="78">
        <v>100</v>
      </c>
      <c r="H81" s="78">
        <v>100</v>
      </c>
      <c r="I81" s="78">
        <f t="shared" si="27"/>
        <v>200</v>
      </c>
    </row>
    <row r="82" spans="1:9" ht="15.75" x14ac:dyDescent="0.25">
      <c r="A82" s="132"/>
      <c r="B82" s="129"/>
      <c r="C82" s="12" t="s">
        <v>28</v>
      </c>
      <c r="D82" s="74">
        <v>0</v>
      </c>
      <c r="E82" s="74">
        <v>0</v>
      </c>
      <c r="F82" s="77">
        <v>0</v>
      </c>
      <c r="G82" s="78">
        <v>0</v>
      </c>
      <c r="H82" s="78">
        <v>0</v>
      </c>
      <c r="I82" s="78">
        <f t="shared" si="27"/>
        <v>0</v>
      </c>
    </row>
    <row r="83" spans="1:9" ht="15.75" x14ac:dyDescent="0.25">
      <c r="A83" s="130" t="s">
        <v>164</v>
      </c>
      <c r="B83" s="133" t="s">
        <v>163</v>
      </c>
      <c r="C83" s="12" t="s">
        <v>26</v>
      </c>
      <c r="D83" s="74">
        <f>D88</f>
        <v>4146.29</v>
      </c>
      <c r="E83" s="74">
        <f t="shared" ref="E83:I83" si="28">E88</f>
        <v>4146.29</v>
      </c>
      <c r="F83" s="74">
        <f t="shared" si="28"/>
        <v>4146.29</v>
      </c>
      <c r="G83" s="74">
        <f t="shared" si="28"/>
        <v>4146.29</v>
      </c>
      <c r="H83" s="74">
        <f t="shared" si="28"/>
        <v>4146.29</v>
      </c>
      <c r="I83" s="74">
        <f t="shared" si="28"/>
        <v>20731.45</v>
      </c>
    </row>
    <row r="84" spans="1:9" ht="15.75" x14ac:dyDescent="0.25">
      <c r="A84" s="131"/>
      <c r="B84" s="121"/>
      <c r="C84" s="13" t="s">
        <v>154</v>
      </c>
      <c r="D84" s="74">
        <f t="shared" ref="D84:I87" si="29">D89</f>
        <v>0</v>
      </c>
      <c r="E84" s="74">
        <f t="shared" si="29"/>
        <v>0</v>
      </c>
      <c r="F84" s="74">
        <f t="shared" si="29"/>
        <v>0</v>
      </c>
      <c r="G84" s="74">
        <f t="shared" si="29"/>
        <v>0</v>
      </c>
      <c r="H84" s="74">
        <f t="shared" si="29"/>
        <v>0</v>
      </c>
      <c r="I84" s="74">
        <f t="shared" si="29"/>
        <v>0</v>
      </c>
    </row>
    <row r="85" spans="1:9" ht="15.75" x14ac:dyDescent="0.25">
      <c r="A85" s="131"/>
      <c r="B85" s="121"/>
      <c r="C85" s="13" t="s">
        <v>155</v>
      </c>
      <c r="D85" s="74">
        <f t="shared" si="29"/>
        <v>4146.29</v>
      </c>
      <c r="E85" s="74">
        <f t="shared" si="29"/>
        <v>4146.29</v>
      </c>
      <c r="F85" s="74">
        <f t="shared" si="29"/>
        <v>4146.29</v>
      </c>
      <c r="G85" s="74">
        <f t="shared" si="29"/>
        <v>4146.29</v>
      </c>
      <c r="H85" s="74">
        <f t="shared" si="29"/>
        <v>4146.29</v>
      </c>
      <c r="I85" s="74">
        <f t="shared" si="29"/>
        <v>20731.45</v>
      </c>
    </row>
    <row r="86" spans="1:9" ht="15.75" x14ac:dyDescent="0.25">
      <c r="A86" s="131"/>
      <c r="B86" s="121"/>
      <c r="C86" s="12" t="s">
        <v>27</v>
      </c>
      <c r="D86" s="74">
        <f t="shared" si="29"/>
        <v>0</v>
      </c>
      <c r="E86" s="74">
        <f t="shared" si="29"/>
        <v>0</v>
      </c>
      <c r="F86" s="74">
        <f t="shared" si="29"/>
        <v>0</v>
      </c>
      <c r="G86" s="74">
        <f t="shared" si="29"/>
        <v>0</v>
      </c>
      <c r="H86" s="74">
        <f t="shared" si="29"/>
        <v>0</v>
      </c>
      <c r="I86" s="74">
        <f t="shared" si="29"/>
        <v>0</v>
      </c>
    </row>
    <row r="87" spans="1:9" ht="15.75" x14ac:dyDescent="0.25">
      <c r="A87" s="132"/>
      <c r="B87" s="122"/>
      <c r="C87" s="12" t="s">
        <v>28</v>
      </c>
      <c r="D87" s="74">
        <f t="shared" si="29"/>
        <v>0</v>
      </c>
      <c r="E87" s="74">
        <f t="shared" si="29"/>
        <v>0</v>
      </c>
      <c r="F87" s="74">
        <f t="shared" si="29"/>
        <v>0</v>
      </c>
      <c r="G87" s="74">
        <f t="shared" si="29"/>
        <v>0</v>
      </c>
      <c r="H87" s="74">
        <f t="shared" si="29"/>
        <v>0</v>
      </c>
      <c r="I87" s="74">
        <f t="shared" si="29"/>
        <v>0</v>
      </c>
    </row>
    <row r="88" spans="1:9" ht="18.75" customHeight="1" x14ac:dyDescent="0.25">
      <c r="A88" s="130" t="s">
        <v>165</v>
      </c>
      <c r="B88" s="113" t="s">
        <v>29</v>
      </c>
      <c r="C88" s="12" t="s">
        <v>26</v>
      </c>
      <c r="D88" s="74">
        <f>D89+D90+D91+D92</f>
        <v>4146.29</v>
      </c>
      <c r="E88" s="74">
        <f t="shared" ref="E88:I88" si="30">E89+E90+E91+E92</f>
        <v>4146.29</v>
      </c>
      <c r="F88" s="74">
        <f t="shared" si="30"/>
        <v>4146.29</v>
      </c>
      <c r="G88" s="74">
        <f t="shared" si="30"/>
        <v>4146.29</v>
      </c>
      <c r="H88" s="74">
        <f t="shared" si="30"/>
        <v>4146.29</v>
      </c>
      <c r="I88" s="74">
        <f t="shared" si="30"/>
        <v>20731.45</v>
      </c>
    </row>
    <row r="89" spans="1:9" ht="15.75" x14ac:dyDescent="0.25">
      <c r="A89" s="131"/>
      <c r="B89" s="114"/>
      <c r="C89" s="13" t="s">
        <v>154</v>
      </c>
      <c r="D89" s="74">
        <v>0</v>
      </c>
      <c r="E89" s="74">
        <v>0</v>
      </c>
      <c r="F89" s="77">
        <v>0</v>
      </c>
      <c r="G89" s="78">
        <v>0</v>
      </c>
      <c r="H89" s="78">
        <v>0</v>
      </c>
      <c r="I89" s="78">
        <f t="shared" ref="I89:I92" si="31">SUM(D89:H89)</f>
        <v>0</v>
      </c>
    </row>
    <row r="90" spans="1:9" ht="15.75" x14ac:dyDescent="0.25">
      <c r="A90" s="131"/>
      <c r="B90" s="114"/>
      <c r="C90" s="13" t="s">
        <v>155</v>
      </c>
      <c r="D90" s="74">
        <v>4146.29</v>
      </c>
      <c r="E90" s="74">
        <v>4146.29</v>
      </c>
      <c r="F90" s="74">
        <v>4146.29</v>
      </c>
      <c r="G90" s="74">
        <v>4146.29</v>
      </c>
      <c r="H90" s="74">
        <v>4146.29</v>
      </c>
      <c r="I90" s="78">
        <f t="shared" si="31"/>
        <v>20731.45</v>
      </c>
    </row>
    <row r="91" spans="1:9" ht="15.75" x14ac:dyDescent="0.25">
      <c r="A91" s="131"/>
      <c r="B91" s="114"/>
      <c r="C91" s="12" t="s">
        <v>27</v>
      </c>
      <c r="D91" s="74">
        <v>0</v>
      </c>
      <c r="E91" s="74">
        <v>0</v>
      </c>
      <c r="F91" s="77">
        <v>0</v>
      </c>
      <c r="G91" s="78">
        <v>0</v>
      </c>
      <c r="H91" s="78">
        <v>0</v>
      </c>
      <c r="I91" s="78">
        <f t="shared" si="31"/>
        <v>0</v>
      </c>
    </row>
    <row r="92" spans="1:9" ht="15.75" x14ac:dyDescent="0.25">
      <c r="A92" s="132"/>
      <c r="B92" s="129"/>
      <c r="C92" s="12" t="s">
        <v>28</v>
      </c>
      <c r="D92" s="74">
        <v>0</v>
      </c>
      <c r="E92" s="74">
        <v>0</v>
      </c>
      <c r="F92" s="77">
        <v>0</v>
      </c>
      <c r="G92" s="78">
        <v>0</v>
      </c>
      <c r="H92" s="78">
        <v>0</v>
      </c>
      <c r="I92" s="78">
        <f t="shared" si="31"/>
        <v>0</v>
      </c>
    </row>
    <row r="93" spans="1:9" ht="27" customHeight="1" x14ac:dyDescent="0.25">
      <c r="A93" s="126" t="s">
        <v>45</v>
      </c>
      <c r="B93" s="127" t="s">
        <v>88</v>
      </c>
      <c r="C93" s="12" t="s">
        <v>26</v>
      </c>
      <c r="D93" s="73">
        <f>D98+D113+D153</f>
        <v>314821.12</v>
      </c>
      <c r="E93" s="73">
        <f t="shared" ref="E93:I93" si="32">E98+E113+E153</f>
        <v>306074.63</v>
      </c>
      <c r="F93" s="73">
        <f t="shared" si="32"/>
        <v>305486.18</v>
      </c>
      <c r="G93" s="73">
        <f t="shared" si="32"/>
        <v>333829.77</v>
      </c>
      <c r="H93" s="73">
        <f t="shared" si="32"/>
        <v>337151.79000000004</v>
      </c>
      <c r="I93" s="73">
        <f t="shared" si="32"/>
        <v>1597363.49</v>
      </c>
    </row>
    <row r="94" spans="1:9" ht="21" customHeight="1" x14ac:dyDescent="0.25">
      <c r="A94" s="126"/>
      <c r="B94" s="127"/>
      <c r="C94" s="13" t="s">
        <v>154</v>
      </c>
      <c r="D94" s="73">
        <f t="shared" ref="D94:I97" si="33">D99+D114+D154</f>
        <v>0</v>
      </c>
      <c r="E94" s="73">
        <f t="shared" si="33"/>
        <v>0</v>
      </c>
      <c r="F94" s="73">
        <f t="shared" si="33"/>
        <v>0</v>
      </c>
      <c r="G94" s="73">
        <f t="shared" si="33"/>
        <v>0</v>
      </c>
      <c r="H94" s="73">
        <f t="shared" si="33"/>
        <v>0</v>
      </c>
      <c r="I94" s="73">
        <f t="shared" si="33"/>
        <v>0</v>
      </c>
    </row>
    <row r="95" spans="1:9" ht="20.25" customHeight="1" x14ac:dyDescent="0.25">
      <c r="A95" s="126"/>
      <c r="B95" s="127"/>
      <c r="C95" s="13" t="s">
        <v>155</v>
      </c>
      <c r="D95" s="73">
        <f t="shared" si="33"/>
        <v>233489.77</v>
      </c>
      <c r="E95" s="73">
        <f t="shared" si="33"/>
        <v>233489.77</v>
      </c>
      <c r="F95" s="73">
        <f t="shared" si="33"/>
        <v>233489.77</v>
      </c>
      <c r="G95" s="73">
        <f t="shared" si="33"/>
        <v>233489.77</v>
      </c>
      <c r="H95" s="73">
        <f t="shared" si="33"/>
        <v>233489.79</v>
      </c>
      <c r="I95" s="73">
        <f t="shared" si="33"/>
        <v>1167448.8699999999</v>
      </c>
    </row>
    <row r="96" spans="1:9" ht="22.5" customHeight="1" x14ac:dyDescent="0.25">
      <c r="A96" s="126"/>
      <c r="B96" s="127"/>
      <c r="C96" s="12" t="s">
        <v>27</v>
      </c>
      <c r="D96" s="73">
        <f t="shared" si="33"/>
        <v>81331.350000000006</v>
      </c>
      <c r="E96" s="73">
        <f t="shared" si="33"/>
        <v>72584.86</v>
      </c>
      <c r="F96" s="73">
        <f t="shared" si="33"/>
        <v>71996.41</v>
      </c>
      <c r="G96" s="73">
        <f t="shared" si="33"/>
        <v>100340</v>
      </c>
      <c r="H96" s="73">
        <f t="shared" si="33"/>
        <v>103662</v>
      </c>
      <c r="I96" s="73">
        <f t="shared" si="33"/>
        <v>429914.62</v>
      </c>
    </row>
    <row r="97" spans="1:9" ht="19.5" customHeight="1" x14ac:dyDescent="0.25">
      <c r="A97" s="126"/>
      <c r="B97" s="127"/>
      <c r="C97" s="12" t="s">
        <v>28</v>
      </c>
      <c r="D97" s="73">
        <f t="shared" si="33"/>
        <v>0</v>
      </c>
      <c r="E97" s="73">
        <f t="shared" si="33"/>
        <v>0</v>
      </c>
      <c r="F97" s="73">
        <f t="shared" si="33"/>
        <v>0</v>
      </c>
      <c r="G97" s="73">
        <f t="shared" si="33"/>
        <v>0</v>
      </c>
      <c r="H97" s="73">
        <f t="shared" si="33"/>
        <v>0</v>
      </c>
      <c r="I97" s="73">
        <f t="shared" si="33"/>
        <v>0</v>
      </c>
    </row>
    <row r="98" spans="1:9" ht="15.75" x14ac:dyDescent="0.25">
      <c r="A98" s="137" t="s">
        <v>16</v>
      </c>
      <c r="B98" s="133" t="s">
        <v>130</v>
      </c>
      <c r="C98" s="62" t="s">
        <v>26</v>
      </c>
      <c r="D98" s="73">
        <f>D103+D108</f>
        <v>298018.52</v>
      </c>
      <c r="E98" s="73">
        <f t="shared" ref="E98:I98" si="34">E103+E108</f>
        <v>289617.63</v>
      </c>
      <c r="F98" s="73">
        <f t="shared" si="34"/>
        <v>289029.18</v>
      </c>
      <c r="G98" s="73">
        <f t="shared" si="34"/>
        <v>316880.77</v>
      </c>
      <c r="H98" s="73">
        <f t="shared" si="34"/>
        <v>319862.78000000003</v>
      </c>
      <c r="I98" s="73">
        <f t="shared" si="34"/>
        <v>1513408.88</v>
      </c>
    </row>
    <row r="99" spans="1:9" ht="15.75" x14ac:dyDescent="0.25">
      <c r="A99" s="138"/>
      <c r="B99" s="121"/>
      <c r="C99" s="63" t="s">
        <v>154</v>
      </c>
      <c r="D99" s="73">
        <f t="shared" ref="D99:I102" si="35">D104+D109</f>
        <v>0</v>
      </c>
      <c r="E99" s="73">
        <f t="shared" si="35"/>
        <v>0</v>
      </c>
      <c r="F99" s="73">
        <f t="shared" si="35"/>
        <v>0</v>
      </c>
      <c r="G99" s="73">
        <f t="shared" si="35"/>
        <v>0</v>
      </c>
      <c r="H99" s="73">
        <f t="shared" si="35"/>
        <v>0</v>
      </c>
      <c r="I99" s="73">
        <f t="shared" si="35"/>
        <v>0</v>
      </c>
    </row>
    <row r="100" spans="1:9" ht="15.75" x14ac:dyDescent="0.25">
      <c r="A100" s="138"/>
      <c r="B100" s="121"/>
      <c r="C100" s="63" t="s">
        <v>155</v>
      </c>
      <c r="D100" s="73">
        <f t="shared" si="35"/>
        <v>217192.77</v>
      </c>
      <c r="E100" s="73">
        <f t="shared" si="35"/>
        <v>217192.77</v>
      </c>
      <c r="F100" s="73">
        <f t="shared" si="35"/>
        <v>217192.77</v>
      </c>
      <c r="G100" s="73">
        <f t="shared" si="35"/>
        <v>217192.77</v>
      </c>
      <c r="H100" s="73">
        <f t="shared" si="35"/>
        <v>217192.78</v>
      </c>
      <c r="I100" s="73">
        <f t="shared" si="35"/>
        <v>1085963.8599999999</v>
      </c>
    </row>
    <row r="101" spans="1:9" ht="15.75" x14ac:dyDescent="0.25">
      <c r="A101" s="138"/>
      <c r="B101" s="121"/>
      <c r="C101" s="62" t="s">
        <v>27</v>
      </c>
      <c r="D101" s="73">
        <f t="shared" si="35"/>
        <v>80825.75</v>
      </c>
      <c r="E101" s="73">
        <f t="shared" si="35"/>
        <v>72424.86</v>
      </c>
      <c r="F101" s="73">
        <f t="shared" si="35"/>
        <v>71836.41</v>
      </c>
      <c r="G101" s="73">
        <f t="shared" si="35"/>
        <v>99688</v>
      </c>
      <c r="H101" s="73">
        <f t="shared" si="35"/>
        <v>102670</v>
      </c>
      <c r="I101" s="73">
        <f t="shared" si="35"/>
        <v>427445.02</v>
      </c>
    </row>
    <row r="102" spans="1:9" ht="15.75" x14ac:dyDescent="0.25">
      <c r="A102" s="139"/>
      <c r="B102" s="122"/>
      <c r="C102" s="62" t="s">
        <v>28</v>
      </c>
      <c r="D102" s="73">
        <f t="shared" si="35"/>
        <v>0</v>
      </c>
      <c r="E102" s="73">
        <f t="shared" si="35"/>
        <v>0</v>
      </c>
      <c r="F102" s="73">
        <f t="shared" si="35"/>
        <v>0</v>
      </c>
      <c r="G102" s="73">
        <f t="shared" si="35"/>
        <v>0</v>
      </c>
      <c r="H102" s="73">
        <f t="shared" si="35"/>
        <v>0</v>
      </c>
      <c r="I102" s="73">
        <f t="shared" si="35"/>
        <v>0</v>
      </c>
    </row>
    <row r="103" spans="1:9" ht="19.5" customHeight="1" x14ac:dyDescent="0.25">
      <c r="A103" s="134" t="s">
        <v>131</v>
      </c>
      <c r="B103" s="117" t="s">
        <v>38</v>
      </c>
      <c r="C103" s="12" t="s">
        <v>26</v>
      </c>
      <c r="D103" s="74">
        <f>D104+D105+D106+D107</f>
        <v>298018.52</v>
      </c>
      <c r="E103" s="74">
        <f t="shared" ref="E103:I103" si="36">E104+E105+E106+E107</f>
        <v>289617.63</v>
      </c>
      <c r="F103" s="74">
        <f t="shared" si="36"/>
        <v>289029.18</v>
      </c>
      <c r="G103" s="74">
        <f t="shared" si="36"/>
        <v>316580.77</v>
      </c>
      <c r="H103" s="74">
        <f t="shared" si="36"/>
        <v>319562.78000000003</v>
      </c>
      <c r="I103" s="74">
        <f t="shared" si="36"/>
        <v>1512808.88</v>
      </c>
    </row>
    <row r="104" spans="1:9" ht="19.5" customHeight="1" x14ac:dyDescent="0.25">
      <c r="A104" s="134"/>
      <c r="B104" s="117"/>
      <c r="C104" s="13" t="s">
        <v>154</v>
      </c>
      <c r="D104" s="79">
        <v>0</v>
      </c>
      <c r="E104" s="74">
        <v>0</v>
      </c>
      <c r="F104" s="77">
        <v>0</v>
      </c>
      <c r="G104" s="78">
        <v>0</v>
      </c>
      <c r="H104" s="78">
        <v>0</v>
      </c>
      <c r="I104" s="78">
        <f t="shared" ref="I104:I172" si="37">SUM(D104:H104)</f>
        <v>0</v>
      </c>
    </row>
    <row r="105" spans="1:9" ht="24" customHeight="1" x14ac:dyDescent="0.25">
      <c r="A105" s="134"/>
      <c r="B105" s="117"/>
      <c r="C105" s="13" t="s">
        <v>155</v>
      </c>
      <c r="D105" s="79">
        <v>217192.77</v>
      </c>
      <c r="E105" s="79">
        <v>217192.77</v>
      </c>
      <c r="F105" s="79">
        <v>217192.77</v>
      </c>
      <c r="G105" s="79">
        <v>217192.77</v>
      </c>
      <c r="H105" s="79">
        <v>217192.78</v>
      </c>
      <c r="I105" s="78">
        <f t="shared" si="37"/>
        <v>1085963.8599999999</v>
      </c>
    </row>
    <row r="106" spans="1:9" ht="24" customHeight="1" x14ac:dyDescent="0.25">
      <c r="A106" s="134"/>
      <c r="B106" s="117"/>
      <c r="C106" s="12" t="s">
        <v>27</v>
      </c>
      <c r="D106" s="79">
        <v>80825.75</v>
      </c>
      <c r="E106" s="74">
        <v>72424.86</v>
      </c>
      <c r="F106" s="77">
        <v>71836.41</v>
      </c>
      <c r="G106" s="78">
        <v>99388</v>
      </c>
      <c r="H106" s="78">
        <v>102370</v>
      </c>
      <c r="I106" s="78">
        <f t="shared" si="37"/>
        <v>426845.02</v>
      </c>
    </row>
    <row r="107" spans="1:9" ht="21.75" customHeight="1" x14ac:dyDescent="0.25">
      <c r="A107" s="134"/>
      <c r="B107" s="117"/>
      <c r="C107" s="12" t="s">
        <v>28</v>
      </c>
      <c r="D107" s="79">
        <v>0</v>
      </c>
      <c r="E107" s="74">
        <v>0</v>
      </c>
      <c r="F107" s="77">
        <v>0</v>
      </c>
      <c r="G107" s="78">
        <v>0</v>
      </c>
      <c r="H107" s="78">
        <v>0</v>
      </c>
      <c r="I107" s="78">
        <f t="shared" si="37"/>
        <v>0</v>
      </c>
    </row>
    <row r="108" spans="1:9" ht="21.75" customHeight="1" x14ac:dyDescent="0.25">
      <c r="A108" s="130" t="s">
        <v>167</v>
      </c>
      <c r="B108" s="113" t="s">
        <v>50</v>
      </c>
      <c r="C108" s="12" t="s">
        <v>26</v>
      </c>
      <c r="D108" s="74">
        <f>D109+D110+D111+D112</f>
        <v>0</v>
      </c>
      <c r="E108" s="74">
        <f t="shared" ref="E108:I108" si="38">E109+E110+E111+E112</f>
        <v>0</v>
      </c>
      <c r="F108" s="74">
        <f>F109+F110+F111+F112</f>
        <v>0</v>
      </c>
      <c r="G108" s="74">
        <f t="shared" si="38"/>
        <v>300</v>
      </c>
      <c r="H108" s="74">
        <f t="shared" si="38"/>
        <v>300</v>
      </c>
      <c r="I108" s="74">
        <f t="shared" si="38"/>
        <v>600</v>
      </c>
    </row>
    <row r="109" spans="1:9" ht="21.75" customHeight="1" x14ac:dyDescent="0.25">
      <c r="A109" s="131"/>
      <c r="B109" s="114"/>
      <c r="C109" s="13" t="s">
        <v>154</v>
      </c>
      <c r="D109" s="79">
        <v>0</v>
      </c>
      <c r="E109" s="74">
        <v>0</v>
      </c>
      <c r="F109" s="77">
        <v>0</v>
      </c>
      <c r="G109" s="78">
        <v>0</v>
      </c>
      <c r="H109" s="78">
        <v>0</v>
      </c>
      <c r="I109" s="78">
        <f t="shared" ref="I109:I112" si="39">SUM(D109:H109)</f>
        <v>0</v>
      </c>
    </row>
    <row r="110" spans="1:9" ht="21.75" customHeight="1" x14ac:dyDescent="0.25">
      <c r="A110" s="131"/>
      <c r="B110" s="114"/>
      <c r="C110" s="13" t="s">
        <v>155</v>
      </c>
      <c r="D110" s="79">
        <v>0</v>
      </c>
      <c r="E110" s="74">
        <v>0</v>
      </c>
      <c r="F110" s="77">
        <v>0</v>
      </c>
      <c r="G110" s="78">
        <v>0</v>
      </c>
      <c r="H110" s="78">
        <v>0</v>
      </c>
      <c r="I110" s="78">
        <f t="shared" si="39"/>
        <v>0</v>
      </c>
    </row>
    <row r="111" spans="1:9" ht="21.75" customHeight="1" x14ac:dyDescent="0.25">
      <c r="A111" s="131"/>
      <c r="B111" s="114"/>
      <c r="C111" s="12" t="s">
        <v>27</v>
      </c>
      <c r="D111" s="79">
        <v>0</v>
      </c>
      <c r="E111" s="74">
        <v>0</v>
      </c>
      <c r="F111" s="77">
        <v>0</v>
      </c>
      <c r="G111" s="78">
        <v>300</v>
      </c>
      <c r="H111" s="78">
        <v>300</v>
      </c>
      <c r="I111" s="78">
        <f t="shared" si="39"/>
        <v>600</v>
      </c>
    </row>
    <row r="112" spans="1:9" ht="21.75" customHeight="1" x14ac:dyDescent="0.25">
      <c r="A112" s="132"/>
      <c r="B112" s="129"/>
      <c r="C112" s="12" t="s">
        <v>28</v>
      </c>
      <c r="D112" s="79">
        <v>0</v>
      </c>
      <c r="E112" s="74">
        <v>0</v>
      </c>
      <c r="F112" s="77">
        <v>0</v>
      </c>
      <c r="G112" s="78">
        <v>0</v>
      </c>
      <c r="H112" s="78">
        <v>0</v>
      </c>
      <c r="I112" s="78">
        <f t="shared" si="39"/>
        <v>0</v>
      </c>
    </row>
    <row r="113" spans="1:9" ht="21.75" customHeight="1" x14ac:dyDescent="0.25">
      <c r="A113" s="130" t="s">
        <v>14</v>
      </c>
      <c r="B113" s="133" t="s">
        <v>132</v>
      </c>
      <c r="C113" s="62" t="s">
        <v>26</v>
      </c>
      <c r="D113" s="73">
        <f>D118+D123+D128+D133+D138+D143+D148</f>
        <v>505.6</v>
      </c>
      <c r="E113" s="73">
        <f t="shared" ref="E113:I113" si="40">E118+E123+E128+E133+E138+E143+E148</f>
        <v>160</v>
      </c>
      <c r="F113" s="73">
        <f t="shared" si="40"/>
        <v>160</v>
      </c>
      <c r="G113" s="73">
        <f t="shared" si="40"/>
        <v>552</v>
      </c>
      <c r="H113" s="73">
        <f t="shared" si="40"/>
        <v>892</v>
      </c>
      <c r="I113" s="73">
        <f t="shared" si="40"/>
        <v>2269.6</v>
      </c>
    </row>
    <row r="114" spans="1:9" ht="21.75" customHeight="1" x14ac:dyDescent="0.25">
      <c r="A114" s="131"/>
      <c r="B114" s="121"/>
      <c r="C114" s="63" t="s">
        <v>154</v>
      </c>
      <c r="D114" s="73">
        <f t="shared" ref="D114:I117" si="41">D119+D124+D129+D134+D139+D144+D149</f>
        <v>0</v>
      </c>
      <c r="E114" s="73">
        <f t="shared" si="41"/>
        <v>0</v>
      </c>
      <c r="F114" s="73">
        <f t="shared" si="41"/>
        <v>0</v>
      </c>
      <c r="G114" s="73">
        <f t="shared" si="41"/>
        <v>0</v>
      </c>
      <c r="H114" s="73">
        <f t="shared" si="41"/>
        <v>0</v>
      </c>
      <c r="I114" s="73">
        <f t="shared" si="41"/>
        <v>0</v>
      </c>
    </row>
    <row r="115" spans="1:9" ht="21.75" customHeight="1" x14ac:dyDescent="0.25">
      <c r="A115" s="131"/>
      <c r="B115" s="121"/>
      <c r="C115" s="63" t="s">
        <v>155</v>
      </c>
      <c r="D115" s="73">
        <f t="shared" si="41"/>
        <v>0</v>
      </c>
      <c r="E115" s="73">
        <f t="shared" si="41"/>
        <v>0</v>
      </c>
      <c r="F115" s="73">
        <f t="shared" si="41"/>
        <v>0</v>
      </c>
      <c r="G115" s="73">
        <f t="shared" si="41"/>
        <v>0</v>
      </c>
      <c r="H115" s="73">
        <f t="shared" si="41"/>
        <v>0</v>
      </c>
      <c r="I115" s="73">
        <f t="shared" si="41"/>
        <v>0</v>
      </c>
    </row>
    <row r="116" spans="1:9" ht="21.75" customHeight="1" x14ac:dyDescent="0.25">
      <c r="A116" s="131"/>
      <c r="B116" s="121"/>
      <c r="C116" s="62" t="s">
        <v>27</v>
      </c>
      <c r="D116" s="73">
        <f t="shared" si="41"/>
        <v>505.6</v>
      </c>
      <c r="E116" s="73">
        <f t="shared" si="41"/>
        <v>160</v>
      </c>
      <c r="F116" s="73">
        <f t="shared" si="41"/>
        <v>160</v>
      </c>
      <c r="G116" s="73">
        <f t="shared" si="41"/>
        <v>552</v>
      </c>
      <c r="H116" s="73">
        <f t="shared" si="41"/>
        <v>892</v>
      </c>
      <c r="I116" s="73">
        <f t="shared" si="41"/>
        <v>2269.6</v>
      </c>
    </row>
    <row r="117" spans="1:9" ht="21.75" customHeight="1" x14ac:dyDescent="0.25">
      <c r="A117" s="132"/>
      <c r="B117" s="122"/>
      <c r="C117" s="62" t="s">
        <v>28</v>
      </c>
      <c r="D117" s="73">
        <f t="shared" si="41"/>
        <v>0</v>
      </c>
      <c r="E117" s="73">
        <f t="shared" si="41"/>
        <v>0</v>
      </c>
      <c r="F117" s="73">
        <f t="shared" si="41"/>
        <v>0</v>
      </c>
      <c r="G117" s="73">
        <f t="shared" si="41"/>
        <v>0</v>
      </c>
      <c r="H117" s="73">
        <f t="shared" si="41"/>
        <v>0</v>
      </c>
      <c r="I117" s="73">
        <f t="shared" si="41"/>
        <v>0</v>
      </c>
    </row>
    <row r="118" spans="1:9" ht="21.75" customHeight="1" x14ac:dyDescent="0.25">
      <c r="A118" s="130" t="s">
        <v>111</v>
      </c>
      <c r="B118" s="113" t="s">
        <v>104</v>
      </c>
      <c r="C118" s="12" t="s">
        <v>26</v>
      </c>
      <c r="D118" s="74">
        <f>D119+D120+D121+D122</f>
        <v>0</v>
      </c>
      <c r="E118" s="74">
        <f t="shared" ref="E118:I118" si="42">E119+E120+E121+E122</f>
        <v>0</v>
      </c>
      <c r="F118" s="74">
        <f t="shared" si="42"/>
        <v>0</v>
      </c>
      <c r="G118" s="74">
        <f t="shared" si="42"/>
        <v>0</v>
      </c>
      <c r="H118" s="74">
        <f t="shared" si="42"/>
        <v>0</v>
      </c>
      <c r="I118" s="74">
        <f t="shared" si="42"/>
        <v>0</v>
      </c>
    </row>
    <row r="119" spans="1:9" ht="21.75" customHeight="1" x14ac:dyDescent="0.25">
      <c r="A119" s="131"/>
      <c r="B119" s="114"/>
      <c r="C119" s="13" t="s">
        <v>154</v>
      </c>
      <c r="D119" s="79">
        <v>0</v>
      </c>
      <c r="E119" s="74">
        <v>0</v>
      </c>
      <c r="F119" s="77">
        <v>0</v>
      </c>
      <c r="G119" s="78">
        <v>0</v>
      </c>
      <c r="H119" s="78">
        <v>0</v>
      </c>
      <c r="I119" s="78">
        <f t="shared" ref="I119:I122" si="43">SUM(D119:H119)</f>
        <v>0</v>
      </c>
    </row>
    <row r="120" spans="1:9" ht="21.75" customHeight="1" x14ac:dyDescent="0.25">
      <c r="A120" s="131"/>
      <c r="B120" s="114"/>
      <c r="C120" s="13" t="s">
        <v>155</v>
      </c>
      <c r="D120" s="79">
        <v>0</v>
      </c>
      <c r="E120" s="74">
        <v>0</v>
      </c>
      <c r="F120" s="77">
        <v>0</v>
      </c>
      <c r="G120" s="78">
        <v>0</v>
      </c>
      <c r="H120" s="78">
        <v>0</v>
      </c>
      <c r="I120" s="78">
        <f t="shared" si="43"/>
        <v>0</v>
      </c>
    </row>
    <row r="121" spans="1:9" ht="21.75" customHeight="1" x14ac:dyDescent="0.25">
      <c r="A121" s="131"/>
      <c r="B121" s="114"/>
      <c r="C121" s="12" t="s">
        <v>27</v>
      </c>
      <c r="D121" s="79">
        <v>0</v>
      </c>
      <c r="E121" s="74">
        <v>0</v>
      </c>
      <c r="F121" s="77">
        <v>0</v>
      </c>
      <c r="G121" s="78">
        <v>0</v>
      </c>
      <c r="H121" s="78">
        <v>0</v>
      </c>
      <c r="I121" s="78">
        <f t="shared" si="43"/>
        <v>0</v>
      </c>
    </row>
    <row r="122" spans="1:9" ht="21.75" customHeight="1" x14ac:dyDescent="0.25">
      <c r="A122" s="132"/>
      <c r="B122" s="129"/>
      <c r="C122" s="12" t="s">
        <v>28</v>
      </c>
      <c r="D122" s="79">
        <v>0</v>
      </c>
      <c r="E122" s="74">
        <v>0</v>
      </c>
      <c r="F122" s="77">
        <v>0</v>
      </c>
      <c r="G122" s="78">
        <v>0</v>
      </c>
      <c r="H122" s="78">
        <v>0</v>
      </c>
      <c r="I122" s="78">
        <f t="shared" si="43"/>
        <v>0</v>
      </c>
    </row>
    <row r="123" spans="1:9" ht="23.25" customHeight="1" x14ac:dyDescent="0.25">
      <c r="A123" s="130" t="s">
        <v>133</v>
      </c>
      <c r="B123" s="113" t="s">
        <v>105</v>
      </c>
      <c r="C123" s="12" t="s">
        <v>26</v>
      </c>
      <c r="D123" s="74">
        <f>D124+D125+D126+D127</f>
        <v>0</v>
      </c>
      <c r="E123" s="74">
        <f t="shared" ref="E123:I123" si="44">E124+E125+E126+E127</f>
        <v>10</v>
      </c>
      <c r="F123" s="74">
        <f t="shared" si="44"/>
        <v>10</v>
      </c>
      <c r="G123" s="74">
        <f t="shared" si="44"/>
        <v>200</v>
      </c>
      <c r="H123" s="74">
        <f t="shared" si="44"/>
        <v>200</v>
      </c>
      <c r="I123" s="74">
        <f t="shared" si="44"/>
        <v>420</v>
      </c>
    </row>
    <row r="124" spans="1:9" ht="18.75" customHeight="1" x14ac:dyDescent="0.25">
      <c r="A124" s="131"/>
      <c r="B124" s="114"/>
      <c r="C124" s="13" t="s">
        <v>154</v>
      </c>
      <c r="D124" s="79">
        <v>0</v>
      </c>
      <c r="E124" s="74">
        <v>0</v>
      </c>
      <c r="F124" s="77">
        <v>0</v>
      </c>
      <c r="G124" s="78">
        <v>0</v>
      </c>
      <c r="H124" s="78">
        <v>0</v>
      </c>
      <c r="I124" s="78">
        <f t="shared" ref="I124:I127" si="45">SUM(D124:H124)</f>
        <v>0</v>
      </c>
    </row>
    <row r="125" spans="1:9" ht="15.75" x14ac:dyDescent="0.25">
      <c r="A125" s="131"/>
      <c r="B125" s="114"/>
      <c r="C125" s="13" t="s">
        <v>155</v>
      </c>
      <c r="D125" s="79">
        <v>0</v>
      </c>
      <c r="E125" s="74">
        <v>0</v>
      </c>
      <c r="F125" s="77">
        <v>0</v>
      </c>
      <c r="G125" s="78">
        <v>0</v>
      </c>
      <c r="H125" s="78">
        <v>0</v>
      </c>
      <c r="I125" s="78">
        <f t="shared" si="45"/>
        <v>0</v>
      </c>
    </row>
    <row r="126" spans="1:9" ht="15.75" x14ac:dyDescent="0.25">
      <c r="A126" s="131"/>
      <c r="B126" s="114"/>
      <c r="C126" s="12" t="s">
        <v>27</v>
      </c>
      <c r="D126" s="79">
        <v>0</v>
      </c>
      <c r="E126" s="74">
        <v>10</v>
      </c>
      <c r="F126" s="77">
        <v>10</v>
      </c>
      <c r="G126" s="78">
        <v>200</v>
      </c>
      <c r="H126" s="78">
        <v>200</v>
      </c>
      <c r="I126" s="78">
        <f t="shared" si="45"/>
        <v>420</v>
      </c>
    </row>
    <row r="127" spans="1:9" ht="15.75" x14ac:dyDescent="0.25">
      <c r="A127" s="132"/>
      <c r="B127" s="129"/>
      <c r="C127" s="12" t="s">
        <v>28</v>
      </c>
      <c r="D127" s="79">
        <v>0</v>
      </c>
      <c r="E127" s="74">
        <v>0</v>
      </c>
      <c r="F127" s="77">
        <v>0</v>
      </c>
      <c r="G127" s="78">
        <v>0</v>
      </c>
      <c r="H127" s="78">
        <v>0</v>
      </c>
      <c r="I127" s="78">
        <f t="shared" si="45"/>
        <v>0</v>
      </c>
    </row>
    <row r="128" spans="1:9" ht="15.75" x14ac:dyDescent="0.25">
      <c r="A128" s="130" t="s">
        <v>112</v>
      </c>
      <c r="B128" s="113" t="s">
        <v>12</v>
      </c>
      <c r="C128" s="12" t="s">
        <v>26</v>
      </c>
      <c r="D128" s="74">
        <f>D129+D130+D131+D132</f>
        <v>235.6</v>
      </c>
      <c r="E128" s="74">
        <f t="shared" ref="E128:I128" si="46">E129+E130+E131+E132</f>
        <v>50</v>
      </c>
      <c r="F128" s="74">
        <f t="shared" si="46"/>
        <v>50</v>
      </c>
      <c r="G128" s="74">
        <f t="shared" si="46"/>
        <v>75</v>
      </c>
      <c r="H128" s="74">
        <f t="shared" si="46"/>
        <v>412.7</v>
      </c>
      <c r="I128" s="74">
        <f t="shared" si="46"/>
        <v>823.3</v>
      </c>
    </row>
    <row r="129" spans="1:9" ht="15.75" x14ac:dyDescent="0.25">
      <c r="A129" s="131"/>
      <c r="B129" s="114"/>
      <c r="C129" s="13" t="s">
        <v>154</v>
      </c>
      <c r="D129" s="79">
        <v>0</v>
      </c>
      <c r="E129" s="74">
        <v>0</v>
      </c>
      <c r="F129" s="77">
        <v>0</v>
      </c>
      <c r="G129" s="78">
        <v>0</v>
      </c>
      <c r="H129" s="78">
        <v>0</v>
      </c>
      <c r="I129" s="78">
        <f t="shared" ref="I129:I132" si="47">SUM(D129:H129)</f>
        <v>0</v>
      </c>
    </row>
    <row r="130" spans="1:9" ht="15.75" x14ac:dyDescent="0.25">
      <c r="A130" s="131"/>
      <c r="B130" s="114"/>
      <c r="C130" s="13" t="s">
        <v>155</v>
      </c>
      <c r="D130" s="79">
        <v>0</v>
      </c>
      <c r="E130" s="74">
        <v>0</v>
      </c>
      <c r="F130" s="77">
        <v>0</v>
      </c>
      <c r="G130" s="78">
        <v>0</v>
      </c>
      <c r="H130" s="78">
        <v>0</v>
      </c>
      <c r="I130" s="78">
        <f t="shared" si="47"/>
        <v>0</v>
      </c>
    </row>
    <row r="131" spans="1:9" ht="15.75" x14ac:dyDescent="0.25">
      <c r="A131" s="131"/>
      <c r="B131" s="114"/>
      <c r="C131" s="12" t="s">
        <v>27</v>
      </c>
      <c r="D131" s="79">
        <v>235.6</v>
      </c>
      <c r="E131" s="74">
        <v>50</v>
      </c>
      <c r="F131" s="77">
        <v>50</v>
      </c>
      <c r="G131" s="78">
        <v>75</v>
      </c>
      <c r="H131" s="78">
        <v>412.7</v>
      </c>
      <c r="I131" s="78">
        <f t="shared" si="47"/>
        <v>823.3</v>
      </c>
    </row>
    <row r="132" spans="1:9" ht="15.75" x14ac:dyDescent="0.25">
      <c r="A132" s="132"/>
      <c r="B132" s="129"/>
      <c r="C132" s="12" t="s">
        <v>28</v>
      </c>
      <c r="D132" s="79">
        <v>0</v>
      </c>
      <c r="E132" s="74">
        <v>0</v>
      </c>
      <c r="F132" s="77">
        <v>0</v>
      </c>
      <c r="G132" s="78">
        <v>0</v>
      </c>
      <c r="H132" s="78">
        <v>0</v>
      </c>
      <c r="I132" s="78">
        <f t="shared" si="47"/>
        <v>0</v>
      </c>
    </row>
    <row r="133" spans="1:9" ht="15.75" x14ac:dyDescent="0.25">
      <c r="A133" s="130" t="s">
        <v>168</v>
      </c>
      <c r="B133" s="113" t="s">
        <v>190</v>
      </c>
      <c r="C133" s="12" t="s">
        <v>26</v>
      </c>
      <c r="D133" s="74">
        <f>D134+D135+D136+D137</f>
        <v>70</v>
      </c>
      <c r="E133" s="74">
        <f t="shared" ref="E133:I133" si="48">E134+E135+E136+E137</f>
        <v>50</v>
      </c>
      <c r="F133" s="74">
        <f t="shared" si="48"/>
        <v>50</v>
      </c>
      <c r="G133" s="74">
        <f t="shared" si="48"/>
        <v>77</v>
      </c>
      <c r="H133" s="74">
        <f t="shared" si="48"/>
        <v>79.3</v>
      </c>
      <c r="I133" s="74">
        <f t="shared" si="48"/>
        <v>326.3</v>
      </c>
    </row>
    <row r="134" spans="1:9" ht="15.75" x14ac:dyDescent="0.25">
      <c r="A134" s="131"/>
      <c r="B134" s="114"/>
      <c r="C134" s="13" t="s">
        <v>154</v>
      </c>
      <c r="D134" s="79">
        <v>0</v>
      </c>
      <c r="E134" s="74">
        <v>0</v>
      </c>
      <c r="F134" s="77">
        <v>0</v>
      </c>
      <c r="G134" s="78">
        <v>0</v>
      </c>
      <c r="H134" s="78">
        <v>0</v>
      </c>
      <c r="I134" s="78">
        <f t="shared" ref="I134:I137" si="49">SUM(D134:H134)</f>
        <v>0</v>
      </c>
    </row>
    <row r="135" spans="1:9" ht="15.75" x14ac:dyDescent="0.25">
      <c r="A135" s="131"/>
      <c r="B135" s="114"/>
      <c r="C135" s="13" t="s">
        <v>155</v>
      </c>
      <c r="D135" s="79">
        <v>0</v>
      </c>
      <c r="E135" s="74">
        <v>0</v>
      </c>
      <c r="F135" s="77">
        <v>0</v>
      </c>
      <c r="G135" s="78">
        <v>0</v>
      </c>
      <c r="H135" s="78">
        <v>0</v>
      </c>
      <c r="I135" s="78">
        <f t="shared" si="49"/>
        <v>0</v>
      </c>
    </row>
    <row r="136" spans="1:9" ht="15.75" x14ac:dyDescent="0.25">
      <c r="A136" s="131"/>
      <c r="B136" s="114"/>
      <c r="C136" s="12" t="s">
        <v>27</v>
      </c>
      <c r="D136" s="79">
        <v>70</v>
      </c>
      <c r="E136" s="74">
        <v>50</v>
      </c>
      <c r="F136" s="77">
        <v>50</v>
      </c>
      <c r="G136" s="78">
        <v>77</v>
      </c>
      <c r="H136" s="78">
        <v>79.3</v>
      </c>
      <c r="I136" s="78">
        <f t="shared" si="49"/>
        <v>326.3</v>
      </c>
    </row>
    <row r="137" spans="1:9" ht="15.75" x14ac:dyDescent="0.25">
      <c r="A137" s="132"/>
      <c r="B137" s="129"/>
      <c r="C137" s="12" t="s">
        <v>28</v>
      </c>
      <c r="D137" s="79">
        <v>0</v>
      </c>
      <c r="E137" s="74">
        <v>0</v>
      </c>
      <c r="F137" s="77">
        <v>0</v>
      </c>
      <c r="G137" s="78">
        <v>0</v>
      </c>
      <c r="H137" s="78">
        <v>0</v>
      </c>
      <c r="I137" s="78">
        <f t="shared" si="49"/>
        <v>0</v>
      </c>
    </row>
    <row r="138" spans="1:9" ht="15.75" x14ac:dyDescent="0.25">
      <c r="A138" s="130" t="s">
        <v>114</v>
      </c>
      <c r="B138" s="113" t="s">
        <v>86</v>
      </c>
      <c r="C138" s="12" t="s">
        <v>26</v>
      </c>
      <c r="D138" s="74">
        <f>D139+D140+D141+D142</f>
        <v>200</v>
      </c>
      <c r="E138" s="74">
        <f t="shared" ref="E138:I138" si="50">E139+E140+E141+E142</f>
        <v>50</v>
      </c>
      <c r="F138" s="74">
        <f t="shared" si="50"/>
        <v>50</v>
      </c>
      <c r="G138" s="74">
        <f t="shared" si="50"/>
        <v>200</v>
      </c>
      <c r="H138" s="74">
        <f t="shared" si="50"/>
        <v>200</v>
      </c>
      <c r="I138" s="74">
        <f t="shared" si="50"/>
        <v>700</v>
      </c>
    </row>
    <row r="139" spans="1:9" ht="15.75" x14ac:dyDescent="0.25">
      <c r="A139" s="131"/>
      <c r="B139" s="114"/>
      <c r="C139" s="13" t="s">
        <v>154</v>
      </c>
      <c r="D139" s="79">
        <v>0</v>
      </c>
      <c r="E139" s="74">
        <v>0</v>
      </c>
      <c r="F139" s="77">
        <v>0</v>
      </c>
      <c r="G139" s="78">
        <v>0</v>
      </c>
      <c r="H139" s="78">
        <v>0</v>
      </c>
      <c r="I139" s="78">
        <f t="shared" ref="I139:I142" si="51">SUM(D139:H139)</f>
        <v>0</v>
      </c>
    </row>
    <row r="140" spans="1:9" ht="15.75" x14ac:dyDescent="0.25">
      <c r="A140" s="131"/>
      <c r="B140" s="114"/>
      <c r="C140" s="13" t="s">
        <v>155</v>
      </c>
      <c r="D140" s="79">
        <v>0</v>
      </c>
      <c r="E140" s="74">
        <v>0</v>
      </c>
      <c r="F140" s="77">
        <v>0</v>
      </c>
      <c r="G140" s="78">
        <v>0</v>
      </c>
      <c r="H140" s="78">
        <v>0</v>
      </c>
      <c r="I140" s="78">
        <f t="shared" si="51"/>
        <v>0</v>
      </c>
    </row>
    <row r="141" spans="1:9" ht="15.75" x14ac:dyDescent="0.25">
      <c r="A141" s="131"/>
      <c r="B141" s="114"/>
      <c r="C141" s="12" t="s">
        <v>27</v>
      </c>
      <c r="D141" s="79">
        <v>200</v>
      </c>
      <c r="E141" s="74">
        <v>50</v>
      </c>
      <c r="F141" s="77">
        <v>50</v>
      </c>
      <c r="G141" s="78">
        <v>200</v>
      </c>
      <c r="H141" s="78">
        <v>200</v>
      </c>
      <c r="I141" s="78">
        <f t="shared" si="51"/>
        <v>700</v>
      </c>
    </row>
    <row r="142" spans="1:9" ht="15.75" x14ac:dyDescent="0.25">
      <c r="A142" s="132"/>
      <c r="B142" s="129"/>
      <c r="C142" s="12" t="s">
        <v>28</v>
      </c>
      <c r="D142" s="79">
        <v>0</v>
      </c>
      <c r="E142" s="74">
        <v>0</v>
      </c>
      <c r="F142" s="77">
        <v>0</v>
      </c>
      <c r="G142" s="78">
        <v>0</v>
      </c>
      <c r="H142" s="78">
        <v>0</v>
      </c>
      <c r="I142" s="78">
        <f t="shared" si="51"/>
        <v>0</v>
      </c>
    </row>
    <row r="143" spans="1:9" ht="15.75" x14ac:dyDescent="0.25">
      <c r="A143" s="130" t="s">
        <v>115</v>
      </c>
      <c r="B143" s="113" t="s">
        <v>39</v>
      </c>
      <c r="C143" s="12" t="s">
        <v>26</v>
      </c>
      <c r="D143" s="74">
        <f>D144+D145+D146+D147</f>
        <v>0</v>
      </c>
      <c r="E143" s="74">
        <f t="shared" ref="E143:I143" si="52">E144+E145+E146+E147</f>
        <v>0</v>
      </c>
      <c r="F143" s="74">
        <f t="shared" si="52"/>
        <v>0</v>
      </c>
      <c r="G143" s="74">
        <f t="shared" si="52"/>
        <v>0</v>
      </c>
      <c r="H143" s="74">
        <f t="shared" si="52"/>
        <v>0</v>
      </c>
      <c r="I143" s="74">
        <f t="shared" si="52"/>
        <v>0</v>
      </c>
    </row>
    <row r="144" spans="1:9" ht="15.75" x14ac:dyDescent="0.25">
      <c r="A144" s="131"/>
      <c r="B144" s="114"/>
      <c r="C144" s="13" t="s">
        <v>154</v>
      </c>
      <c r="D144" s="79">
        <v>0</v>
      </c>
      <c r="E144" s="74">
        <v>0</v>
      </c>
      <c r="F144" s="77">
        <v>0</v>
      </c>
      <c r="G144" s="78">
        <v>0</v>
      </c>
      <c r="H144" s="78">
        <v>0</v>
      </c>
      <c r="I144" s="78">
        <f t="shared" ref="I144:I147" si="53">SUM(D144:H144)</f>
        <v>0</v>
      </c>
    </row>
    <row r="145" spans="1:9" ht="15.75" x14ac:dyDescent="0.25">
      <c r="A145" s="131"/>
      <c r="B145" s="114"/>
      <c r="C145" s="13" t="s">
        <v>155</v>
      </c>
      <c r="D145" s="79">
        <v>0</v>
      </c>
      <c r="E145" s="74">
        <v>0</v>
      </c>
      <c r="F145" s="77">
        <v>0</v>
      </c>
      <c r="G145" s="78">
        <v>0</v>
      </c>
      <c r="H145" s="78">
        <v>0</v>
      </c>
      <c r="I145" s="78">
        <f t="shared" si="53"/>
        <v>0</v>
      </c>
    </row>
    <row r="146" spans="1:9" ht="15.75" x14ac:dyDescent="0.25">
      <c r="A146" s="131"/>
      <c r="B146" s="114"/>
      <c r="C146" s="12" t="s">
        <v>27</v>
      </c>
      <c r="D146" s="79">
        <v>0</v>
      </c>
      <c r="E146" s="74">
        <v>0</v>
      </c>
      <c r="F146" s="77">
        <v>0</v>
      </c>
      <c r="G146" s="78">
        <v>0</v>
      </c>
      <c r="H146" s="78">
        <v>0</v>
      </c>
      <c r="I146" s="78">
        <f t="shared" si="53"/>
        <v>0</v>
      </c>
    </row>
    <row r="147" spans="1:9" ht="15.75" x14ac:dyDescent="0.25">
      <c r="A147" s="132"/>
      <c r="B147" s="129"/>
      <c r="C147" s="12" t="s">
        <v>28</v>
      </c>
      <c r="D147" s="79">
        <v>0</v>
      </c>
      <c r="E147" s="74">
        <v>0</v>
      </c>
      <c r="F147" s="77">
        <v>0</v>
      </c>
      <c r="G147" s="78">
        <v>0</v>
      </c>
      <c r="H147" s="78">
        <v>0</v>
      </c>
      <c r="I147" s="78">
        <f t="shared" si="53"/>
        <v>0</v>
      </c>
    </row>
    <row r="148" spans="1:9" ht="24" customHeight="1" x14ac:dyDescent="0.25">
      <c r="A148" s="134" t="s">
        <v>116</v>
      </c>
      <c r="B148" s="117" t="s">
        <v>36</v>
      </c>
      <c r="C148" s="12" t="s">
        <v>26</v>
      </c>
      <c r="D148" s="74">
        <f>D149+D150+D151+D152</f>
        <v>0</v>
      </c>
      <c r="E148" s="74">
        <f t="shared" ref="E148:I148" si="54">E149+E150+E151+E152</f>
        <v>0</v>
      </c>
      <c r="F148" s="74">
        <f t="shared" si="54"/>
        <v>0</v>
      </c>
      <c r="G148" s="74">
        <f t="shared" si="54"/>
        <v>0</v>
      </c>
      <c r="H148" s="74">
        <f t="shared" si="54"/>
        <v>0</v>
      </c>
      <c r="I148" s="74">
        <f t="shared" si="54"/>
        <v>0</v>
      </c>
    </row>
    <row r="149" spans="1:9" ht="21.75" customHeight="1" x14ac:dyDescent="0.25">
      <c r="A149" s="134"/>
      <c r="B149" s="117"/>
      <c r="C149" s="13" t="s">
        <v>154</v>
      </c>
      <c r="D149" s="74">
        <v>0</v>
      </c>
      <c r="E149" s="74">
        <v>0</v>
      </c>
      <c r="F149" s="77">
        <v>0</v>
      </c>
      <c r="G149" s="78">
        <v>0</v>
      </c>
      <c r="H149" s="78">
        <v>0</v>
      </c>
      <c r="I149" s="78">
        <f t="shared" si="37"/>
        <v>0</v>
      </c>
    </row>
    <row r="150" spans="1:9" ht="21" customHeight="1" x14ac:dyDescent="0.25">
      <c r="A150" s="134"/>
      <c r="B150" s="117"/>
      <c r="C150" s="13" t="s">
        <v>155</v>
      </c>
      <c r="D150" s="74">
        <v>0</v>
      </c>
      <c r="E150" s="74">
        <v>0</v>
      </c>
      <c r="F150" s="77">
        <v>0</v>
      </c>
      <c r="G150" s="78">
        <v>0</v>
      </c>
      <c r="H150" s="78">
        <v>0</v>
      </c>
      <c r="I150" s="78">
        <f t="shared" si="37"/>
        <v>0</v>
      </c>
    </row>
    <row r="151" spans="1:9" ht="15.75" x14ac:dyDescent="0.25">
      <c r="A151" s="134"/>
      <c r="B151" s="117"/>
      <c r="C151" s="12" t="s">
        <v>27</v>
      </c>
      <c r="D151" s="74">
        <v>0</v>
      </c>
      <c r="E151" s="74">
        <v>0</v>
      </c>
      <c r="F151" s="77">
        <v>0</v>
      </c>
      <c r="G151" s="78">
        <v>0</v>
      </c>
      <c r="H151" s="78">
        <v>0</v>
      </c>
      <c r="I151" s="78">
        <f t="shared" si="37"/>
        <v>0</v>
      </c>
    </row>
    <row r="152" spans="1:9" ht="20.25" customHeight="1" x14ac:dyDescent="0.25">
      <c r="A152" s="134"/>
      <c r="B152" s="117"/>
      <c r="C152" s="12" t="s">
        <v>28</v>
      </c>
      <c r="D152" s="74">
        <v>0</v>
      </c>
      <c r="E152" s="74">
        <v>0</v>
      </c>
      <c r="F152" s="77">
        <v>0</v>
      </c>
      <c r="G152" s="78">
        <v>0</v>
      </c>
      <c r="H152" s="78">
        <v>0</v>
      </c>
      <c r="I152" s="78">
        <f t="shared" si="37"/>
        <v>0</v>
      </c>
    </row>
    <row r="153" spans="1:9" ht="22.5" customHeight="1" x14ac:dyDescent="0.25">
      <c r="A153" s="135" t="s">
        <v>31</v>
      </c>
      <c r="B153" s="127" t="s">
        <v>134</v>
      </c>
      <c r="C153" s="62" t="s">
        <v>26</v>
      </c>
      <c r="D153" s="72">
        <f>D158+D163+D168</f>
        <v>16297</v>
      </c>
      <c r="E153" s="72">
        <f t="shared" ref="E153:I153" si="55">E158+E163+E168</f>
        <v>16297</v>
      </c>
      <c r="F153" s="72">
        <f t="shared" si="55"/>
        <v>16297</v>
      </c>
      <c r="G153" s="72">
        <f t="shared" si="55"/>
        <v>16397</v>
      </c>
      <c r="H153" s="72">
        <f t="shared" si="55"/>
        <v>16397.010000000002</v>
      </c>
      <c r="I153" s="72">
        <f t="shared" si="55"/>
        <v>81685.010000000009</v>
      </c>
    </row>
    <row r="154" spans="1:9" ht="19.5" customHeight="1" x14ac:dyDescent="0.25">
      <c r="A154" s="135"/>
      <c r="B154" s="127"/>
      <c r="C154" s="63" t="s">
        <v>154</v>
      </c>
      <c r="D154" s="72">
        <f t="shared" ref="D154:I157" si="56">D159+D164+D169</f>
        <v>0</v>
      </c>
      <c r="E154" s="72">
        <f t="shared" si="56"/>
        <v>0</v>
      </c>
      <c r="F154" s="72">
        <f t="shared" si="56"/>
        <v>0</v>
      </c>
      <c r="G154" s="72">
        <f t="shared" si="56"/>
        <v>0</v>
      </c>
      <c r="H154" s="72">
        <f t="shared" si="56"/>
        <v>0</v>
      </c>
      <c r="I154" s="72">
        <f t="shared" si="56"/>
        <v>0</v>
      </c>
    </row>
    <row r="155" spans="1:9" ht="19.5" customHeight="1" x14ac:dyDescent="0.25">
      <c r="A155" s="135"/>
      <c r="B155" s="127"/>
      <c r="C155" s="63" t="s">
        <v>155</v>
      </c>
      <c r="D155" s="72">
        <f t="shared" si="56"/>
        <v>16297</v>
      </c>
      <c r="E155" s="72">
        <f t="shared" si="56"/>
        <v>16297</v>
      </c>
      <c r="F155" s="72">
        <f t="shared" si="56"/>
        <v>16297</v>
      </c>
      <c r="G155" s="72">
        <f t="shared" si="56"/>
        <v>16297</v>
      </c>
      <c r="H155" s="72">
        <f t="shared" si="56"/>
        <v>16297.01</v>
      </c>
      <c r="I155" s="72">
        <f t="shared" si="56"/>
        <v>81485.010000000009</v>
      </c>
    </row>
    <row r="156" spans="1:9" ht="20.25" customHeight="1" x14ac:dyDescent="0.25">
      <c r="A156" s="135"/>
      <c r="B156" s="127"/>
      <c r="C156" s="62" t="s">
        <v>27</v>
      </c>
      <c r="D156" s="72">
        <f t="shared" si="56"/>
        <v>0</v>
      </c>
      <c r="E156" s="72">
        <f t="shared" si="56"/>
        <v>0</v>
      </c>
      <c r="F156" s="72">
        <f t="shared" si="56"/>
        <v>0</v>
      </c>
      <c r="G156" s="72">
        <f t="shared" si="56"/>
        <v>100</v>
      </c>
      <c r="H156" s="72">
        <f t="shared" si="56"/>
        <v>100</v>
      </c>
      <c r="I156" s="72">
        <f t="shared" si="56"/>
        <v>200</v>
      </c>
    </row>
    <row r="157" spans="1:9" ht="24" customHeight="1" x14ac:dyDescent="0.25">
      <c r="A157" s="135"/>
      <c r="B157" s="127"/>
      <c r="C157" s="62" t="s">
        <v>28</v>
      </c>
      <c r="D157" s="72">
        <f t="shared" si="56"/>
        <v>0</v>
      </c>
      <c r="E157" s="72">
        <f t="shared" si="56"/>
        <v>0</v>
      </c>
      <c r="F157" s="72">
        <f t="shared" si="56"/>
        <v>0</v>
      </c>
      <c r="G157" s="72">
        <f t="shared" si="56"/>
        <v>0</v>
      </c>
      <c r="H157" s="72">
        <f t="shared" si="56"/>
        <v>0</v>
      </c>
      <c r="I157" s="72">
        <f t="shared" si="56"/>
        <v>0</v>
      </c>
    </row>
    <row r="158" spans="1:9" ht="22.5" customHeight="1" x14ac:dyDescent="0.25">
      <c r="A158" s="130" t="s">
        <v>169</v>
      </c>
      <c r="B158" s="113" t="s">
        <v>84</v>
      </c>
      <c r="C158" s="12" t="s">
        <v>26</v>
      </c>
      <c r="D158" s="74">
        <f>D159+D160+D161+D162</f>
        <v>0</v>
      </c>
      <c r="E158" s="74">
        <f t="shared" ref="E158:I158" si="57">E159+E160+E161+E162</f>
        <v>0</v>
      </c>
      <c r="F158" s="74">
        <f t="shared" si="57"/>
        <v>0</v>
      </c>
      <c r="G158" s="74">
        <f t="shared" si="57"/>
        <v>100</v>
      </c>
      <c r="H158" s="74">
        <f t="shared" si="57"/>
        <v>100</v>
      </c>
      <c r="I158" s="74">
        <f t="shared" si="57"/>
        <v>200</v>
      </c>
    </row>
    <row r="159" spans="1:9" ht="19.5" customHeight="1" x14ac:dyDescent="0.25">
      <c r="A159" s="131"/>
      <c r="B159" s="114"/>
      <c r="C159" s="13" t="s">
        <v>154</v>
      </c>
      <c r="D159" s="74">
        <v>0</v>
      </c>
      <c r="E159" s="74">
        <v>0</v>
      </c>
      <c r="F159" s="80">
        <v>0</v>
      </c>
      <c r="G159" s="81">
        <v>0</v>
      </c>
      <c r="H159" s="81">
        <v>0</v>
      </c>
      <c r="I159" s="81">
        <f t="shared" ref="I159:I162" si="58">SUM(D159:H159)</f>
        <v>0</v>
      </c>
    </row>
    <row r="160" spans="1:9" ht="24.75" customHeight="1" x14ac:dyDescent="0.25">
      <c r="A160" s="131"/>
      <c r="B160" s="114"/>
      <c r="C160" s="13" t="s">
        <v>155</v>
      </c>
      <c r="D160" s="74">
        <v>0</v>
      </c>
      <c r="E160" s="74">
        <v>0</v>
      </c>
      <c r="F160" s="80">
        <v>0</v>
      </c>
      <c r="G160" s="81">
        <v>0</v>
      </c>
      <c r="H160" s="81">
        <v>0</v>
      </c>
      <c r="I160" s="81">
        <f t="shared" si="58"/>
        <v>0</v>
      </c>
    </row>
    <row r="161" spans="1:9" ht="22.5" customHeight="1" x14ac:dyDescent="0.25">
      <c r="A161" s="131"/>
      <c r="B161" s="114"/>
      <c r="C161" s="12" t="s">
        <v>27</v>
      </c>
      <c r="D161" s="74">
        <v>0</v>
      </c>
      <c r="E161" s="74">
        <v>0</v>
      </c>
      <c r="F161" s="80">
        <v>0</v>
      </c>
      <c r="G161" s="81">
        <v>100</v>
      </c>
      <c r="H161" s="81">
        <v>100</v>
      </c>
      <c r="I161" s="81">
        <f t="shared" si="58"/>
        <v>200</v>
      </c>
    </row>
    <row r="162" spans="1:9" ht="21" customHeight="1" x14ac:dyDescent="0.25">
      <c r="A162" s="132"/>
      <c r="B162" s="129"/>
      <c r="C162" s="12" t="s">
        <v>28</v>
      </c>
      <c r="D162" s="74">
        <v>0</v>
      </c>
      <c r="E162" s="74">
        <v>0</v>
      </c>
      <c r="F162" s="80">
        <v>0</v>
      </c>
      <c r="G162" s="81">
        <v>0</v>
      </c>
      <c r="H162" s="81">
        <v>0</v>
      </c>
      <c r="I162" s="81">
        <f t="shared" si="58"/>
        <v>0</v>
      </c>
    </row>
    <row r="163" spans="1:9" ht="23.25" customHeight="1" x14ac:dyDescent="0.25">
      <c r="A163" s="134" t="s">
        <v>170</v>
      </c>
      <c r="B163" s="117" t="s">
        <v>171</v>
      </c>
      <c r="C163" s="12" t="s">
        <v>26</v>
      </c>
      <c r="D163" s="74">
        <f>D164+D165+D166+D167</f>
        <v>12938.94</v>
      </c>
      <c r="E163" s="74">
        <f t="shared" ref="E163:I163" si="59">E164+E165+E166+E167</f>
        <v>12938.94</v>
      </c>
      <c r="F163" s="74">
        <f t="shared" si="59"/>
        <v>12938.94</v>
      </c>
      <c r="G163" s="74">
        <f t="shared" si="59"/>
        <v>12938.94</v>
      </c>
      <c r="H163" s="74">
        <f t="shared" si="59"/>
        <v>12938.95</v>
      </c>
      <c r="I163" s="74">
        <f t="shared" si="59"/>
        <v>64694.710000000006</v>
      </c>
    </row>
    <row r="164" spans="1:9" ht="21" customHeight="1" x14ac:dyDescent="0.25">
      <c r="A164" s="134"/>
      <c r="B164" s="117"/>
      <c r="C164" s="13" t="s">
        <v>154</v>
      </c>
      <c r="D164" s="74">
        <v>0</v>
      </c>
      <c r="E164" s="74">
        <v>0</v>
      </c>
      <c r="F164" s="77">
        <v>0</v>
      </c>
      <c r="G164" s="78">
        <v>0</v>
      </c>
      <c r="H164" s="78">
        <v>0</v>
      </c>
      <c r="I164" s="78">
        <f t="shared" si="37"/>
        <v>0</v>
      </c>
    </row>
    <row r="165" spans="1:9" ht="22.5" customHeight="1" x14ac:dyDescent="0.25">
      <c r="A165" s="134"/>
      <c r="B165" s="117"/>
      <c r="C165" s="13" t="s">
        <v>155</v>
      </c>
      <c r="D165" s="79">
        <v>12938.94</v>
      </c>
      <c r="E165" s="79">
        <v>12938.94</v>
      </c>
      <c r="F165" s="79">
        <v>12938.94</v>
      </c>
      <c r="G165" s="79">
        <v>12938.94</v>
      </c>
      <c r="H165" s="79">
        <v>12938.95</v>
      </c>
      <c r="I165" s="77">
        <f t="shared" si="37"/>
        <v>64694.710000000006</v>
      </c>
    </row>
    <row r="166" spans="1:9" ht="15.75" x14ac:dyDescent="0.25">
      <c r="A166" s="134"/>
      <c r="B166" s="117"/>
      <c r="C166" s="12" t="s">
        <v>27</v>
      </c>
      <c r="D166" s="74">
        <v>0</v>
      </c>
      <c r="E166" s="74">
        <v>0</v>
      </c>
      <c r="F166" s="77">
        <v>0</v>
      </c>
      <c r="G166" s="78">
        <v>0</v>
      </c>
      <c r="H166" s="78">
        <v>0</v>
      </c>
      <c r="I166" s="78">
        <f t="shared" si="37"/>
        <v>0</v>
      </c>
    </row>
    <row r="167" spans="1:9" ht="15.75" x14ac:dyDescent="0.25">
      <c r="A167" s="134"/>
      <c r="B167" s="117"/>
      <c r="C167" s="12" t="s">
        <v>28</v>
      </c>
      <c r="D167" s="74">
        <v>0</v>
      </c>
      <c r="E167" s="74">
        <v>0</v>
      </c>
      <c r="F167" s="77">
        <v>0</v>
      </c>
      <c r="G167" s="78">
        <v>0</v>
      </c>
      <c r="H167" s="78">
        <v>0</v>
      </c>
      <c r="I167" s="78">
        <f t="shared" si="37"/>
        <v>0</v>
      </c>
    </row>
    <row r="168" spans="1:9" ht="20.25" customHeight="1" x14ac:dyDescent="0.25">
      <c r="A168" s="134" t="s">
        <v>172</v>
      </c>
      <c r="B168" s="117" t="s">
        <v>173</v>
      </c>
      <c r="C168" s="12" t="s">
        <v>26</v>
      </c>
      <c r="D168" s="74">
        <f>D169+D170+D171+D172</f>
        <v>3358.06</v>
      </c>
      <c r="E168" s="74">
        <f t="shared" ref="E168:I168" si="60">E169+E170+E171+E172</f>
        <v>3358.06</v>
      </c>
      <c r="F168" s="74">
        <f t="shared" si="60"/>
        <v>3358.06</v>
      </c>
      <c r="G168" s="74">
        <f t="shared" si="60"/>
        <v>3358.06</v>
      </c>
      <c r="H168" s="74">
        <f t="shared" si="60"/>
        <v>3358.06</v>
      </c>
      <c r="I168" s="74">
        <f t="shared" si="60"/>
        <v>16790.3</v>
      </c>
    </row>
    <row r="169" spans="1:9" ht="14.25" customHeight="1" x14ac:dyDescent="0.25">
      <c r="A169" s="134"/>
      <c r="B169" s="117"/>
      <c r="C169" s="13" t="s">
        <v>154</v>
      </c>
      <c r="D169" s="74">
        <v>0</v>
      </c>
      <c r="E169" s="74">
        <v>0</v>
      </c>
      <c r="F169" s="77">
        <v>0</v>
      </c>
      <c r="G169" s="78">
        <v>0</v>
      </c>
      <c r="H169" s="78">
        <v>0</v>
      </c>
      <c r="I169" s="78">
        <f t="shared" si="37"/>
        <v>0</v>
      </c>
    </row>
    <row r="170" spans="1:9" ht="20.25" customHeight="1" x14ac:dyDescent="0.25">
      <c r="A170" s="134"/>
      <c r="B170" s="117"/>
      <c r="C170" s="13" t="s">
        <v>155</v>
      </c>
      <c r="D170" s="74">
        <v>3358.06</v>
      </c>
      <c r="E170" s="74">
        <v>3358.06</v>
      </c>
      <c r="F170" s="74">
        <v>3358.06</v>
      </c>
      <c r="G170" s="74">
        <v>3358.06</v>
      </c>
      <c r="H170" s="74">
        <v>3358.06</v>
      </c>
      <c r="I170" s="78">
        <f t="shared" si="37"/>
        <v>16790.3</v>
      </c>
    </row>
    <row r="171" spans="1:9" ht="15.75" x14ac:dyDescent="0.25">
      <c r="A171" s="134"/>
      <c r="B171" s="117"/>
      <c r="C171" s="12" t="s">
        <v>27</v>
      </c>
      <c r="D171" s="74">
        <v>0</v>
      </c>
      <c r="E171" s="74">
        <v>0</v>
      </c>
      <c r="F171" s="77">
        <v>0</v>
      </c>
      <c r="G171" s="78">
        <v>0</v>
      </c>
      <c r="H171" s="78">
        <v>0</v>
      </c>
      <c r="I171" s="78">
        <f t="shared" si="37"/>
        <v>0</v>
      </c>
    </row>
    <row r="172" spans="1:9" ht="15.75" customHeight="1" x14ac:dyDescent="0.25">
      <c r="A172" s="134"/>
      <c r="B172" s="117"/>
      <c r="C172" s="12" t="s">
        <v>28</v>
      </c>
      <c r="D172" s="74">
        <v>0</v>
      </c>
      <c r="E172" s="74">
        <v>0</v>
      </c>
      <c r="F172" s="77">
        <v>0</v>
      </c>
      <c r="G172" s="78">
        <v>0</v>
      </c>
      <c r="H172" s="78">
        <v>0</v>
      </c>
      <c r="I172" s="78">
        <f t="shared" si="37"/>
        <v>0</v>
      </c>
    </row>
    <row r="173" spans="1:9" ht="21.75" customHeight="1" x14ac:dyDescent="0.25">
      <c r="A173" s="135" t="s">
        <v>174</v>
      </c>
      <c r="B173" s="127" t="s">
        <v>109</v>
      </c>
      <c r="C173" s="62" t="s">
        <v>26</v>
      </c>
      <c r="D173" s="73">
        <f>D178+D203</f>
        <v>20300.5</v>
      </c>
      <c r="E173" s="73">
        <f t="shared" ref="E173:I173" si="61">E178+E203</f>
        <v>15870.5</v>
      </c>
      <c r="F173" s="73">
        <f t="shared" si="61"/>
        <v>12391.38</v>
      </c>
      <c r="G173" s="73">
        <f t="shared" si="61"/>
        <v>23487.200000000001</v>
      </c>
      <c r="H173" s="73">
        <f t="shared" si="61"/>
        <v>24022.6</v>
      </c>
      <c r="I173" s="73">
        <f t="shared" si="61"/>
        <v>96072.180000000008</v>
      </c>
    </row>
    <row r="174" spans="1:9" ht="27" customHeight="1" x14ac:dyDescent="0.25">
      <c r="A174" s="135"/>
      <c r="B174" s="127"/>
      <c r="C174" s="63" t="s">
        <v>154</v>
      </c>
      <c r="D174" s="73">
        <f t="shared" ref="D174:I177" si="62">D179+D204</f>
        <v>0</v>
      </c>
      <c r="E174" s="73">
        <f t="shared" si="62"/>
        <v>0</v>
      </c>
      <c r="F174" s="73">
        <f t="shared" si="62"/>
        <v>0</v>
      </c>
      <c r="G174" s="73">
        <f t="shared" si="62"/>
        <v>0</v>
      </c>
      <c r="H174" s="73">
        <f t="shared" si="62"/>
        <v>0</v>
      </c>
      <c r="I174" s="73">
        <f t="shared" si="62"/>
        <v>0</v>
      </c>
    </row>
    <row r="175" spans="1:9" ht="21.75" customHeight="1" x14ac:dyDescent="0.25">
      <c r="A175" s="135"/>
      <c r="B175" s="127"/>
      <c r="C175" s="63" t="s">
        <v>155</v>
      </c>
      <c r="D175" s="73">
        <f t="shared" si="62"/>
        <v>0</v>
      </c>
      <c r="E175" s="73">
        <f t="shared" si="62"/>
        <v>0</v>
      </c>
      <c r="F175" s="73">
        <f t="shared" si="62"/>
        <v>0</v>
      </c>
      <c r="G175" s="73">
        <f t="shared" si="62"/>
        <v>0</v>
      </c>
      <c r="H175" s="73">
        <f t="shared" si="62"/>
        <v>0</v>
      </c>
      <c r="I175" s="73">
        <f t="shared" si="62"/>
        <v>0</v>
      </c>
    </row>
    <row r="176" spans="1:9" ht="19.5" customHeight="1" x14ac:dyDescent="0.25">
      <c r="A176" s="135"/>
      <c r="B176" s="127"/>
      <c r="C176" s="62" t="s">
        <v>27</v>
      </c>
      <c r="D176" s="73">
        <f t="shared" si="62"/>
        <v>20300.5</v>
      </c>
      <c r="E176" s="73">
        <f t="shared" si="62"/>
        <v>15870.5</v>
      </c>
      <c r="F176" s="73">
        <f t="shared" si="62"/>
        <v>12391.38</v>
      </c>
      <c r="G176" s="73">
        <f t="shared" si="62"/>
        <v>23487.200000000001</v>
      </c>
      <c r="H176" s="73">
        <f t="shared" si="62"/>
        <v>24022.6</v>
      </c>
      <c r="I176" s="73">
        <f t="shared" si="62"/>
        <v>96072.180000000008</v>
      </c>
    </row>
    <row r="177" spans="1:9" ht="15.75" x14ac:dyDescent="0.25">
      <c r="A177" s="135"/>
      <c r="B177" s="127"/>
      <c r="C177" s="62" t="s">
        <v>28</v>
      </c>
      <c r="D177" s="73">
        <f t="shared" si="62"/>
        <v>0</v>
      </c>
      <c r="E177" s="73">
        <f t="shared" si="62"/>
        <v>0</v>
      </c>
      <c r="F177" s="73">
        <f t="shared" si="62"/>
        <v>0</v>
      </c>
      <c r="G177" s="73">
        <f t="shared" si="62"/>
        <v>0</v>
      </c>
      <c r="H177" s="73">
        <f t="shared" si="62"/>
        <v>0</v>
      </c>
      <c r="I177" s="73">
        <f t="shared" si="62"/>
        <v>0</v>
      </c>
    </row>
    <row r="178" spans="1:9" ht="15.75" x14ac:dyDescent="0.25">
      <c r="A178" s="130" t="s">
        <v>34</v>
      </c>
      <c r="B178" s="133" t="s">
        <v>140</v>
      </c>
      <c r="C178" s="12" t="s">
        <v>26</v>
      </c>
      <c r="D178" s="73">
        <f>D183+D188+D193+D198</f>
        <v>20080</v>
      </c>
      <c r="E178" s="73">
        <f t="shared" ref="E178:I178" si="63">E183+E188+E193+E198</f>
        <v>15775</v>
      </c>
      <c r="F178" s="73">
        <f t="shared" si="63"/>
        <v>12300.88</v>
      </c>
      <c r="G178" s="73">
        <f t="shared" si="63"/>
        <v>23200.400000000001</v>
      </c>
      <c r="H178" s="73">
        <f t="shared" si="63"/>
        <v>23895.8</v>
      </c>
      <c r="I178" s="73">
        <f t="shared" si="63"/>
        <v>95252.08</v>
      </c>
    </row>
    <row r="179" spans="1:9" ht="15.75" x14ac:dyDescent="0.25">
      <c r="A179" s="131"/>
      <c r="B179" s="121"/>
      <c r="C179" s="13" t="s">
        <v>154</v>
      </c>
      <c r="D179" s="73">
        <f t="shared" ref="D179:I182" si="64">D184+D189+D194+D199</f>
        <v>0</v>
      </c>
      <c r="E179" s="73">
        <f t="shared" si="64"/>
        <v>0</v>
      </c>
      <c r="F179" s="73">
        <f t="shared" si="64"/>
        <v>0</v>
      </c>
      <c r="G179" s="73">
        <f t="shared" si="64"/>
        <v>0</v>
      </c>
      <c r="H179" s="73">
        <f t="shared" si="64"/>
        <v>0</v>
      </c>
      <c r="I179" s="73">
        <f t="shared" si="64"/>
        <v>0</v>
      </c>
    </row>
    <row r="180" spans="1:9" ht="15.75" x14ac:dyDescent="0.25">
      <c r="A180" s="131"/>
      <c r="B180" s="121"/>
      <c r="C180" s="13" t="s">
        <v>155</v>
      </c>
      <c r="D180" s="73">
        <f t="shared" si="64"/>
        <v>0</v>
      </c>
      <c r="E180" s="73">
        <f t="shared" si="64"/>
        <v>0</v>
      </c>
      <c r="F180" s="73">
        <f t="shared" si="64"/>
        <v>0</v>
      </c>
      <c r="G180" s="73">
        <f t="shared" si="64"/>
        <v>0</v>
      </c>
      <c r="H180" s="73">
        <f t="shared" si="64"/>
        <v>0</v>
      </c>
      <c r="I180" s="73">
        <f t="shared" si="64"/>
        <v>0</v>
      </c>
    </row>
    <row r="181" spans="1:9" ht="15.75" x14ac:dyDescent="0.25">
      <c r="A181" s="131"/>
      <c r="B181" s="121"/>
      <c r="C181" s="12" t="s">
        <v>27</v>
      </c>
      <c r="D181" s="73">
        <f t="shared" si="64"/>
        <v>20080</v>
      </c>
      <c r="E181" s="73">
        <f t="shared" si="64"/>
        <v>15775</v>
      </c>
      <c r="F181" s="73">
        <f t="shared" si="64"/>
        <v>12300.88</v>
      </c>
      <c r="G181" s="73">
        <f t="shared" si="64"/>
        <v>23200.400000000001</v>
      </c>
      <c r="H181" s="73">
        <f t="shared" si="64"/>
        <v>23895.8</v>
      </c>
      <c r="I181" s="73">
        <f t="shared" si="64"/>
        <v>95252.08</v>
      </c>
    </row>
    <row r="182" spans="1:9" ht="15.75" x14ac:dyDescent="0.25">
      <c r="A182" s="132"/>
      <c r="B182" s="122"/>
      <c r="C182" s="12" t="s">
        <v>28</v>
      </c>
      <c r="D182" s="73">
        <f t="shared" si="64"/>
        <v>0</v>
      </c>
      <c r="E182" s="73">
        <f t="shared" si="64"/>
        <v>0</v>
      </c>
      <c r="F182" s="73">
        <f t="shared" si="64"/>
        <v>0</v>
      </c>
      <c r="G182" s="73">
        <f t="shared" si="64"/>
        <v>0</v>
      </c>
      <c r="H182" s="73">
        <f t="shared" si="64"/>
        <v>0</v>
      </c>
      <c r="I182" s="73">
        <f t="shared" si="64"/>
        <v>0</v>
      </c>
    </row>
    <row r="183" spans="1:9" ht="27" customHeight="1" x14ac:dyDescent="0.25">
      <c r="A183" s="130" t="s">
        <v>166</v>
      </c>
      <c r="B183" s="113" t="s">
        <v>13</v>
      </c>
      <c r="C183" s="12" t="s">
        <v>26</v>
      </c>
      <c r="D183" s="74">
        <f>D184+D185+D186+D187</f>
        <v>80</v>
      </c>
      <c r="E183" s="74">
        <f t="shared" ref="E183:I183" si="65">E184+E185+E186+E187</f>
        <v>10</v>
      </c>
      <c r="F183" s="74">
        <f t="shared" si="65"/>
        <v>5</v>
      </c>
      <c r="G183" s="74">
        <f t="shared" si="65"/>
        <v>10</v>
      </c>
      <c r="H183" s="74">
        <f t="shared" si="65"/>
        <v>10</v>
      </c>
      <c r="I183" s="74">
        <f t="shared" si="65"/>
        <v>115</v>
      </c>
    </row>
    <row r="184" spans="1:9" ht="15.75" x14ac:dyDescent="0.25">
      <c r="A184" s="131"/>
      <c r="B184" s="114"/>
      <c r="C184" s="13" t="s">
        <v>154</v>
      </c>
      <c r="D184" s="79">
        <v>0</v>
      </c>
      <c r="E184" s="74">
        <v>0</v>
      </c>
      <c r="F184" s="79">
        <v>0</v>
      </c>
      <c r="G184" s="74">
        <v>0</v>
      </c>
      <c r="H184" s="74">
        <v>0</v>
      </c>
      <c r="I184" s="78">
        <f t="shared" ref="I184:I187" si="66">SUM(D184:H184)</f>
        <v>0</v>
      </c>
    </row>
    <row r="185" spans="1:9" ht="21.75" customHeight="1" x14ac:dyDescent="0.25">
      <c r="A185" s="131"/>
      <c r="B185" s="114"/>
      <c r="C185" s="13" t="s">
        <v>155</v>
      </c>
      <c r="D185" s="79">
        <v>0</v>
      </c>
      <c r="E185" s="74">
        <v>0</v>
      </c>
      <c r="F185" s="79">
        <v>0</v>
      </c>
      <c r="G185" s="74">
        <v>0</v>
      </c>
      <c r="H185" s="74">
        <v>0</v>
      </c>
      <c r="I185" s="78">
        <f t="shared" si="66"/>
        <v>0</v>
      </c>
    </row>
    <row r="186" spans="1:9" ht="25.5" customHeight="1" x14ac:dyDescent="0.25">
      <c r="A186" s="131"/>
      <c r="B186" s="114"/>
      <c r="C186" s="12" t="s">
        <v>27</v>
      </c>
      <c r="D186" s="79">
        <v>80</v>
      </c>
      <c r="E186" s="74">
        <v>10</v>
      </c>
      <c r="F186" s="79">
        <v>5</v>
      </c>
      <c r="G186" s="74">
        <v>10</v>
      </c>
      <c r="H186" s="74">
        <v>10</v>
      </c>
      <c r="I186" s="78">
        <f t="shared" si="66"/>
        <v>115</v>
      </c>
    </row>
    <row r="187" spans="1:9" ht="21.75" customHeight="1" x14ac:dyDescent="0.25">
      <c r="A187" s="132"/>
      <c r="B187" s="129"/>
      <c r="C187" s="12" t="s">
        <v>28</v>
      </c>
      <c r="D187" s="79">
        <v>0</v>
      </c>
      <c r="E187" s="74">
        <v>0</v>
      </c>
      <c r="F187" s="79">
        <v>0</v>
      </c>
      <c r="G187" s="74">
        <v>0</v>
      </c>
      <c r="H187" s="74">
        <v>0</v>
      </c>
      <c r="I187" s="78">
        <f t="shared" si="66"/>
        <v>0</v>
      </c>
    </row>
    <row r="188" spans="1:9" ht="20.25" customHeight="1" x14ac:dyDescent="0.25">
      <c r="A188" s="134" t="s">
        <v>145</v>
      </c>
      <c r="B188" s="117" t="s">
        <v>46</v>
      </c>
      <c r="C188" s="12" t="s">
        <v>26</v>
      </c>
      <c r="D188" s="74">
        <f>D189+D190+D191+D192</f>
        <v>20000</v>
      </c>
      <c r="E188" s="74">
        <f t="shared" ref="E188:I188" si="67">E189+E190+E191+E192</f>
        <v>15765</v>
      </c>
      <c r="F188" s="74">
        <f t="shared" si="67"/>
        <v>12295.88</v>
      </c>
      <c r="G188" s="74">
        <f t="shared" si="67"/>
        <v>23180.400000000001</v>
      </c>
      <c r="H188" s="74">
        <f t="shared" si="67"/>
        <v>23875.8</v>
      </c>
      <c r="I188" s="74">
        <f t="shared" si="67"/>
        <v>95117.08</v>
      </c>
    </row>
    <row r="189" spans="1:9" ht="24" customHeight="1" x14ac:dyDescent="0.25">
      <c r="A189" s="134"/>
      <c r="B189" s="117"/>
      <c r="C189" s="13" t="s">
        <v>154</v>
      </c>
      <c r="D189" s="74">
        <v>0</v>
      </c>
      <c r="E189" s="74">
        <v>0</v>
      </c>
      <c r="F189" s="77">
        <v>0</v>
      </c>
      <c r="G189" s="78">
        <v>0</v>
      </c>
      <c r="H189" s="78">
        <v>0</v>
      </c>
      <c r="I189" s="78">
        <f t="shared" ref="I189:I199" si="68">SUM(D189:H189)</f>
        <v>0</v>
      </c>
    </row>
    <row r="190" spans="1:9" ht="17.25" customHeight="1" x14ac:dyDescent="0.25">
      <c r="A190" s="134"/>
      <c r="B190" s="117"/>
      <c r="C190" s="13" t="s">
        <v>155</v>
      </c>
      <c r="D190" s="74">
        <v>0</v>
      </c>
      <c r="E190" s="74">
        <v>0</v>
      </c>
      <c r="F190" s="77">
        <v>0</v>
      </c>
      <c r="G190" s="78">
        <v>0</v>
      </c>
      <c r="H190" s="78">
        <v>0</v>
      </c>
      <c r="I190" s="78">
        <f t="shared" si="68"/>
        <v>0</v>
      </c>
    </row>
    <row r="191" spans="1:9" ht="15.75" x14ac:dyDescent="0.25">
      <c r="A191" s="134"/>
      <c r="B191" s="117"/>
      <c r="C191" s="12" t="s">
        <v>27</v>
      </c>
      <c r="D191" s="79">
        <v>20000</v>
      </c>
      <c r="E191" s="74">
        <v>15765</v>
      </c>
      <c r="F191" s="77">
        <v>12295.88</v>
      </c>
      <c r="G191" s="78">
        <v>23180.400000000001</v>
      </c>
      <c r="H191" s="78">
        <v>23875.8</v>
      </c>
      <c r="I191" s="78">
        <f t="shared" si="68"/>
        <v>95117.08</v>
      </c>
    </row>
    <row r="192" spans="1:9" ht="22.5" customHeight="1" x14ac:dyDescent="0.25">
      <c r="A192" s="134"/>
      <c r="B192" s="117"/>
      <c r="C192" s="12" t="s">
        <v>28</v>
      </c>
      <c r="D192" s="74">
        <v>0</v>
      </c>
      <c r="E192" s="74">
        <v>0</v>
      </c>
      <c r="F192" s="77">
        <v>0</v>
      </c>
      <c r="G192" s="78">
        <v>0</v>
      </c>
      <c r="H192" s="78">
        <v>0</v>
      </c>
      <c r="I192" s="78">
        <f t="shared" si="68"/>
        <v>0</v>
      </c>
    </row>
    <row r="193" spans="1:9" ht="22.5" customHeight="1" x14ac:dyDescent="0.25">
      <c r="A193" s="112" t="s">
        <v>175</v>
      </c>
      <c r="B193" s="117" t="s">
        <v>47</v>
      </c>
      <c r="C193" s="12" t="s">
        <v>26</v>
      </c>
      <c r="D193" s="74">
        <f>D194+D195+D196+D197</f>
        <v>0</v>
      </c>
      <c r="E193" s="74">
        <v>0</v>
      </c>
      <c r="F193" s="74">
        <f t="shared" ref="F193:I193" si="69">F194+F195+F196+F197</f>
        <v>0</v>
      </c>
      <c r="G193" s="74">
        <f t="shared" si="69"/>
        <v>0</v>
      </c>
      <c r="H193" s="74">
        <f t="shared" si="69"/>
        <v>0</v>
      </c>
      <c r="I193" s="74">
        <f t="shared" si="69"/>
        <v>0</v>
      </c>
    </row>
    <row r="194" spans="1:9" ht="23.25" customHeight="1" x14ac:dyDescent="0.25">
      <c r="A194" s="112"/>
      <c r="B194" s="117"/>
      <c r="C194" s="13" t="s">
        <v>154</v>
      </c>
      <c r="D194" s="74">
        <v>0</v>
      </c>
      <c r="E194" s="74">
        <v>0</v>
      </c>
      <c r="F194" s="77">
        <v>0</v>
      </c>
      <c r="G194" s="78">
        <v>0</v>
      </c>
      <c r="H194" s="78">
        <v>0</v>
      </c>
      <c r="I194" s="78">
        <f t="shared" si="68"/>
        <v>0</v>
      </c>
    </row>
    <row r="195" spans="1:9" ht="22.5" customHeight="1" x14ac:dyDescent="0.25">
      <c r="A195" s="112"/>
      <c r="B195" s="117"/>
      <c r="C195" s="13" t="s">
        <v>155</v>
      </c>
      <c r="D195" s="74">
        <v>0</v>
      </c>
      <c r="E195" s="74">
        <v>0</v>
      </c>
      <c r="F195" s="77">
        <v>0</v>
      </c>
      <c r="G195" s="78">
        <v>0</v>
      </c>
      <c r="H195" s="78">
        <v>0</v>
      </c>
      <c r="I195" s="78">
        <f t="shared" si="68"/>
        <v>0</v>
      </c>
    </row>
    <row r="196" spans="1:9" ht="15.75" customHeight="1" x14ac:dyDescent="0.25">
      <c r="A196" s="112"/>
      <c r="B196" s="117"/>
      <c r="C196" s="12" t="s">
        <v>27</v>
      </c>
      <c r="D196" s="74">
        <v>0</v>
      </c>
      <c r="E196" s="74">
        <v>0</v>
      </c>
      <c r="F196" s="77">
        <v>0</v>
      </c>
      <c r="G196" s="78">
        <v>0</v>
      </c>
      <c r="H196" s="78">
        <v>0</v>
      </c>
      <c r="I196" s="78">
        <f t="shared" si="68"/>
        <v>0</v>
      </c>
    </row>
    <row r="197" spans="1:9" ht="32.25" customHeight="1" x14ac:dyDescent="0.25">
      <c r="A197" s="112"/>
      <c r="B197" s="117"/>
      <c r="C197" s="12" t="s">
        <v>28</v>
      </c>
      <c r="D197" s="74">
        <v>0</v>
      </c>
      <c r="E197" s="74">
        <v>0</v>
      </c>
      <c r="F197" s="77">
        <v>0</v>
      </c>
      <c r="G197" s="78">
        <v>0</v>
      </c>
      <c r="H197" s="78">
        <v>0</v>
      </c>
      <c r="I197" s="78">
        <f t="shared" si="68"/>
        <v>0</v>
      </c>
    </row>
    <row r="198" spans="1:9" ht="23.25" customHeight="1" x14ac:dyDescent="0.25">
      <c r="A198" s="112" t="s">
        <v>176</v>
      </c>
      <c r="B198" s="117" t="s">
        <v>91</v>
      </c>
      <c r="C198" s="12" t="s">
        <v>26</v>
      </c>
      <c r="D198" s="74">
        <f>D199+D200+D201+D202</f>
        <v>0</v>
      </c>
      <c r="E198" s="74">
        <f t="shared" ref="E198:I198" si="70">E199+E200+E201+E202</f>
        <v>0</v>
      </c>
      <c r="F198" s="74">
        <f t="shared" si="70"/>
        <v>0</v>
      </c>
      <c r="G198" s="74">
        <f t="shared" si="70"/>
        <v>10</v>
      </c>
      <c r="H198" s="74">
        <f t="shared" si="70"/>
        <v>10</v>
      </c>
      <c r="I198" s="74">
        <f t="shared" si="70"/>
        <v>20</v>
      </c>
    </row>
    <row r="199" spans="1:9" ht="23.25" customHeight="1" x14ac:dyDescent="0.25">
      <c r="A199" s="112"/>
      <c r="B199" s="117"/>
      <c r="C199" s="13" t="s">
        <v>154</v>
      </c>
      <c r="D199" s="74">
        <v>0</v>
      </c>
      <c r="E199" s="74">
        <v>0</v>
      </c>
      <c r="F199" s="77">
        <v>0</v>
      </c>
      <c r="G199" s="78">
        <v>0</v>
      </c>
      <c r="H199" s="78">
        <v>0</v>
      </c>
      <c r="I199" s="78">
        <f t="shared" si="68"/>
        <v>0</v>
      </c>
    </row>
    <row r="200" spans="1:9" ht="22.5" customHeight="1" x14ac:dyDescent="0.25">
      <c r="A200" s="112"/>
      <c r="B200" s="117"/>
      <c r="C200" s="13" t="s">
        <v>155</v>
      </c>
      <c r="D200" s="74">
        <v>0</v>
      </c>
      <c r="E200" s="74">
        <v>0</v>
      </c>
      <c r="F200" s="77">
        <v>0</v>
      </c>
      <c r="G200" s="78">
        <v>0</v>
      </c>
      <c r="H200" s="78">
        <v>0</v>
      </c>
      <c r="I200" s="78">
        <f t="shared" ref="I200:I235" si="71">SUM(D200:H200)</f>
        <v>0</v>
      </c>
    </row>
    <row r="201" spans="1:9" ht="15.75" customHeight="1" x14ac:dyDescent="0.25">
      <c r="A201" s="112"/>
      <c r="B201" s="117"/>
      <c r="C201" s="12" t="s">
        <v>27</v>
      </c>
      <c r="D201" s="74">
        <v>0</v>
      </c>
      <c r="E201" s="74">
        <v>0</v>
      </c>
      <c r="F201" s="77">
        <v>0</v>
      </c>
      <c r="G201" s="78">
        <v>10</v>
      </c>
      <c r="H201" s="78">
        <v>10</v>
      </c>
      <c r="I201" s="78">
        <f t="shared" si="71"/>
        <v>20</v>
      </c>
    </row>
    <row r="202" spans="1:9" ht="23.25" customHeight="1" x14ac:dyDescent="0.25">
      <c r="A202" s="112"/>
      <c r="B202" s="117"/>
      <c r="C202" s="12" t="s">
        <v>28</v>
      </c>
      <c r="D202" s="74">
        <v>0</v>
      </c>
      <c r="E202" s="74">
        <v>0</v>
      </c>
      <c r="F202" s="77">
        <v>0</v>
      </c>
      <c r="G202" s="78">
        <v>0</v>
      </c>
      <c r="H202" s="78">
        <v>0</v>
      </c>
      <c r="I202" s="78">
        <f t="shared" si="71"/>
        <v>0</v>
      </c>
    </row>
    <row r="203" spans="1:9" ht="23.25" customHeight="1" x14ac:dyDescent="0.25">
      <c r="A203" s="106" t="s">
        <v>35</v>
      </c>
      <c r="B203" s="133" t="s">
        <v>143</v>
      </c>
      <c r="C203" s="62" t="s">
        <v>26</v>
      </c>
      <c r="D203" s="72">
        <f>D208+D213+D218</f>
        <v>220.5</v>
      </c>
      <c r="E203" s="72">
        <f t="shared" ref="E203:I203" si="72">E208+E213+E218</f>
        <v>95.5</v>
      </c>
      <c r="F203" s="72">
        <f t="shared" si="72"/>
        <v>90.5</v>
      </c>
      <c r="G203" s="72">
        <f t="shared" si="72"/>
        <v>286.8</v>
      </c>
      <c r="H203" s="72">
        <f t="shared" si="72"/>
        <v>126.8</v>
      </c>
      <c r="I203" s="72">
        <f t="shared" si="72"/>
        <v>820.1</v>
      </c>
    </row>
    <row r="204" spans="1:9" ht="23.25" customHeight="1" x14ac:dyDescent="0.25">
      <c r="A204" s="107"/>
      <c r="B204" s="121"/>
      <c r="C204" s="63" t="s">
        <v>154</v>
      </c>
      <c r="D204" s="72">
        <f t="shared" ref="D204:I207" si="73">D209+D214+D219</f>
        <v>0</v>
      </c>
      <c r="E204" s="72">
        <f t="shared" si="73"/>
        <v>0</v>
      </c>
      <c r="F204" s="72">
        <f t="shared" si="73"/>
        <v>0</v>
      </c>
      <c r="G204" s="72">
        <f t="shared" si="73"/>
        <v>0</v>
      </c>
      <c r="H204" s="72">
        <f t="shared" si="73"/>
        <v>0</v>
      </c>
      <c r="I204" s="72">
        <f t="shared" si="73"/>
        <v>0</v>
      </c>
    </row>
    <row r="205" spans="1:9" ht="23.25" customHeight="1" x14ac:dyDescent="0.25">
      <c r="A205" s="107"/>
      <c r="B205" s="121"/>
      <c r="C205" s="63" t="s">
        <v>155</v>
      </c>
      <c r="D205" s="72">
        <f t="shared" si="73"/>
        <v>0</v>
      </c>
      <c r="E205" s="72">
        <f t="shared" si="73"/>
        <v>0</v>
      </c>
      <c r="F205" s="72">
        <f t="shared" si="73"/>
        <v>0</v>
      </c>
      <c r="G205" s="72">
        <f t="shared" si="73"/>
        <v>0</v>
      </c>
      <c r="H205" s="72">
        <f t="shared" si="73"/>
        <v>0</v>
      </c>
      <c r="I205" s="72">
        <f t="shared" si="73"/>
        <v>0</v>
      </c>
    </row>
    <row r="206" spans="1:9" ht="23.25" customHeight="1" x14ac:dyDescent="0.25">
      <c r="A206" s="107"/>
      <c r="B206" s="121"/>
      <c r="C206" s="62" t="s">
        <v>27</v>
      </c>
      <c r="D206" s="72">
        <f t="shared" si="73"/>
        <v>220.5</v>
      </c>
      <c r="E206" s="72">
        <f t="shared" si="73"/>
        <v>95.5</v>
      </c>
      <c r="F206" s="72">
        <f t="shared" si="73"/>
        <v>90.5</v>
      </c>
      <c r="G206" s="72">
        <f t="shared" si="73"/>
        <v>286.8</v>
      </c>
      <c r="H206" s="72">
        <f t="shared" si="73"/>
        <v>126.8</v>
      </c>
      <c r="I206" s="72">
        <f t="shared" si="73"/>
        <v>820.1</v>
      </c>
    </row>
    <row r="207" spans="1:9" ht="23.25" customHeight="1" x14ac:dyDescent="0.25">
      <c r="A207" s="108"/>
      <c r="B207" s="122"/>
      <c r="C207" s="62" t="s">
        <v>28</v>
      </c>
      <c r="D207" s="72">
        <f t="shared" si="73"/>
        <v>0</v>
      </c>
      <c r="E207" s="72">
        <f t="shared" si="73"/>
        <v>0</v>
      </c>
      <c r="F207" s="72">
        <f t="shared" si="73"/>
        <v>0</v>
      </c>
      <c r="G207" s="72">
        <f t="shared" si="73"/>
        <v>0</v>
      </c>
      <c r="H207" s="72">
        <f t="shared" si="73"/>
        <v>0</v>
      </c>
      <c r="I207" s="72">
        <f t="shared" si="73"/>
        <v>0</v>
      </c>
    </row>
    <row r="208" spans="1:9" ht="23.25" customHeight="1" x14ac:dyDescent="0.25">
      <c r="A208" s="112" t="s">
        <v>177</v>
      </c>
      <c r="B208" s="117" t="s">
        <v>15</v>
      </c>
      <c r="C208" s="12" t="s">
        <v>26</v>
      </c>
      <c r="D208" s="74">
        <f>D209+D210+D211+D212</f>
        <v>85.5</v>
      </c>
      <c r="E208" s="74">
        <f t="shared" ref="E208:I208" si="74">E209+E210+E211+E212</f>
        <v>85.5</v>
      </c>
      <c r="F208" s="74">
        <f t="shared" si="74"/>
        <v>85.5</v>
      </c>
      <c r="G208" s="74">
        <f t="shared" si="74"/>
        <v>94</v>
      </c>
      <c r="H208" s="74">
        <f t="shared" si="74"/>
        <v>96.8</v>
      </c>
      <c r="I208" s="74">
        <f t="shared" si="74"/>
        <v>447.3</v>
      </c>
    </row>
    <row r="209" spans="1:9" ht="26.25" customHeight="1" x14ac:dyDescent="0.25">
      <c r="A209" s="112"/>
      <c r="B209" s="117"/>
      <c r="C209" s="13" t="s">
        <v>154</v>
      </c>
      <c r="D209" s="74">
        <v>0</v>
      </c>
      <c r="E209" s="74">
        <v>0</v>
      </c>
      <c r="F209" s="78">
        <v>0</v>
      </c>
      <c r="G209" s="78">
        <v>0</v>
      </c>
      <c r="H209" s="78">
        <v>0</v>
      </c>
      <c r="I209" s="78">
        <f t="shared" si="71"/>
        <v>0</v>
      </c>
    </row>
    <row r="210" spans="1:9" ht="21" customHeight="1" x14ac:dyDescent="0.25">
      <c r="A210" s="112"/>
      <c r="B210" s="117"/>
      <c r="C210" s="13" t="s">
        <v>155</v>
      </c>
      <c r="D210" s="74">
        <v>0</v>
      </c>
      <c r="E210" s="74">
        <v>0</v>
      </c>
      <c r="F210" s="78">
        <v>0</v>
      </c>
      <c r="G210" s="78">
        <v>0</v>
      </c>
      <c r="H210" s="78">
        <v>0</v>
      </c>
      <c r="I210" s="78">
        <f t="shared" si="71"/>
        <v>0</v>
      </c>
    </row>
    <row r="211" spans="1:9" ht="15.75" customHeight="1" x14ac:dyDescent="0.25">
      <c r="A211" s="112"/>
      <c r="B211" s="117"/>
      <c r="C211" s="12" t="s">
        <v>27</v>
      </c>
      <c r="D211" s="74">
        <v>85.5</v>
      </c>
      <c r="E211" s="74">
        <v>85.5</v>
      </c>
      <c r="F211" s="78">
        <v>85.5</v>
      </c>
      <c r="G211" s="78">
        <v>94</v>
      </c>
      <c r="H211" s="78">
        <v>96.8</v>
      </c>
      <c r="I211" s="78">
        <f t="shared" si="71"/>
        <v>447.3</v>
      </c>
    </row>
    <row r="212" spans="1:9" ht="20.25" customHeight="1" x14ac:dyDescent="0.25">
      <c r="A212" s="112"/>
      <c r="B212" s="117"/>
      <c r="C212" s="12" t="s">
        <v>28</v>
      </c>
      <c r="D212" s="74">
        <v>0</v>
      </c>
      <c r="E212" s="74">
        <v>0</v>
      </c>
      <c r="F212" s="78">
        <v>0</v>
      </c>
      <c r="G212" s="78">
        <v>0</v>
      </c>
      <c r="H212" s="78">
        <v>0</v>
      </c>
      <c r="I212" s="78">
        <f t="shared" si="71"/>
        <v>0</v>
      </c>
    </row>
    <row r="213" spans="1:9" ht="22.5" customHeight="1" x14ac:dyDescent="0.25">
      <c r="A213" s="112" t="s">
        <v>149</v>
      </c>
      <c r="B213" s="117" t="s">
        <v>12</v>
      </c>
      <c r="C213" s="12" t="s">
        <v>26</v>
      </c>
      <c r="D213" s="74">
        <f>D214+D215+D216+D217</f>
        <v>135</v>
      </c>
      <c r="E213" s="74">
        <f t="shared" ref="E213:I213" si="75">E214+E215+E216+E217</f>
        <v>10</v>
      </c>
      <c r="F213" s="74">
        <f t="shared" si="75"/>
        <v>5</v>
      </c>
      <c r="G213" s="74">
        <f t="shared" si="75"/>
        <v>192.8</v>
      </c>
      <c r="H213" s="74">
        <f t="shared" si="75"/>
        <v>30</v>
      </c>
      <c r="I213" s="74">
        <f t="shared" si="75"/>
        <v>372.8</v>
      </c>
    </row>
    <row r="214" spans="1:9" ht="24" customHeight="1" x14ac:dyDescent="0.25">
      <c r="A214" s="112"/>
      <c r="B214" s="117"/>
      <c r="C214" s="13" t="s">
        <v>154</v>
      </c>
      <c r="D214" s="74">
        <v>0</v>
      </c>
      <c r="E214" s="74">
        <v>0</v>
      </c>
      <c r="F214" s="78">
        <v>0</v>
      </c>
      <c r="G214" s="78">
        <v>0</v>
      </c>
      <c r="H214" s="78">
        <v>0</v>
      </c>
      <c r="I214" s="78">
        <f t="shared" si="71"/>
        <v>0</v>
      </c>
    </row>
    <row r="215" spans="1:9" ht="19.5" customHeight="1" x14ac:dyDescent="0.25">
      <c r="A215" s="112"/>
      <c r="B215" s="117"/>
      <c r="C215" s="13" t="s">
        <v>155</v>
      </c>
      <c r="D215" s="74">
        <v>0</v>
      </c>
      <c r="E215" s="74">
        <v>0</v>
      </c>
      <c r="F215" s="78">
        <v>0</v>
      </c>
      <c r="G215" s="78">
        <v>0</v>
      </c>
      <c r="H215" s="78">
        <v>0</v>
      </c>
      <c r="I215" s="78">
        <f t="shared" si="71"/>
        <v>0</v>
      </c>
    </row>
    <row r="216" spans="1:9" ht="15.75" customHeight="1" x14ac:dyDescent="0.25">
      <c r="A216" s="112"/>
      <c r="B216" s="117"/>
      <c r="C216" s="12" t="s">
        <v>27</v>
      </c>
      <c r="D216" s="74">
        <v>135</v>
      </c>
      <c r="E216" s="74">
        <v>10</v>
      </c>
      <c r="F216" s="78">
        <v>5</v>
      </c>
      <c r="G216" s="78">
        <v>192.8</v>
      </c>
      <c r="H216" s="78">
        <v>30</v>
      </c>
      <c r="I216" s="78">
        <f t="shared" si="71"/>
        <v>372.8</v>
      </c>
    </row>
    <row r="217" spans="1:9" ht="30.75" customHeight="1" x14ac:dyDescent="0.25">
      <c r="A217" s="112"/>
      <c r="B217" s="117"/>
      <c r="C217" s="12" t="s">
        <v>28</v>
      </c>
      <c r="D217" s="74">
        <v>0</v>
      </c>
      <c r="E217" s="74">
        <v>0</v>
      </c>
      <c r="F217" s="78">
        <v>0</v>
      </c>
      <c r="G217" s="78">
        <v>0</v>
      </c>
      <c r="H217" s="78">
        <v>0</v>
      </c>
      <c r="I217" s="78">
        <f t="shared" si="71"/>
        <v>0</v>
      </c>
    </row>
    <row r="218" spans="1:9" ht="22.5" customHeight="1" x14ac:dyDescent="0.25">
      <c r="A218" s="112" t="s">
        <v>150</v>
      </c>
      <c r="B218" s="117" t="s">
        <v>39</v>
      </c>
      <c r="C218" s="12" t="s">
        <v>26</v>
      </c>
      <c r="D218" s="74">
        <f>D219+D220+D221+D222</f>
        <v>0</v>
      </c>
      <c r="E218" s="74">
        <f t="shared" ref="E218:I218" si="76">E219+E220+E221+E222</f>
        <v>0</v>
      </c>
      <c r="F218" s="74">
        <f t="shared" si="76"/>
        <v>0</v>
      </c>
      <c r="G218" s="74">
        <f t="shared" si="76"/>
        <v>0</v>
      </c>
      <c r="H218" s="74">
        <f t="shared" si="76"/>
        <v>0</v>
      </c>
      <c r="I218" s="74">
        <f t="shared" si="76"/>
        <v>0</v>
      </c>
    </row>
    <row r="219" spans="1:9" ht="29.25" customHeight="1" x14ac:dyDescent="0.25">
      <c r="A219" s="112"/>
      <c r="B219" s="117"/>
      <c r="C219" s="13" t="s">
        <v>154</v>
      </c>
      <c r="D219" s="74">
        <v>0</v>
      </c>
      <c r="E219" s="74">
        <v>0</v>
      </c>
      <c r="F219" s="78">
        <v>0</v>
      </c>
      <c r="G219" s="78">
        <v>0</v>
      </c>
      <c r="H219" s="78">
        <v>0</v>
      </c>
      <c r="I219" s="78">
        <f t="shared" si="71"/>
        <v>0</v>
      </c>
    </row>
    <row r="220" spans="1:9" ht="24.75" customHeight="1" x14ac:dyDescent="0.25">
      <c r="A220" s="112"/>
      <c r="B220" s="117"/>
      <c r="C220" s="13" t="s">
        <v>155</v>
      </c>
      <c r="D220" s="74">
        <v>0</v>
      </c>
      <c r="E220" s="74">
        <v>0</v>
      </c>
      <c r="F220" s="78">
        <v>0</v>
      </c>
      <c r="G220" s="78">
        <v>0</v>
      </c>
      <c r="H220" s="78">
        <v>0</v>
      </c>
      <c r="I220" s="78">
        <f t="shared" si="71"/>
        <v>0</v>
      </c>
    </row>
    <row r="221" spans="1:9" ht="24.75" customHeight="1" x14ac:dyDescent="0.25">
      <c r="A221" s="112"/>
      <c r="B221" s="117"/>
      <c r="C221" s="12" t="s">
        <v>27</v>
      </c>
      <c r="D221" s="74">
        <v>0</v>
      </c>
      <c r="E221" s="74">
        <v>0</v>
      </c>
      <c r="F221" s="78">
        <v>0</v>
      </c>
      <c r="G221" s="78">
        <v>0</v>
      </c>
      <c r="H221" s="78">
        <v>0</v>
      </c>
      <c r="I221" s="78">
        <f t="shared" si="71"/>
        <v>0</v>
      </c>
    </row>
    <row r="222" spans="1:9" ht="24" customHeight="1" x14ac:dyDescent="0.25">
      <c r="A222" s="112"/>
      <c r="B222" s="117"/>
      <c r="C222" s="12" t="s">
        <v>28</v>
      </c>
      <c r="D222" s="74">
        <v>0</v>
      </c>
      <c r="E222" s="74">
        <v>0</v>
      </c>
      <c r="F222" s="78">
        <v>0</v>
      </c>
      <c r="G222" s="78">
        <v>0</v>
      </c>
      <c r="H222" s="78">
        <v>0</v>
      </c>
      <c r="I222" s="78">
        <f t="shared" si="71"/>
        <v>0</v>
      </c>
    </row>
    <row r="223" spans="1:9" ht="23.25" customHeight="1" x14ac:dyDescent="0.25">
      <c r="A223" s="128" t="s">
        <v>178</v>
      </c>
      <c r="B223" s="127" t="s">
        <v>18</v>
      </c>
      <c r="C223" s="62" t="s">
        <v>26</v>
      </c>
      <c r="D223" s="72">
        <f>D228+D253+D263</f>
        <v>21465.050000000003</v>
      </c>
      <c r="E223" s="72">
        <f t="shared" ref="E223:I223" si="77">E228+E253+E263</f>
        <v>20741.77</v>
      </c>
      <c r="F223" s="72">
        <f t="shared" si="77"/>
        <v>20749.080000000002</v>
      </c>
      <c r="G223" s="72">
        <f t="shared" si="77"/>
        <v>22231.600000000002</v>
      </c>
      <c r="H223" s="72">
        <f t="shared" si="77"/>
        <v>23123.39</v>
      </c>
      <c r="I223" s="72">
        <f t="shared" si="77"/>
        <v>108310.89</v>
      </c>
    </row>
    <row r="224" spans="1:9" ht="26.25" customHeight="1" x14ac:dyDescent="0.25">
      <c r="A224" s="128"/>
      <c r="B224" s="127"/>
      <c r="C224" s="63" t="s">
        <v>154</v>
      </c>
      <c r="D224" s="72">
        <f t="shared" ref="D224:I227" si="78">D229+D254+D264</f>
        <v>0</v>
      </c>
      <c r="E224" s="72">
        <f t="shared" si="78"/>
        <v>0</v>
      </c>
      <c r="F224" s="72">
        <f t="shared" si="78"/>
        <v>0</v>
      </c>
      <c r="G224" s="72">
        <f t="shared" si="78"/>
        <v>0</v>
      </c>
      <c r="H224" s="72">
        <f t="shared" si="78"/>
        <v>0</v>
      </c>
      <c r="I224" s="72">
        <f t="shared" si="78"/>
        <v>0</v>
      </c>
    </row>
    <row r="225" spans="1:9" ht="18.75" customHeight="1" x14ac:dyDescent="0.25">
      <c r="A225" s="128"/>
      <c r="B225" s="127"/>
      <c r="C225" s="63" t="s">
        <v>155</v>
      </c>
      <c r="D225" s="72">
        <f t="shared" si="78"/>
        <v>2840</v>
      </c>
      <c r="E225" s="72">
        <f t="shared" si="78"/>
        <v>2840</v>
      </c>
      <c r="F225" s="72">
        <f t="shared" si="78"/>
        <v>2840</v>
      </c>
      <c r="G225" s="72">
        <f t="shared" si="78"/>
        <v>2840</v>
      </c>
      <c r="H225" s="72">
        <f t="shared" si="78"/>
        <v>2840</v>
      </c>
      <c r="I225" s="72">
        <f t="shared" si="78"/>
        <v>14200</v>
      </c>
    </row>
    <row r="226" spans="1:9" ht="19.5" customHeight="1" x14ac:dyDescent="0.25">
      <c r="A226" s="128"/>
      <c r="B226" s="127"/>
      <c r="C226" s="62" t="s">
        <v>27</v>
      </c>
      <c r="D226" s="72">
        <f t="shared" si="78"/>
        <v>18625.050000000003</v>
      </c>
      <c r="E226" s="72">
        <f t="shared" si="78"/>
        <v>17901.77</v>
      </c>
      <c r="F226" s="72">
        <f t="shared" si="78"/>
        <v>17909.080000000002</v>
      </c>
      <c r="G226" s="72">
        <f t="shared" si="78"/>
        <v>19391.600000000002</v>
      </c>
      <c r="H226" s="72">
        <f t="shared" si="78"/>
        <v>20283.39</v>
      </c>
      <c r="I226" s="72">
        <f t="shared" si="78"/>
        <v>94110.89</v>
      </c>
    </row>
    <row r="227" spans="1:9" ht="23.25" customHeight="1" x14ac:dyDescent="0.25">
      <c r="A227" s="128"/>
      <c r="B227" s="127"/>
      <c r="C227" s="62" t="s">
        <v>28</v>
      </c>
      <c r="D227" s="72">
        <f t="shared" si="78"/>
        <v>0</v>
      </c>
      <c r="E227" s="72">
        <f>E232+E237+E242+E247</f>
        <v>0</v>
      </c>
      <c r="F227" s="73">
        <f>F232+F237+F242+F247</f>
        <v>0</v>
      </c>
      <c r="G227" s="72">
        <f>G232+G237+G242+G247</f>
        <v>0</v>
      </c>
      <c r="H227" s="72">
        <f t="shared" si="78"/>
        <v>0</v>
      </c>
      <c r="I227" s="82">
        <f t="shared" si="71"/>
        <v>0</v>
      </c>
    </row>
    <row r="228" spans="1:9" ht="21" customHeight="1" x14ac:dyDescent="0.25">
      <c r="A228" s="112" t="s">
        <v>40</v>
      </c>
      <c r="B228" s="127" t="s">
        <v>184</v>
      </c>
      <c r="C228" s="62" t="s">
        <v>26</v>
      </c>
      <c r="D228" s="72">
        <f>D233+D238+D243+D248</f>
        <v>18551.050000000003</v>
      </c>
      <c r="E228" s="72">
        <f t="shared" ref="E228:I228" si="79">E233+E238+E243+E248</f>
        <v>17847.77</v>
      </c>
      <c r="F228" s="72">
        <f t="shared" si="79"/>
        <v>17855.080000000002</v>
      </c>
      <c r="G228" s="72">
        <f t="shared" si="79"/>
        <v>19304.7</v>
      </c>
      <c r="H228" s="72">
        <f t="shared" si="79"/>
        <v>20193.89</v>
      </c>
      <c r="I228" s="72">
        <f t="shared" si="79"/>
        <v>93752.49</v>
      </c>
    </row>
    <row r="229" spans="1:9" ht="21" customHeight="1" x14ac:dyDescent="0.25">
      <c r="A229" s="112"/>
      <c r="B229" s="127"/>
      <c r="C229" s="63" t="s">
        <v>154</v>
      </c>
      <c r="D229" s="72">
        <f t="shared" ref="D229:I232" si="80">D234+D239+D244+D249</f>
        <v>0</v>
      </c>
      <c r="E229" s="72">
        <f t="shared" si="80"/>
        <v>0</v>
      </c>
      <c r="F229" s="72">
        <f t="shared" si="80"/>
        <v>0</v>
      </c>
      <c r="G229" s="72">
        <f t="shared" si="80"/>
        <v>0</v>
      </c>
      <c r="H229" s="72">
        <f t="shared" si="80"/>
        <v>0</v>
      </c>
      <c r="I229" s="72">
        <f t="shared" si="80"/>
        <v>0</v>
      </c>
    </row>
    <row r="230" spans="1:9" ht="21" customHeight="1" x14ac:dyDescent="0.25">
      <c r="A230" s="112"/>
      <c r="B230" s="127"/>
      <c r="C230" s="63" t="s">
        <v>155</v>
      </c>
      <c r="D230" s="72">
        <f t="shared" si="80"/>
        <v>0</v>
      </c>
      <c r="E230" s="72">
        <f t="shared" si="80"/>
        <v>0</v>
      </c>
      <c r="F230" s="72">
        <f t="shared" si="80"/>
        <v>0</v>
      </c>
      <c r="G230" s="72">
        <f t="shared" si="80"/>
        <v>0</v>
      </c>
      <c r="H230" s="72">
        <f t="shared" si="80"/>
        <v>0</v>
      </c>
      <c r="I230" s="72">
        <f t="shared" si="80"/>
        <v>0</v>
      </c>
    </row>
    <row r="231" spans="1:9" ht="15.75" customHeight="1" x14ac:dyDescent="0.25">
      <c r="A231" s="112"/>
      <c r="B231" s="127"/>
      <c r="C231" s="62" t="s">
        <v>27</v>
      </c>
      <c r="D231" s="72">
        <f t="shared" si="80"/>
        <v>18551.050000000003</v>
      </c>
      <c r="E231" s="72">
        <f t="shared" si="80"/>
        <v>17847.77</v>
      </c>
      <c r="F231" s="72">
        <f t="shared" si="80"/>
        <v>17855.080000000002</v>
      </c>
      <c r="G231" s="72">
        <f t="shared" si="80"/>
        <v>19304.7</v>
      </c>
      <c r="H231" s="72">
        <f t="shared" si="80"/>
        <v>20193.89</v>
      </c>
      <c r="I231" s="72">
        <f t="shared" si="80"/>
        <v>93752.49</v>
      </c>
    </row>
    <row r="232" spans="1:9" ht="21" customHeight="1" x14ac:dyDescent="0.25">
      <c r="A232" s="112"/>
      <c r="B232" s="127"/>
      <c r="C232" s="62" t="s">
        <v>28</v>
      </c>
      <c r="D232" s="72">
        <f t="shared" si="80"/>
        <v>0</v>
      </c>
      <c r="E232" s="72">
        <f t="shared" si="80"/>
        <v>0</v>
      </c>
      <c r="F232" s="72">
        <f t="shared" si="80"/>
        <v>0</v>
      </c>
      <c r="G232" s="72">
        <f t="shared" si="80"/>
        <v>0</v>
      </c>
      <c r="H232" s="72">
        <f t="shared" si="80"/>
        <v>0</v>
      </c>
      <c r="I232" s="72">
        <f t="shared" si="80"/>
        <v>0</v>
      </c>
    </row>
    <row r="233" spans="1:9" ht="15.75" x14ac:dyDescent="0.25">
      <c r="A233" s="112" t="s">
        <v>179</v>
      </c>
      <c r="B233" s="117" t="s">
        <v>19</v>
      </c>
      <c r="C233" s="12" t="s">
        <v>26</v>
      </c>
      <c r="D233" s="74">
        <f>D234+D235+D236+D237</f>
        <v>3460.9</v>
      </c>
      <c r="E233" s="74">
        <f t="shared" ref="E233:I233" si="81">E234+E235+E236+E237</f>
        <v>3458</v>
      </c>
      <c r="F233" s="74">
        <f t="shared" si="81"/>
        <v>3450</v>
      </c>
      <c r="G233" s="74">
        <f t="shared" si="81"/>
        <v>3047.8</v>
      </c>
      <c r="H233" s="74">
        <f t="shared" si="81"/>
        <v>3189.9</v>
      </c>
      <c r="I233" s="74">
        <f t="shared" si="81"/>
        <v>16606.600000000002</v>
      </c>
    </row>
    <row r="234" spans="1:9" ht="24" customHeight="1" x14ac:dyDescent="0.25">
      <c r="A234" s="112"/>
      <c r="B234" s="117"/>
      <c r="C234" s="13" t="s">
        <v>154</v>
      </c>
      <c r="D234" s="74">
        <v>0</v>
      </c>
      <c r="E234" s="74">
        <v>0</v>
      </c>
      <c r="F234" s="77">
        <v>0</v>
      </c>
      <c r="G234" s="78">
        <v>0</v>
      </c>
      <c r="H234" s="78">
        <v>0</v>
      </c>
      <c r="I234" s="78">
        <f t="shared" si="71"/>
        <v>0</v>
      </c>
    </row>
    <row r="235" spans="1:9" ht="22.5" customHeight="1" x14ac:dyDescent="0.25">
      <c r="A235" s="112"/>
      <c r="B235" s="117"/>
      <c r="C235" s="13" t="s">
        <v>155</v>
      </c>
      <c r="D235" s="74">
        <v>0</v>
      </c>
      <c r="E235" s="74">
        <v>0</v>
      </c>
      <c r="F235" s="77">
        <v>0</v>
      </c>
      <c r="G235" s="78">
        <v>0</v>
      </c>
      <c r="H235" s="78">
        <v>0</v>
      </c>
      <c r="I235" s="78">
        <f t="shared" si="71"/>
        <v>0</v>
      </c>
    </row>
    <row r="236" spans="1:9" ht="15.75" x14ac:dyDescent="0.25">
      <c r="A236" s="112"/>
      <c r="B236" s="117"/>
      <c r="C236" s="12" t="s">
        <v>27</v>
      </c>
      <c r="D236" s="74">
        <v>3460.9</v>
      </c>
      <c r="E236" s="74">
        <v>3458</v>
      </c>
      <c r="F236" s="77">
        <v>3450</v>
      </c>
      <c r="G236" s="78">
        <v>3047.8</v>
      </c>
      <c r="H236" s="78">
        <v>3189.9</v>
      </c>
      <c r="I236" s="78">
        <f t="shared" ref="I236:I262" si="82">SUM(D236:H236)</f>
        <v>16606.600000000002</v>
      </c>
    </row>
    <row r="237" spans="1:9" ht="10.5" customHeight="1" x14ac:dyDescent="0.25">
      <c r="A237" s="112"/>
      <c r="B237" s="117"/>
      <c r="C237" s="12" t="s">
        <v>28</v>
      </c>
      <c r="D237" s="74">
        <v>0</v>
      </c>
      <c r="E237" s="74">
        <v>0</v>
      </c>
      <c r="F237" s="77">
        <v>0</v>
      </c>
      <c r="G237" s="78">
        <v>0</v>
      </c>
      <c r="H237" s="78">
        <v>0</v>
      </c>
      <c r="I237" s="78">
        <f t="shared" si="82"/>
        <v>0</v>
      </c>
    </row>
    <row r="238" spans="1:9" ht="25.5" customHeight="1" x14ac:dyDescent="0.25">
      <c r="A238" s="112" t="s">
        <v>185</v>
      </c>
      <c r="B238" s="117" t="s">
        <v>20</v>
      </c>
      <c r="C238" s="12" t="s">
        <v>26</v>
      </c>
      <c r="D238" s="74">
        <f>D239+D240+D241+D242</f>
        <v>13327.75</v>
      </c>
      <c r="E238" s="74">
        <f t="shared" ref="E238:I238" si="83">E239+E240+E241+E242</f>
        <v>12643.05</v>
      </c>
      <c r="F238" s="74">
        <f t="shared" si="83"/>
        <v>12658.36</v>
      </c>
      <c r="G238" s="74">
        <f t="shared" si="83"/>
        <v>14476.1</v>
      </c>
      <c r="H238" s="74">
        <f t="shared" si="83"/>
        <v>15134.19</v>
      </c>
      <c r="I238" s="74">
        <f t="shared" si="83"/>
        <v>68239.45</v>
      </c>
    </row>
    <row r="239" spans="1:9" ht="20.25" customHeight="1" x14ac:dyDescent="0.25">
      <c r="A239" s="112"/>
      <c r="B239" s="117"/>
      <c r="C239" s="13" t="s">
        <v>154</v>
      </c>
      <c r="D239" s="79">
        <v>0</v>
      </c>
      <c r="E239" s="74">
        <v>0</v>
      </c>
      <c r="F239" s="77">
        <v>0</v>
      </c>
      <c r="G239" s="78">
        <v>0</v>
      </c>
      <c r="H239" s="78">
        <v>0</v>
      </c>
      <c r="I239" s="78">
        <f t="shared" si="82"/>
        <v>0</v>
      </c>
    </row>
    <row r="240" spans="1:9" ht="15" customHeight="1" x14ac:dyDescent="0.25">
      <c r="A240" s="112"/>
      <c r="B240" s="117"/>
      <c r="C240" s="13" t="s">
        <v>155</v>
      </c>
      <c r="D240" s="79">
        <v>0</v>
      </c>
      <c r="E240" s="74">
        <v>0</v>
      </c>
      <c r="F240" s="77">
        <v>0</v>
      </c>
      <c r="G240" s="78">
        <v>0</v>
      </c>
      <c r="H240" s="78">
        <v>0</v>
      </c>
      <c r="I240" s="78">
        <f t="shared" si="82"/>
        <v>0</v>
      </c>
    </row>
    <row r="241" spans="1:9" ht="30.75" customHeight="1" x14ac:dyDescent="0.25">
      <c r="A241" s="112"/>
      <c r="B241" s="117"/>
      <c r="C241" s="12" t="s">
        <v>27</v>
      </c>
      <c r="D241" s="79">
        <v>13327.75</v>
      </c>
      <c r="E241" s="74">
        <v>12643.05</v>
      </c>
      <c r="F241" s="77">
        <v>12658.36</v>
      </c>
      <c r="G241" s="78">
        <v>14476.1</v>
      </c>
      <c r="H241" s="78">
        <v>15134.19</v>
      </c>
      <c r="I241" s="78">
        <f t="shared" si="82"/>
        <v>68239.45</v>
      </c>
    </row>
    <row r="242" spans="1:9" ht="13.5" customHeight="1" x14ac:dyDescent="0.25">
      <c r="A242" s="112"/>
      <c r="B242" s="117"/>
      <c r="C242" s="12" t="s">
        <v>28</v>
      </c>
      <c r="D242" s="79">
        <v>0</v>
      </c>
      <c r="E242" s="74">
        <v>0</v>
      </c>
      <c r="F242" s="77">
        <v>0</v>
      </c>
      <c r="G242" s="78">
        <v>0</v>
      </c>
      <c r="H242" s="78">
        <v>0</v>
      </c>
      <c r="I242" s="78">
        <f t="shared" si="82"/>
        <v>0</v>
      </c>
    </row>
    <row r="243" spans="1:9" ht="26.25" customHeight="1" x14ac:dyDescent="0.25">
      <c r="A243" s="112" t="s">
        <v>181</v>
      </c>
      <c r="B243" s="117" t="s">
        <v>17</v>
      </c>
      <c r="C243" s="12" t="s">
        <v>26</v>
      </c>
      <c r="D243" s="74">
        <f>D244+D245+D246+D247</f>
        <v>0</v>
      </c>
      <c r="E243" s="74">
        <f t="shared" ref="E243:I243" si="84">E244+E245+E246+E247</f>
        <v>0</v>
      </c>
      <c r="F243" s="74">
        <f t="shared" si="84"/>
        <v>0</v>
      </c>
      <c r="G243" s="74">
        <f t="shared" si="84"/>
        <v>0</v>
      </c>
      <c r="H243" s="74">
        <f t="shared" si="84"/>
        <v>0</v>
      </c>
      <c r="I243" s="74">
        <f t="shared" si="84"/>
        <v>0</v>
      </c>
    </row>
    <row r="244" spans="1:9" ht="20.25" customHeight="1" x14ac:dyDescent="0.25">
      <c r="A244" s="112"/>
      <c r="B244" s="117"/>
      <c r="C244" s="13" t="s">
        <v>154</v>
      </c>
      <c r="D244" s="79">
        <v>0</v>
      </c>
      <c r="E244" s="74">
        <v>0</v>
      </c>
      <c r="F244" s="77">
        <v>0</v>
      </c>
      <c r="G244" s="78">
        <v>0</v>
      </c>
      <c r="H244" s="78">
        <v>0</v>
      </c>
      <c r="I244" s="78">
        <f t="shared" si="82"/>
        <v>0</v>
      </c>
    </row>
    <row r="245" spans="1:9" ht="21" customHeight="1" x14ac:dyDescent="0.25">
      <c r="A245" s="112"/>
      <c r="B245" s="117"/>
      <c r="C245" s="13" t="s">
        <v>155</v>
      </c>
      <c r="D245" s="79">
        <v>0</v>
      </c>
      <c r="E245" s="74">
        <v>0</v>
      </c>
      <c r="F245" s="77">
        <v>0</v>
      </c>
      <c r="G245" s="78">
        <v>0</v>
      </c>
      <c r="H245" s="78">
        <v>0</v>
      </c>
      <c r="I245" s="78">
        <f t="shared" si="82"/>
        <v>0</v>
      </c>
    </row>
    <row r="246" spans="1:9" ht="15.75" customHeight="1" x14ac:dyDescent="0.25">
      <c r="A246" s="112"/>
      <c r="B246" s="117"/>
      <c r="C246" s="12" t="s">
        <v>27</v>
      </c>
      <c r="D246" s="79">
        <v>0</v>
      </c>
      <c r="E246" s="74">
        <v>0</v>
      </c>
      <c r="F246" s="77">
        <v>0</v>
      </c>
      <c r="G246" s="78">
        <v>0</v>
      </c>
      <c r="H246" s="78">
        <v>0</v>
      </c>
      <c r="I246" s="78">
        <f t="shared" si="82"/>
        <v>0</v>
      </c>
    </row>
    <row r="247" spans="1:9" ht="21" customHeight="1" x14ac:dyDescent="0.25">
      <c r="A247" s="112"/>
      <c r="B247" s="117"/>
      <c r="C247" s="12" t="s">
        <v>28</v>
      </c>
      <c r="D247" s="79">
        <v>0</v>
      </c>
      <c r="E247" s="74">
        <v>0</v>
      </c>
      <c r="F247" s="77">
        <v>0</v>
      </c>
      <c r="G247" s="78">
        <v>0</v>
      </c>
      <c r="H247" s="78">
        <v>0</v>
      </c>
      <c r="I247" s="78">
        <f t="shared" si="82"/>
        <v>0</v>
      </c>
    </row>
    <row r="248" spans="1:9" ht="15.75" customHeight="1" x14ac:dyDescent="0.25">
      <c r="A248" s="112" t="s">
        <v>182</v>
      </c>
      <c r="B248" s="113" t="s">
        <v>54</v>
      </c>
      <c r="C248" s="12" t="s">
        <v>26</v>
      </c>
      <c r="D248" s="74">
        <f>D249+D250+D251+D252</f>
        <v>1762.4</v>
      </c>
      <c r="E248" s="74">
        <f t="shared" ref="E248:I248" si="85">E249+E250+E251+E252</f>
        <v>1746.72</v>
      </c>
      <c r="F248" s="74">
        <f t="shared" si="85"/>
        <v>1746.72</v>
      </c>
      <c r="G248" s="74">
        <f t="shared" si="85"/>
        <v>1780.8</v>
      </c>
      <c r="H248" s="74">
        <f t="shared" si="85"/>
        <v>1869.8</v>
      </c>
      <c r="I248" s="74">
        <f t="shared" si="85"/>
        <v>8906.44</v>
      </c>
    </row>
    <row r="249" spans="1:9" ht="33" customHeight="1" x14ac:dyDescent="0.25">
      <c r="A249" s="112"/>
      <c r="B249" s="114"/>
      <c r="C249" s="13" t="s">
        <v>154</v>
      </c>
      <c r="D249" s="79">
        <v>0</v>
      </c>
      <c r="E249" s="74">
        <v>0</v>
      </c>
      <c r="F249" s="77">
        <v>0</v>
      </c>
      <c r="G249" s="78">
        <v>0</v>
      </c>
      <c r="H249" s="78">
        <v>0</v>
      </c>
      <c r="I249" s="78">
        <f t="shared" si="82"/>
        <v>0</v>
      </c>
    </row>
    <row r="250" spans="1:9" ht="13.5" customHeight="1" x14ac:dyDescent="0.25">
      <c r="A250" s="112"/>
      <c r="B250" s="114"/>
      <c r="C250" s="13" t="s">
        <v>155</v>
      </c>
      <c r="D250" s="79">
        <v>0</v>
      </c>
      <c r="E250" s="74">
        <v>0</v>
      </c>
      <c r="F250" s="77">
        <v>0</v>
      </c>
      <c r="G250" s="78">
        <v>0</v>
      </c>
      <c r="H250" s="78">
        <v>0</v>
      </c>
      <c r="I250" s="78">
        <f t="shared" si="82"/>
        <v>0</v>
      </c>
    </row>
    <row r="251" spans="1:9" ht="27.75" customHeight="1" x14ac:dyDescent="0.25">
      <c r="A251" s="112"/>
      <c r="B251" s="114"/>
      <c r="C251" s="12" t="s">
        <v>27</v>
      </c>
      <c r="D251" s="79">
        <v>1762.4</v>
      </c>
      <c r="E251" s="74">
        <v>1746.72</v>
      </c>
      <c r="F251" s="77">
        <v>1746.72</v>
      </c>
      <c r="G251" s="78">
        <v>1780.8</v>
      </c>
      <c r="H251" s="78">
        <v>1869.8</v>
      </c>
      <c r="I251" s="78">
        <f t="shared" si="82"/>
        <v>8906.44</v>
      </c>
    </row>
    <row r="252" spans="1:9" ht="12.75" customHeight="1" x14ac:dyDescent="0.25">
      <c r="A252" s="112"/>
      <c r="B252" s="114"/>
      <c r="C252" s="12" t="s">
        <v>28</v>
      </c>
      <c r="D252" s="79">
        <v>0</v>
      </c>
      <c r="E252" s="74">
        <v>0</v>
      </c>
      <c r="F252" s="77">
        <v>0</v>
      </c>
      <c r="G252" s="78">
        <v>0</v>
      </c>
      <c r="H252" s="78">
        <v>0</v>
      </c>
      <c r="I252" s="78">
        <f t="shared" si="82"/>
        <v>0</v>
      </c>
    </row>
    <row r="253" spans="1:9" ht="23.25" customHeight="1" x14ac:dyDescent="0.25">
      <c r="A253" s="118" t="s">
        <v>42</v>
      </c>
      <c r="B253" s="121" t="s">
        <v>186</v>
      </c>
      <c r="C253" s="62" t="s">
        <v>26</v>
      </c>
      <c r="D253" s="73">
        <f>D258</f>
        <v>74</v>
      </c>
      <c r="E253" s="73">
        <f t="shared" ref="E253:I253" si="86">E258</f>
        <v>54</v>
      </c>
      <c r="F253" s="73">
        <f t="shared" si="86"/>
        <v>54</v>
      </c>
      <c r="G253" s="73">
        <f t="shared" si="86"/>
        <v>86.9</v>
      </c>
      <c r="H253" s="73">
        <f t="shared" si="86"/>
        <v>89.5</v>
      </c>
      <c r="I253" s="73">
        <f t="shared" si="86"/>
        <v>358.4</v>
      </c>
    </row>
    <row r="254" spans="1:9" ht="19.5" customHeight="1" x14ac:dyDescent="0.25">
      <c r="A254" s="119"/>
      <c r="B254" s="121"/>
      <c r="C254" s="63" t="s">
        <v>154</v>
      </c>
      <c r="D254" s="73">
        <f t="shared" ref="D254:I257" si="87">D259</f>
        <v>0</v>
      </c>
      <c r="E254" s="73">
        <f t="shared" si="87"/>
        <v>0</v>
      </c>
      <c r="F254" s="73">
        <f t="shared" si="87"/>
        <v>0</v>
      </c>
      <c r="G254" s="73">
        <f t="shared" si="87"/>
        <v>0</v>
      </c>
      <c r="H254" s="73">
        <f t="shared" si="87"/>
        <v>0</v>
      </c>
      <c r="I254" s="73">
        <f t="shared" si="87"/>
        <v>0</v>
      </c>
    </row>
    <row r="255" spans="1:9" ht="19.5" customHeight="1" x14ac:dyDescent="0.25">
      <c r="A255" s="119"/>
      <c r="B255" s="121"/>
      <c r="C255" s="63" t="s">
        <v>155</v>
      </c>
      <c r="D255" s="73">
        <f t="shared" si="87"/>
        <v>0</v>
      </c>
      <c r="E255" s="73">
        <f t="shared" si="87"/>
        <v>0</v>
      </c>
      <c r="F255" s="73">
        <f t="shared" si="87"/>
        <v>0</v>
      </c>
      <c r="G255" s="73">
        <f t="shared" si="87"/>
        <v>0</v>
      </c>
      <c r="H255" s="73">
        <f t="shared" si="87"/>
        <v>0</v>
      </c>
      <c r="I255" s="73">
        <f t="shared" si="87"/>
        <v>0</v>
      </c>
    </row>
    <row r="256" spans="1:9" ht="19.5" customHeight="1" x14ac:dyDescent="0.25">
      <c r="A256" s="119"/>
      <c r="B256" s="121"/>
      <c r="C256" s="62" t="s">
        <v>27</v>
      </c>
      <c r="D256" s="73">
        <f t="shared" si="87"/>
        <v>74</v>
      </c>
      <c r="E256" s="73">
        <f t="shared" si="87"/>
        <v>54</v>
      </c>
      <c r="F256" s="73">
        <f t="shared" si="87"/>
        <v>54</v>
      </c>
      <c r="G256" s="73">
        <f t="shared" si="87"/>
        <v>86.9</v>
      </c>
      <c r="H256" s="73">
        <f t="shared" si="87"/>
        <v>89.5</v>
      </c>
      <c r="I256" s="73">
        <f t="shared" si="87"/>
        <v>358.4</v>
      </c>
    </row>
    <row r="257" spans="1:9" ht="21.75" customHeight="1" x14ac:dyDescent="0.25">
      <c r="A257" s="120"/>
      <c r="B257" s="122"/>
      <c r="C257" s="62" t="s">
        <v>28</v>
      </c>
      <c r="D257" s="73">
        <f t="shared" si="87"/>
        <v>0</v>
      </c>
      <c r="E257" s="73">
        <f t="shared" si="87"/>
        <v>0</v>
      </c>
      <c r="F257" s="73">
        <f t="shared" si="87"/>
        <v>0</v>
      </c>
      <c r="G257" s="73">
        <f t="shared" si="87"/>
        <v>0</v>
      </c>
      <c r="H257" s="73">
        <f t="shared" si="87"/>
        <v>0</v>
      </c>
      <c r="I257" s="73">
        <f t="shared" si="87"/>
        <v>0</v>
      </c>
    </row>
    <row r="258" spans="1:9" ht="21" customHeight="1" x14ac:dyDescent="0.25">
      <c r="A258" s="106" t="s">
        <v>187</v>
      </c>
      <c r="B258" s="115" t="s">
        <v>193</v>
      </c>
      <c r="C258" s="12" t="s">
        <v>26</v>
      </c>
      <c r="D258" s="74">
        <f>D259+D260+D261+D262</f>
        <v>74</v>
      </c>
      <c r="E258" s="74">
        <f t="shared" ref="E258:I258" si="88">E259+E260+E261+E262</f>
        <v>54</v>
      </c>
      <c r="F258" s="74">
        <f t="shared" si="88"/>
        <v>54</v>
      </c>
      <c r="G258" s="74">
        <f t="shared" si="88"/>
        <v>86.9</v>
      </c>
      <c r="H258" s="74">
        <f t="shared" si="88"/>
        <v>89.5</v>
      </c>
      <c r="I258" s="74">
        <f t="shared" si="88"/>
        <v>358.4</v>
      </c>
    </row>
    <row r="259" spans="1:9" ht="24.75" customHeight="1" x14ac:dyDescent="0.25">
      <c r="A259" s="107"/>
      <c r="B259" s="116"/>
      <c r="C259" s="13" t="s">
        <v>154</v>
      </c>
      <c r="D259" s="77">
        <v>0</v>
      </c>
      <c r="E259" s="78">
        <v>0</v>
      </c>
      <c r="F259" s="77">
        <v>0</v>
      </c>
      <c r="G259" s="78">
        <v>0</v>
      </c>
      <c r="H259" s="78">
        <v>0</v>
      </c>
      <c r="I259" s="78">
        <f t="shared" si="82"/>
        <v>0</v>
      </c>
    </row>
    <row r="260" spans="1:9" ht="20.25" customHeight="1" x14ac:dyDescent="0.25">
      <c r="A260" s="107"/>
      <c r="B260" s="116"/>
      <c r="C260" s="13" t="s">
        <v>155</v>
      </c>
      <c r="D260" s="77">
        <v>0</v>
      </c>
      <c r="E260" s="78">
        <v>0</v>
      </c>
      <c r="F260" s="77">
        <v>0</v>
      </c>
      <c r="G260" s="78">
        <v>0</v>
      </c>
      <c r="H260" s="78">
        <v>0</v>
      </c>
      <c r="I260" s="78">
        <f t="shared" si="82"/>
        <v>0</v>
      </c>
    </row>
    <row r="261" spans="1:9" ht="15.75" x14ac:dyDescent="0.25">
      <c r="A261" s="107"/>
      <c r="B261" s="116"/>
      <c r="C261" s="12" t="s">
        <v>27</v>
      </c>
      <c r="D261" s="77">
        <v>74</v>
      </c>
      <c r="E261" s="78">
        <v>54</v>
      </c>
      <c r="F261" s="77">
        <v>54</v>
      </c>
      <c r="G261" s="78">
        <v>86.9</v>
      </c>
      <c r="H261" s="78">
        <v>89.5</v>
      </c>
      <c r="I261" s="78">
        <f t="shared" si="82"/>
        <v>358.4</v>
      </c>
    </row>
    <row r="262" spans="1:9" ht="17.25" customHeight="1" x14ac:dyDescent="0.25">
      <c r="A262" s="108"/>
      <c r="B262" s="116"/>
      <c r="C262" s="12" t="s">
        <v>28</v>
      </c>
      <c r="D262" s="77">
        <v>0</v>
      </c>
      <c r="E262" s="78">
        <v>0</v>
      </c>
      <c r="F262" s="77">
        <v>0</v>
      </c>
      <c r="G262" s="78">
        <v>0</v>
      </c>
      <c r="H262" s="78">
        <v>0</v>
      </c>
      <c r="I262" s="78">
        <f t="shared" si="82"/>
        <v>0</v>
      </c>
    </row>
    <row r="263" spans="1:9" ht="15.75" x14ac:dyDescent="0.25">
      <c r="A263" s="109" t="s">
        <v>43</v>
      </c>
      <c r="B263" s="124" t="s">
        <v>188</v>
      </c>
      <c r="C263" s="62" t="s">
        <v>26</v>
      </c>
      <c r="D263" s="83">
        <f>D268</f>
        <v>2840</v>
      </c>
      <c r="E263" s="83">
        <f t="shared" ref="E263:I263" si="89">E268</f>
        <v>2840</v>
      </c>
      <c r="F263" s="83">
        <f t="shared" si="89"/>
        <v>2840</v>
      </c>
      <c r="G263" s="83">
        <f t="shared" si="89"/>
        <v>2840</v>
      </c>
      <c r="H263" s="83">
        <f t="shared" si="89"/>
        <v>2840</v>
      </c>
      <c r="I263" s="83">
        <f t="shared" si="89"/>
        <v>14200</v>
      </c>
    </row>
    <row r="264" spans="1:9" ht="15.75" x14ac:dyDescent="0.25">
      <c r="A264" s="110"/>
      <c r="B264" s="124"/>
      <c r="C264" s="63" t="s">
        <v>154</v>
      </c>
      <c r="D264" s="83">
        <f t="shared" ref="D264:I267" si="90">D269</f>
        <v>0</v>
      </c>
      <c r="E264" s="83">
        <f t="shared" si="90"/>
        <v>0</v>
      </c>
      <c r="F264" s="83">
        <f t="shared" si="90"/>
        <v>0</v>
      </c>
      <c r="G264" s="83">
        <f t="shared" si="90"/>
        <v>0</v>
      </c>
      <c r="H264" s="83">
        <f t="shared" si="90"/>
        <v>0</v>
      </c>
      <c r="I264" s="83">
        <f t="shared" si="90"/>
        <v>0</v>
      </c>
    </row>
    <row r="265" spans="1:9" ht="15.75" x14ac:dyDescent="0.25">
      <c r="A265" s="110"/>
      <c r="B265" s="124"/>
      <c r="C265" s="63" t="s">
        <v>155</v>
      </c>
      <c r="D265" s="83">
        <f t="shared" si="90"/>
        <v>2840</v>
      </c>
      <c r="E265" s="83">
        <f t="shared" si="90"/>
        <v>2840</v>
      </c>
      <c r="F265" s="83">
        <f t="shared" si="90"/>
        <v>2840</v>
      </c>
      <c r="G265" s="83">
        <f t="shared" si="90"/>
        <v>2840</v>
      </c>
      <c r="H265" s="83">
        <f t="shared" si="90"/>
        <v>2840</v>
      </c>
      <c r="I265" s="83">
        <f t="shared" si="90"/>
        <v>14200</v>
      </c>
    </row>
    <row r="266" spans="1:9" ht="15.75" x14ac:dyDescent="0.25">
      <c r="A266" s="110"/>
      <c r="B266" s="124"/>
      <c r="C266" s="62" t="s">
        <v>27</v>
      </c>
      <c r="D266" s="83">
        <f t="shared" si="90"/>
        <v>0</v>
      </c>
      <c r="E266" s="83">
        <f t="shared" si="90"/>
        <v>0</v>
      </c>
      <c r="F266" s="83">
        <f t="shared" si="90"/>
        <v>0</v>
      </c>
      <c r="G266" s="83">
        <f t="shared" si="90"/>
        <v>0</v>
      </c>
      <c r="H266" s="83">
        <f t="shared" si="90"/>
        <v>0</v>
      </c>
      <c r="I266" s="83">
        <f t="shared" si="90"/>
        <v>0</v>
      </c>
    </row>
    <row r="267" spans="1:9" ht="15.75" x14ac:dyDescent="0.25">
      <c r="A267" s="123"/>
      <c r="B267" s="125"/>
      <c r="C267" s="62" t="s">
        <v>28</v>
      </c>
      <c r="D267" s="83">
        <f t="shared" si="90"/>
        <v>0</v>
      </c>
      <c r="E267" s="83">
        <f t="shared" si="90"/>
        <v>0</v>
      </c>
      <c r="F267" s="83">
        <f t="shared" si="90"/>
        <v>0</v>
      </c>
      <c r="G267" s="83">
        <f t="shared" si="90"/>
        <v>0</v>
      </c>
      <c r="H267" s="83">
        <f t="shared" si="90"/>
        <v>0</v>
      </c>
      <c r="I267" s="83">
        <f t="shared" si="90"/>
        <v>0</v>
      </c>
    </row>
    <row r="268" spans="1:9" ht="15.75" customHeight="1" x14ac:dyDescent="0.25">
      <c r="A268" s="109" t="s">
        <v>189</v>
      </c>
      <c r="B268" s="111" t="s">
        <v>89</v>
      </c>
      <c r="C268" s="5" t="s">
        <v>26</v>
      </c>
      <c r="D268" s="74">
        <f>D269+D270+D271+D272</f>
        <v>2840</v>
      </c>
      <c r="E268" s="74">
        <f t="shared" ref="E268:I268" si="91">E269+E270+E271+E272</f>
        <v>2840</v>
      </c>
      <c r="F268" s="74">
        <f t="shared" si="91"/>
        <v>2840</v>
      </c>
      <c r="G268" s="74">
        <f t="shared" si="91"/>
        <v>2840</v>
      </c>
      <c r="H268" s="74">
        <f t="shared" si="91"/>
        <v>2840</v>
      </c>
      <c r="I268" s="74">
        <f t="shared" si="91"/>
        <v>14200</v>
      </c>
    </row>
    <row r="269" spans="1:9" ht="15.75" x14ac:dyDescent="0.25">
      <c r="A269" s="110"/>
      <c r="B269" s="111"/>
      <c r="C269" s="4" t="s">
        <v>154</v>
      </c>
      <c r="D269" s="74">
        <v>0</v>
      </c>
      <c r="E269" s="74">
        <v>0</v>
      </c>
      <c r="F269" s="77">
        <v>0</v>
      </c>
      <c r="G269" s="78">
        <v>0</v>
      </c>
      <c r="H269" s="78">
        <v>0</v>
      </c>
      <c r="I269" s="78">
        <f t="shared" ref="I269:I272" si="92">SUM(D269:H269)</f>
        <v>0</v>
      </c>
    </row>
    <row r="270" spans="1:9" ht="15.75" x14ac:dyDescent="0.25">
      <c r="A270" s="110"/>
      <c r="B270" s="111"/>
      <c r="C270" s="4" t="s">
        <v>155</v>
      </c>
      <c r="D270" s="74">
        <v>2840</v>
      </c>
      <c r="E270" s="74">
        <v>2840</v>
      </c>
      <c r="F270" s="74">
        <v>2840</v>
      </c>
      <c r="G270" s="74">
        <v>2840</v>
      </c>
      <c r="H270" s="74">
        <v>2840</v>
      </c>
      <c r="I270" s="78">
        <f t="shared" si="92"/>
        <v>14200</v>
      </c>
    </row>
    <row r="271" spans="1:9" ht="15.75" x14ac:dyDescent="0.25">
      <c r="A271" s="110"/>
      <c r="B271" s="111"/>
      <c r="C271" s="5" t="s">
        <v>27</v>
      </c>
      <c r="D271" s="74">
        <v>0</v>
      </c>
      <c r="E271" s="74">
        <v>0</v>
      </c>
      <c r="F271" s="77">
        <v>0</v>
      </c>
      <c r="G271" s="78">
        <v>0</v>
      </c>
      <c r="H271" s="78">
        <v>0</v>
      </c>
      <c r="I271" s="78">
        <f t="shared" si="92"/>
        <v>0</v>
      </c>
    </row>
    <row r="272" spans="1:9" ht="15.75" x14ac:dyDescent="0.25">
      <c r="A272" s="110"/>
      <c r="B272" s="111"/>
      <c r="C272" s="5" t="s">
        <v>28</v>
      </c>
      <c r="D272" s="74">
        <v>0</v>
      </c>
      <c r="E272" s="74">
        <v>0</v>
      </c>
      <c r="F272" s="77">
        <v>0</v>
      </c>
      <c r="G272" s="78">
        <v>0</v>
      </c>
      <c r="H272" s="78">
        <v>0</v>
      </c>
      <c r="I272" s="78">
        <f t="shared" si="92"/>
        <v>0</v>
      </c>
    </row>
  </sheetData>
  <mergeCells count="108">
    <mergeCell ref="A103:A107"/>
    <mergeCell ref="B103:B107"/>
    <mergeCell ref="B98:B102"/>
    <mergeCell ref="A98:A102"/>
    <mergeCell ref="A33:A37"/>
    <mergeCell ref="B33:B37"/>
    <mergeCell ref="A38:A42"/>
    <mergeCell ref="B38:B42"/>
    <mergeCell ref="A43:A47"/>
    <mergeCell ref="B43:B47"/>
    <mergeCell ref="B58:B62"/>
    <mergeCell ref="A58:A62"/>
    <mergeCell ref="B63:B67"/>
    <mergeCell ref="A63:A67"/>
    <mergeCell ref="B68:B72"/>
    <mergeCell ref="A68:A72"/>
    <mergeCell ref="D3:H6"/>
    <mergeCell ref="D16:I16"/>
    <mergeCell ref="A28:A32"/>
    <mergeCell ref="B28:B32"/>
    <mergeCell ref="D1:G2"/>
    <mergeCell ref="A8:G13"/>
    <mergeCell ref="B16:B17"/>
    <mergeCell ref="C16:C17"/>
    <mergeCell ref="A93:A97"/>
    <mergeCell ref="B93:B97"/>
    <mergeCell ref="A48:A52"/>
    <mergeCell ref="B48:B52"/>
    <mergeCell ref="A53:A57"/>
    <mergeCell ref="B53:B57"/>
    <mergeCell ref="A18:A22"/>
    <mergeCell ref="B18:B22"/>
    <mergeCell ref="B88:B92"/>
    <mergeCell ref="A88:A92"/>
    <mergeCell ref="B73:B77"/>
    <mergeCell ref="A73:A77"/>
    <mergeCell ref="B78:B82"/>
    <mergeCell ref="A78:A82"/>
    <mergeCell ref="B83:B87"/>
    <mergeCell ref="A83:A87"/>
    <mergeCell ref="A188:A192"/>
    <mergeCell ref="B188:B192"/>
    <mergeCell ref="B183:B187"/>
    <mergeCell ref="A183:A187"/>
    <mergeCell ref="A173:A177"/>
    <mergeCell ref="B173:B177"/>
    <mergeCell ref="A108:A112"/>
    <mergeCell ref="B108:B112"/>
    <mergeCell ref="B113:B117"/>
    <mergeCell ref="A113:A117"/>
    <mergeCell ref="A118:A122"/>
    <mergeCell ref="B118:B122"/>
    <mergeCell ref="A158:A162"/>
    <mergeCell ref="B158:B162"/>
    <mergeCell ref="A148:A152"/>
    <mergeCell ref="B148:B152"/>
    <mergeCell ref="A153:A157"/>
    <mergeCell ref="B153:B157"/>
    <mergeCell ref="A178:A182"/>
    <mergeCell ref="B178:B182"/>
    <mergeCell ref="A163:A167"/>
    <mergeCell ref="B163:B167"/>
    <mergeCell ref="A168:A172"/>
    <mergeCell ref="B168:B172"/>
    <mergeCell ref="A23:A27"/>
    <mergeCell ref="B23:B27"/>
    <mergeCell ref="A243:A247"/>
    <mergeCell ref="B243:B247"/>
    <mergeCell ref="A228:A232"/>
    <mergeCell ref="B228:B232"/>
    <mergeCell ref="A233:A237"/>
    <mergeCell ref="B233:B237"/>
    <mergeCell ref="A238:A242"/>
    <mergeCell ref="B238:B242"/>
    <mergeCell ref="A223:A227"/>
    <mergeCell ref="B223:B227"/>
    <mergeCell ref="B123:B127"/>
    <mergeCell ref="A123:A127"/>
    <mergeCell ref="A128:A132"/>
    <mergeCell ref="B128:B132"/>
    <mergeCell ref="A203:A207"/>
    <mergeCell ref="B203:B207"/>
    <mergeCell ref="A133:A137"/>
    <mergeCell ref="B133:B137"/>
    <mergeCell ref="A138:A142"/>
    <mergeCell ref="B138:B142"/>
    <mergeCell ref="A143:A147"/>
    <mergeCell ref="B143:B147"/>
    <mergeCell ref="A268:A272"/>
    <mergeCell ref="B268:B272"/>
    <mergeCell ref="A248:A252"/>
    <mergeCell ref="B248:B252"/>
    <mergeCell ref="A258:A262"/>
    <mergeCell ref="B258:B262"/>
    <mergeCell ref="A218:A222"/>
    <mergeCell ref="B218:B222"/>
    <mergeCell ref="A193:A197"/>
    <mergeCell ref="B193:B197"/>
    <mergeCell ref="A198:A202"/>
    <mergeCell ref="B198:B202"/>
    <mergeCell ref="A208:A212"/>
    <mergeCell ref="B208:B212"/>
    <mergeCell ref="A213:A217"/>
    <mergeCell ref="B213:B217"/>
    <mergeCell ref="A253:A257"/>
    <mergeCell ref="B253:B257"/>
    <mergeCell ref="A263:A267"/>
    <mergeCell ref="B263:B267"/>
  </mergeCells>
  <pageMargins left="0.7" right="0.7" top="0.75" bottom="0.75" header="0.3" footer="0.3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мун.зад.</vt:lpstr>
      <vt:lpstr>Ресурсн.обеспеч.</vt:lpstr>
      <vt:lpstr>Инфор. о рес.об.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2019-11-11T00:46:28Z</dcterms:modified>
</cp:coreProperties>
</file>