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135" activeTab="1"/>
  </bookViews>
  <sheets>
    <sheet name="Приложение 3" sheetId="1" r:id="rId1"/>
    <sheet name="Приложение 4" sheetId="2" r:id="rId2"/>
  </sheets>
  <definedNames/>
  <calcPr fullCalcOnLoad="1"/>
</workbook>
</file>

<file path=xl/sharedStrings.xml><?xml version="1.0" encoding="utf-8"?>
<sst xmlns="http://schemas.openxmlformats.org/spreadsheetml/2006/main" count="248" uniqueCount="86">
  <si>
    <t>РЕСУРСНОЕ ОБЕСПЕЧЕНИЕ</t>
  </si>
  <si>
    <t>№ п/п</t>
  </si>
  <si>
    <t>Наименование муниципальной программы, подпрограммы, основного мероприятия</t>
  </si>
  <si>
    <t>Ответственный исполнитель, соисполнители</t>
  </si>
  <si>
    <t>Код бюджетной классификации</t>
  </si>
  <si>
    <t>Расходы (тыс. руб.), годы</t>
  </si>
  <si>
    <t>ГРБС</t>
  </si>
  <si>
    <t>РзПр</t>
  </si>
  <si>
    <t>ЦСР</t>
  </si>
  <si>
    <t>ВР</t>
  </si>
  <si>
    <t>Муниципальная программа      «Развитие систем жилищно-коммунальной инфраструктуры»</t>
  </si>
  <si>
    <t>Всего</t>
  </si>
  <si>
    <t>Х</t>
  </si>
  <si>
    <t>1.1</t>
  </si>
  <si>
    <t>Приобретение специализированной коммунальной техники, оборудования, материалов</t>
  </si>
  <si>
    <t>0502</t>
  </si>
  <si>
    <t>0797241200</t>
  </si>
  <si>
    <t>1.2</t>
  </si>
  <si>
    <t>Расходы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</si>
  <si>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07972S2320</t>
  </si>
  <si>
    <t>1.3</t>
  </si>
  <si>
    <t>Ремонт и замена котельного оборудования, приобретение материалов</t>
  </si>
  <si>
    <t>07972S2270</t>
  </si>
  <si>
    <t>1.4</t>
  </si>
  <si>
    <t>Субсидии на возмещение части затрат по водоснабжению (электроэнергия водовод)</t>
  </si>
  <si>
    <t>0797241500</t>
  </si>
  <si>
    <t>1.5</t>
  </si>
  <si>
    <t>Субсидии на финансовое обеспечение затрат по капитальному ремонту объектов водоснабжения, водоотведения и (или) теплоснабжения и (или) содержанию колодцев общего пользования находящихся в муниципальной собственности</t>
  </si>
  <si>
    <t>0797241600</t>
  </si>
  <si>
    <t>1.6</t>
  </si>
  <si>
    <t>Расходы по обеспечению граждан твёрдым топливом (дровами)</t>
  </si>
  <si>
    <t>0505</t>
  </si>
  <si>
    <t>1.7</t>
  </si>
  <si>
    <t>079G5S2430</t>
  </si>
  <si>
    <t>Отдельные мероприятия</t>
  </si>
  <si>
    <t>0503</t>
  </si>
  <si>
    <t>2.1</t>
  </si>
  <si>
    <t>Содержание мест захоронения</t>
  </si>
  <si>
    <t>0797443300</t>
  </si>
  <si>
    <t>Оценка расходов</t>
  </si>
  <si>
    <t>(тыс. руб.), годы </t>
  </si>
  <si>
    <t>Муниципальная  программа  «Развитие систем жилищно-коммунальной инфраструктуры  в Ханкайском муниципальном районе»</t>
  </si>
  <si>
    <t>всего</t>
  </si>
  <si>
    <t>федеральный бюджет</t>
  </si>
  <si>
    <t>краевой бюджет *</t>
  </si>
  <si>
    <t>местный бюджет</t>
  </si>
  <si>
    <t>иные внебюджетные источники</t>
  </si>
  <si>
    <t>краевой бюджет</t>
  </si>
  <si>
    <t> 0,00</t>
  </si>
  <si>
    <t>Строительство 2-й очереди водовода с. Камень-Рыболов- с.Астраханка</t>
  </si>
  <si>
    <t xml:space="preserve">Основное мероприятие:
Развитие систем энерго-тепло-газо-водоснабжения
</t>
  </si>
  <si>
    <t>3</t>
  </si>
  <si>
    <t>3.1</t>
  </si>
  <si>
    <t>2</t>
  </si>
  <si>
    <t>Строительство второй очереди водовода с. Камень-Рыболов- с.Астраханка, строительство очитсных сооружений с. Камень-Рыболов</t>
  </si>
  <si>
    <t>1</t>
  </si>
  <si>
    <t>Основное мероприятие: Развитие систем энерго-тепло-газо-водоснабжения</t>
  </si>
  <si>
    <t>07972S2620</t>
  </si>
  <si>
    <t>Субсидии на увеличение уставногго капитала МУП</t>
  </si>
  <si>
    <t>0797440010</t>
  </si>
  <si>
    <t>240</t>
  </si>
  <si>
    <t xml:space="preserve">Мероприятия по обустройству контейнерных площадок </t>
  </si>
  <si>
    <t>3.2</t>
  </si>
  <si>
    <t>1.2.1</t>
  </si>
  <si>
    <t>1.2.2</t>
  </si>
  <si>
    <t>1.2.3</t>
  </si>
  <si>
    <t>Ремонт участка водопроводной сети по ул. Трактовая с. Камень-Рыболов, протяжённостью 750 м.п.</t>
  </si>
  <si>
    <t>ремонт сетей водоснабжения с. Камень-Рыболов-с.Астраханка (участок ул. Лузанова-ул. Вокзальная)</t>
  </si>
  <si>
    <t>3.3</t>
  </si>
  <si>
    <t>1.8</t>
  </si>
  <si>
    <t>07972S2360</t>
  </si>
  <si>
    <t>реализации  муниципальной программы «Развитие систем жилищно-коммунальной инфраструктуры в Ханкайском муниципальном округе» на 2020-2024 годы за счет средств местного бюджета  и прогнозная оценка привлекаемых на ее реализацию целей средств краевого и федерального бюджетов, иных внебюджетных источников</t>
  </si>
  <si>
    <t xml:space="preserve"> «Приложение № 3</t>
  </si>
  <si>
    <t xml:space="preserve">к муниципальной программе «Развитие систем жилищно-коммунальной инфраструктуры  в Ханкайском муниципальном округе» на 2020-2024годы, утвержденной  постановлением Администрации  муниципального района от 31.10.2019 № 919-па» </t>
  </si>
  <si>
    <t>Федеральная программа  «Чистая вода»</t>
  </si>
  <si>
    <t xml:space="preserve"> к муниципальной программе  «Развитие систем жилищно-коммунальной инфраструктуры  в Ханкайском муниципальном округе» на 2020-2024годы, утвержденной  постановлением Администрации  муниципального района от 31.10.2019 № 919-па» </t>
  </si>
  <si>
    <t>Приложение № 4</t>
  </si>
  <si>
    <t>Ханкайского муниципального округа</t>
  </si>
  <si>
    <t xml:space="preserve">                            к постановлению Администрации                                                                                                 </t>
  </si>
  <si>
    <t>софинансирование «Твой проект»</t>
  </si>
  <si>
    <t>Федеральная программа «Чистая вода»</t>
  </si>
  <si>
    <t>Мероприятия по ремонту лестницы «Смотровая площадка»</t>
  </si>
  <si>
    <t>реализации муниципальной программы  за счет средств местного бюджета (тыс. руб.) «Развитие систем жилищно-коммунальной инфраструктуры в Ханкайском муниципальном округе» на 2020-2024 годы</t>
  </si>
  <si>
    <t>от  03.06.2021 №  690-па</t>
  </si>
  <si>
    <t>Приложение  № 1                                                                          к постановлению Администрации                                                                                     Ханкайского муниципального округа                                                          от  03.06.2021 № 690-па</t>
  </si>
  <si>
    <t xml:space="preserve">      Приложение № 2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</si>
</sst>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4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0" fillId="0" borderId="0" xfId="0" applyAlignment="1">
      <alignment/>
    </xf>
    <xf numFmtId="0" fontId="45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0" fillId="0" borderId="0" xfId="0" applyFont="1" applyAlignment="1">
      <alignment/>
    </xf>
    <xf numFmtId="165" fontId="47" fillId="0" borderId="10" xfId="0" applyNumberFormat="1" applyFont="1" applyBorder="1" applyAlignment="1">
      <alignment horizontal="center" vertical="center" wrapText="1"/>
    </xf>
    <xf numFmtId="165" fontId="47" fillId="0" borderId="10" xfId="0" applyNumberFormat="1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49" fontId="45" fillId="0" borderId="0" xfId="0" applyNumberFormat="1" applyFont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164" fontId="48" fillId="0" borderId="10" xfId="0" applyNumberFormat="1" applyFont="1" applyBorder="1" applyAlignment="1">
      <alignment horizontal="center" vertical="center"/>
    </xf>
    <xf numFmtId="164" fontId="47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5" fontId="48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49" fillId="0" borderId="0" xfId="0" applyFont="1" applyAlignment="1">
      <alignment wrapText="1"/>
    </xf>
    <xf numFmtId="49" fontId="50" fillId="0" borderId="10" xfId="0" applyNumberFormat="1" applyFont="1" applyBorder="1" applyAlignment="1">
      <alignment horizontal="center" vertical="center"/>
    </xf>
    <xf numFmtId="3" fontId="47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0" fontId="48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164" fontId="47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/>
    </xf>
    <xf numFmtId="164" fontId="47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9" fillId="33" borderId="0" xfId="0" applyFont="1" applyFill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165" fontId="48" fillId="33" borderId="10" xfId="0" applyNumberFormat="1" applyFont="1" applyFill="1" applyBorder="1" applyAlignment="1">
      <alignment horizontal="center" vertical="center" wrapText="1"/>
    </xf>
    <xf numFmtId="165" fontId="47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64" fontId="4" fillId="33" borderId="10" xfId="0" applyNumberFormat="1" applyFont="1" applyFill="1" applyBorder="1" applyAlignment="1">
      <alignment horizontal="center" vertical="center"/>
    </xf>
    <xf numFmtId="164" fontId="2" fillId="33" borderId="10" xfId="0" applyNumberFormat="1" applyFont="1" applyFill="1" applyBorder="1" applyAlignment="1">
      <alignment horizontal="center" vertical="center"/>
    </xf>
    <xf numFmtId="164" fontId="47" fillId="33" borderId="10" xfId="0" applyNumberFormat="1" applyFont="1" applyFill="1" applyBorder="1" applyAlignment="1">
      <alignment horizontal="center" vertical="center"/>
    </xf>
    <xf numFmtId="0" fontId="27" fillId="33" borderId="0" xfId="0" applyFont="1" applyFill="1" applyAlignment="1">
      <alignment/>
    </xf>
    <xf numFmtId="164" fontId="48" fillId="33" borderId="10" xfId="0" applyNumberFormat="1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0" fillId="34" borderId="0" xfId="0" applyFill="1" applyAlignment="1">
      <alignment/>
    </xf>
    <xf numFmtId="0" fontId="49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/>
    </xf>
    <xf numFmtId="165" fontId="2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5" fontId="2" fillId="33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49" fillId="0" borderId="0" xfId="0" applyFont="1" applyAlignment="1">
      <alignment horizontal="center" wrapText="1"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6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7" fillId="0" borderId="0" xfId="0" applyFont="1" applyAlignment="1">
      <alignment horizontal="right" wrapText="1"/>
    </xf>
    <xf numFmtId="0" fontId="51" fillId="0" borderId="0" xfId="0" applyFont="1" applyAlignment="1">
      <alignment horizontal="right" wrapText="1"/>
    </xf>
    <xf numFmtId="0" fontId="2" fillId="0" borderId="0" xfId="0" applyFont="1" applyAlignment="1">
      <alignment horizontal="right" vertical="center" wrapText="1"/>
    </xf>
    <xf numFmtId="0" fontId="51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49" fillId="0" borderId="0" xfId="0" applyFont="1" applyAlignment="1">
      <alignment/>
    </xf>
    <xf numFmtId="164" fontId="2" fillId="0" borderId="11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64" fontId="2" fillId="33" borderId="11" xfId="0" applyNumberFormat="1" applyFont="1" applyFill="1" applyBorder="1" applyAlignment="1">
      <alignment horizontal="center" vertical="center"/>
    </xf>
    <xf numFmtId="164" fontId="2" fillId="33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47" fillId="0" borderId="10" xfId="0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vertical="center" wrapText="1"/>
    </xf>
    <xf numFmtId="49" fontId="48" fillId="0" borderId="10" xfId="0" applyNumberFormat="1" applyFont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164" fontId="47" fillId="33" borderId="11" xfId="0" applyNumberFormat="1" applyFont="1" applyFill="1" applyBorder="1" applyAlignment="1">
      <alignment horizontal="center" vertical="center"/>
    </xf>
    <xf numFmtId="164" fontId="47" fillId="33" borderId="12" xfId="0" applyNumberFormat="1" applyFont="1" applyFill="1" applyBorder="1" applyAlignment="1">
      <alignment horizontal="center" vertical="center"/>
    </xf>
    <xf numFmtId="164" fontId="47" fillId="0" borderId="11" xfId="0" applyNumberFormat="1" applyFont="1" applyBorder="1" applyAlignment="1">
      <alignment horizontal="center" vertical="center"/>
    </xf>
    <xf numFmtId="164" fontId="47" fillId="0" borderId="12" xfId="0" applyNumberFormat="1" applyFont="1" applyBorder="1" applyAlignment="1">
      <alignment horizontal="center" vertical="center"/>
    </xf>
    <xf numFmtId="49" fontId="49" fillId="0" borderId="0" xfId="0" applyNumberFormat="1" applyFont="1" applyBorder="1" applyAlignment="1">
      <alignment horizontal="center" vertical="center" wrapText="1"/>
    </xf>
    <xf numFmtId="49" fontId="48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5"/>
  <sheetViews>
    <sheetView zoomScale="110" zoomScaleNormal="110" zoomScalePageLayoutView="0" workbookViewId="0" topLeftCell="A1">
      <selection activeCell="G1" sqref="G1:L4"/>
    </sheetView>
  </sheetViews>
  <sheetFormatPr defaultColWidth="9.140625" defaultRowHeight="15"/>
  <cols>
    <col min="1" max="1" width="5.28125" style="0" customWidth="1"/>
    <col min="2" max="2" width="35.7109375" style="0" customWidth="1"/>
    <col min="6" max="6" width="11.7109375" style="0" customWidth="1"/>
    <col min="8" max="8" width="10.421875" style="58" customWidth="1"/>
    <col min="9" max="9" width="11.7109375" style="69" customWidth="1"/>
  </cols>
  <sheetData>
    <row r="1" spans="1:13" ht="15" customHeight="1">
      <c r="A1" s="1"/>
      <c r="B1" s="1"/>
      <c r="C1" s="1"/>
      <c r="D1" s="1"/>
      <c r="E1" s="1"/>
      <c r="F1" s="1"/>
      <c r="G1" s="82" t="s">
        <v>84</v>
      </c>
      <c r="H1" s="82"/>
      <c r="I1" s="82"/>
      <c r="J1" s="82"/>
      <c r="K1" s="82"/>
      <c r="L1" s="82"/>
      <c r="M1" s="27"/>
    </row>
    <row r="2" spans="1:13" ht="15" customHeight="1">
      <c r="A2" s="1"/>
      <c r="B2" s="1"/>
      <c r="C2" s="1"/>
      <c r="D2" s="1"/>
      <c r="E2" s="1"/>
      <c r="F2" s="1"/>
      <c r="G2" s="82"/>
      <c r="H2" s="82"/>
      <c r="I2" s="82"/>
      <c r="J2" s="82"/>
      <c r="K2" s="82"/>
      <c r="L2" s="82"/>
      <c r="M2" s="27"/>
    </row>
    <row r="3" spans="1:13" ht="15" customHeight="1">
      <c r="A3" s="1"/>
      <c r="B3" s="1"/>
      <c r="C3" s="1"/>
      <c r="D3" s="1"/>
      <c r="E3" s="1"/>
      <c r="F3" s="1"/>
      <c r="G3" s="82"/>
      <c r="H3" s="82"/>
      <c r="I3" s="82"/>
      <c r="J3" s="82"/>
      <c r="K3" s="82"/>
      <c r="L3" s="82"/>
      <c r="M3" s="27"/>
    </row>
    <row r="4" spans="1:13" ht="43.5" customHeight="1">
      <c r="A4" s="2"/>
      <c r="B4" s="2"/>
      <c r="C4" s="2"/>
      <c r="D4" s="2"/>
      <c r="E4" s="2"/>
      <c r="F4" s="2"/>
      <c r="G4" s="82"/>
      <c r="H4" s="82"/>
      <c r="I4" s="82"/>
      <c r="J4" s="82"/>
      <c r="K4" s="82"/>
      <c r="L4" s="82"/>
      <c r="M4" s="27"/>
    </row>
    <row r="5" spans="1:13" s="1" customFormat="1" ht="15.75" customHeight="1">
      <c r="A5" s="15"/>
      <c r="B5" s="15"/>
      <c r="C5" s="15"/>
      <c r="D5" s="15"/>
      <c r="E5" s="15"/>
      <c r="F5" s="15"/>
      <c r="G5" s="70"/>
      <c r="H5" s="70"/>
      <c r="I5" s="70"/>
      <c r="J5" s="70"/>
      <c r="K5" s="70"/>
      <c r="L5" s="70"/>
      <c r="M5" s="27"/>
    </row>
    <row r="6" spans="1:13" s="1" customFormat="1" ht="15.75" customHeight="1">
      <c r="A6" s="15"/>
      <c r="B6" s="15"/>
      <c r="C6" s="15"/>
      <c r="D6" s="15"/>
      <c r="E6" s="15"/>
      <c r="F6" s="15"/>
      <c r="G6" s="70"/>
      <c r="H6" s="89" t="s">
        <v>72</v>
      </c>
      <c r="I6" s="90"/>
      <c r="J6" s="90"/>
      <c r="K6" s="90"/>
      <c r="L6" s="90"/>
      <c r="M6" s="27"/>
    </row>
    <row r="7" spans="1:13" ht="54" customHeight="1">
      <c r="A7" s="35"/>
      <c r="B7" s="35"/>
      <c r="C7" s="35"/>
      <c r="D7" s="35"/>
      <c r="E7" s="35"/>
      <c r="F7" s="35"/>
      <c r="G7" s="81" t="s">
        <v>73</v>
      </c>
      <c r="H7" s="81"/>
      <c r="I7" s="81"/>
      <c r="J7" s="81"/>
      <c r="K7" s="81"/>
      <c r="L7" s="81"/>
      <c r="M7" s="1"/>
    </row>
    <row r="8" spans="1:13" ht="39" customHeight="1">
      <c r="A8" s="86" t="s">
        <v>0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12"/>
    </row>
    <row r="9" spans="1:13" ht="37.5" customHeight="1">
      <c r="A9" s="85" t="s">
        <v>82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1"/>
    </row>
    <row r="10" spans="1:13" ht="15" customHeight="1">
      <c r="A10" s="31"/>
      <c r="B10" s="31"/>
      <c r="C10" s="31"/>
      <c r="D10" s="31"/>
      <c r="E10" s="31"/>
      <c r="F10" s="32"/>
      <c r="G10" s="32"/>
      <c r="H10" s="54"/>
      <c r="I10" s="54"/>
      <c r="J10" s="32"/>
      <c r="K10" s="32"/>
      <c r="L10" s="32"/>
      <c r="M10" s="1"/>
    </row>
    <row r="11" spans="1:13" ht="75">
      <c r="A11" s="83" t="s">
        <v>1</v>
      </c>
      <c r="B11" s="87" t="s">
        <v>2</v>
      </c>
      <c r="C11" s="87" t="s">
        <v>3</v>
      </c>
      <c r="D11" s="30" t="s">
        <v>4</v>
      </c>
      <c r="E11" s="30"/>
      <c r="F11" s="30"/>
      <c r="G11" s="30"/>
      <c r="H11" s="84" t="s">
        <v>5</v>
      </c>
      <c r="I11" s="84"/>
      <c r="J11" s="84"/>
      <c r="K11" s="84"/>
      <c r="L11" s="84"/>
      <c r="M11" s="1"/>
    </row>
    <row r="12" spans="1:13" ht="15">
      <c r="A12" s="83"/>
      <c r="B12" s="88"/>
      <c r="C12" s="88"/>
      <c r="D12" s="3" t="s">
        <v>6</v>
      </c>
      <c r="E12" s="3" t="s">
        <v>7</v>
      </c>
      <c r="F12" s="3" t="s">
        <v>8</v>
      </c>
      <c r="G12" s="3" t="s">
        <v>9</v>
      </c>
      <c r="H12" s="55">
        <v>2020</v>
      </c>
      <c r="I12" s="55">
        <v>2021</v>
      </c>
      <c r="J12" s="3">
        <v>2022</v>
      </c>
      <c r="K12" s="3">
        <v>2023</v>
      </c>
      <c r="L12" s="3">
        <v>2024</v>
      </c>
      <c r="M12" s="1"/>
    </row>
    <row r="13" spans="1:13" ht="50.25" customHeight="1">
      <c r="A13" s="3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55">
        <v>9</v>
      </c>
      <c r="I13" s="73">
        <v>10</v>
      </c>
      <c r="J13" s="4">
        <v>11</v>
      </c>
      <c r="K13" s="4">
        <v>12</v>
      </c>
      <c r="L13" s="4">
        <v>11</v>
      </c>
      <c r="M13" s="11"/>
    </row>
    <row r="14" spans="1:13" ht="54" customHeight="1">
      <c r="A14" s="9"/>
      <c r="B14" s="9" t="s">
        <v>10</v>
      </c>
      <c r="C14" s="6" t="s">
        <v>11</v>
      </c>
      <c r="D14" s="10" t="s">
        <v>12</v>
      </c>
      <c r="E14" s="10" t="s">
        <v>12</v>
      </c>
      <c r="F14" s="10" t="s">
        <v>12</v>
      </c>
      <c r="G14" s="10" t="s">
        <v>12</v>
      </c>
      <c r="H14" s="56">
        <f>H15+H27+H29</f>
        <v>33187.289000000004</v>
      </c>
      <c r="I14" s="56">
        <f>I15+I27+I29</f>
        <v>27356</v>
      </c>
      <c r="J14" s="24">
        <f>J15+J27+J29</f>
        <v>2375</v>
      </c>
      <c r="K14" s="24">
        <f>K15+K27+K29</f>
        <v>8874.6</v>
      </c>
      <c r="L14" s="24">
        <f>L15+L27+L29</f>
        <v>8874.6</v>
      </c>
      <c r="M14" s="1"/>
    </row>
    <row r="15" spans="1:13" ht="78" customHeight="1">
      <c r="A15" s="17">
        <v>1</v>
      </c>
      <c r="B15" s="26" t="s">
        <v>50</v>
      </c>
      <c r="C15" s="17" t="s">
        <v>11</v>
      </c>
      <c r="D15" s="10" t="s">
        <v>12</v>
      </c>
      <c r="E15" s="10" t="s">
        <v>12</v>
      </c>
      <c r="F15" s="10" t="s">
        <v>12</v>
      </c>
      <c r="G15" s="10" t="s">
        <v>12</v>
      </c>
      <c r="H15" s="56">
        <f>H16+H17+H21+H22+H23+H24+H25+H18</f>
        <v>30497.264000000003</v>
      </c>
      <c r="I15" s="56">
        <f>I16+I17+I21+I22+I23+I24+I25+I18+I26</f>
        <v>26806</v>
      </c>
      <c r="J15" s="24">
        <f>J16+J17+J21+J22+J23+J24+J25</f>
        <v>1975</v>
      </c>
      <c r="K15" s="24">
        <f>K16+K17+K21+K22+K23+K24+K25</f>
        <v>8224.6</v>
      </c>
      <c r="L15" s="24">
        <f>L16+L17+L21+L22+L23+L24+L25</f>
        <v>8224.6</v>
      </c>
      <c r="M15" s="1"/>
    </row>
    <row r="16" spans="1:13" ht="48" customHeight="1">
      <c r="A16" s="72" t="s">
        <v>13</v>
      </c>
      <c r="B16" s="25" t="s">
        <v>14</v>
      </c>
      <c r="C16" s="5"/>
      <c r="D16" s="7">
        <v>956</v>
      </c>
      <c r="E16" s="8" t="s">
        <v>15</v>
      </c>
      <c r="F16" s="8" t="s">
        <v>16</v>
      </c>
      <c r="G16" s="29">
        <v>0</v>
      </c>
      <c r="H16" s="57">
        <f>500+5600-25-1696.06+150.567+200</f>
        <v>4729.5070000000005</v>
      </c>
      <c r="I16" s="76">
        <f>1000+588</f>
        <v>1588</v>
      </c>
      <c r="J16" s="14">
        <v>1000</v>
      </c>
      <c r="K16" s="14">
        <v>0</v>
      </c>
      <c r="L16" s="14">
        <v>0</v>
      </c>
      <c r="M16" s="1"/>
    </row>
    <row r="17" spans="1:13" ht="69" customHeight="1">
      <c r="A17" s="72" t="s">
        <v>17</v>
      </c>
      <c r="B17" s="5" t="s">
        <v>18</v>
      </c>
      <c r="C17" s="5"/>
      <c r="D17" s="7">
        <v>952</v>
      </c>
      <c r="E17" s="8" t="s">
        <v>15</v>
      </c>
      <c r="F17" s="8" t="s">
        <v>19</v>
      </c>
      <c r="G17" s="7">
        <v>410</v>
      </c>
      <c r="H17" s="57">
        <v>0</v>
      </c>
      <c r="I17" s="74">
        <v>225</v>
      </c>
      <c r="J17" s="13">
        <v>25</v>
      </c>
      <c r="K17" s="13">
        <v>1000</v>
      </c>
      <c r="L17" s="13">
        <v>1000</v>
      </c>
      <c r="M17" s="1"/>
    </row>
    <row r="18" spans="1:13" ht="92.25" customHeight="1">
      <c r="A18" s="72" t="s">
        <v>63</v>
      </c>
      <c r="B18" s="44" t="s">
        <v>18</v>
      </c>
      <c r="C18" s="44"/>
      <c r="D18" s="18">
        <v>952</v>
      </c>
      <c r="E18" s="19" t="s">
        <v>15</v>
      </c>
      <c r="F18" s="19" t="s">
        <v>16</v>
      </c>
      <c r="G18" s="18">
        <v>410</v>
      </c>
      <c r="H18" s="57">
        <f>3410+500</f>
        <v>3910</v>
      </c>
      <c r="I18" s="74">
        <v>0</v>
      </c>
      <c r="J18" s="13">
        <v>0</v>
      </c>
      <c r="K18" s="13">
        <v>0</v>
      </c>
      <c r="L18" s="13">
        <v>0</v>
      </c>
      <c r="M18" s="1"/>
    </row>
    <row r="19" spans="1:12" ht="81.75" customHeight="1">
      <c r="A19" s="77" t="s">
        <v>64</v>
      </c>
      <c r="B19" s="46" t="s">
        <v>66</v>
      </c>
      <c r="C19" s="46"/>
      <c r="D19" s="47">
        <v>956</v>
      </c>
      <c r="E19" s="48" t="s">
        <v>15</v>
      </c>
      <c r="F19" s="48" t="s">
        <v>16</v>
      </c>
      <c r="G19" s="47">
        <v>410</v>
      </c>
      <c r="H19" s="57">
        <v>0</v>
      </c>
      <c r="I19" s="74">
        <v>0</v>
      </c>
      <c r="J19" s="49">
        <v>0</v>
      </c>
      <c r="K19" s="49">
        <v>0</v>
      </c>
      <c r="L19" s="49">
        <v>0</v>
      </c>
    </row>
    <row r="20" spans="1:12" ht="97.5" customHeight="1">
      <c r="A20" s="77" t="s">
        <v>65</v>
      </c>
      <c r="B20" s="46" t="s">
        <v>67</v>
      </c>
      <c r="C20" s="46"/>
      <c r="D20" s="47">
        <v>952</v>
      </c>
      <c r="E20" s="48" t="s">
        <v>15</v>
      </c>
      <c r="F20" s="48" t="s">
        <v>16</v>
      </c>
      <c r="G20" s="47">
        <v>410</v>
      </c>
      <c r="H20" s="57">
        <v>0</v>
      </c>
      <c r="I20" s="74">
        <v>0</v>
      </c>
      <c r="J20" s="49">
        <v>0</v>
      </c>
      <c r="K20" s="49">
        <v>0</v>
      </c>
      <c r="L20" s="49">
        <v>0</v>
      </c>
    </row>
    <row r="21" spans="1:12" ht="54.75" customHeight="1">
      <c r="A21" s="72" t="s">
        <v>20</v>
      </c>
      <c r="B21" s="5" t="s">
        <v>21</v>
      </c>
      <c r="C21" s="5"/>
      <c r="D21" s="7">
        <v>952</v>
      </c>
      <c r="E21" s="8" t="s">
        <v>15</v>
      </c>
      <c r="F21" s="8" t="s">
        <v>22</v>
      </c>
      <c r="G21" s="7">
        <v>240</v>
      </c>
      <c r="H21" s="57">
        <v>0</v>
      </c>
      <c r="I21" s="76">
        <f>150+1200</f>
        <v>1350</v>
      </c>
      <c r="J21" s="14">
        <v>0</v>
      </c>
      <c r="K21" s="14">
        <v>2000</v>
      </c>
      <c r="L21" s="14">
        <v>2000</v>
      </c>
    </row>
    <row r="22" spans="1:12" ht="52.5" customHeight="1">
      <c r="A22" s="72" t="s">
        <v>23</v>
      </c>
      <c r="B22" s="5" t="s">
        <v>24</v>
      </c>
      <c r="C22" s="5"/>
      <c r="D22" s="7">
        <v>952</v>
      </c>
      <c r="E22" s="8" t="s">
        <v>15</v>
      </c>
      <c r="F22" s="8" t="s">
        <v>25</v>
      </c>
      <c r="G22" s="7">
        <v>810</v>
      </c>
      <c r="H22" s="57">
        <f>500+890.009+520+2900</f>
        <v>4810.009</v>
      </c>
      <c r="I22" s="57">
        <v>500</v>
      </c>
      <c r="J22" s="13">
        <v>500</v>
      </c>
      <c r="K22" s="13">
        <v>4000.67</v>
      </c>
      <c r="L22" s="13">
        <v>4000.67</v>
      </c>
    </row>
    <row r="23" spans="1:12" ht="92.25" customHeight="1">
      <c r="A23" s="72" t="s">
        <v>26</v>
      </c>
      <c r="B23" s="5" t="s">
        <v>27</v>
      </c>
      <c r="C23" s="5"/>
      <c r="D23" s="7">
        <v>956</v>
      </c>
      <c r="E23" s="8" t="s">
        <v>15</v>
      </c>
      <c r="F23" s="8" t="s">
        <v>28</v>
      </c>
      <c r="G23" s="7">
        <v>810</v>
      </c>
      <c r="H23" s="57">
        <f>600+1012.487+9144.5-3410+1696.06+1215.598+1600</f>
        <v>11858.645</v>
      </c>
      <c r="I23" s="57">
        <f>500+10500</f>
        <v>11000</v>
      </c>
      <c r="J23" s="13">
        <v>400</v>
      </c>
      <c r="K23" s="13">
        <v>1000</v>
      </c>
      <c r="L23" s="13">
        <v>1000</v>
      </c>
    </row>
    <row r="24" spans="1:12" ht="25.5">
      <c r="A24" s="72" t="s">
        <v>29</v>
      </c>
      <c r="B24" s="5" t="s">
        <v>30</v>
      </c>
      <c r="C24" s="5"/>
      <c r="D24" s="7">
        <v>952</v>
      </c>
      <c r="E24" s="8" t="s">
        <v>31</v>
      </c>
      <c r="F24" s="8" t="s">
        <v>57</v>
      </c>
      <c r="G24" s="7">
        <v>810</v>
      </c>
      <c r="H24" s="57">
        <f>130.208-68.592</f>
        <v>61.616</v>
      </c>
      <c r="I24" s="57">
        <v>150</v>
      </c>
      <c r="J24" s="13">
        <v>50</v>
      </c>
      <c r="K24" s="13">
        <v>223.93</v>
      </c>
      <c r="L24" s="13">
        <v>223.93</v>
      </c>
    </row>
    <row r="25" spans="1:12" ht="25.5">
      <c r="A25" s="72" t="s">
        <v>32</v>
      </c>
      <c r="B25" s="33" t="s">
        <v>58</v>
      </c>
      <c r="C25" s="33"/>
      <c r="D25" s="18">
        <v>952</v>
      </c>
      <c r="E25" s="19" t="s">
        <v>15</v>
      </c>
      <c r="F25" s="19" t="s">
        <v>16</v>
      </c>
      <c r="G25" s="18">
        <v>810</v>
      </c>
      <c r="H25" s="57">
        <v>5127.487</v>
      </c>
      <c r="I25" s="57">
        <v>11931</v>
      </c>
      <c r="J25" s="13">
        <v>0</v>
      </c>
      <c r="K25" s="13">
        <v>0</v>
      </c>
      <c r="L25" s="13">
        <v>0</v>
      </c>
    </row>
    <row r="26" spans="1:13" ht="29.25" customHeight="1">
      <c r="A26" s="72" t="s">
        <v>69</v>
      </c>
      <c r="B26" s="67" t="s">
        <v>79</v>
      </c>
      <c r="C26" s="67"/>
      <c r="D26" s="18">
        <v>952</v>
      </c>
      <c r="E26" s="19" t="s">
        <v>15</v>
      </c>
      <c r="F26" s="19" t="s">
        <v>70</v>
      </c>
      <c r="G26" s="18">
        <v>240</v>
      </c>
      <c r="H26" s="57">
        <v>0</v>
      </c>
      <c r="I26" s="57">
        <v>62</v>
      </c>
      <c r="J26" s="13">
        <v>0</v>
      </c>
      <c r="K26" s="13">
        <v>0</v>
      </c>
      <c r="L26" s="13">
        <v>0</v>
      </c>
      <c r="M26" s="36"/>
    </row>
    <row r="27" spans="1:12" ht="36" customHeight="1">
      <c r="A27" s="78" t="s">
        <v>53</v>
      </c>
      <c r="B27" s="26" t="s">
        <v>74</v>
      </c>
      <c r="C27" s="17" t="s">
        <v>11</v>
      </c>
      <c r="D27" s="10" t="s">
        <v>12</v>
      </c>
      <c r="E27" s="10" t="s">
        <v>12</v>
      </c>
      <c r="F27" s="10" t="s">
        <v>12</v>
      </c>
      <c r="G27" s="10" t="s">
        <v>12</v>
      </c>
      <c r="H27" s="56">
        <v>0</v>
      </c>
      <c r="I27" s="56">
        <v>0</v>
      </c>
      <c r="J27" s="24">
        <v>0</v>
      </c>
      <c r="K27" s="24">
        <v>0</v>
      </c>
      <c r="L27" s="24">
        <v>0</v>
      </c>
    </row>
    <row r="28" spans="1:12" ht="51">
      <c r="A28" s="72" t="s">
        <v>36</v>
      </c>
      <c r="B28" s="25" t="s">
        <v>54</v>
      </c>
      <c r="C28" s="25"/>
      <c r="D28" s="18">
        <v>952</v>
      </c>
      <c r="E28" s="19" t="s">
        <v>15</v>
      </c>
      <c r="F28" s="28" t="s">
        <v>33</v>
      </c>
      <c r="G28" s="18">
        <v>410</v>
      </c>
      <c r="H28" s="57">
        <v>0</v>
      </c>
      <c r="I28" s="57">
        <v>0</v>
      </c>
      <c r="J28" s="13">
        <v>0</v>
      </c>
      <c r="K28" s="13">
        <v>0</v>
      </c>
      <c r="L28" s="13">
        <v>0</v>
      </c>
    </row>
    <row r="29" spans="1:12" ht="15">
      <c r="A29" s="78" t="s">
        <v>51</v>
      </c>
      <c r="B29" s="9" t="s">
        <v>34</v>
      </c>
      <c r="C29" s="17" t="s">
        <v>11</v>
      </c>
      <c r="D29" s="10" t="s">
        <v>12</v>
      </c>
      <c r="E29" s="10" t="s">
        <v>12</v>
      </c>
      <c r="F29" s="10" t="s">
        <v>12</v>
      </c>
      <c r="G29" s="10" t="s">
        <v>12</v>
      </c>
      <c r="H29" s="56">
        <f>H30+H31+H32</f>
        <v>2690.025</v>
      </c>
      <c r="I29" s="56">
        <f>I30+I31</f>
        <v>550</v>
      </c>
      <c r="J29" s="24">
        <f>J30+J31</f>
        <v>400</v>
      </c>
      <c r="K29" s="24">
        <f>K30+K31</f>
        <v>650</v>
      </c>
      <c r="L29" s="24">
        <f>L30+L31</f>
        <v>650</v>
      </c>
    </row>
    <row r="30" spans="1:12" ht="15">
      <c r="A30" s="72" t="s">
        <v>52</v>
      </c>
      <c r="B30" s="5" t="s">
        <v>37</v>
      </c>
      <c r="C30" s="9"/>
      <c r="D30" s="7">
        <v>956</v>
      </c>
      <c r="E30" s="8" t="s">
        <v>35</v>
      </c>
      <c r="F30" s="8" t="s">
        <v>38</v>
      </c>
      <c r="G30" s="18">
        <v>240</v>
      </c>
      <c r="H30" s="57">
        <v>231</v>
      </c>
      <c r="I30" s="57">
        <v>350</v>
      </c>
      <c r="J30" s="13">
        <v>200</v>
      </c>
      <c r="K30" s="13">
        <v>250</v>
      </c>
      <c r="L30" s="13">
        <v>250</v>
      </c>
    </row>
    <row r="31" spans="1:12" ht="25.5">
      <c r="A31" s="72" t="s">
        <v>62</v>
      </c>
      <c r="B31" s="38" t="s">
        <v>61</v>
      </c>
      <c r="C31" s="37"/>
      <c r="D31" s="18">
        <v>956</v>
      </c>
      <c r="E31" s="41" t="s">
        <v>35</v>
      </c>
      <c r="F31" s="41" t="s">
        <v>59</v>
      </c>
      <c r="G31" s="41" t="s">
        <v>60</v>
      </c>
      <c r="H31" s="57">
        <f>2500-60.975</f>
        <v>2439.025</v>
      </c>
      <c r="I31" s="57">
        <v>200</v>
      </c>
      <c r="J31" s="13">
        <v>200</v>
      </c>
      <c r="K31" s="13">
        <v>400</v>
      </c>
      <c r="L31" s="13">
        <v>400</v>
      </c>
    </row>
    <row r="32" spans="1:12" ht="25.5">
      <c r="A32" s="72" t="s">
        <v>68</v>
      </c>
      <c r="B32" s="51" t="s">
        <v>81</v>
      </c>
      <c r="C32" s="50"/>
      <c r="D32" s="18">
        <v>956</v>
      </c>
      <c r="E32" s="41" t="s">
        <v>35</v>
      </c>
      <c r="F32" s="41" t="s">
        <v>59</v>
      </c>
      <c r="G32" s="41" t="s">
        <v>60</v>
      </c>
      <c r="H32" s="57">
        <v>20</v>
      </c>
      <c r="I32" s="57">
        <v>0</v>
      </c>
      <c r="J32" s="13">
        <v>0</v>
      </c>
      <c r="K32" s="13">
        <v>0</v>
      </c>
      <c r="L32" s="13">
        <v>0</v>
      </c>
    </row>
    <row r="33" ht="15">
      <c r="I33" s="75"/>
    </row>
    <row r="34" ht="15">
      <c r="I34" s="75"/>
    </row>
    <row r="35" ht="15">
      <c r="I35" s="75"/>
    </row>
    <row r="36" ht="15">
      <c r="I36" s="75"/>
    </row>
    <row r="37" ht="15">
      <c r="I37" s="75"/>
    </row>
    <row r="38" ht="15">
      <c r="I38" s="75"/>
    </row>
    <row r="39" ht="15">
      <c r="I39" s="75"/>
    </row>
    <row r="40" ht="15">
      <c r="I40" s="75"/>
    </row>
    <row r="41" ht="15">
      <c r="I41" s="75"/>
    </row>
    <row r="42" ht="15">
      <c r="I42" s="75"/>
    </row>
    <row r="43" ht="15">
      <c r="I43" s="75"/>
    </row>
    <row r="44" ht="15">
      <c r="I44" s="75"/>
    </row>
    <row r="45" ht="15">
      <c r="I45" s="75"/>
    </row>
    <row r="46" ht="15">
      <c r="I46" s="75"/>
    </row>
    <row r="47" ht="15">
      <c r="I47" s="75"/>
    </row>
    <row r="48" ht="15">
      <c r="I48" s="75"/>
    </row>
    <row r="49" ht="15">
      <c r="I49" s="75"/>
    </row>
    <row r="50" ht="15">
      <c r="I50" s="75"/>
    </row>
    <row r="51" ht="15">
      <c r="I51" s="75"/>
    </row>
    <row r="52" ht="15">
      <c r="I52" s="75"/>
    </row>
    <row r="53" ht="15">
      <c r="I53" s="75"/>
    </row>
    <row r="54" ht="15">
      <c r="I54" s="75"/>
    </row>
    <row r="55" ht="15">
      <c r="I55" s="75"/>
    </row>
    <row r="56" ht="15">
      <c r="I56" s="75"/>
    </row>
    <row r="57" ht="15">
      <c r="I57" s="75"/>
    </row>
    <row r="58" ht="15">
      <c r="I58" s="75"/>
    </row>
    <row r="59" ht="15">
      <c r="I59" s="75"/>
    </row>
    <row r="60" ht="15">
      <c r="I60" s="75"/>
    </row>
    <row r="61" ht="15">
      <c r="I61" s="75"/>
    </row>
    <row r="62" ht="15">
      <c r="I62" s="75"/>
    </row>
    <row r="63" ht="15">
      <c r="I63" s="75"/>
    </row>
    <row r="64" ht="15">
      <c r="I64" s="75"/>
    </row>
    <row r="65" ht="15">
      <c r="I65" s="75"/>
    </row>
    <row r="66" ht="15">
      <c r="I66" s="75"/>
    </row>
    <row r="67" ht="15">
      <c r="I67" s="75"/>
    </row>
    <row r="68" ht="15">
      <c r="I68" s="75"/>
    </row>
    <row r="69" ht="15">
      <c r="I69" s="75"/>
    </row>
    <row r="70" ht="15">
      <c r="I70" s="75"/>
    </row>
    <row r="71" ht="15">
      <c r="I71" s="75"/>
    </row>
    <row r="72" ht="15">
      <c r="I72" s="75"/>
    </row>
    <row r="73" ht="15">
      <c r="I73" s="75"/>
    </row>
    <row r="74" ht="15">
      <c r="I74" s="75"/>
    </row>
    <row r="75" ht="15">
      <c r="I75" s="75"/>
    </row>
    <row r="76" ht="15">
      <c r="I76" s="75"/>
    </row>
    <row r="77" ht="15">
      <c r="I77" s="75"/>
    </row>
    <row r="78" ht="15">
      <c r="I78" s="75"/>
    </row>
    <row r="79" ht="15">
      <c r="I79" s="75"/>
    </row>
    <row r="80" ht="15">
      <c r="I80" s="75"/>
    </row>
    <row r="81" ht="15">
      <c r="I81" s="75"/>
    </row>
    <row r="82" ht="15">
      <c r="I82" s="75"/>
    </row>
    <row r="83" ht="15">
      <c r="I83" s="75"/>
    </row>
    <row r="84" ht="15">
      <c r="I84" s="75"/>
    </row>
    <row r="85" ht="15">
      <c r="I85" s="75"/>
    </row>
    <row r="86" ht="15">
      <c r="I86" s="75"/>
    </row>
    <row r="87" ht="15">
      <c r="I87" s="75"/>
    </row>
    <row r="88" ht="15">
      <c r="I88" s="75"/>
    </row>
    <row r="89" ht="15">
      <c r="I89" s="75"/>
    </row>
    <row r="90" ht="15">
      <c r="I90" s="75"/>
    </row>
    <row r="91" ht="15">
      <c r="I91" s="75"/>
    </row>
    <row r="92" ht="15">
      <c r="I92" s="75"/>
    </row>
    <row r="93" ht="15">
      <c r="I93" s="75"/>
    </row>
    <row r="94" ht="15">
      <c r="I94" s="75"/>
    </row>
    <row r="95" ht="15">
      <c r="I95" s="75"/>
    </row>
    <row r="96" ht="15">
      <c r="I96" s="75"/>
    </row>
    <row r="97" ht="15">
      <c r="I97" s="75"/>
    </row>
    <row r="98" ht="15">
      <c r="I98" s="75"/>
    </row>
    <row r="99" ht="15">
      <c r="I99" s="75"/>
    </row>
    <row r="100" ht="15">
      <c r="I100" s="75"/>
    </row>
    <row r="101" ht="15">
      <c r="I101" s="75"/>
    </row>
    <row r="102" ht="15">
      <c r="I102" s="75"/>
    </row>
    <row r="103" ht="15">
      <c r="I103" s="75"/>
    </row>
    <row r="104" ht="15">
      <c r="I104" s="75"/>
    </row>
    <row r="105" ht="15">
      <c r="I105" s="75"/>
    </row>
    <row r="106" ht="15">
      <c r="I106" s="75"/>
    </row>
    <row r="107" ht="15">
      <c r="I107" s="75"/>
    </row>
    <row r="108" ht="15">
      <c r="I108" s="75"/>
    </row>
    <row r="109" ht="15">
      <c r="I109" s="75"/>
    </row>
    <row r="110" ht="15">
      <c r="I110" s="75"/>
    </row>
    <row r="111" ht="15">
      <c r="I111" s="75"/>
    </row>
    <row r="112" ht="15">
      <c r="I112" s="75"/>
    </row>
    <row r="113" ht="15">
      <c r="I113" s="75"/>
    </row>
    <row r="114" ht="15">
      <c r="I114" s="75"/>
    </row>
    <row r="115" ht="15">
      <c r="I115" s="75"/>
    </row>
  </sheetData>
  <sheetProtection/>
  <mergeCells count="9">
    <mergeCell ref="G7:L7"/>
    <mergeCell ref="G1:L4"/>
    <mergeCell ref="A11:A12"/>
    <mergeCell ref="H11:L11"/>
    <mergeCell ref="A9:L9"/>
    <mergeCell ref="A8:L8"/>
    <mergeCell ref="B11:B12"/>
    <mergeCell ref="C11:C12"/>
    <mergeCell ref="H6:L6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3"/>
  <sheetViews>
    <sheetView tabSelected="1" zoomScale="140" zoomScaleNormal="140" zoomScalePageLayoutView="0" workbookViewId="0" topLeftCell="C1">
      <selection activeCell="F1" sqref="F1:H1"/>
    </sheetView>
  </sheetViews>
  <sheetFormatPr defaultColWidth="9.140625" defaultRowHeight="15"/>
  <cols>
    <col min="1" max="1" width="6.00390625" style="0" customWidth="1"/>
    <col min="2" max="2" width="42.28125" style="0" customWidth="1"/>
    <col min="3" max="3" width="27.7109375" style="0" customWidth="1"/>
    <col min="4" max="4" width="16.28125" style="64" customWidth="1"/>
    <col min="5" max="5" width="12.140625" style="69" customWidth="1"/>
    <col min="6" max="6" width="11.140625" style="0" customWidth="1"/>
    <col min="7" max="8" width="11.00390625" style="0" customWidth="1"/>
  </cols>
  <sheetData>
    <row r="1" spans="4:8" s="1" customFormat="1" ht="18.75">
      <c r="D1" s="64"/>
      <c r="E1" s="75"/>
      <c r="F1" s="95" t="s">
        <v>85</v>
      </c>
      <c r="G1" s="95"/>
      <c r="H1" s="95"/>
    </row>
    <row r="2" spans="4:5" s="1" customFormat="1" ht="11.25" customHeight="1">
      <c r="D2" s="64"/>
      <c r="E2" s="75"/>
    </row>
    <row r="3" spans="1:8" ht="13.5" customHeight="1">
      <c r="A3" s="15"/>
      <c r="B3" s="15"/>
      <c r="C3" s="15"/>
      <c r="D3" s="93" t="s">
        <v>78</v>
      </c>
      <c r="E3" s="93"/>
      <c r="F3" s="93"/>
      <c r="G3" s="93"/>
      <c r="H3" s="93"/>
    </row>
    <row r="4" spans="1:8" s="1" customFormat="1" ht="16.5" customHeight="1">
      <c r="A4" s="15"/>
      <c r="B4" s="15"/>
      <c r="C4" s="15"/>
      <c r="D4" s="93" t="s">
        <v>77</v>
      </c>
      <c r="E4" s="94"/>
      <c r="F4" s="94"/>
      <c r="G4" s="94"/>
      <c r="H4" s="94"/>
    </row>
    <row r="5" spans="1:8" s="1" customFormat="1" ht="18.75" customHeight="1">
      <c r="A5" s="15"/>
      <c r="B5" s="15"/>
      <c r="C5" s="15"/>
      <c r="D5" s="93" t="s">
        <v>83</v>
      </c>
      <c r="E5" s="94"/>
      <c r="F5" s="94"/>
      <c r="G5" s="94"/>
      <c r="H5" s="94"/>
    </row>
    <row r="6" spans="1:8" s="1" customFormat="1" ht="18.75">
      <c r="A6" s="15"/>
      <c r="B6" s="15"/>
      <c r="C6" s="15"/>
      <c r="D6" s="71"/>
      <c r="E6" s="71"/>
      <c r="F6" s="71"/>
      <c r="G6" s="71"/>
      <c r="H6" s="71"/>
    </row>
    <row r="7" spans="1:8" s="1" customFormat="1" ht="14.25" customHeight="1">
      <c r="A7" s="15"/>
      <c r="B7" s="15"/>
      <c r="C7" s="15"/>
      <c r="D7" s="71"/>
      <c r="E7" s="71"/>
      <c r="F7" s="91" t="s">
        <v>76</v>
      </c>
      <c r="G7" s="92"/>
      <c r="H7" s="92"/>
    </row>
    <row r="8" spans="1:8" ht="51" customHeight="1">
      <c r="A8" s="16"/>
      <c r="B8" s="16"/>
      <c r="C8" s="16"/>
      <c r="D8" s="81" t="s">
        <v>75</v>
      </c>
      <c r="E8" s="104"/>
      <c r="F8" s="104"/>
      <c r="G8" s="104"/>
      <c r="H8" s="104"/>
    </row>
    <row r="9" spans="1:8" ht="18.75">
      <c r="A9" s="86" t="s">
        <v>0</v>
      </c>
      <c r="B9" s="86"/>
      <c r="C9" s="86"/>
      <c r="D9" s="86"/>
      <c r="E9" s="86"/>
      <c r="F9" s="86"/>
      <c r="G9" s="86"/>
      <c r="H9" s="86"/>
    </row>
    <row r="10" spans="1:8" ht="58.5" customHeight="1">
      <c r="A10" s="113" t="s">
        <v>71</v>
      </c>
      <c r="B10" s="113"/>
      <c r="C10" s="113"/>
      <c r="D10" s="113"/>
      <c r="E10" s="113"/>
      <c r="F10" s="113"/>
      <c r="G10" s="113"/>
      <c r="H10" s="113"/>
    </row>
    <row r="11" spans="1:8" ht="15">
      <c r="A11" s="98" t="s">
        <v>1</v>
      </c>
      <c r="B11" s="105" t="s">
        <v>2</v>
      </c>
      <c r="C11" s="105" t="s">
        <v>3</v>
      </c>
      <c r="D11" s="105" t="s">
        <v>39</v>
      </c>
      <c r="E11" s="105"/>
      <c r="F11" s="105"/>
      <c r="G11" s="105"/>
      <c r="H11" s="105"/>
    </row>
    <row r="12" spans="1:8" ht="15">
      <c r="A12" s="98"/>
      <c r="B12" s="105"/>
      <c r="C12" s="105"/>
      <c r="D12" s="105" t="s">
        <v>40</v>
      </c>
      <c r="E12" s="105"/>
      <c r="F12" s="105"/>
      <c r="G12" s="105"/>
      <c r="H12" s="105"/>
    </row>
    <row r="13" spans="1:8" ht="15">
      <c r="A13" s="98"/>
      <c r="B13" s="105"/>
      <c r="C13" s="105"/>
      <c r="D13" s="59">
        <v>2020</v>
      </c>
      <c r="E13" s="79">
        <v>2021</v>
      </c>
      <c r="F13" s="20">
        <v>2022</v>
      </c>
      <c r="G13" s="20">
        <v>2023</v>
      </c>
      <c r="H13" s="20">
        <v>2024</v>
      </c>
    </row>
    <row r="14" spans="1:8" ht="15">
      <c r="A14" s="19">
        <v>1</v>
      </c>
      <c r="B14" s="18">
        <v>2</v>
      </c>
      <c r="C14" s="18">
        <v>3</v>
      </c>
      <c r="D14" s="60">
        <v>4</v>
      </c>
      <c r="E14" s="80">
        <v>5</v>
      </c>
      <c r="F14" s="18">
        <v>6</v>
      </c>
      <c r="G14" s="18">
        <v>7</v>
      </c>
      <c r="H14" s="18">
        <v>8</v>
      </c>
    </row>
    <row r="15" spans="1:8" ht="15">
      <c r="A15" s="107"/>
      <c r="B15" s="108" t="s">
        <v>41</v>
      </c>
      <c r="C15" s="17" t="s">
        <v>42</v>
      </c>
      <c r="D15" s="61">
        <f aca="true" t="shared" si="0" ref="D15:E18">D20+D84+D94</f>
        <v>72221.88153999999</v>
      </c>
      <c r="E15" s="61">
        <f t="shared" si="0"/>
        <v>189694.13999999998</v>
      </c>
      <c r="F15" s="21">
        <f aca="true" t="shared" si="1" ref="F15:H19">F20+F84+F94</f>
        <v>2375</v>
      </c>
      <c r="G15" s="21">
        <f t="shared" si="1"/>
        <v>8674.6</v>
      </c>
      <c r="H15" s="21">
        <f t="shared" si="1"/>
        <v>8874.6</v>
      </c>
    </row>
    <row r="16" spans="1:8" ht="15">
      <c r="A16" s="107"/>
      <c r="B16" s="108"/>
      <c r="C16" s="17" t="s">
        <v>43</v>
      </c>
      <c r="D16" s="61">
        <f t="shared" si="0"/>
        <v>0</v>
      </c>
      <c r="E16" s="65">
        <f t="shared" si="0"/>
        <v>0</v>
      </c>
      <c r="F16" s="21">
        <f t="shared" si="1"/>
        <v>0</v>
      </c>
      <c r="G16" s="21">
        <f t="shared" si="1"/>
        <v>0</v>
      </c>
      <c r="H16" s="21">
        <f t="shared" si="1"/>
        <v>0</v>
      </c>
    </row>
    <row r="17" spans="1:8" ht="15">
      <c r="A17" s="107"/>
      <c r="B17" s="108"/>
      <c r="C17" s="17" t="s">
        <v>44</v>
      </c>
      <c r="D17" s="61">
        <f t="shared" si="0"/>
        <v>39034.59254</v>
      </c>
      <c r="E17" s="61">
        <f t="shared" si="0"/>
        <v>162338.13999999998</v>
      </c>
      <c r="F17" s="21">
        <f t="shared" si="1"/>
        <v>0</v>
      </c>
      <c r="G17" s="21">
        <f t="shared" si="1"/>
        <v>0</v>
      </c>
      <c r="H17" s="21">
        <f t="shared" si="1"/>
        <v>0</v>
      </c>
    </row>
    <row r="18" spans="1:8" ht="15">
      <c r="A18" s="107"/>
      <c r="B18" s="108"/>
      <c r="C18" s="17" t="s">
        <v>45</v>
      </c>
      <c r="D18" s="61">
        <f t="shared" si="0"/>
        <v>33187.289000000004</v>
      </c>
      <c r="E18" s="61">
        <f t="shared" si="0"/>
        <v>27356</v>
      </c>
      <c r="F18" s="21">
        <f t="shared" si="1"/>
        <v>2375</v>
      </c>
      <c r="G18" s="21">
        <f t="shared" si="1"/>
        <v>8674.6</v>
      </c>
      <c r="H18" s="21">
        <f t="shared" si="1"/>
        <v>8874.6</v>
      </c>
    </row>
    <row r="19" spans="1:8" ht="26.25" customHeight="1">
      <c r="A19" s="107"/>
      <c r="B19" s="108"/>
      <c r="C19" s="17" t="s">
        <v>46</v>
      </c>
      <c r="D19" s="61">
        <f>D24+D88+D98</f>
        <v>0</v>
      </c>
      <c r="E19" s="65">
        <v>0</v>
      </c>
      <c r="F19" s="21">
        <f t="shared" si="1"/>
        <v>0</v>
      </c>
      <c r="G19" s="21">
        <f t="shared" si="1"/>
        <v>0</v>
      </c>
      <c r="H19" s="21">
        <f t="shared" si="1"/>
        <v>0</v>
      </c>
    </row>
    <row r="20" spans="1:8" ht="18.75" customHeight="1">
      <c r="A20" s="114" t="s">
        <v>55</v>
      </c>
      <c r="B20" s="106" t="s">
        <v>56</v>
      </c>
      <c r="C20" s="66" t="s">
        <v>42</v>
      </c>
      <c r="D20" s="61">
        <f>D25+D30+D54+D59+D64+D74+D69+D36</f>
        <v>36597.265</v>
      </c>
      <c r="E20" s="61">
        <f>E21+E22+E23+E24</f>
        <v>33150.058</v>
      </c>
      <c r="F20" s="65">
        <f>F25+F30+F54+F59+F64+F74+F69</f>
        <v>1975</v>
      </c>
      <c r="G20" s="65">
        <f>G25+G30+G54+G59+G64+G74+G69</f>
        <v>8224.6</v>
      </c>
      <c r="H20" s="65">
        <f>H25+H30+H54+H59+H64+H74+H69</f>
        <v>8224.6</v>
      </c>
    </row>
    <row r="21" spans="1:8" ht="24" customHeight="1">
      <c r="A21" s="114"/>
      <c r="B21" s="106"/>
      <c r="C21" s="66" t="s">
        <v>43</v>
      </c>
      <c r="D21" s="61">
        <f>D26+D31+D55+D60+D65+D75</f>
        <v>0</v>
      </c>
      <c r="E21" s="65">
        <f>E26+E31+E55+E60+E65+E75</f>
        <v>0</v>
      </c>
      <c r="F21" s="65">
        <f>F26+F31+F55+F60+F65+F75</f>
        <v>0</v>
      </c>
      <c r="G21" s="65">
        <f>G26+G31+G55+G60+G65+G75</f>
        <v>0</v>
      </c>
      <c r="H21" s="65">
        <f>H26+H31+H55+H60+H65+H75</f>
        <v>0</v>
      </c>
    </row>
    <row r="22" spans="1:8" ht="19.5" customHeight="1">
      <c r="A22" s="114"/>
      <c r="B22" s="106"/>
      <c r="C22" s="66" t="s">
        <v>47</v>
      </c>
      <c r="D22" s="61">
        <f>D71</f>
        <v>6100.000999999999</v>
      </c>
      <c r="E22" s="61">
        <f>E27+E32+E38+E50+E44++E56+E61+E66+E71+E76+E81</f>
        <v>6344.058</v>
      </c>
      <c r="F22" s="65">
        <f>F71</f>
        <v>0</v>
      </c>
      <c r="G22" s="65">
        <f>G71</f>
        <v>0</v>
      </c>
      <c r="H22" s="65">
        <f>H71</f>
        <v>0</v>
      </c>
    </row>
    <row r="23" spans="1:8" ht="18" customHeight="1">
      <c r="A23" s="114"/>
      <c r="B23" s="106"/>
      <c r="C23" s="66" t="s">
        <v>45</v>
      </c>
      <c r="D23" s="61">
        <f>D28+D33+D57+D62+D67+D77+D72+D39</f>
        <v>30497.264000000003</v>
      </c>
      <c r="E23" s="61">
        <f>E28+E33+E57+E62+E67+E72+E77+E82</f>
        <v>26806</v>
      </c>
      <c r="F23" s="65">
        <f>F28+F33+F57+F62+F67+F77+F72+F39</f>
        <v>1975</v>
      </c>
      <c r="G23" s="65">
        <f>G28+G33+G57+G62+G67+G77+G72+G39</f>
        <v>8224.6</v>
      </c>
      <c r="H23" s="65">
        <f>H28+H33+H57+H62+H67+H77+H72+H39</f>
        <v>8224.6</v>
      </c>
    </row>
    <row r="24" spans="1:8" ht="24" customHeight="1">
      <c r="A24" s="114"/>
      <c r="B24" s="106"/>
      <c r="C24" s="66" t="s">
        <v>46</v>
      </c>
      <c r="D24" s="61">
        <f>D29+D34+D58+D63+D68+D78</f>
        <v>0</v>
      </c>
      <c r="E24" s="65">
        <f>E29+E34+E58+E63+E68+E78</f>
        <v>0</v>
      </c>
      <c r="F24" s="65">
        <f>F29+F34+F58+F63+F68+F78</f>
        <v>0</v>
      </c>
      <c r="G24" s="65">
        <f>G29+G34+G58+G63+G68+G78</f>
        <v>0</v>
      </c>
      <c r="H24" s="65">
        <f>H29+H34+H58+H63+H68+H78</f>
        <v>0</v>
      </c>
    </row>
    <row r="25" spans="1:8" ht="15">
      <c r="A25" s="98" t="s">
        <v>13</v>
      </c>
      <c r="B25" s="99" t="s">
        <v>14</v>
      </c>
      <c r="C25" s="20" t="s">
        <v>42</v>
      </c>
      <c r="D25" s="62">
        <f>D26+D27+D28+D29</f>
        <v>4729.507</v>
      </c>
      <c r="E25" s="63">
        <v>1588</v>
      </c>
      <c r="F25" s="42">
        <f>F26+F27+F28+F29</f>
        <v>1000</v>
      </c>
      <c r="G25" s="42">
        <f>G26+G27+G28+G29</f>
        <v>0</v>
      </c>
      <c r="H25" s="42">
        <f>H26+H27+H28+H29</f>
        <v>0</v>
      </c>
    </row>
    <row r="26" spans="1:8" ht="21" customHeight="1">
      <c r="A26" s="98"/>
      <c r="B26" s="99"/>
      <c r="C26" s="20" t="s">
        <v>43</v>
      </c>
      <c r="D26" s="62">
        <v>0</v>
      </c>
      <c r="E26" s="63">
        <v>0</v>
      </c>
      <c r="F26" s="42">
        <v>0</v>
      </c>
      <c r="G26" s="42">
        <v>0</v>
      </c>
      <c r="H26" s="42">
        <v>0</v>
      </c>
    </row>
    <row r="27" spans="1:8" ht="15.75" customHeight="1">
      <c r="A27" s="98"/>
      <c r="B27" s="99"/>
      <c r="C27" s="20" t="s">
        <v>47</v>
      </c>
      <c r="D27" s="62">
        <v>0</v>
      </c>
      <c r="E27" s="63">
        <v>0</v>
      </c>
      <c r="F27" s="42">
        <v>0</v>
      </c>
      <c r="G27" s="42">
        <v>0</v>
      </c>
      <c r="H27" s="42">
        <v>0</v>
      </c>
    </row>
    <row r="28" spans="1:8" ht="21" customHeight="1">
      <c r="A28" s="98"/>
      <c r="B28" s="99"/>
      <c r="C28" s="20" t="s">
        <v>45</v>
      </c>
      <c r="D28" s="62">
        <f>4529.507+200</f>
        <v>4729.507</v>
      </c>
      <c r="E28" s="62">
        <f>1000+588</f>
        <v>1588</v>
      </c>
      <c r="F28" s="42">
        <v>1000</v>
      </c>
      <c r="G28" s="42">
        <v>0</v>
      </c>
      <c r="H28" s="42">
        <v>0</v>
      </c>
    </row>
    <row r="29" spans="1:8" ht="15">
      <c r="A29" s="98"/>
      <c r="B29" s="99"/>
      <c r="C29" s="20" t="s">
        <v>46</v>
      </c>
      <c r="D29" s="62">
        <v>0</v>
      </c>
      <c r="E29" s="63">
        <v>0</v>
      </c>
      <c r="F29" s="42">
        <v>0</v>
      </c>
      <c r="G29" s="42">
        <v>0</v>
      </c>
      <c r="H29" s="42">
        <v>0</v>
      </c>
    </row>
    <row r="30" spans="1:8" ht="9.75" customHeight="1">
      <c r="A30" s="98" t="s">
        <v>17</v>
      </c>
      <c r="B30" s="99" t="s">
        <v>18</v>
      </c>
      <c r="C30" s="20" t="s">
        <v>42</v>
      </c>
      <c r="D30" s="62">
        <f>D31+D32+D33+D34</f>
        <v>0</v>
      </c>
      <c r="E30" s="63">
        <f>E31+E32+E33+E34</f>
        <v>225</v>
      </c>
      <c r="F30" s="42">
        <f>F31+F32+F33+F34</f>
        <v>25</v>
      </c>
      <c r="G30" s="42">
        <f>G31+G32+G33+G34</f>
        <v>1000</v>
      </c>
      <c r="H30" s="42">
        <f>H31+H32+H33+H34</f>
        <v>1000</v>
      </c>
    </row>
    <row r="31" spans="1:8" ht="15">
      <c r="A31" s="98"/>
      <c r="B31" s="99"/>
      <c r="C31" s="20" t="s">
        <v>43</v>
      </c>
      <c r="D31" s="62">
        <v>0</v>
      </c>
      <c r="E31" s="63">
        <v>0</v>
      </c>
      <c r="F31" s="42">
        <v>0</v>
      </c>
      <c r="G31" s="42">
        <v>0</v>
      </c>
      <c r="H31" s="42">
        <v>0</v>
      </c>
    </row>
    <row r="32" spans="1:8" ht="20.25" customHeight="1">
      <c r="A32" s="98"/>
      <c r="B32" s="99"/>
      <c r="C32" s="20" t="s">
        <v>47</v>
      </c>
      <c r="D32" s="62">
        <v>0</v>
      </c>
      <c r="E32" s="63">
        <v>0</v>
      </c>
      <c r="F32" s="42">
        <v>0</v>
      </c>
      <c r="G32" s="42">
        <v>0</v>
      </c>
      <c r="H32" s="42">
        <v>0</v>
      </c>
    </row>
    <row r="33" spans="1:8" ht="17.25" customHeight="1">
      <c r="A33" s="98"/>
      <c r="B33" s="99"/>
      <c r="C33" s="20" t="s">
        <v>45</v>
      </c>
      <c r="D33" s="62">
        <v>0</v>
      </c>
      <c r="E33" s="62">
        <v>225</v>
      </c>
      <c r="F33" s="42">
        <v>25</v>
      </c>
      <c r="G33" s="42">
        <v>1000</v>
      </c>
      <c r="H33" s="42">
        <v>1000</v>
      </c>
    </row>
    <row r="34" spans="1:8" ht="18.75" customHeight="1">
      <c r="A34" s="98"/>
      <c r="B34" s="99"/>
      <c r="C34" s="105" t="s">
        <v>46</v>
      </c>
      <c r="D34" s="102">
        <v>0</v>
      </c>
      <c r="E34" s="109">
        <v>0</v>
      </c>
      <c r="F34" s="111">
        <v>0</v>
      </c>
      <c r="G34" s="111">
        <v>0</v>
      </c>
      <c r="H34" s="111">
        <v>0</v>
      </c>
    </row>
    <row r="35" spans="1:8" ht="21" customHeight="1">
      <c r="A35" s="98"/>
      <c r="B35" s="99"/>
      <c r="C35" s="105"/>
      <c r="D35" s="103"/>
      <c r="E35" s="110"/>
      <c r="F35" s="112"/>
      <c r="G35" s="112"/>
      <c r="H35" s="112"/>
    </row>
    <row r="36" spans="1:8" ht="15">
      <c r="A36" s="98" t="s">
        <v>63</v>
      </c>
      <c r="B36" s="99" t="s">
        <v>18</v>
      </c>
      <c r="C36" s="45" t="s">
        <v>42</v>
      </c>
      <c r="D36" s="62">
        <f>D37+D38+D39+D40</f>
        <v>3910</v>
      </c>
      <c r="E36" s="63">
        <f>E37+E38+E39+E40</f>
        <v>0</v>
      </c>
      <c r="F36" s="42">
        <f>F37+F38+F39+F40</f>
        <v>0</v>
      </c>
      <c r="G36" s="42">
        <f>G37+G38+G39+G40</f>
        <v>0</v>
      </c>
      <c r="H36" s="42">
        <f>H37+H38+H39+H40</f>
        <v>0</v>
      </c>
    </row>
    <row r="37" spans="1:8" ht="24" customHeight="1">
      <c r="A37" s="98"/>
      <c r="B37" s="99"/>
      <c r="C37" s="45" t="s">
        <v>43</v>
      </c>
      <c r="D37" s="62">
        <v>0</v>
      </c>
      <c r="E37" s="63">
        <v>0</v>
      </c>
      <c r="F37" s="42">
        <v>0</v>
      </c>
      <c r="G37" s="42">
        <v>0</v>
      </c>
      <c r="H37" s="42">
        <v>0</v>
      </c>
    </row>
    <row r="38" spans="1:8" ht="20.25" customHeight="1">
      <c r="A38" s="98"/>
      <c r="B38" s="99"/>
      <c r="C38" s="45" t="s">
        <v>47</v>
      </c>
      <c r="D38" s="62">
        <v>0</v>
      </c>
      <c r="E38" s="63">
        <v>0</v>
      </c>
      <c r="F38" s="42">
        <v>0</v>
      </c>
      <c r="G38" s="42">
        <v>0</v>
      </c>
      <c r="H38" s="42">
        <v>0</v>
      </c>
    </row>
    <row r="39" spans="1:8" ht="20.25" customHeight="1">
      <c r="A39" s="98"/>
      <c r="B39" s="99"/>
      <c r="C39" s="45" t="s">
        <v>45</v>
      </c>
      <c r="D39" s="62">
        <f>3410+500</f>
        <v>3910</v>
      </c>
      <c r="E39" s="62">
        <v>0</v>
      </c>
      <c r="F39" s="42">
        <v>0</v>
      </c>
      <c r="G39" s="42">
        <v>0</v>
      </c>
      <c r="H39" s="42">
        <v>0</v>
      </c>
    </row>
    <row r="40" spans="1:8" ht="25.5" customHeight="1">
      <c r="A40" s="98"/>
      <c r="B40" s="99"/>
      <c r="C40" s="105" t="s">
        <v>46</v>
      </c>
      <c r="D40" s="102">
        <v>0</v>
      </c>
      <c r="E40" s="109">
        <v>0</v>
      </c>
      <c r="F40" s="111">
        <v>0</v>
      </c>
      <c r="G40" s="111">
        <v>0</v>
      </c>
      <c r="H40" s="111">
        <v>0</v>
      </c>
    </row>
    <row r="41" spans="1:8" ht="15">
      <c r="A41" s="98"/>
      <c r="B41" s="99"/>
      <c r="C41" s="105"/>
      <c r="D41" s="103"/>
      <c r="E41" s="110"/>
      <c r="F41" s="112"/>
      <c r="G41" s="112"/>
      <c r="H41" s="112"/>
    </row>
    <row r="42" spans="1:8" ht="24.75" customHeight="1">
      <c r="A42" s="100" t="s">
        <v>64</v>
      </c>
      <c r="B42" s="101" t="s">
        <v>66</v>
      </c>
      <c r="C42" s="53" t="s">
        <v>42</v>
      </c>
      <c r="D42" s="62">
        <f>D43+D44+D45+D46</f>
        <v>0</v>
      </c>
      <c r="E42" s="62">
        <f>E43+E44+E45+E46</f>
        <v>0</v>
      </c>
      <c r="F42" s="23">
        <f>F43+F44+F45+F46</f>
        <v>0</v>
      </c>
      <c r="G42" s="23">
        <f>G43+G44+G45+G46</f>
        <v>0</v>
      </c>
      <c r="H42" s="23">
        <f>H43+H44+H45+H46</f>
        <v>0</v>
      </c>
    </row>
    <row r="43" spans="1:8" ht="19.5" customHeight="1">
      <c r="A43" s="100"/>
      <c r="B43" s="101"/>
      <c r="C43" s="53" t="s">
        <v>43</v>
      </c>
      <c r="D43" s="62">
        <v>0</v>
      </c>
      <c r="E43" s="62">
        <v>0</v>
      </c>
      <c r="F43" s="23">
        <v>0</v>
      </c>
      <c r="G43" s="23">
        <v>0</v>
      </c>
      <c r="H43" s="23">
        <v>0</v>
      </c>
    </row>
    <row r="44" spans="1:8" ht="20.25" customHeight="1">
      <c r="A44" s="100"/>
      <c r="B44" s="101"/>
      <c r="C44" s="53" t="s">
        <v>47</v>
      </c>
      <c r="D44" s="62">
        <v>0</v>
      </c>
      <c r="E44" s="62">
        <v>0</v>
      </c>
      <c r="F44" s="23">
        <v>0</v>
      </c>
      <c r="G44" s="23">
        <v>0</v>
      </c>
      <c r="H44" s="23">
        <v>0</v>
      </c>
    </row>
    <row r="45" spans="1:8" ht="25.5" customHeight="1">
      <c r="A45" s="100"/>
      <c r="B45" s="101"/>
      <c r="C45" s="53" t="s">
        <v>45</v>
      </c>
      <c r="D45" s="62">
        <v>0</v>
      </c>
      <c r="E45" s="62">
        <v>0</v>
      </c>
      <c r="F45" s="23">
        <v>0</v>
      </c>
      <c r="G45" s="23">
        <v>0</v>
      </c>
      <c r="H45" s="23">
        <v>0</v>
      </c>
    </row>
    <row r="46" spans="1:8" ht="20.25" customHeight="1">
      <c r="A46" s="100"/>
      <c r="B46" s="101"/>
      <c r="C46" s="115" t="s">
        <v>46</v>
      </c>
      <c r="D46" s="102">
        <v>0</v>
      </c>
      <c r="E46" s="102">
        <v>0</v>
      </c>
      <c r="F46" s="96">
        <v>0</v>
      </c>
      <c r="G46" s="96">
        <v>0</v>
      </c>
      <c r="H46" s="96">
        <v>0</v>
      </c>
    </row>
    <row r="47" spans="1:8" ht="23.25" customHeight="1">
      <c r="A47" s="100"/>
      <c r="B47" s="101"/>
      <c r="C47" s="115"/>
      <c r="D47" s="103"/>
      <c r="E47" s="103"/>
      <c r="F47" s="97"/>
      <c r="G47" s="97"/>
      <c r="H47" s="97"/>
    </row>
    <row r="48" spans="1:8" ht="21" customHeight="1">
      <c r="A48" s="100" t="s">
        <v>65</v>
      </c>
      <c r="B48" s="101" t="s">
        <v>67</v>
      </c>
      <c r="C48" s="53" t="s">
        <v>42</v>
      </c>
      <c r="D48" s="62">
        <f>D49+D50+D51+D52</f>
        <v>0</v>
      </c>
      <c r="E48" s="62">
        <f>E49+E50+E51+E52</f>
        <v>0</v>
      </c>
      <c r="F48" s="23">
        <f>F49+F50+F51+F52</f>
        <v>0</v>
      </c>
      <c r="G48" s="23">
        <f>G49+G50+G51+G52</f>
        <v>0</v>
      </c>
      <c r="H48" s="23">
        <f>H49+H50+H51+H52</f>
        <v>0</v>
      </c>
    </row>
    <row r="49" spans="1:8" ht="21" customHeight="1">
      <c r="A49" s="100"/>
      <c r="B49" s="101"/>
      <c r="C49" s="53" t="s">
        <v>43</v>
      </c>
      <c r="D49" s="62">
        <v>0</v>
      </c>
      <c r="E49" s="62">
        <v>0</v>
      </c>
      <c r="F49" s="23">
        <v>0</v>
      </c>
      <c r="G49" s="23">
        <v>0</v>
      </c>
      <c r="H49" s="23">
        <v>0</v>
      </c>
    </row>
    <row r="50" spans="1:8" ht="27.75" customHeight="1">
      <c r="A50" s="100"/>
      <c r="B50" s="101"/>
      <c r="C50" s="53" t="s">
        <v>47</v>
      </c>
      <c r="D50" s="62">
        <v>0</v>
      </c>
      <c r="E50" s="62">
        <v>0</v>
      </c>
      <c r="F50" s="23">
        <v>0</v>
      </c>
      <c r="G50" s="23">
        <v>0</v>
      </c>
      <c r="H50" s="23">
        <v>0</v>
      </c>
    </row>
    <row r="51" spans="1:8" ht="16.5" customHeight="1">
      <c r="A51" s="100"/>
      <c r="B51" s="101"/>
      <c r="C51" s="53" t="s">
        <v>45</v>
      </c>
      <c r="D51" s="62">
        <v>0</v>
      </c>
      <c r="E51" s="62">
        <v>0</v>
      </c>
      <c r="F51" s="23">
        <v>0</v>
      </c>
      <c r="G51" s="23">
        <v>0</v>
      </c>
      <c r="H51" s="23">
        <v>0</v>
      </c>
    </row>
    <row r="52" spans="1:8" ht="24.75" customHeight="1">
      <c r="A52" s="100"/>
      <c r="B52" s="101"/>
      <c r="C52" s="115" t="s">
        <v>46</v>
      </c>
      <c r="D52" s="102">
        <v>0</v>
      </c>
      <c r="E52" s="102">
        <v>0</v>
      </c>
      <c r="F52" s="96">
        <v>0</v>
      </c>
      <c r="G52" s="96">
        <v>0</v>
      </c>
      <c r="H52" s="96">
        <v>0</v>
      </c>
    </row>
    <row r="53" spans="1:8" ht="14.25" customHeight="1">
      <c r="A53" s="100"/>
      <c r="B53" s="101"/>
      <c r="C53" s="115"/>
      <c r="D53" s="103"/>
      <c r="E53" s="103"/>
      <c r="F53" s="97"/>
      <c r="G53" s="97"/>
      <c r="H53" s="97"/>
    </row>
    <row r="54" spans="1:8" ht="17.25" customHeight="1">
      <c r="A54" s="98" t="s">
        <v>20</v>
      </c>
      <c r="B54" s="99" t="s">
        <v>21</v>
      </c>
      <c r="C54" s="20" t="s">
        <v>42</v>
      </c>
      <c r="D54" s="62">
        <f>D55+D56+D57+D58</f>
        <v>0</v>
      </c>
      <c r="E54" s="63">
        <f>E55+E56+E57+E58</f>
        <v>1350</v>
      </c>
      <c r="F54" s="42">
        <f>F55+F56+F57+F58</f>
        <v>0</v>
      </c>
      <c r="G54" s="42">
        <f>G55+G56+G57+G58</f>
        <v>2000</v>
      </c>
      <c r="H54" s="42">
        <f>H55+H56+H57+H58</f>
        <v>2000</v>
      </c>
    </row>
    <row r="55" spans="1:8" ht="28.5" customHeight="1">
      <c r="A55" s="98"/>
      <c r="B55" s="99"/>
      <c r="C55" s="20" t="s">
        <v>43</v>
      </c>
      <c r="D55" s="62">
        <v>0</v>
      </c>
      <c r="E55" s="63">
        <v>0</v>
      </c>
      <c r="F55" s="42">
        <v>0</v>
      </c>
      <c r="G55" s="42">
        <v>0</v>
      </c>
      <c r="H55" s="42">
        <v>0</v>
      </c>
    </row>
    <row r="56" spans="1:8" ht="15">
      <c r="A56" s="98"/>
      <c r="B56" s="99"/>
      <c r="C56" s="20" t="s">
        <v>47</v>
      </c>
      <c r="D56" s="62">
        <v>0</v>
      </c>
      <c r="E56" s="63">
        <v>0</v>
      </c>
      <c r="F56" s="42">
        <v>0</v>
      </c>
      <c r="G56" s="42">
        <v>0</v>
      </c>
      <c r="H56" s="42">
        <v>0</v>
      </c>
    </row>
    <row r="57" spans="1:8" ht="15">
      <c r="A57" s="98"/>
      <c r="B57" s="99"/>
      <c r="C57" s="20" t="s">
        <v>45</v>
      </c>
      <c r="D57" s="62">
        <v>0</v>
      </c>
      <c r="E57" s="63">
        <f>150+1200</f>
        <v>1350</v>
      </c>
      <c r="F57" s="42">
        <v>0</v>
      </c>
      <c r="G57" s="42">
        <v>2000</v>
      </c>
      <c r="H57" s="42">
        <v>2000</v>
      </c>
    </row>
    <row r="58" spans="1:8" ht="15">
      <c r="A58" s="98"/>
      <c r="B58" s="99"/>
      <c r="C58" s="20" t="s">
        <v>46</v>
      </c>
      <c r="D58" s="62">
        <v>0</v>
      </c>
      <c r="E58" s="63">
        <v>0</v>
      </c>
      <c r="F58" s="42">
        <v>0</v>
      </c>
      <c r="G58" s="42">
        <v>0</v>
      </c>
      <c r="H58" s="42">
        <v>0</v>
      </c>
    </row>
    <row r="59" spans="1:8" ht="15.75" customHeight="1">
      <c r="A59" s="98" t="s">
        <v>23</v>
      </c>
      <c r="B59" s="99" t="s">
        <v>24</v>
      </c>
      <c r="C59" s="20" t="s">
        <v>42</v>
      </c>
      <c r="D59" s="62">
        <f>D60+D61+D62+D63</f>
        <v>4810.009</v>
      </c>
      <c r="E59" s="63">
        <f>E60+E61+E62+E63</f>
        <v>500</v>
      </c>
      <c r="F59" s="42">
        <f>F60+F61+F62+F63</f>
        <v>500</v>
      </c>
      <c r="G59" s="42">
        <f>G60+G61+G62+G63</f>
        <v>4000.67</v>
      </c>
      <c r="H59" s="42">
        <f>H60+H61+H62+H63</f>
        <v>4000.67</v>
      </c>
    </row>
    <row r="60" spans="1:8" ht="15.75" customHeight="1">
      <c r="A60" s="98"/>
      <c r="B60" s="99"/>
      <c r="C60" s="20" t="s">
        <v>43</v>
      </c>
      <c r="D60" s="62">
        <v>0</v>
      </c>
      <c r="E60" s="63">
        <v>0</v>
      </c>
      <c r="F60" s="42">
        <v>0</v>
      </c>
      <c r="G60" s="42">
        <v>0</v>
      </c>
      <c r="H60" s="42">
        <v>0</v>
      </c>
    </row>
    <row r="61" spans="1:8" ht="16.5" customHeight="1">
      <c r="A61" s="98"/>
      <c r="B61" s="99"/>
      <c r="C61" s="20" t="s">
        <v>47</v>
      </c>
      <c r="D61" s="62">
        <v>0</v>
      </c>
      <c r="E61" s="63">
        <v>0</v>
      </c>
      <c r="F61" s="42">
        <v>0</v>
      </c>
      <c r="G61" s="42">
        <v>0</v>
      </c>
      <c r="H61" s="42">
        <v>0</v>
      </c>
    </row>
    <row r="62" spans="1:8" ht="15">
      <c r="A62" s="98"/>
      <c r="B62" s="99"/>
      <c r="C62" s="20" t="s">
        <v>45</v>
      </c>
      <c r="D62" s="62">
        <f>500+890.009+520+2900</f>
        <v>4810.009</v>
      </c>
      <c r="E62" s="63">
        <v>500</v>
      </c>
      <c r="F62" s="42">
        <v>500</v>
      </c>
      <c r="G62" s="42">
        <v>4000.67</v>
      </c>
      <c r="H62" s="42">
        <v>4000.67</v>
      </c>
    </row>
    <row r="63" spans="1:8" ht="15">
      <c r="A63" s="98"/>
      <c r="B63" s="99"/>
      <c r="C63" s="20" t="s">
        <v>46</v>
      </c>
      <c r="D63" s="62">
        <v>0</v>
      </c>
      <c r="E63" s="63">
        <v>0</v>
      </c>
      <c r="F63" s="42">
        <v>0</v>
      </c>
      <c r="G63" s="42">
        <v>0</v>
      </c>
      <c r="H63" s="42">
        <v>0</v>
      </c>
    </row>
    <row r="64" spans="1:8" ht="15">
      <c r="A64" s="98" t="s">
        <v>26</v>
      </c>
      <c r="B64" s="99" t="s">
        <v>27</v>
      </c>
      <c r="C64" s="20" t="s">
        <v>42</v>
      </c>
      <c r="D64" s="63">
        <f>D65+D66+D67+D68</f>
        <v>11858.645</v>
      </c>
      <c r="E64" s="63">
        <f>E65+E66+E67+E68</f>
        <v>11000</v>
      </c>
      <c r="F64" s="42">
        <f>F65+F66+F67+F68</f>
        <v>400</v>
      </c>
      <c r="G64" s="42">
        <f>G65+G66+G67+G68</f>
        <v>1000</v>
      </c>
      <c r="H64" s="42">
        <f>H65+H66+H67+H68</f>
        <v>1000</v>
      </c>
    </row>
    <row r="65" spans="1:8" ht="15">
      <c r="A65" s="98"/>
      <c r="B65" s="99"/>
      <c r="C65" s="20" t="s">
        <v>43</v>
      </c>
      <c r="D65" s="62">
        <v>0</v>
      </c>
      <c r="E65" s="63">
        <v>0</v>
      </c>
      <c r="F65" s="42">
        <v>0</v>
      </c>
      <c r="G65" s="42">
        <v>0</v>
      </c>
      <c r="H65" s="42">
        <v>0</v>
      </c>
    </row>
    <row r="66" spans="1:8" ht="15">
      <c r="A66" s="98"/>
      <c r="B66" s="99"/>
      <c r="C66" s="20" t="s">
        <v>47</v>
      </c>
      <c r="D66" s="62">
        <v>0</v>
      </c>
      <c r="E66" s="63">
        <v>0</v>
      </c>
      <c r="F66" s="42">
        <v>0</v>
      </c>
      <c r="G66" s="42">
        <v>0</v>
      </c>
      <c r="H66" s="42">
        <v>0</v>
      </c>
    </row>
    <row r="67" spans="1:8" ht="15">
      <c r="A67" s="98"/>
      <c r="B67" s="99"/>
      <c r="C67" s="20" t="s">
        <v>45</v>
      </c>
      <c r="D67" s="63">
        <f>9043.047+1215.598+1600</f>
        <v>11858.645</v>
      </c>
      <c r="E67" s="63">
        <f>500+10500</f>
        <v>11000</v>
      </c>
      <c r="F67" s="42">
        <v>400</v>
      </c>
      <c r="G67" s="42">
        <v>1000</v>
      </c>
      <c r="H67" s="42">
        <v>1000</v>
      </c>
    </row>
    <row r="68" spans="1:8" ht="15">
      <c r="A68" s="98"/>
      <c r="B68" s="99"/>
      <c r="C68" s="20" t="s">
        <v>46</v>
      </c>
      <c r="D68" s="62">
        <v>0</v>
      </c>
      <c r="E68" s="63">
        <v>0</v>
      </c>
      <c r="F68" s="42">
        <v>0</v>
      </c>
      <c r="G68" s="42">
        <v>0</v>
      </c>
      <c r="H68" s="42">
        <v>0</v>
      </c>
    </row>
    <row r="69" spans="1:8" ht="15">
      <c r="A69" s="98" t="s">
        <v>29</v>
      </c>
      <c r="B69" s="99" t="s">
        <v>30</v>
      </c>
      <c r="C69" s="34" t="s">
        <v>42</v>
      </c>
      <c r="D69" s="62">
        <f>D70+D71+D72+D73</f>
        <v>6161.616999999999</v>
      </c>
      <c r="E69" s="62">
        <f>E70+E71+E72+E73</f>
        <v>494.058</v>
      </c>
      <c r="F69" s="23">
        <f>F70+F71+F72+F73</f>
        <v>50</v>
      </c>
      <c r="G69" s="23">
        <f>G70+G71+G72+G73</f>
        <v>223.93</v>
      </c>
      <c r="H69" s="23">
        <f>H70+H71+H72+H73</f>
        <v>223.93</v>
      </c>
    </row>
    <row r="70" spans="1:8" ht="15">
      <c r="A70" s="98"/>
      <c r="B70" s="99"/>
      <c r="C70" s="34" t="s">
        <v>43</v>
      </c>
      <c r="D70" s="62">
        <v>0</v>
      </c>
      <c r="E70" s="63">
        <v>0</v>
      </c>
      <c r="F70" s="42">
        <v>0</v>
      </c>
      <c r="G70" s="42">
        <v>0</v>
      </c>
      <c r="H70" s="42">
        <v>0</v>
      </c>
    </row>
    <row r="71" spans="1:8" ht="15">
      <c r="A71" s="98"/>
      <c r="B71" s="99"/>
      <c r="C71" s="34" t="s">
        <v>47</v>
      </c>
      <c r="D71" s="62">
        <f>12890.621-3326.643-3463.977</f>
        <v>6100.000999999999</v>
      </c>
      <c r="E71" s="63">
        <v>344.058</v>
      </c>
      <c r="F71" s="42">
        <v>0</v>
      </c>
      <c r="G71" s="42">
        <v>0</v>
      </c>
      <c r="H71" s="42">
        <v>0</v>
      </c>
    </row>
    <row r="72" spans="1:8" ht="15">
      <c r="A72" s="98"/>
      <c r="B72" s="99"/>
      <c r="C72" s="34" t="s">
        <v>45</v>
      </c>
      <c r="D72" s="62">
        <f>130.208-68.592</f>
        <v>61.616</v>
      </c>
      <c r="E72" s="63">
        <v>150</v>
      </c>
      <c r="F72" s="42">
        <v>50</v>
      </c>
      <c r="G72" s="42">
        <v>223.93</v>
      </c>
      <c r="H72" s="42">
        <v>223.93</v>
      </c>
    </row>
    <row r="73" spans="1:8" ht="15">
      <c r="A73" s="98"/>
      <c r="B73" s="99"/>
      <c r="C73" s="34" t="s">
        <v>46</v>
      </c>
      <c r="D73" s="62">
        <v>0</v>
      </c>
      <c r="E73" s="63">
        <v>0</v>
      </c>
      <c r="F73" s="42">
        <v>0</v>
      </c>
      <c r="G73" s="42">
        <v>0</v>
      </c>
      <c r="H73" s="42">
        <v>0</v>
      </c>
    </row>
    <row r="74" spans="1:8" ht="15">
      <c r="A74" s="98" t="s">
        <v>32</v>
      </c>
      <c r="B74" s="99" t="s">
        <v>58</v>
      </c>
      <c r="C74" s="20" t="s">
        <v>42</v>
      </c>
      <c r="D74" s="62">
        <f>D75+D76+D77+D78</f>
        <v>5127.487</v>
      </c>
      <c r="E74" s="62">
        <f>E75+E76+E77+E78</f>
        <v>11931</v>
      </c>
      <c r="F74" s="23">
        <v>0</v>
      </c>
      <c r="G74" s="23">
        <f>G75+G76+G77+G78</f>
        <v>0</v>
      </c>
      <c r="H74" s="23">
        <f>H75+H76+H77+H78</f>
        <v>0</v>
      </c>
    </row>
    <row r="75" spans="1:8" ht="15">
      <c r="A75" s="98"/>
      <c r="B75" s="99"/>
      <c r="C75" s="20" t="s">
        <v>43</v>
      </c>
      <c r="D75" s="62">
        <v>0</v>
      </c>
      <c r="E75" s="63">
        <v>0</v>
      </c>
      <c r="F75" s="42">
        <v>0</v>
      </c>
      <c r="G75" s="42">
        <v>0</v>
      </c>
      <c r="H75" s="42">
        <v>0</v>
      </c>
    </row>
    <row r="76" spans="1:8" ht="15" customHeight="1">
      <c r="A76" s="98"/>
      <c r="B76" s="99"/>
      <c r="C76" s="20" t="s">
        <v>47</v>
      </c>
      <c r="D76" s="62">
        <v>0</v>
      </c>
      <c r="E76" s="63">
        <v>0</v>
      </c>
      <c r="F76" s="42">
        <v>0</v>
      </c>
      <c r="G76" s="42">
        <v>0</v>
      </c>
      <c r="H76" s="42">
        <v>0</v>
      </c>
    </row>
    <row r="77" spans="1:8" ht="15">
      <c r="A77" s="98"/>
      <c r="B77" s="99"/>
      <c r="C77" s="20" t="s">
        <v>45</v>
      </c>
      <c r="D77" s="62">
        <v>5127.487</v>
      </c>
      <c r="E77" s="63">
        <v>11931</v>
      </c>
      <c r="F77" s="42">
        <v>0</v>
      </c>
      <c r="G77" s="42">
        <v>0</v>
      </c>
      <c r="H77" s="42">
        <v>0</v>
      </c>
    </row>
    <row r="78" spans="1:8" ht="15">
      <c r="A78" s="98"/>
      <c r="B78" s="99"/>
      <c r="C78" s="20" t="s">
        <v>46</v>
      </c>
      <c r="D78" s="62">
        <v>0</v>
      </c>
      <c r="E78" s="63">
        <v>0</v>
      </c>
      <c r="F78" s="42">
        <v>0</v>
      </c>
      <c r="G78" s="42">
        <v>0</v>
      </c>
      <c r="H78" s="42">
        <v>0</v>
      </c>
    </row>
    <row r="79" spans="1:8" ht="15">
      <c r="A79" s="98" t="s">
        <v>69</v>
      </c>
      <c r="B79" s="99" t="s">
        <v>79</v>
      </c>
      <c r="C79" s="68" t="s">
        <v>42</v>
      </c>
      <c r="D79" s="62">
        <f>D80+D81+D82+D83</f>
        <v>0</v>
      </c>
      <c r="E79" s="62">
        <f>E81+E82</f>
        <v>6062</v>
      </c>
      <c r="F79" s="23">
        <v>0</v>
      </c>
      <c r="G79" s="23">
        <f>G80+G81+G82+G83</f>
        <v>0</v>
      </c>
      <c r="H79" s="23">
        <f>H80+H81+H82+H83</f>
        <v>0</v>
      </c>
    </row>
    <row r="80" spans="1:8" ht="15">
      <c r="A80" s="98"/>
      <c r="B80" s="99"/>
      <c r="C80" s="68" t="s">
        <v>43</v>
      </c>
      <c r="D80" s="62">
        <v>0</v>
      </c>
      <c r="E80" s="63">
        <v>0</v>
      </c>
      <c r="F80" s="42">
        <v>0</v>
      </c>
      <c r="G80" s="42">
        <v>0</v>
      </c>
      <c r="H80" s="42">
        <v>0</v>
      </c>
    </row>
    <row r="81" spans="1:8" ht="15">
      <c r="A81" s="98"/>
      <c r="B81" s="99"/>
      <c r="C81" s="68" t="s">
        <v>47</v>
      </c>
      <c r="D81" s="62">
        <v>0</v>
      </c>
      <c r="E81" s="63">
        <v>6000</v>
      </c>
      <c r="F81" s="42">
        <v>0</v>
      </c>
      <c r="G81" s="42">
        <v>0</v>
      </c>
      <c r="H81" s="42">
        <v>0</v>
      </c>
    </row>
    <row r="82" spans="1:8" ht="15">
      <c r="A82" s="98"/>
      <c r="B82" s="99"/>
      <c r="C82" s="68" t="s">
        <v>45</v>
      </c>
      <c r="D82" s="62">
        <v>0</v>
      </c>
      <c r="E82" s="63">
        <v>62</v>
      </c>
      <c r="F82" s="42">
        <v>0</v>
      </c>
      <c r="G82" s="42">
        <v>0</v>
      </c>
      <c r="H82" s="42">
        <v>0</v>
      </c>
    </row>
    <row r="83" spans="1:8" ht="15">
      <c r="A83" s="98"/>
      <c r="B83" s="99"/>
      <c r="C83" s="68" t="s">
        <v>46</v>
      </c>
      <c r="D83" s="62">
        <v>0</v>
      </c>
      <c r="E83" s="63">
        <v>0</v>
      </c>
      <c r="F83" s="42">
        <v>0</v>
      </c>
      <c r="G83" s="42">
        <v>0</v>
      </c>
      <c r="H83" s="42">
        <v>0</v>
      </c>
    </row>
    <row r="84" spans="1:8" ht="15">
      <c r="A84" s="114" t="s">
        <v>53</v>
      </c>
      <c r="B84" s="106" t="s">
        <v>80</v>
      </c>
      <c r="C84" s="66" t="s">
        <v>42</v>
      </c>
      <c r="D84" s="61">
        <f>D85+D86+D87+D88</f>
        <v>32661.326540000002</v>
      </c>
      <c r="E84" s="61">
        <f>E85+E86+E87+E88</f>
        <v>155994.082</v>
      </c>
      <c r="F84" s="61">
        <f>F85+F86+F87+F88</f>
        <v>0</v>
      </c>
      <c r="G84" s="61">
        <f>G85+G86+G87+G88</f>
        <v>0</v>
      </c>
      <c r="H84" s="61">
        <f>H85+H86+H87+H88</f>
        <v>0</v>
      </c>
    </row>
    <row r="85" spans="1:8" ht="15">
      <c r="A85" s="114"/>
      <c r="B85" s="106"/>
      <c r="C85" s="66" t="s">
        <v>43</v>
      </c>
      <c r="D85" s="61">
        <v>0</v>
      </c>
      <c r="E85" s="65">
        <v>0</v>
      </c>
      <c r="F85" s="65">
        <v>0</v>
      </c>
      <c r="G85" s="65">
        <v>0</v>
      </c>
      <c r="H85" s="65">
        <v>0</v>
      </c>
    </row>
    <row r="86" spans="1:8" ht="15">
      <c r="A86" s="114"/>
      <c r="B86" s="106"/>
      <c r="C86" s="66" t="s">
        <v>47</v>
      </c>
      <c r="D86" s="61">
        <f>D91</f>
        <v>32661.326540000002</v>
      </c>
      <c r="E86" s="65">
        <f>E91</f>
        <v>155994.082</v>
      </c>
      <c r="F86" s="65">
        <v>0</v>
      </c>
      <c r="G86" s="65">
        <v>0</v>
      </c>
      <c r="H86" s="65">
        <v>0</v>
      </c>
    </row>
    <row r="87" spans="1:8" ht="15">
      <c r="A87" s="114"/>
      <c r="B87" s="106"/>
      <c r="C87" s="66" t="s">
        <v>45</v>
      </c>
      <c r="D87" s="61">
        <v>0</v>
      </c>
      <c r="E87" s="65">
        <v>0</v>
      </c>
      <c r="F87" s="65">
        <v>0</v>
      </c>
      <c r="G87" s="65">
        <v>0</v>
      </c>
      <c r="H87" s="65">
        <v>0</v>
      </c>
    </row>
    <row r="88" spans="1:8" ht="15">
      <c r="A88" s="114"/>
      <c r="B88" s="106"/>
      <c r="C88" s="66" t="s">
        <v>46</v>
      </c>
      <c r="D88" s="61">
        <v>0</v>
      </c>
      <c r="E88" s="65">
        <v>0</v>
      </c>
      <c r="F88" s="65">
        <v>0</v>
      </c>
      <c r="G88" s="65">
        <v>0</v>
      </c>
      <c r="H88" s="65">
        <v>0</v>
      </c>
    </row>
    <row r="89" spans="1:8" ht="15">
      <c r="A89" s="98" t="s">
        <v>36</v>
      </c>
      <c r="B89" s="99" t="s">
        <v>49</v>
      </c>
      <c r="C89" s="20" t="s">
        <v>42</v>
      </c>
      <c r="D89" s="62">
        <f>D90+D91+D92+D93</f>
        <v>32661.326540000002</v>
      </c>
      <c r="E89" s="62">
        <f>E90+E91+E92+E93</f>
        <v>155994.082</v>
      </c>
      <c r="F89" s="23">
        <f>F90+F91+F92+F93</f>
        <v>0</v>
      </c>
      <c r="G89" s="23">
        <f>G90+G91+G92+G93</f>
        <v>0</v>
      </c>
      <c r="H89" s="23">
        <f>H90+H91+H92+H93</f>
        <v>0</v>
      </c>
    </row>
    <row r="90" spans="1:8" ht="15">
      <c r="A90" s="98"/>
      <c r="B90" s="99"/>
      <c r="C90" s="20" t="s">
        <v>43</v>
      </c>
      <c r="D90" s="62">
        <v>0</v>
      </c>
      <c r="E90" s="63">
        <v>0</v>
      </c>
      <c r="F90" s="22">
        <v>0</v>
      </c>
      <c r="G90" s="22">
        <v>0</v>
      </c>
      <c r="H90" s="22">
        <v>0</v>
      </c>
    </row>
    <row r="91" spans="1:8" ht="15">
      <c r="A91" s="98"/>
      <c r="B91" s="99"/>
      <c r="C91" s="20" t="s">
        <v>47</v>
      </c>
      <c r="D91" s="62">
        <f>32661.327-0.00046</f>
        <v>32661.326540000002</v>
      </c>
      <c r="E91" s="63">
        <v>155994.082</v>
      </c>
      <c r="F91" s="22">
        <v>0</v>
      </c>
      <c r="G91" s="22">
        <v>0</v>
      </c>
      <c r="H91" s="22">
        <v>0</v>
      </c>
    </row>
    <row r="92" spans="1:8" ht="15">
      <c r="A92" s="98"/>
      <c r="B92" s="99"/>
      <c r="C92" s="20" t="s">
        <v>45</v>
      </c>
      <c r="D92" s="62">
        <v>0</v>
      </c>
      <c r="E92" s="63">
        <v>0</v>
      </c>
      <c r="F92" s="22">
        <v>0</v>
      </c>
      <c r="G92" s="22">
        <v>0</v>
      </c>
      <c r="H92" s="22">
        <v>0</v>
      </c>
    </row>
    <row r="93" spans="1:8" ht="15">
      <c r="A93" s="98"/>
      <c r="B93" s="99"/>
      <c r="C93" s="20" t="s">
        <v>46</v>
      </c>
      <c r="D93" s="62">
        <v>0</v>
      </c>
      <c r="E93" s="63">
        <v>0</v>
      </c>
      <c r="F93" s="22">
        <v>0</v>
      </c>
      <c r="G93" s="22">
        <v>0</v>
      </c>
      <c r="H93" s="22">
        <v>0</v>
      </c>
    </row>
    <row r="94" spans="1:8" ht="15">
      <c r="A94" s="114" t="s">
        <v>51</v>
      </c>
      <c r="B94" s="106" t="s">
        <v>34</v>
      </c>
      <c r="C94" s="66" t="s">
        <v>42</v>
      </c>
      <c r="D94" s="61">
        <f>D109+D104+D99</f>
        <v>2963.29</v>
      </c>
      <c r="E94" s="65">
        <f>E97</f>
        <v>550</v>
      </c>
      <c r="F94" s="65">
        <f>F95+F96+F97+F98</f>
        <v>400</v>
      </c>
      <c r="G94" s="65">
        <f>G95+G96+G97+G98</f>
        <v>450</v>
      </c>
      <c r="H94" s="65">
        <f>H95+H96+H97+H98</f>
        <v>650</v>
      </c>
    </row>
    <row r="95" spans="1:8" ht="15">
      <c r="A95" s="114"/>
      <c r="B95" s="106"/>
      <c r="C95" s="66" t="s">
        <v>43</v>
      </c>
      <c r="D95" s="61">
        <f>D110+D105+D100</f>
        <v>0</v>
      </c>
      <c r="E95" s="65">
        <v>0</v>
      </c>
      <c r="F95" s="65">
        <v>0</v>
      </c>
      <c r="G95" s="65">
        <v>0</v>
      </c>
      <c r="H95" s="65">
        <v>0</v>
      </c>
    </row>
    <row r="96" spans="1:8" ht="15">
      <c r="A96" s="114"/>
      <c r="B96" s="106"/>
      <c r="C96" s="66" t="s">
        <v>47</v>
      </c>
      <c r="D96" s="61">
        <f>D111+D106+D101</f>
        <v>273.265</v>
      </c>
      <c r="E96" s="65">
        <v>0</v>
      </c>
      <c r="F96" s="65">
        <v>0</v>
      </c>
      <c r="G96" s="65">
        <v>0</v>
      </c>
      <c r="H96" s="65">
        <v>0</v>
      </c>
    </row>
    <row r="97" spans="1:8" ht="15">
      <c r="A97" s="114"/>
      <c r="B97" s="106"/>
      <c r="C97" s="66" t="s">
        <v>45</v>
      </c>
      <c r="D97" s="61">
        <f>D112+D107+D102</f>
        <v>2690.025</v>
      </c>
      <c r="E97" s="65">
        <f>E102+E107</f>
        <v>550</v>
      </c>
      <c r="F97" s="65">
        <f>F102+F107</f>
        <v>400</v>
      </c>
      <c r="G97" s="65">
        <f>G102+G107</f>
        <v>450</v>
      </c>
      <c r="H97" s="65">
        <f>H102+H107</f>
        <v>650</v>
      </c>
    </row>
    <row r="98" spans="1:8" ht="15">
      <c r="A98" s="114"/>
      <c r="B98" s="106"/>
      <c r="C98" s="66" t="s">
        <v>46</v>
      </c>
      <c r="D98" s="61">
        <f>D113+D108+D103</f>
        <v>0</v>
      </c>
      <c r="E98" s="65" t="s">
        <v>48</v>
      </c>
      <c r="F98" s="65">
        <v>0</v>
      </c>
      <c r="G98" s="65">
        <v>0</v>
      </c>
      <c r="H98" s="65">
        <v>0</v>
      </c>
    </row>
    <row r="99" spans="1:8" ht="15">
      <c r="A99" s="98" t="s">
        <v>52</v>
      </c>
      <c r="B99" s="99" t="s">
        <v>37</v>
      </c>
      <c r="C99" s="40" t="s">
        <v>42</v>
      </c>
      <c r="D99" s="62">
        <f>D100+D101+D102+D103</f>
        <v>231</v>
      </c>
      <c r="E99" s="63">
        <f>E100+E101+E102+E103</f>
        <v>350</v>
      </c>
      <c r="F99" s="39">
        <v>200</v>
      </c>
      <c r="G99" s="39">
        <f>G100+G101+G102+G103</f>
        <v>250</v>
      </c>
      <c r="H99" s="39">
        <f>H100+H101+H102+H103</f>
        <v>250</v>
      </c>
    </row>
    <row r="100" spans="1:8" ht="15">
      <c r="A100" s="98"/>
      <c r="B100" s="99"/>
      <c r="C100" s="40" t="s">
        <v>43</v>
      </c>
      <c r="D100" s="62">
        <v>0</v>
      </c>
      <c r="E100" s="63">
        <v>0</v>
      </c>
      <c r="F100" s="39">
        <v>0</v>
      </c>
      <c r="G100" s="39">
        <v>0</v>
      </c>
      <c r="H100" s="39">
        <v>0</v>
      </c>
    </row>
    <row r="101" spans="1:8" ht="15">
      <c r="A101" s="98"/>
      <c r="B101" s="99"/>
      <c r="C101" s="40" t="s">
        <v>47</v>
      </c>
      <c r="D101" s="62">
        <v>0</v>
      </c>
      <c r="E101" s="63">
        <v>0</v>
      </c>
      <c r="F101" s="39">
        <v>0</v>
      </c>
      <c r="G101" s="39">
        <v>0</v>
      </c>
      <c r="H101" s="39">
        <v>0</v>
      </c>
    </row>
    <row r="102" spans="1:8" ht="15">
      <c r="A102" s="98"/>
      <c r="B102" s="99"/>
      <c r="C102" s="40" t="s">
        <v>45</v>
      </c>
      <c r="D102" s="62">
        <v>231</v>
      </c>
      <c r="E102" s="57">
        <v>350</v>
      </c>
      <c r="F102" s="13">
        <v>200</v>
      </c>
      <c r="G102" s="13">
        <v>250</v>
      </c>
      <c r="H102" s="13">
        <v>250</v>
      </c>
    </row>
    <row r="103" spans="1:8" ht="15">
      <c r="A103" s="98"/>
      <c r="B103" s="99"/>
      <c r="C103" s="40" t="s">
        <v>46</v>
      </c>
      <c r="D103" s="62">
        <v>0</v>
      </c>
      <c r="E103" s="63">
        <v>0</v>
      </c>
      <c r="F103" s="39">
        <v>0</v>
      </c>
      <c r="G103" s="39">
        <v>0</v>
      </c>
      <c r="H103" s="39">
        <v>0</v>
      </c>
    </row>
    <row r="104" spans="1:8" ht="15">
      <c r="A104" s="98" t="s">
        <v>62</v>
      </c>
      <c r="B104" s="99" t="s">
        <v>61</v>
      </c>
      <c r="C104" s="43" t="s">
        <v>42</v>
      </c>
      <c r="D104" s="62">
        <f>D105+D106+D107+D108</f>
        <v>2439.025</v>
      </c>
      <c r="E104" s="63">
        <f>E105+E106+E107+E108</f>
        <v>200</v>
      </c>
      <c r="F104" s="42">
        <f>F105+F106+F107+F108</f>
        <v>200</v>
      </c>
      <c r="G104" s="42">
        <f>G105+G106+G107+G108</f>
        <v>200</v>
      </c>
      <c r="H104" s="42">
        <f>H105+H106+H107+H108</f>
        <v>400</v>
      </c>
    </row>
    <row r="105" spans="1:8" ht="15">
      <c r="A105" s="98"/>
      <c r="B105" s="99"/>
      <c r="C105" s="43" t="s">
        <v>43</v>
      </c>
      <c r="D105" s="62">
        <v>0</v>
      </c>
      <c r="E105" s="63">
        <v>0</v>
      </c>
      <c r="F105" s="42">
        <v>0</v>
      </c>
      <c r="G105" s="42">
        <v>0</v>
      </c>
      <c r="H105" s="42">
        <v>0</v>
      </c>
    </row>
    <row r="106" spans="1:8" ht="15">
      <c r="A106" s="98"/>
      <c r="B106" s="99"/>
      <c r="C106" s="43" t="s">
        <v>47</v>
      </c>
      <c r="D106" s="62">
        <v>0</v>
      </c>
      <c r="E106" s="63">
        <v>0</v>
      </c>
      <c r="F106" s="42">
        <v>0</v>
      </c>
      <c r="G106" s="42">
        <v>0</v>
      </c>
      <c r="H106" s="42">
        <v>0</v>
      </c>
    </row>
    <row r="107" spans="1:8" ht="15">
      <c r="A107" s="98"/>
      <c r="B107" s="99"/>
      <c r="C107" s="43" t="s">
        <v>45</v>
      </c>
      <c r="D107" s="62">
        <f>2500-60.975</f>
        <v>2439.025</v>
      </c>
      <c r="E107" s="63">
        <v>200</v>
      </c>
      <c r="F107" s="42">
        <v>200</v>
      </c>
      <c r="G107" s="42">
        <v>200</v>
      </c>
      <c r="H107" s="42">
        <v>400</v>
      </c>
    </row>
    <row r="108" spans="1:8" ht="15">
      <c r="A108" s="98"/>
      <c r="B108" s="99"/>
      <c r="C108" s="43" t="s">
        <v>46</v>
      </c>
      <c r="D108" s="62">
        <v>0</v>
      </c>
      <c r="E108" s="63">
        <v>0</v>
      </c>
      <c r="F108" s="42">
        <v>0</v>
      </c>
      <c r="G108" s="42">
        <v>0</v>
      </c>
      <c r="H108" s="42">
        <v>0</v>
      </c>
    </row>
    <row r="109" spans="1:8" ht="15">
      <c r="A109" s="98" t="s">
        <v>68</v>
      </c>
      <c r="B109" s="99" t="s">
        <v>81</v>
      </c>
      <c r="C109" s="52" t="s">
        <v>42</v>
      </c>
      <c r="D109" s="62">
        <f>D110+D111+D112+D113</f>
        <v>293.265</v>
      </c>
      <c r="E109" s="63">
        <f>E110+E111+E112+E113</f>
        <v>0</v>
      </c>
      <c r="F109" s="42">
        <f>F110+F111+F112+F113</f>
        <v>0</v>
      </c>
      <c r="G109" s="42">
        <f>G110+G111+G112+G113</f>
        <v>0</v>
      </c>
      <c r="H109" s="42">
        <f>H110+H111+H112+H113</f>
        <v>0</v>
      </c>
    </row>
    <row r="110" spans="1:8" ht="15">
      <c r="A110" s="98"/>
      <c r="B110" s="99"/>
      <c r="C110" s="52" t="s">
        <v>43</v>
      </c>
      <c r="D110" s="62">
        <v>0</v>
      </c>
      <c r="E110" s="63">
        <v>0</v>
      </c>
      <c r="F110" s="42">
        <v>0</v>
      </c>
      <c r="G110" s="42">
        <v>0</v>
      </c>
      <c r="H110" s="42">
        <v>0</v>
      </c>
    </row>
    <row r="111" spans="1:8" ht="21" customHeight="1">
      <c r="A111" s="98"/>
      <c r="B111" s="99"/>
      <c r="C111" s="52" t="s">
        <v>47</v>
      </c>
      <c r="D111" s="63">
        <v>273.265</v>
      </c>
      <c r="E111" s="63">
        <v>0</v>
      </c>
      <c r="F111" s="42">
        <v>0</v>
      </c>
      <c r="G111" s="42">
        <v>0</v>
      </c>
      <c r="H111" s="42">
        <v>0</v>
      </c>
    </row>
    <row r="112" spans="1:8" ht="18" customHeight="1">
      <c r="A112" s="98"/>
      <c r="B112" s="99"/>
      <c r="C112" s="52" t="s">
        <v>45</v>
      </c>
      <c r="D112" s="63">
        <v>20</v>
      </c>
      <c r="E112" s="63">
        <v>0</v>
      </c>
      <c r="F112" s="42">
        <v>0</v>
      </c>
      <c r="G112" s="42">
        <v>0</v>
      </c>
      <c r="H112" s="42">
        <v>0</v>
      </c>
    </row>
    <row r="113" spans="1:8" ht="15">
      <c r="A113" s="98"/>
      <c r="B113" s="99"/>
      <c r="C113" s="52" t="s">
        <v>46</v>
      </c>
      <c r="D113" s="62">
        <v>0</v>
      </c>
      <c r="E113" s="63">
        <v>0</v>
      </c>
      <c r="F113" s="42">
        <v>0</v>
      </c>
      <c r="G113" s="42">
        <v>0</v>
      </c>
      <c r="H113" s="42">
        <v>0</v>
      </c>
    </row>
  </sheetData>
  <sheetProtection/>
  <mergeCells count="75">
    <mergeCell ref="A74:A78"/>
    <mergeCell ref="B74:B78"/>
    <mergeCell ref="A69:A73"/>
    <mergeCell ref="B69:B73"/>
    <mergeCell ref="A59:A63"/>
    <mergeCell ref="B59:B63"/>
    <mergeCell ref="A64:A68"/>
    <mergeCell ref="B64:B68"/>
    <mergeCell ref="H52:H53"/>
    <mergeCell ref="A42:A47"/>
    <mergeCell ref="B42:B47"/>
    <mergeCell ref="C46:C47"/>
    <mergeCell ref="A109:A113"/>
    <mergeCell ref="B109:B113"/>
    <mergeCell ref="A84:A88"/>
    <mergeCell ref="B84:B88"/>
    <mergeCell ref="A89:A93"/>
    <mergeCell ref="B89:B93"/>
    <mergeCell ref="H40:H41"/>
    <mergeCell ref="A99:A103"/>
    <mergeCell ref="B99:B103"/>
    <mergeCell ref="A94:A98"/>
    <mergeCell ref="B94:B98"/>
    <mergeCell ref="C52:C53"/>
    <mergeCell ref="D52:D53"/>
    <mergeCell ref="E52:E53"/>
    <mergeCell ref="F52:F53"/>
    <mergeCell ref="G52:G53"/>
    <mergeCell ref="G40:G41"/>
    <mergeCell ref="F34:F35"/>
    <mergeCell ref="F46:F47"/>
    <mergeCell ref="G46:G47"/>
    <mergeCell ref="A25:A29"/>
    <mergeCell ref="B25:B29"/>
    <mergeCell ref="A36:A41"/>
    <mergeCell ref="B36:B41"/>
    <mergeCell ref="C40:C41"/>
    <mergeCell ref="D40:D41"/>
    <mergeCell ref="E40:E41"/>
    <mergeCell ref="F40:F41"/>
    <mergeCell ref="A9:H9"/>
    <mergeCell ref="A10:H10"/>
    <mergeCell ref="H34:H35"/>
    <mergeCell ref="G34:G35"/>
    <mergeCell ref="A30:A35"/>
    <mergeCell ref="B30:B35"/>
    <mergeCell ref="E34:E35"/>
    <mergeCell ref="A20:A24"/>
    <mergeCell ref="B20:B24"/>
    <mergeCell ref="B11:B13"/>
    <mergeCell ref="C11:C13"/>
    <mergeCell ref="D11:H11"/>
    <mergeCell ref="D12:H12"/>
    <mergeCell ref="A15:A19"/>
    <mergeCell ref="B15:B19"/>
    <mergeCell ref="B48:B53"/>
    <mergeCell ref="D46:D47"/>
    <mergeCell ref="E46:E47"/>
    <mergeCell ref="A79:A83"/>
    <mergeCell ref="B79:B83"/>
    <mergeCell ref="D3:H3"/>
    <mergeCell ref="D8:H8"/>
    <mergeCell ref="C34:C35"/>
    <mergeCell ref="D34:D35"/>
    <mergeCell ref="A11:A13"/>
    <mergeCell ref="F7:H7"/>
    <mergeCell ref="D4:H4"/>
    <mergeCell ref="D5:H5"/>
    <mergeCell ref="F1:H1"/>
    <mergeCell ref="H46:H47"/>
    <mergeCell ref="A104:A108"/>
    <mergeCell ref="B104:B108"/>
    <mergeCell ref="A54:A58"/>
    <mergeCell ref="B54:B58"/>
    <mergeCell ref="A48:A53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 Александр Александрович</dc:creator>
  <cp:keywords/>
  <dc:description/>
  <cp:lastModifiedBy>Шпачкова Марина Семеновна</cp:lastModifiedBy>
  <cp:lastPrinted>2021-06-07T00:43:28Z</cp:lastPrinted>
  <dcterms:created xsi:type="dcterms:W3CDTF">2020-02-06T00:35:13Z</dcterms:created>
  <dcterms:modified xsi:type="dcterms:W3CDTF">2021-06-07T00:44:15Z</dcterms:modified>
  <cp:category/>
  <cp:version/>
  <cp:contentType/>
  <cp:contentStatus/>
</cp:coreProperties>
</file>