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5" windowHeight="1185" activeTab="2"/>
  </bookViews>
  <sheets>
    <sheet name="ПРИЛОЖЕНИЕ № 3 (расх)" sheetId="1" r:id="rId1"/>
    <sheet name="ПРИЛОЖЕНИЕ № 4 (расх)" sheetId="2" r:id="rId2"/>
    <sheet name="ПРИЛОЖЕНИЕ № 5 (расх)" sheetId="3" r:id="rId3"/>
    <sheet name="Лист3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'ПРИЛОЖЕНИЕ № 4 (расх)'!$A$21:$J$1230</definedName>
    <definedName name="_xlnm._FilterDatabase" localSheetId="2" hidden="1">'ПРИЛОЖЕНИЕ № 5 (расх)'!$A$21:$J$1316</definedName>
    <definedName name="_xlnm.Print_Titles" localSheetId="0">'ПРИЛОЖЕНИЕ № 3 (расх)'!$16:$16</definedName>
    <definedName name="_xlnm.Print_Titles" localSheetId="1">'ПРИЛОЖЕНИЕ № 4 (расх)'!$17:$17</definedName>
    <definedName name="_xlnm.Print_Titles" localSheetId="2">'ПРИЛОЖЕНИЕ № 5 (расх)'!$12:$12</definedName>
    <definedName name="_xlnm.Print_Area" localSheetId="0">'ПРИЛОЖЕНИЕ № 3 (расх)'!$A$1:$D$62</definedName>
    <definedName name="_xlnm.Print_Area" localSheetId="1">'ПРИЛОЖЕНИЕ № 4 (расх)'!$A$1:$J$1233</definedName>
    <definedName name="_xlnm.Print_Area" localSheetId="2">'ПРИЛОЖЕНИЕ № 5 (расх)'!$A$1:$H$1316</definedName>
  </definedNames>
  <calcPr fullCalcOnLoad="1"/>
</workbook>
</file>

<file path=xl/comments3.xml><?xml version="1.0" encoding="utf-8"?>
<comments xmlns="http://schemas.openxmlformats.org/spreadsheetml/2006/main">
  <authors>
    <author>user-3</author>
    <author>HomeKomp</author>
  </authors>
  <commentList>
    <comment ref="H436" authorId="0">
      <text>
        <r>
          <rPr>
            <b/>
            <sz val="9"/>
            <rFont val="Tahoma"/>
            <family val="2"/>
          </rPr>
          <t>user-3:</t>
        </r>
        <r>
          <rPr>
            <sz val="9"/>
            <rFont val="Tahoma"/>
            <family val="2"/>
          </rPr>
          <t xml:space="preserve">
пустующий жилфонд</t>
        </r>
      </text>
    </comment>
    <comment ref="H435" authorId="1">
      <text>
        <r>
          <rPr>
            <b/>
            <sz val="9"/>
            <rFont val="Tahoma"/>
            <family val="2"/>
          </rPr>
          <t>HomeKomp:</t>
        </r>
        <r>
          <rPr>
            <sz val="9"/>
            <rFont val="Tahoma"/>
            <family val="2"/>
          </rPr>
          <t xml:space="preserve">
счетчики
</t>
        </r>
      </text>
    </comment>
    <comment ref="H433" authorId="1">
      <text>
        <r>
          <rPr>
            <b/>
            <sz val="9"/>
            <rFont val="Tahoma"/>
            <family val="2"/>
          </rPr>
          <t xml:space="preserve">пустующее
</t>
        </r>
        <r>
          <rPr>
            <sz val="9"/>
            <rFont val="Tahoma"/>
            <family val="2"/>
          </rPr>
          <t xml:space="preserve">
</t>
        </r>
      </text>
    </comment>
    <comment ref="H438" authorId="0">
      <text>
        <r>
          <rPr>
            <b/>
            <sz val="9"/>
            <rFont val="Tahoma"/>
            <family val="2"/>
          </rPr>
          <t>user-3:</t>
        </r>
        <r>
          <rPr>
            <sz val="9"/>
            <rFont val="Tahoma"/>
            <family val="2"/>
          </rPr>
          <t xml:space="preserve">
2017</t>
        </r>
      </text>
    </comment>
  </commentList>
</comments>
</file>

<file path=xl/sharedStrings.xml><?xml version="1.0" encoding="utf-8"?>
<sst xmlns="http://schemas.openxmlformats.org/spreadsheetml/2006/main" count="11767" uniqueCount="695">
  <si>
    <t>529</t>
  </si>
  <si>
    <t>730</t>
  </si>
  <si>
    <t>главный распорядитель</t>
  </si>
  <si>
    <t>503</t>
  </si>
  <si>
    <t xml:space="preserve"> МО "Среднеканский район"</t>
  </si>
  <si>
    <t>Наименование показателя</t>
  </si>
  <si>
    <t>глав-ный распо-ряди-тель*</t>
  </si>
  <si>
    <t>целевая статья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</si>
  <si>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</si>
  <si>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</si>
  <si>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</si>
  <si>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</si>
  <si>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</si>
  <si>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</si>
  <si>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</si>
  <si>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</si>
  <si>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Транспорт                                                            </t>
  </si>
  <si>
    <t>ЖИЛИЩНО-КОММУНАЛЬНОЕ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</si>
  <si>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</si>
  <si>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</si>
  <si>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</si>
  <si>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</si>
  <si>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</si>
  <si>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</si>
  <si>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</si>
  <si>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</si>
  <si>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</si>
  <si>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</si>
  <si>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</si>
  <si>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РАСХОДОВ:</t>
  </si>
  <si>
    <t>раздел</t>
  </si>
  <si>
    <t>подраздел</t>
  </si>
  <si>
    <t>вид расхода</t>
  </si>
  <si>
    <t>К  О  Д  Ы   классификации расходов бюджетов</t>
  </si>
  <si>
    <t>тыс.рублей</t>
  </si>
  <si>
    <t>01</t>
  </si>
  <si>
    <t>03</t>
  </si>
  <si>
    <t>05</t>
  </si>
  <si>
    <t>02</t>
  </si>
  <si>
    <t>06</t>
  </si>
  <si>
    <t>08</t>
  </si>
  <si>
    <t>09</t>
  </si>
  <si>
    <t>11</t>
  </si>
  <si>
    <t>10</t>
  </si>
  <si>
    <t>12</t>
  </si>
  <si>
    <t>14</t>
  </si>
  <si>
    <t xml:space="preserve"> Защита населения и территории от чрезвычайных ситуаций природного и техногенного характера, гражданская оборона                                                          </t>
  </si>
  <si>
    <t>Другие вопросы в области национальной экономики</t>
  </si>
  <si>
    <t>13</t>
  </si>
  <si>
    <t>ОБСЛУЖИВАНИЕ ГОСУДАРСТВЕННОГО И МУНИЦИПАЛЬНОГО ДОЛГА</t>
  </si>
  <si>
    <t>Дорожное хозяйство (дорожные фонды)</t>
  </si>
  <si>
    <t>СРЕДСТВА МАССОВОЙ ИНФОРМАЦИИ</t>
  </si>
  <si>
    <t>КУЛЬТУРА И КИНЕМАТОГРАФИЯ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</si>
  <si>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</si>
  <si>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внутреннего и муниципального долга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</si>
  <si>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
</t>
  </si>
  <si>
    <t>ОХРАНА ОКРУЖАЮЩЕЙ СРЕДЫ</t>
  </si>
  <si>
    <t>Другие вопросы в области охраны окружающей среды</t>
  </si>
  <si>
    <t>%                   Исполнения</t>
  </si>
  <si>
    <t>План</t>
  </si>
  <si>
    <t>Благоустройство</t>
  </si>
  <si>
    <t>Исполнено                   на  01.10.2012 г.</t>
  </si>
  <si>
    <t xml:space="preserve">к решению Собрания представителей 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</si>
  <si>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</si>
  <si>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</si>
  <si>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</si>
  <si>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</si>
  <si>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средства</t>
  </si>
  <si>
    <t>870</t>
  </si>
  <si>
    <t>Обслуживание муниципального долга</t>
  </si>
  <si>
    <t>810</t>
  </si>
  <si>
    <t>Жилищное хозяйство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</si>
  <si>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</t>
  </si>
  <si>
    <t>Коммунальное хозяйство</t>
  </si>
  <si>
    <t>Организация и содержание мест захоронения</t>
  </si>
  <si>
    <t>Управление жилищно-коммунального хозяйства и градостроительства Администрации Среднеканского городского округа</t>
  </si>
  <si>
    <t>Другие вопросы в области жилищно-коммунального хозяйства</t>
  </si>
  <si>
    <t>702</t>
  </si>
  <si>
    <t>00000</t>
  </si>
  <si>
    <t xml:space="preserve">Функционирование высшего должностного лица субъекта Российской Федерации и муниципального образования
</t>
  </si>
  <si>
    <t>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</si>
  <si>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</si>
  <si>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74020</t>
  </si>
  <si>
    <t>74030</t>
  </si>
  <si>
    <t>04000</t>
  </si>
  <si>
    <t xml:space="preserve">Защита населения и территории от чрезвычайных ситуаций природного и техногенного характера, гражданская оборона                                                    </t>
  </si>
  <si>
    <t>74040</t>
  </si>
  <si>
    <t>704</t>
  </si>
  <si>
    <t>Собрание представителей Среднеканского городского округа</t>
  </si>
  <si>
    <t>Администрация Среднеканского городского округа</t>
  </si>
  <si>
    <t>701</t>
  </si>
  <si>
    <t>Обеспечение деятельности контрольно-счетной палаты</t>
  </si>
  <si>
    <t>703</t>
  </si>
  <si>
    <t>Управление финансов Администрации Среднеканского городского округа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</si>
  <si>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</si>
  <si>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</si>
  <si>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</si>
  <si>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</si>
  <si>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</si>
  <si>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</si>
  <si>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</si>
  <si>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</si>
  <si>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Мобилизационная и вневойсковая подготовка</t>
  </si>
  <si>
    <t>Сельское хозяйство и рыболовство</t>
  </si>
  <si>
    <t>Другие вопросы в области национальной безопасности и правоохранительной деятельности</t>
  </si>
  <si>
    <t>705</t>
  </si>
  <si>
    <t>Доплаты к пенсиям муниципальных служащих</t>
  </si>
  <si>
    <t>74090</t>
  </si>
  <si>
    <t>Субсидии бюджетным учреждениям</t>
  </si>
  <si>
    <t>610</t>
  </si>
  <si>
    <t>73320</t>
  </si>
  <si>
    <t>74060</t>
  </si>
  <si>
    <t>74070</t>
  </si>
  <si>
    <t>74120</t>
  </si>
  <si>
    <t>75010</t>
  </si>
  <si>
    <t>73440</t>
  </si>
  <si>
    <t>74050</t>
  </si>
  <si>
    <t>74130</t>
  </si>
  <si>
    <t>Обеспечение деятельности общеобразовательных школ</t>
  </si>
  <si>
    <t>05000</t>
  </si>
  <si>
    <t>73210</t>
  </si>
  <si>
    <t>Расходы на выплаты персоналу казенных учреждений</t>
  </si>
  <si>
    <t>110</t>
  </si>
  <si>
    <t>Обеспечение деятельности сельских школ</t>
  </si>
  <si>
    <t>707</t>
  </si>
  <si>
    <t>Обеспечение деятельности учреждений спорта</t>
  </si>
  <si>
    <t>Обеспечение деятельности библиотеки</t>
  </si>
  <si>
    <t>73160</t>
  </si>
  <si>
    <t>73260</t>
  </si>
  <si>
    <t>Обеспечение деятельности школ искусств</t>
  </si>
  <si>
    <t>Обеспечение деятельности клубной системы</t>
  </si>
  <si>
    <t>Техническое обеспечение деятельности органов местного самоуправления</t>
  </si>
  <si>
    <t>Муниципальное казенное учреждение "Редакция газеты "Новая Колыма"</t>
  </si>
  <si>
    <t>РАСПРЕДЕЛЕНИЕ РАСХОДОВ</t>
  </si>
  <si>
    <t xml:space="preserve"> БЮДЖЕТА МУНИЦИПАЛЬНОГО ОБРАЗОВАНИЯ "СРЕДНЕКАНСКИЙ ГОРОДСКОЙ ОКРУГ" </t>
  </si>
  <si>
    <t>Приложение № 5</t>
  </si>
  <si>
    <t>РАСПРЕДЕЛЕНИЕ БЮДЖЕТНЫХ АССИГНОВАНИЙ</t>
  </si>
  <si>
    <t xml:space="preserve"> ПО РАЗДЕЛАМ И ПОДРАЗДЕЛАМ, ЦЕЛЕВЫМ СТАТЬЯМ, ПО ГРУППАМ, ПОДГРУППАМ ВИДОВ РАСХОДОВ </t>
  </si>
  <si>
    <t>Приложение № 6</t>
  </si>
  <si>
    <t>ВЕДОМСТВЕННАЯ СТРУКТУРА РАСХОДОВ БЮДЖЕТА</t>
  </si>
  <si>
    <t xml:space="preserve"> Приложение № 4</t>
  </si>
  <si>
    <t xml:space="preserve"> Среднеканского городского округа</t>
  </si>
  <si>
    <t>Среднеканского городского округа</t>
  </si>
  <si>
    <t>(тыс. руб.)</t>
  </si>
  <si>
    <t>73380</t>
  </si>
  <si>
    <t>Муниципальное казенное учреждение дополнительного образования       Детско-юношеская спортивная школа п. Сеймчан</t>
  </si>
  <si>
    <t xml:space="preserve">Реализация муниципальной программы "Развитие образования в Среднеканском городском округе на 2015-2019 годы" </t>
  </si>
  <si>
    <t>S3320</t>
  </si>
  <si>
    <t>59300</t>
  </si>
  <si>
    <t>03003</t>
  </si>
  <si>
    <t>S3210</t>
  </si>
  <si>
    <t>Реализация муниципальной программы "Развитие молодежной политики в Среднеканском городском округе на 2016 – 2018 годы"</t>
  </si>
  <si>
    <t>S3160</t>
  </si>
  <si>
    <t>Реализация муниципальной программы "Развитие библиотечного дела в Среднеканском городском округе на 2014 -  2018 годы", софинансирование cубсидии на развитие библиотечного дела</t>
  </si>
  <si>
    <t>S3440</t>
  </si>
  <si>
    <t>S3260</t>
  </si>
  <si>
    <t>S3380</t>
  </si>
  <si>
    <t>Реализация ликвидационных мероприятий в соответствии с Законом Магаданской области от 27.12.2014 N 1842-ОЗ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</si>
  <si>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</si>
  <si>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</si>
  <si>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ИЗ БЮДЖЕТА МУНИЦИПАЛЬНОГО ОБРАЗОВАНИЯ "СРЕДНЕКАНСКИЙ ГОРОДСКОЙ ОКРУГ"</t>
  </si>
  <si>
    <t>73290</t>
  </si>
  <si>
    <t>S3290</t>
  </si>
  <si>
    <t>Реализация муниципальной программы "Развитие физической культуры и спорта в Среднеканском городском округе на 2016 - 2018 годы"</t>
  </si>
  <si>
    <t>62010</t>
  </si>
  <si>
    <t>73950</t>
  </si>
  <si>
    <t>S3950</t>
  </si>
  <si>
    <t>18000</t>
  </si>
  <si>
    <t>310</t>
  </si>
  <si>
    <t>Публичные нормативные социальные выплаты гражданам</t>
  </si>
  <si>
    <t>73900</t>
  </si>
  <si>
    <t>62110</t>
  </si>
  <si>
    <r>
      <rPr>
        <b/>
        <sz val="10"/>
        <rFont val="Times New Roman"/>
        <family val="1"/>
      </rPr>
      <t xml:space="preserve">Приложение 4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                                                    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2016 год»
</t>
    </r>
  </si>
  <si>
    <t xml:space="preserve">Реализация муниципальной программы "Программа летнего оздоровления и занятости детей Среднеканского городского округа «Лето» на 2017 – 2019 годы" </t>
  </si>
  <si>
    <t xml:space="preserve">Реализация муниципальной программы "Обеспечение жильем молодых семей Среднеканского городского округа на 2016 – 2020 годы" 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</si>
  <si>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</t>
  </si>
  <si>
    <t>Управление социальной политики Администрации  Среднеканского городского округа</t>
  </si>
  <si>
    <t>340</t>
  </si>
  <si>
    <t>Стипендии</t>
  </si>
  <si>
    <t>Другие вопросы в области культуры, кинематографии</t>
  </si>
  <si>
    <t>Реализация муниципальной программы "Социальная поддержка отдельных категорий граждан Среднеканского городского округа на 2016-2020 годы"</t>
  </si>
  <si>
    <t>74140</t>
  </si>
  <si>
    <t>73750</t>
  </si>
  <si>
    <t>S4140</t>
  </si>
  <si>
    <t>S3900</t>
  </si>
  <si>
    <t>S3750</t>
  </si>
  <si>
    <t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2016-2018 годы"</t>
  </si>
  <si>
    <t>00110</t>
  </si>
  <si>
    <t>Расходы на обеспечение функций органов местного самоуправления</t>
  </si>
  <si>
    <t>00190</t>
  </si>
  <si>
    <t>03000</t>
  </si>
  <si>
    <t>Предупреждение и ликвидация последствий чрезвычайных ситуаций и стихийных бедствий</t>
  </si>
  <si>
    <t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</t>
  </si>
  <si>
    <t>01000</t>
  </si>
  <si>
    <t>08000</t>
  </si>
  <si>
    <t>66Э00</t>
  </si>
  <si>
    <t>Пенсии муниципальных служащих</t>
  </si>
  <si>
    <t xml:space="preserve">Обеспечение деятельности представительного органа </t>
  </si>
  <si>
    <t>Муниципальный долг</t>
  </si>
  <si>
    <t>708</t>
  </si>
  <si>
    <t xml:space="preserve">Дополнительное образование детей
</t>
  </si>
  <si>
    <t>Дополнительное образование детей</t>
  </si>
  <si>
    <t>НАЦИОНАЛЬНАЯ ОБОРОНА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</si>
  <si>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2020 годы"</t>
  </si>
  <si>
    <t>S2110</t>
  </si>
  <si>
    <t>74170</t>
  </si>
  <si>
    <t>R5190</t>
  </si>
  <si>
    <t>09000</t>
  </si>
  <si>
    <t>Реализация муниципальной программы "Профилактика правонарушений, терроризма и экстремизма в Среднеканский городской округ на 2017 - 2019 годы"</t>
  </si>
  <si>
    <t>Реализация муниципальной программы "Развитие культуры в Среднеканском городском округе на 2017 – 2020 годы"</t>
  </si>
  <si>
    <t>L5190</t>
  </si>
  <si>
    <t>Бюджетные инвестиции</t>
  </si>
  <si>
    <t>410</t>
  </si>
  <si>
    <r>
      <rPr>
        <b/>
        <sz val="10"/>
        <rFont val="Times New Roman"/>
        <family val="1"/>
      </rPr>
      <t xml:space="preserve">Приложение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«Среднеканский городской округ» на 2017 год»                                                                                                                                                       от 30.06.2017 г. № 25
</t>
    </r>
  </si>
  <si>
    <r>
      <rPr>
        <b/>
        <sz val="10"/>
        <rFont val="Times New Roman"/>
        <family val="1"/>
      </rPr>
      <t xml:space="preserve">Приложение 4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                                                    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2017 год»
</t>
    </r>
    <r>
      <rPr>
        <u val="single"/>
        <sz val="10"/>
        <rFont val="Times New Roman"/>
        <family val="1"/>
      </rPr>
      <t>от 30.06.2017 г. № 25</t>
    </r>
  </si>
  <si>
    <r>
      <rPr>
        <b/>
        <sz val="10"/>
        <rFont val="Times New Roman"/>
        <family val="1"/>
      </rPr>
      <t>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«Среднеканский городской округ» на 2017 год»
</t>
    </r>
    <r>
      <rPr>
        <u val="single"/>
        <sz val="10"/>
        <rFont val="Times New Roman"/>
        <family val="1"/>
      </rPr>
      <t>от 30.06.2017 г. № 25</t>
    </r>
  </si>
  <si>
    <t>00223</t>
  </si>
  <si>
    <t>Расходы в рамках решения вопросов местного значения, не отнесенных к другим статьям расходов</t>
  </si>
  <si>
    <t>Расходы, связанные с содержанием архива</t>
  </si>
  <si>
    <t>Реализация муниципальной программы "Профилактика правонарушений, терроризма и экстремизма в Среднеканском городском округе на 2017 - 2019 годы"</t>
  </si>
  <si>
    <t>09040</t>
  </si>
  <si>
    <t>09050</t>
  </si>
  <si>
    <t>10000</t>
  </si>
  <si>
    <t>00730</t>
  </si>
  <si>
    <t>Реализация муниципальной программы «Комплексное развитие транспортной инфраструктуры Среднеканского городского округа на 2017 – 2027 годы»</t>
  </si>
  <si>
    <t xml:space="preserve"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годы", проведение мероприятий </t>
  </si>
  <si>
    <t>16000</t>
  </si>
  <si>
    <t>21000</t>
  </si>
  <si>
    <t>Софинансирование субсидии на организацию дополнительного профессионального образования для лиц, замещающих муниципальные должности</t>
  </si>
  <si>
    <t>Правовое обеспечение муниципальной службы</t>
  </si>
  <si>
    <t xml:space="preserve">Обеспечение функционирования официального сайта </t>
  </si>
  <si>
    <t>22000</t>
  </si>
  <si>
    <t>Реализация муниципальной программы "Оздоровление муниципальных финансов Среднеканского городского округа» на 2017-2019 годы"</t>
  </si>
  <si>
    <t>Дополнительная профессиональная подготовка лиц, замещающих муниципальные должности</t>
  </si>
  <si>
    <t>Профессиональное развитие кадров</t>
  </si>
  <si>
    <t>Профилактика правонарушений, терроризма и экстремизма в общественных местах</t>
  </si>
  <si>
    <t>Профилактика правонарушений, терроризма и экстремизма в общественных местах, видеонаблюдение</t>
  </si>
  <si>
    <t>Профилактика терроризма и экстремизма</t>
  </si>
  <si>
    <t>14000</t>
  </si>
  <si>
    <t>19000</t>
  </si>
  <si>
    <t>Возмещение финансовых затрат по организации регулярных пассажирских перевозок  и багажа автомобильным транспортом на муниципальных маршрутах</t>
  </si>
  <si>
    <t>Содержание и ремонт автомобильных дорог общего пользования местного значения</t>
  </si>
  <si>
    <t>07000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</si>
  <si>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2019 годы"</t>
  </si>
  <si>
    <t>Реализация муниципальной программы "Обеспечение населения Среднеканского городского округа комфортными условиями проживания на 2017-2021 годы"</t>
  </si>
  <si>
    <t>23000</t>
  </si>
  <si>
    <t xml:space="preserve">Переселение граждан из ветхого и аварийного жилищного фонда </t>
  </si>
  <si>
    <t>Муниципальная программа «Развитие системы обращения с отходами производства и потребления на территории муниципального образования «Среднеканский городской округ» на 2017-2021 годы»</t>
  </si>
  <si>
    <t>Совершенствование кадрового потенциала</t>
  </si>
  <si>
    <t>Совершенствование кадрового потенциала в  дошкольных учреждениях комбинированного вида</t>
  </si>
  <si>
    <t>Совершенствование кадрового потенциала в детских дошкольных учреждениях</t>
  </si>
  <si>
    <t>Обеспечение питанием</t>
  </si>
  <si>
    <t>Обеспечение питанием в дошкольных учреждениях комбинированного вида</t>
  </si>
  <si>
    <t>Обеспечение питанием в детских дошкольных учреждениях</t>
  </si>
  <si>
    <t>Совершенствование кадрового потенциала в сельских школах</t>
  </si>
  <si>
    <t>Обеспечение питанием молодого специалиста</t>
  </si>
  <si>
    <t>Обеспечение питанием молодого специалиста в сельских школах</t>
  </si>
  <si>
    <t xml:space="preserve">Реализация муниципальной программы "Развитие культуры в Среднеканском городском округе на 2017 – 2020 годы" </t>
  </si>
  <si>
    <t>Формирование социально-зрелой личности молодого человека с активной гражданской позицией  в сельских школах, организация молодежных мероприятий и акций</t>
  </si>
  <si>
    <t>Поддержка творческой и талантливой молодежи в школах искусств, проведение конкурсов</t>
  </si>
  <si>
    <t xml:space="preserve">Комплексные меры по поддержке молодой семьи в клубной системе. Повышение престижа семейных ценностей в молодежной среде </t>
  </si>
  <si>
    <t>Поддержка творческой и талантливой молодежи в клубной системе, проведение конкурсов</t>
  </si>
  <si>
    <t>Комплексные меры по поддержке молодой семьи в учреждениях дополнительного образования. Повышение престижа семейных ценностей в молодежной среде</t>
  </si>
  <si>
    <t>Формирование социально-зрелой личности молодого человека с активной гражданской позицией, организация молодежных мероприятий и акций в общеобразовательных школах</t>
  </si>
  <si>
    <t>Поддержка творческой и талантливой молодежи в общеобразовательных школах, проведение мероприятий</t>
  </si>
  <si>
    <t>15000</t>
  </si>
  <si>
    <t>Обучение педагогов</t>
  </si>
  <si>
    <t>Проведение профессиональных праздников</t>
  </si>
  <si>
    <t>Одаренные дети</t>
  </si>
  <si>
    <t>Доставка рыбной продукции коренным малочисленным народам Севера</t>
  </si>
  <si>
    <t>Адресная помощь отдельным категориям граждан</t>
  </si>
  <si>
    <t xml:space="preserve">Проведение мероприятий в рамках социальной поддержки отдельных категорий граждан </t>
  </si>
  <si>
    <t>Формирование социально-зрелой личности молодого человека с активной гражданской позицией в учреждениях спорта</t>
  </si>
  <si>
    <t>Комплексные меры по поддержке молодой семьи в учреждениях спорта. Повышение престижа семейных ценностей в молодежной среде</t>
  </si>
  <si>
    <t>Формирование социально-зрелой личности молодого человека с активной гражданской позицией в Среднеканском городском округе</t>
  </si>
  <si>
    <t>Спортивно-массовые мероприятия</t>
  </si>
  <si>
    <t>Выездные спортивно-массовые мероприятия</t>
  </si>
  <si>
    <t>Совершенствование спортивной инфраструктуры</t>
  </si>
  <si>
    <t>Софинансирование субсидии на укрепление материально-технической базы коренных малочисленных народов Севера</t>
  </si>
  <si>
    <t>Софинансирование субсидии на организацию обучения молодежи из числа коренных малочисленных народов Севера</t>
  </si>
  <si>
    <t>Адресная помощь коренным малочисленным народам Севера</t>
  </si>
  <si>
    <t>06000</t>
  </si>
  <si>
    <t>12000</t>
  </si>
  <si>
    <t>Ликвидация мест несанкционированного размещения отходов</t>
  </si>
  <si>
    <t>Проведение работ по выбору земельного участка, выполнение инженерных изысканий, разработка проектно-сметной документации по объекту размещения ТКО</t>
  </si>
  <si>
    <t>17000</t>
  </si>
  <si>
    <t xml:space="preserve">Подготовка и проведение мероприятий, приуроченных к Международному дню толерантности, Дню народного единства </t>
  </si>
  <si>
    <t>Софинансирование субсидии на организацию и проведение областных универсальных совместных ярмарок</t>
  </si>
  <si>
    <t>Реализация эколого-этнографической  программы «Нелтэн»</t>
  </si>
  <si>
    <t>Реализация муниципальной программы «Благоустройство территории Среднеканского городского округа на 2017-2021 годы»</t>
  </si>
  <si>
    <t>Реализация муниципальной программы "Оздоровление муниципальных финансов Среднеканского городского округа на 2017-2019 годы"</t>
  </si>
  <si>
    <t>Софинансирование субсидии бюджетам городских округов на организацию дополнительного профессионального образования муниципальных служащих</t>
  </si>
  <si>
    <t>Реализация муниципальной программы "Развитие библиотечного дела в Среднеканском городском округе на 2014 -  2018 годы"</t>
  </si>
  <si>
    <t xml:space="preserve"> ПО РАЗДЕЛАМ И ПОДРАЗДЕЛАМ КЛАССИФИКАЦИИ РАСХОДОВ НА 2018 ГОД</t>
  </si>
  <si>
    <t xml:space="preserve">
 МУНИЦИПАЛЬНОГО ОБРАЗОВАНИЯ "СРЕДНЕКАНСКИЙ ГОРОДСКОЙ ОКРУГ" НА  2018 ГОД</t>
  </si>
  <si>
    <t>Профилактика правонарушений, терроризма и экстремизма в общественных местах, деятельность народных дружин</t>
  </si>
  <si>
    <t>Дополнительные меры социальной поддержки по оплате жилых помещений и коммунальных услуг отдельных категорий граждан, проживающих на территории Среднеканского городского округа</t>
  </si>
  <si>
    <t>Возмещение  платы за жилые помещения и коммунальные услуги отдельным категориям граждан  в сельских школах</t>
  </si>
  <si>
    <t>73420</t>
  </si>
  <si>
    <t>Реализация муниципальной программы "Комплексное развитие коммунальной инфраструктуры Среднеканского городского округа на 2018-2020 годы"</t>
  </si>
  <si>
    <t>Содержание бани</t>
  </si>
  <si>
    <t>Водоснабжение населения</t>
  </si>
  <si>
    <t>Совершенствование кадрового потенциала в общеобразовательных школах</t>
  </si>
  <si>
    <t xml:space="preserve">Реализация муниципальной программы "Формирование доступной среды для инвалидов и маломобильных групп населения на территории Среднеканского городского округа на 2017-2020 годы" </t>
  </si>
  <si>
    <t>20000</t>
  </si>
  <si>
    <t xml:space="preserve">Адаптация сельских школ для доступности инвалидам </t>
  </si>
  <si>
    <t xml:space="preserve">Адаптация общеобразовательных школ для доступности инвалидам </t>
  </si>
  <si>
    <t xml:space="preserve">Адаптация дошкольных учреждений комбинированного вида для доступности инвалидам </t>
  </si>
  <si>
    <t xml:space="preserve">Адаптация детских дошкольных учреждений для доступности инвалидам </t>
  </si>
  <si>
    <t xml:space="preserve">Адаптация библиотек для доступности инвалидам </t>
  </si>
  <si>
    <t>Адаптация учреждений для доступности инвалидам и маломобильным группам населения</t>
  </si>
  <si>
    <t xml:space="preserve">Адаптация клубной системы для доступности инвалидам </t>
  </si>
  <si>
    <t xml:space="preserve">Адаптация музея для доступности инвалидам </t>
  </si>
  <si>
    <t xml:space="preserve">Адаптация учреждений спорта для доступности инвалидам </t>
  </si>
  <si>
    <t>Реализация муниципальной программы "Формирование современной городской среды муниципального образования «Среднеканский городской округ» на 2018-2022 годы»</t>
  </si>
  <si>
    <t>24000</t>
  </si>
  <si>
    <t xml:space="preserve">Повышение уровня благоустройства дворовых территорий </t>
  </si>
  <si>
    <t>Повышение уровня благоустройства  муниципальных территорий общего пользования</t>
  </si>
  <si>
    <t>Обустройство территорий для маломобильных групп населения</t>
  </si>
  <si>
    <t>Дополнительные меры социальной поддержки отдельных категорий граждан, проживающих на территории Среднеканского городского округа по компенсации расходов по проезду на общественном транспорте к месту работы</t>
  </si>
  <si>
    <t>КЛАССИФИКАЦИИ РАСХОДОВ БЮДЖЕТОВ НА 2018 ГОД</t>
  </si>
  <si>
    <t>Обеспечение деятельности  муниципальных образовательных организаций</t>
  </si>
  <si>
    <t>Обеспечение деятельности муниципальных образовательных организаций</t>
  </si>
  <si>
    <t>Модернизация и укрепление материально-технической базы школы искусств</t>
  </si>
  <si>
    <t>Модернизация и укрепление материально-технической базы библиотеки</t>
  </si>
  <si>
    <t>Проведение культурно-массовых и праздничных мероприятий на базе школ искусств</t>
  </si>
  <si>
    <t>Проведение культурно-массовых и праздничных мероприятий на базе библиотеки</t>
  </si>
  <si>
    <t>Сохранение творческого потенциала, участие в региональных конкурсах учреждений клубной системы</t>
  </si>
  <si>
    <t xml:space="preserve">Сохранение творческого потенциала </t>
  </si>
  <si>
    <t>Модернизация и укрепление материально-технической базы музея</t>
  </si>
  <si>
    <t>R5550</t>
  </si>
  <si>
    <t>L5550</t>
  </si>
  <si>
    <t>51200</t>
  </si>
  <si>
    <t>S3420</t>
  </si>
  <si>
    <t>71000</t>
  </si>
  <si>
    <t>Расходы на выплаты по оплате труда работников муниципальных органов</t>
  </si>
  <si>
    <t>Расходы на обеспечение деятельности высшего должностного лица муниципального образования</t>
  </si>
  <si>
    <t>Мероприятия в рамках реализации муниципальных программ</t>
  </si>
  <si>
    <t>Непрограммные мероприятия</t>
  </si>
  <si>
    <t>71Р00</t>
  </si>
  <si>
    <t>710АР</t>
  </si>
  <si>
    <t>Прочие расходы</t>
  </si>
  <si>
    <t>00290</t>
  </si>
  <si>
    <t>710Л0</t>
  </si>
  <si>
    <t>710М0</t>
  </si>
  <si>
    <t>Коммунальные услуги</t>
  </si>
  <si>
    <t>Межбюджетные трансферты, не включенные в программные мероприятия</t>
  </si>
  <si>
    <t>710Ч0</t>
  </si>
  <si>
    <t>Финансовая поддержка субъектов  малого и среднего предпринимательства</t>
  </si>
  <si>
    <t>00300</t>
  </si>
  <si>
    <t xml:space="preserve">Обеспечение выполнения функций муниципальными органами, казенными учреждениями </t>
  </si>
  <si>
    <t>00400</t>
  </si>
  <si>
    <t>Дорожный фонд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</si>
  <si>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</si>
  <si>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</si>
  <si>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</si>
  <si>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</si>
  <si>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</si>
  <si>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</si>
  <si>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</si>
  <si>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</si>
  <si>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</si>
  <si>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</si>
  <si>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</si>
  <si>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</si>
  <si>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государственной (муниципальной) собственности</t>
  </si>
  <si>
    <t>400</t>
  </si>
  <si>
    <t>Содержание муниципального жилищного фонда</t>
  </si>
  <si>
    <t>Взносы на капитальный ремонт муниципального жилищного фонда</t>
  </si>
  <si>
    <t>00310</t>
  </si>
  <si>
    <t>Капитальные вложения</t>
  </si>
  <si>
    <t>Содержание мест захоронения</t>
  </si>
  <si>
    <t>Непрограммные мероприятия в рамках жилищно-коммунального хозяйства</t>
  </si>
  <si>
    <t>71500</t>
  </si>
  <si>
    <t>7150К</t>
  </si>
  <si>
    <t>Обеспечение комфортными условиями проживания населения Среднеканского городского округа</t>
  </si>
  <si>
    <t>Санитарное содержание территорий поселений Среднекакнского городского округа</t>
  </si>
  <si>
    <t>Софинансирование субсидии на формирование современной городской среды</t>
  </si>
  <si>
    <t>Софинансирование субсидии на разработку проектно-сметной документации и выполнение инженерных изысканий по объекту: «Межпоселенческий полигон ТКО в поселке Сеймчан»</t>
  </si>
  <si>
    <t xml:space="preserve">Возмещение расходов по организации проведения универсальных ярмарок </t>
  </si>
  <si>
    <t>Обеспечение деятельности  дошкольных учреждений комбинированного вида</t>
  </si>
  <si>
    <t>10610</t>
  </si>
  <si>
    <t xml:space="preserve">Коммунальные услуги </t>
  </si>
  <si>
    <t>Обеспечение деятельности  дошкольных учреждений</t>
  </si>
  <si>
    <t>10116</t>
  </si>
  <si>
    <t>10118</t>
  </si>
  <si>
    <t>10110</t>
  </si>
  <si>
    <t>Субсидии в рамках муницпальных программ</t>
  </si>
  <si>
    <t>Возмещение платы за жилищно-коммунальные услуги отдельным категориям граждан в дошкольных учреждениях</t>
  </si>
  <si>
    <t>Возмещение платы за жилищно-коммунальные услуги отдельным категориям граждан в дошкольных учреждениях комбинированного вида</t>
  </si>
  <si>
    <t>10170</t>
  </si>
  <si>
    <t>10176</t>
  </si>
  <si>
    <t>10178</t>
  </si>
  <si>
    <t>10428</t>
  </si>
  <si>
    <t>10420</t>
  </si>
  <si>
    <t>Возмещение расходов по присмотру и уходу за детьми с ограниченными возможностями здоровья</t>
  </si>
  <si>
    <t>Возмещение расходов по присмотру и уходу за детьми с ограниченными возможностями здоровья, обучающимся в дошкольных образовательных организация</t>
  </si>
  <si>
    <t>10466</t>
  </si>
  <si>
    <t>10460</t>
  </si>
  <si>
    <t>10468</t>
  </si>
  <si>
    <t>Расходы на обеспечение деятельности органов местного самоуправления</t>
  </si>
  <si>
    <t>03010</t>
  </si>
  <si>
    <t>0301Г</t>
  </si>
  <si>
    <t>0301У</t>
  </si>
  <si>
    <t>0301П</t>
  </si>
  <si>
    <t>03030</t>
  </si>
  <si>
    <t>03040</t>
  </si>
  <si>
    <t>03060</t>
  </si>
  <si>
    <t>03070</t>
  </si>
  <si>
    <t>Реализация муниципальной программы "Управление муниципальным имуществом Среднеканского городского округа на 2018-2020 годы"</t>
  </si>
  <si>
    <t>11000</t>
  </si>
  <si>
    <t>11010</t>
  </si>
  <si>
    <t>Совершенствование системы учета муниципального имущества</t>
  </si>
  <si>
    <t>0301С</t>
  </si>
  <si>
    <t>11020</t>
  </si>
  <si>
    <t>Актуализация сведений в отношении земельных участков</t>
  </si>
  <si>
    <t>11030</t>
  </si>
  <si>
    <t>Содержание муниципального имущества</t>
  </si>
  <si>
    <t>01010</t>
  </si>
  <si>
    <t>05010</t>
  </si>
  <si>
    <t>07020</t>
  </si>
  <si>
    <t>Организация обучения на условиях целевой контрактной подготовки молодежи из числа коренных малочисленных народов Севера</t>
  </si>
  <si>
    <t>05030</t>
  </si>
  <si>
    <t>05020</t>
  </si>
  <si>
    <t>05080</t>
  </si>
  <si>
    <t>06010</t>
  </si>
  <si>
    <t>06020</t>
  </si>
  <si>
    <t>Осуществление деятельности органов опеки и попечительства</t>
  </si>
  <si>
    <t>0301Д</t>
  </si>
  <si>
    <t>00ЕДС</t>
  </si>
  <si>
    <t>20020</t>
  </si>
  <si>
    <t>0301Ф</t>
  </si>
  <si>
    <t xml:space="preserve">Обеспечение деятельности финансового органа </t>
  </si>
  <si>
    <t>Укрепление материально- технической базы муниципальных предприятий, муниципальных сельскохозяйственных предприятий, КФХ, территориально соседских общин, родовых общин КМНС</t>
  </si>
  <si>
    <t>05050</t>
  </si>
  <si>
    <t>Организации деятельности комиссий по делам несовершеннолетних</t>
  </si>
  <si>
    <t>Переселение граждан из ветхого и аварийного жилищного фонда</t>
  </si>
  <si>
    <t>ЖФ000</t>
  </si>
  <si>
    <t>ЖФ223</t>
  </si>
  <si>
    <t>Коммунальные услуги, муниципальный жилищный фонд</t>
  </si>
  <si>
    <t>КР000</t>
  </si>
  <si>
    <t>03090</t>
  </si>
  <si>
    <t>0301Н</t>
  </si>
  <si>
    <t>20026</t>
  </si>
  <si>
    <t>20028</t>
  </si>
  <si>
    <t>10010</t>
  </si>
  <si>
    <t>10016</t>
  </si>
  <si>
    <t>10018</t>
  </si>
  <si>
    <t>1001В</t>
  </si>
  <si>
    <t>1001Ш</t>
  </si>
  <si>
    <t>1011В</t>
  </si>
  <si>
    <t>1017В</t>
  </si>
  <si>
    <t>1017Ш</t>
  </si>
  <si>
    <t>1019В</t>
  </si>
  <si>
    <t>1021В</t>
  </si>
  <si>
    <t>10190</t>
  </si>
  <si>
    <t>10210</t>
  </si>
  <si>
    <t>Дополнительные меры социальной поддержки отдельных категорий граждан, проживающих на территории Среднеканского городского округа по компенсации расходов по проезду на общественном транспорте к месту работы в сельские школы</t>
  </si>
  <si>
    <t>1046В</t>
  </si>
  <si>
    <t>1046Ш</t>
  </si>
  <si>
    <t>2002В</t>
  </si>
  <si>
    <t>2002Ш</t>
  </si>
  <si>
    <t>Обеспечение питанием в общеобразовательных школах</t>
  </si>
  <si>
    <t>Обеспечение питанием в сельских школах</t>
  </si>
  <si>
    <t>1001И</t>
  </si>
  <si>
    <t>1001Ц</t>
  </si>
  <si>
    <t>Обеспечение деятельности центра дополнительного образования</t>
  </si>
  <si>
    <t>18030</t>
  </si>
  <si>
    <t>1803И</t>
  </si>
  <si>
    <t>1804И</t>
  </si>
  <si>
    <t>18040</t>
  </si>
  <si>
    <t>0400В</t>
  </si>
  <si>
    <t>0400И</t>
  </si>
  <si>
    <t>0400Ц</t>
  </si>
  <si>
    <t>0400Ш</t>
  </si>
  <si>
    <t>04006</t>
  </si>
  <si>
    <t>04008</t>
  </si>
  <si>
    <t>0400У</t>
  </si>
  <si>
    <t>15116</t>
  </si>
  <si>
    <t>Организация летнего отдыха детей с учетом создания среды межэтнического взаимодействия</t>
  </si>
  <si>
    <t>15110</t>
  </si>
  <si>
    <t>21010</t>
  </si>
  <si>
    <t>Сохранение творческого потенциала, участие в региональных конкурсах в школах тскусств</t>
  </si>
  <si>
    <t>2101В</t>
  </si>
  <si>
    <t>2101У</t>
  </si>
  <si>
    <t>21020</t>
  </si>
  <si>
    <t>2102И</t>
  </si>
  <si>
    <t>2101К</t>
  </si>
  <si>
    <t>Формирование социально-зрелой личности молодого человека с активной гражданской позицией</t>
  </si>
  <si>
    <t>Формирование социально-зрелой личности молодого человека с активной гражданской позицией  в клубной системе, организация молодежных мероприятий и акций</t>
  </si>
  <si>
    <t>2102К</t>
  </si>
  <si>
    <t>21030</t>
  </si>
  <si>
    <t>2103К</t>
  </si>
  <si>
    <t>2103Ц</t>
  </si>
  <si>
    <t>2101Ш</t>
  </si>
  <si>
    <t>2102Ш</t>
  </si>
  <si>
    <t xml:space="preserve">Комплексные меры по поддержке молодой семьи. Повышение престижа семейных ценностей в молодежной среде </t>
  </si>
  <si>
    <t>0200Б</t>
  </si>
  <si>
    <t>02000</t>
  </si>
  <si>
    <t>Развитие библиотечного дела</t>
  </si>
  <si>
    <t>1513К</t>
  </si>
  <si>
    <t>15130</t>
  </si>
  <si>
    <t>Подготовка и проведение мероприятий, приуроченных к Международному дню толерантности, Дню народного единства в клубной системе</t>
  </si>
  <si>
    <t>Обеспечение деятельности учреждений культуры</t>
  </si>
  <si>
    <t>1801Б</t>
  </si>
  <si>
    <t>18010</t>
  </si>
  <si>
    <t>1803Б</t>
  </si>
  <si>
    <t>Модернизация и укрепление материально-технической базы</t>
  </si>
  <si>
    <t>Проведение культурно-массовых и праздничных мероприятий</t>
  </si>
  <si>
    <t>1801К</t>
  </si>
  <si>
    <t>1803К</t>
  </si>
  <si>
    <t>1804К</t>
  </si>
  <si>
    <t>1801М</t>
  </si>
  <si>
    <t>Обеспечение деятельности музея</t>
  </si>
  <si>
    <t>1803М</t>
  </si>
  <si>
    <t>Проведение культурно-массовых и праздничных мероприятий в клубной системе</t>
  </si>
  <si>
    <t xml:space="preserve">Проведение культурно-массовых и праздничных мероприятий в музее </t>
  </si>
  <si>
    <t>Модернизация и укрепление материально-технической базы клубной системы</t>
  </si>
  <si>
    <t>18050</t>
  </si>
  <si>
    <t>1805Б</t>
  </si>
  <si>
    <t>1805К</t>
  </si>
  <si>
    <t>1805М</t>
  </si>
  <si>
    <t>2002Б</t>
  </si>
  <si>
    <t>2002К</t>
  </si>
  <si>
    <t>2002М</t>
  </si>
  <si>
    <t>10040</t>
  </si>
  <si>
    <t>10130</t>
  </si>
  <si>
    <t>10360</t>
  </si>
  <si>
    <t>10380</t>
  </si>
  <si>
    <t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</t>
  </si>
  <si>
    <t>1701С</t>
  </si>
  <si>
    <t>1702С</t>
  </si>
  <si>
    <t>1704С</t>
  </si>
  <si>
    <t>1703С</t>
  </si>
  <si>
    <t>1705С</t>
  </si>
  <si>
    <t>Модернизация процесса физической подготовки и спорта</t>
  </si>
  <si>
    <t>2002С</t>
  </si>
  <si>
    <t>0400С</t>
  </si>
  <si>
    <t>2101С</t>
  </si>
  <si>
    <t>2103С</t>
  </si>
  <si>
    <t>Организация отдыха и оздоровление детей в лагерях дневного пребывания на базе учреждений спорта</t>
  </si>
  <si>
    <t>Софинанирование субсидии на организацию отдыха и оздоровление детей в лагерях дневного пребывания</t>
  </si>
  <si>
    <t>Организация отдыха и оздоровление детей в лагерях дневного пребывания на базе сельских школ</t>
  </si>
  <si>
    <t>Организация отдыха и оздоровление детей в лагерях дневного пребывания на базе школ искусств</t>
  </si>
  <si>
    <t>Организация отдыха и оздоровление детей в лагерях дневного пребывания на базе учреждений дополнительного образования детей</t>
  </si>
  <si>
    <t>Организация отдыха и оздоровление детей в лагерях дневного пребывания на базе средних школ</t>
  </si>
  <si>
    <t>Организация отдыха и оздоровление детей в лагерях дневного пребывания на базе дошкольных учреждений</t>
  </si>
  <si>
    <t>Организация отдыха и оздоровление детей в лагерях дневного пребывания на базе дошкольных учреждений комбинированного вида</t>
  </si>
  <si>
    <t>Организация отдыха и оздоровление детей в лагерях дневного пребывания на базе учреждений образования</t>
  </si>
  <si>
    <t xml:space="preserve">Формирование социально-зрелой личности молодого человека с активной гражданской позицией </t>
  </si>
  <si>
    <t>Комплексные меры по поддержке молодой семьи. Повышение престижа семейных ценностей в молодежной среде</t>
  </si>
  <si>
    <t>71Г00</t>
  </si>
  <si>
    <t>08050</t>
  </si>
  <si>
    <t>08010</t>
  </si>
  <si>
    <t>12040</t>
  </si>
  <si>
    <t>12050</t>
  </si>
  <si>
    <t>12010</t>
  </si>
  <si>
    <t>12020</t>
  </si>
  <si>
    <t>15080</t>
  </si>
  <si>
    <t>16010</t>
  </si>
  <si>
    <t>16020</t>
  </si>
  <si>
    <t>24010</t>
  </si>
  <si>
    <t>24020</t>
  </si>
  <si>
    <t>24040</t>
  </si>
  <si>
    <t>1001У</t>
  </si>
  <si>
    <t>Обеспечение деятельности учреждений периодической печати и издательства</t>
  </si>
  <si>
    <t>Содержание единой диспетчерской службы</t>
  </si>
  <si>
    <t>Софинансирование субсидии на питание детей из многодетных семей в школах</t>
  </si>
  <si>
    <t>1913Д</t>
  </si>
  <si>
    <t>22310</t>
  </si>
  <si>
    <t>2244Т</t>
  </si>
  <si>
    <t>Субсидии в рамках муниципальных программ</t>
  </si>
  <si>
    <t>Расходы на осуществление мероприятий по подготовке к осенне-зимнему отопительному периоду, подготовка котельных</t>
  </si>
  <si>
    <t>Расходы на осуществление мероприятий по подготовке к осенне-зимнему отопительному периоду, подготовка тепловых сетей</t>
  </si>
  <si>
    <t>Расходы на организацию отдыха и оздоровление детей в лагерях дневного пребывания</t>
  </si>
  <si>
    <t>Расходы на организацию  дополнительного профессионального образования для лиц, замещающих муниципальные должности в Магаданской области</t>
  </si>
  <si>
    <t>Расходы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</si>
  <si>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Расходы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</si>
  <si>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Расходы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</si>
  <si>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>Расходы на разработку проектно-сметной документации и выполнение инженерных изысканий по объекту: «Межпоселенческий полигон ТКО в поселке Сеймчан»</t>
  </si>
  <si>
    <t>Расходы на организацию и проведение областных универсальных совместных ярмарок</t>
  </si>
  <si>
    <t>Расходы на питание детей из многодетных семей</t>
  </si>
  <si>
    <t>Расходы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</si>
  <si>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Расходы на осуществление государственных полномочий по созданию и организации деятельности административных комиссий</t>
  </si>
  <si>
    <t>Расходы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</si>
  <si>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</si>
  <si>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Расходы на осуществление государственных полномочий по организации и осуществлению деятельности органов опеки и попечительства</t>
  </si>
  <si>
    <t>Расходы на финансовое обеспечение дошкольного образования в муниципальных дошкольных образовательных организациях</t>
  </si>
  <si>
    <t>Расходы на обеспечение ежемесячного денежного вознаграждения за классное руководство в общеобразовательных школах</t>
  </si>
  <si>
    <t>Расходы на организацию дополнительного профессионального образования муниципальных служащих</t>
  </si>
  <si>
    <t>Расходы на осуществление государственных полномочий по отлову и содержанию безнадзорных животных</t>
  </si>
  <si>
    <t>Расходы на формирование современной городской среды на повышение уровня благоустройства дворовых территорий</t>
  </si>
  <si>
    <t>Возмещение расходов по присмотру и уходу за детьми с ограниченными возможностями здоровья в дошкольных учреждениях</t>
  </si>
  <si>
    <t>Расходы на составление (изменение) списков кандидатов в присяжные заседатели</t>
  </si>
  <si>
    <t>Расходы по государственной регистрации актов гражданского состояния</t>
  </si>
  <si>
    <t>Расходы на развитие библиотечного дела</t>
  </si>
  <si>
    <t>Расходы на дополнительные меры социальной поддержки педагогическим работникам</t>
  </si>
  <si>
    <t>Расходы в части реализации государственного стандарта общего образования</t>
  </si>
  <si>
    <t>Расходы на совершенствование питания учащихся в общеобразовательных организациях</t>
  </si>
  <si>
    <t>Расходы на совершенствование питания учащихся в школе в рамках софинансирования</t>
  </si>
  <si>
    <t>Расходы на организацию обучения на условиях целевой контрактной подготовки молодежи из числа коренных малочисленных народов Севера</t>
  </si>
  <si>
    <t>Софинансирование субсидии на обеспечение питанием детей из числа коренных малочисленных народов Севера в дошкольных учреждениях</t>
  </si>
  <si>
    <t>Реализация мер социальной поддержки по оплате жилых помещений и коммунальных услуг</t>
  </si>
  <si>
    <t>12001</t>
  </si>
  <si>
    <t>1805И</t>
  </si>
  <si>
    <t>14280</t>
  </si>
  <si>
    <t>19310</t>
  </si>
  <si>
    <t>09420</t>
  </si>
  <si>
    <t>09430</t>
  </si>
  <si>
    <t>23010</t>
  </si>
  <si>
    <t>12070</t>
  </si>
  <si>
    <t>16001</t>
  </si>
  <si>
    <t>03013</t>
  </si>
  <si>
    <t>Расходы на обеспечение деятельности органов местного самоуправления по государственной регистрации актов гражданского состояния</t>
  </si>
  <si>
    <t xml:space="preserve">Расходы на организацию и проведение гастрономического фестиваля «Колымское братство» </t>
  </si>
  <si>
    <t xml:space="preserve">Софинансирование субсидии на организацию и проведение гастрономического фестиваля «Колымское братство» </t>
  </si>
  <si>
    <t>14220</t>
  </si>
  <si>
    <t>73Б01</t>
  </si>
  <si>
    <t>S3Б01</t>
  </si>
  <si>
    <t>Сохранение творческого потенциала</t>
  </si>
  <si>
    <t>Обеспечение комфортными условиями проживания населения</t>
  </si>
  <si>
    <t>Расходы на обеспечение комфортными условиями проживания населения</t>
  </si>
  <si>
    <t xml:space="preserve"> от 15.12.2017 г. № 49</t>
  </si>
  <si>
    <t xml:space="preserve">Коммунальное хозяйство                                            </t>
  </si>
  <si>
    <t>12006</t>
  </si>
  <si>
    <t>00502</t>
  </si>
  <si>
    <t>Приобретение специализированного транспорта</t>
  </si>
  <si>
    <t>Приобретение транспорта</t>
  </si>
  <si>
    <t xml:space="preserve">Расходы на комплектование фондов библиотек </t>
  </si>
  <si>
    <t>Софинансирование cубсидии на развитие библиотечного дела</t>
  </si>
  <si>
    <t xml:space="preserve">Комплектование фондов библиотек, софинансирование </t>
  </si>
  <si>
    <t>Расходы на осуществление мероприятий по подготовке к осенне-зимнему отопительному периоду 2017 года, софинансирование</t>
  </si>
  <si>
    <t>Обеспечение деятельности  муниципальных учреждений, осуществляющих управление в сфере образования</t>
  </si>
  <si>
    <t>Проведение работ по выбору земельного участка, выполнение инженерных изысканий, разработка проектно-сметной документации по объекту размещения ТКО отчетного года</t>
  </si>
  <si>
    <t>08001</t>
  </si>
  <si>
    <t>14260</t>
  </si>
  <si>
    <t>Организация и проведение выездной торговли местных сельхозпроизводителей</t>
  </si>
  <si>
    <t>Реализация муниципальной программы "Развитие торговли в Среднеканском городском округе на 2016-2020 годы"</t>
  </si>
  <si>
    <t>Реализация муниципальной программы "Поддержка субъектов малого предпринимательства на территории Среднеканского городского округа на 2016-2020 годы"</t>
  </si>
  <si>
    <t>12011</t>
  </si>
  <si>
    <t>Расходы на осуществление мероприятий по подготовке к осенне-зимнему отопительному периоду, подготовка котельны, софинансирование</t>
  </si>
  <si>
    <t>12021</t>
  </si>
  <si>
    <t>Расходы на осуществление мероприятий по подготовке к осенне-зимнему отопительному периоду, подготовка тепловых сетей, софинансирование</t>
  </si>
  <si>
    <t>Проведение культурнор-массовых мероприятий</t>
  </si>
  <si>
    <t>01030</t>
  </si>
  <si>
    <t>Мероприятия в сфере пожарной безопасности</t>
  </si>
  <si>
    <t>Защита населения и территории от чрезвычайных ситуаций природного и техногенного характера</t>
  </si>
  <si>
    <t>01040</t>
  </si>
  <si>
    <t>10ЕДС</t>
  </si>
  <si>
    <t>Обеспечение выполнения функций Единой дежурно-диспетчерской службы</t>
  </si>
  <si>
    <t>630</t>
  </si>
  <si>
    <t>Субсидии некоммерческим организациям (за исключением государственных (муниципальных) учреждений)</t>
  </si>
  <si>
    <t>Организация и проведение гастрономического фестиваля"Колымское братство"</t>
  </si>
  <si>
    <t>73П06</t>
  </si>
  <si>
    <t>12003</t>
  </si>
  <si>
    <t>Расходы на осуществление мероприятий по подготовке к осенне-зимнему отопительному периоду, подготовка водопроводных сетей и водозаборов</t>
  </si>
  <si>
    <t>Расходы на осуществление мероприятий по подготовке к осенне-зимнему отопительному периоду 2017 года, подготовка котельных</t>
  </si>
  <si>
    <t>Расходы на осуществление мероприятий по подготовке к осенне-зимнему отопительному периоду за счет межбюджетных трансфертов</t>
  </si>
  <si>
    <t>ФИЗИЧЕСКАЯ КУЛЬТУРА И СПОРТ</t>
  </si>
  <si>
    <t>Физическая культура</t>
  </si>
  <si>
    <t>Массовый спорт</t>
  </si>
  <si>
    <t>528</t>
  </si>
  <si>
    <t>S2070</t>
  </si>
  <si>
    <t>830</t>
  </si>
  <si>
    <t>Исполнение судебных актов</t>
  </si>
  <si>
    <t>Социальное обеспечение населения</t>
  </si>
  <si>
    <t>Реализация муниципальной программы "Обеспечение жильем молодых семей Среднеканского городского округа на 2016 – 2020 годы", улучшение жилищных условий за счет субсидий из федерального бюджета</t>
  </si>
  <si>
    <t>Реализация муниципальной программы "Обеспечение жильем молодых семей Среднеканского городского округа на 2016 – 2020 годы", улучшение жилищных условий, софинансирование</t>
  </si>
  <si>
    <t>13000</t>
  </si>
  <si>
    <r>
      <t>Оказание поддержки в решении</t>
    </r>
    <r>
      <rPr>
        <sz val="11"/>
        <rFont val="Times New Roman"/>
        <family val="1"/>
      </rPr>
      <t xml:space="preserve"> жилищной проблемы молодых семей</t>
    </r>
  </si>
  <si>
    <t>13010</t>
  </si>
  <si>
    <t>R4970</t>
  </si>
  <si>
    <t>L4970</t>
  </si>
  <si>
    <t>Z2150</t>
  </si>
  <si>
    <t>S2150</t>
  </si>
  <si>
    <t>Модернизация и укрепление материально-технической базы в области физической культуры и спорта</t>
  </si>
  <si>
    <t>Софинансирование субсидии на модернизацию и укрепление материально-технической базы в области физической культуры и спорта</t>
  </si>
  <si>
    <t>Совершенствование системы управления в сфере имущественно-земельных отношений</t>
  </si>
  <si>
    <t>Софинансирование субсидии на совершенствование системы управления в сфере имущественно-земельных отношений</t>
  </si>
  <si>
    <t>1030В</t>
  </si>
  <si>
    <t>Ремонт кровли</t>
  </si>
  <si>
    <t>Ремонт кровли общеобразовательных школ</t>
  </si>
  <si>
    <t>Расходы на ремонт кровли</t>
  </si>
  <si>
    <t>Расходы по присмотру и уходу за детьми-инвалидами, детьми-сиротами и детьми, оставшимися без попечения родителей</t>
  </si>
  <si>
    <t>73С20</t>
  </si>
  <si>
    <t>S3С20</t>
  </si>
  <si>
    <t>Софинансирование субсидии на возмещение расходов по присмотру и уходу за детьми-инвалидами, детьми-сиротами и детьми, оставшимися без попечения родителей</t>
  </si>
  <si>
    <t>160Э1</t>
  </si>
  <si>
    <t>1601Э</t>
  </si>
  <si>
    <t>Обеспечение комфортными условиями проживания населения за счет средств Особой экономической зоны</t>
  </si>
  <si>
    <t>16011</t>
  </si>
  <si>
    <t>Обеспечение комфортными условиями проживания населения за счет средств Особой экономической зоны, софинансирование</t>
  </si>
  <si>
    <r>
      <rPr>
        <b/>
        <sz val="10"/>
        <rFont val="Times New Roman"/>
        <family val="1"/>
      </rPr>
      <t>Приложение № 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
«О бюджете муниципального образования                                                                                                                                                      «Среднеканский городской округ» на 2018 год»
от __21.06.2018 г. № 30</t>
    </r>
  </si>
  <si>
    <r>
      <rPr>
        <b/>
        <sz val="10"/>
        <rFont val="Times New Roman"/>
        <family val="1"/>
      </rPr>
      <t>Приложение № 4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«О бюджете муниципального образования 
 «Среднеканский городской округ» на 2018 год»
от _21.06.2018 г. №30</t>
    </r>
  </si>
  <si>
    <r>
      <rPr>
        <b/>
        <sz val="10"/>
        <rFont val="Times New Roman"/>
        <family val="1"/>
      </rPr>
      <t>Приложение №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Среднеканского городского округа                                                                                                                                                                                        "О внесении изменений в решение Собрания представителей 
Среднеканского городского округа «О бюджете муниципального образования 
 «Среднеканский городской округ» на 2018 год»
от ___21.06.2018 г. № 30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</si>
</sst>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0_р_."/>
    <numFmt numFmtId="195" formatCode="0.000"/>
    <numFmt numFmtId="196" formatCode="0.0"/>
    <numFmt numFmtId="197" formatCode="#,##0.000"/>
    <numFmt numFmtId="198" formatCode="0.0000"/>
    <numFmt numFmtId="199" formatCode="0.00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#,##0.00000000000000000"/>
    <numFmt numFmtId="214" formatCode="#,##0.000000000000000000"/>
    <numFmt numFmtId="215" formatCode="0.000000000"/>
    <numFmt numFmtId="216" formatCode="0.0000000000"/>
    <numFmt numFmtId="217" formatCode="0.00000000"/>
    <numFmt numFmtId="218" formatCode="0.0000000"/>
    <numFmt numFmtId="219" formatCode="0.000000"/>
    <numFmt numFmtId="220" formatCode="[$-FC19]d\ mmmm\ yyyy\ &quot;г.&quot;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6">
    <xf numFmtId="0" fontId="0" fillId="0" borderId="0" xfId="0" applyAlignment="1">
      <alignment/>
    </xf>
    <xf numFmtId="0" fontId="4" fillId="33" borderId="0" xfId="54" applyFont="1" applyFill="1" applyAlignment="1">
      <alignment wrapText="1"/>
      <protection/>
    </xf>
    <xf numFmtId="0" fontId="4" fillId="0" borderId="0" xfId="54" applyFont="1" applyFill="1">
      <alignment/>
      <protection/>
    </xf>
    <xf numFmtId="0" fontId="4" fillId="33" borderId="0" xfId="54" applyFont="1" applyFill="1" applyAlignment="1">
      <alignment horizontal="right" wrapText="1"/>
      <protection/>
    </xf>
    <xf numFmtId="0" fontId="4" fillId="33" borderId="0" xfId="54" applyFont="1" applyFill="1" applyAlignment="1">
      <alignment horizontal="center" wrapText="1"/>
      <protection/>
    </xf>
    <xf numFmtId="0" fontId="7" fillId="33" borderId="0" xfId="54" applyFont="1" applyFill="1" applyAlignment="1">
      <alignment wrapText="1"/>
      <protection/>
    </xf>
    <xf numFmtId="4" fontId="4" fillId="33" borderId="0" xfId="54" applyNumberFormat="1" applyFont="1" applyFill="1" applyAlignment="1">
      <alignment horizontal="center"/>
      <protection/>
    </xf>
    <xf numFmtId="0" fontId="5" fillId="33" borderId="0" xfId="54" applyFont="1" applyFill="1" applyAlignment="1">
      <alignment horizontal="center" wrapText="1"/>
      <protection/>
    </xf>
    <xf numFmtId="0" fontId="4" fillId="0" borderId="0" xfId="54" applyFont="1">
      <alignment/>
      <protection/>
    </xf>
    <xf numFmtId="0" fontId="4" fillId="0" borderId="10" xfId="54" applyFont="1" applyBorder="1" applyAlignment="1">
      <alignment horizontal="center" vertical="center" textRotation="90" wrapText="1"/>
      <protection/>
    </xf>
    <xf numFmtId="49" fontId="8" fillId="0" borderId="11" xfId="54" applyNumberFormat="1" applyFont="1" applyBorder="1" applyAlignment="1">
      <alignment horizontal="center" vertical="center" textRotation="90" wrapText="1"/>
      <protection/>
    </xf>
    <xf numFmtId="0" fontId="8" fillId="0" borderId="12" xfId="54" applyFont="1" applyBorder="1" applyAlignment="1">
      <alignment horizontal="center" vertical="center" textRotation="90" wrapText="1"/>
      <protection/>
    </xf>
    <xf numFmtId="0" fontId="4" fillId="0" borderId="13" xfId="54" applyFont="1" applyBorder="1" applyAlignment="1">
      <alignment horizontal="center" vertical="center"/>
      <protection/>
    </xf>
    <xf numFmtId="49" fontId="4" fillId="0" borderId="14" xfId="54" applyNumberFormat="1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3" fontId="4" fillId="0" borderId="13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4" fillId="34" borderId="15" xfId="54" applyFont="1" applyFill="1" applyBorder="1" applyAlignment="1">
      <alignment horizontal="center" vertical="center"/>
      <protection/>
    </xf>
    <xf numFmtId="4" fontId="7" fillId="34" borderId="15" xfId="54" applyNumberFormat="1" applyFont="1" applyFill="1" applyBorder="1" applyAlignment="1">
      <alignment horizontal="right" vertical="center"/>
      <protection/>
    </xf>
    <xf numFmtId="10" fontId="7" fillId="34" borderId="15" xfId="54" applyNumberFormat="1" applyFont="1" applyFill="1" applyBorder="1" applyAlignment="1">
      <alignment horizontal="right" vertical="center"/>
      <protection/>
    </xf>
    <xf numFmtId="0" fontId="4" fillId="0" borderId="0" xfId="54" applyFont="1" applyBorder="1" applyAlignment="1">
      <alignment vertical="center"/>
      <protection/>
    </xf>
    <xf numFmtId="0" fontId="5" fillId="35" borderId="16" xfId="54" applyFont="1" applyFill="1" applyBorder="1" applyAlignment="1">
      <alignment horizontal="right" vertical="center"/>
      <protection/>
    </xf>
    <xf numFmtId="10" fontId="5" fillId="35" borderId="17" xfId="54" applyNumberFormat="1" applyFont="1" applyFill="1" applyBorder="1" applyAlignment="1">
      <alignment horizontal="right" vertical="center"/>
      <protection/>
    </xf>
    <xf numFmtId="0" fontId="4" fillId="0" borderId="0" xfId="54" applyFont="1" applyAlignment="1">
      <alignment vertical="center"/>
      <protection/>
    </xf>
    <xf numFmtId="0" fontId="10" fillId="0" borderId="14" xfId="54" applyFont="1" applyBorder="1" applyAlignment="1">
      <alignment horizontal="right" vertical="center"/>
      <protection/>
    </xf>
    <xf numFmtId="49" fontId="10" fillId="0" borderId="13" xfId="54" applyNumberFormat="1" applyFont="1" applyBorder="1" applyAlignment="1">
      <alignment horizontal="center" vertical="center"/>
      <protection/>
    </xf>
    <xf numFmtId="4" fontId="10" fillId="0" borderId="13" xfId="54" applyNumberFormat="1" applyFont="1" applyBorder="1" applyAlignment="1">
      <alignment horizontal="right" vertical="center"/>
      <protection/>
    </xf>
    <xf numFmtId="10" fontId="10" fillId="0" borderId="13" xfId="54" applyNumberFormat="1" applyFont="1" applyBorder="1" applyAlignment="1">
      <alignment horizontal="right" vertical="center"/>
      <protection/>
    </xf>
    <xf numFmtId="4" fontId="11" fillId="0" borderId="13" xfId="54" applyNumberFormat="1" applyFont="1" applyBorder="1" applyAlignment="1">
      <alignment horizontal="right" vertical="center"/>
      <protection/>
    </xf>
    <xf numFmtId="10" fontId="11" fillId="0" borderId="13" xfId="54" applyNumberFormat="1" applyFont="1" applyBorder="1" applyAlignment="1">
      <alignment horizontal="right" vertical="center"/>
      <protection/>
    </xf>
    <xf numFmtId="49" fontId="4" fillId="0" borderId="13" xfId="54" applyNumberFormat="1" applyFont="1" applyBorder="1" applyAlignment="1">
      <alignment horizontal="center" vertical="center"/>
      <protection/>
    </xf>
    <xf numFmtId="4" fontId="4" fillId="0" borderId="13" xfId="54" applyNumberFormat="1" applyFont="1" applyBorder="1" applyAlignment="1">
      <alignment horizontal="right" vertical="center"/>
      <protection/>
    </xf>
    <xf numFmtId="10" fontId="4" fillId="0" borderId="13" xfId="54" applyNumberFormat="1" applyFont="1" applyBorder="1" applyAlignment="1">
      <alignment horizontal="right" vertical="center"/>
      <protection/>
    </xf>
    <xf numFmtId="0" fontId="5" fillId="35" borderId="14" xfId="54" applyFont="1" applyFill="1" applyBorder="1" applyAlignment="1">
      <alignment horizontal="right" vertical="center"/>
      <protection/>
    </xf>
    <xf numFmtId="49" fontId="5" fillId="35" borderId="13" xfId="54" applyNumberFormat="1" applyFont="1" applyFill="1" applyBorder="1" applyAlignment="1">
      <alignment horizontal="center" vertical="center"/>
      <protection/>
    </xf>
    <xf numFmtId="4" fontId="5" fillId="35" borderId="13" xfId="54" applyNumberFormat="1" applyFont="1" applyFill="1" applyBorder="1" applyAlignment="1">
      <alignment horizontal="right" vertical="center"/>
      <protection/>
    </xf>
    <xf numFmtId="10" fontId="5" fillId="35" borderId="13" xfId="54" applyNumberFormat="1" applyFont="1" applyFill="1" applyBorder="1" applyAlignment="1">
      <alignment horizontal="right" vertical="center"/>
      <protection/>
    </xf>
    <xf numFmtId="0" fontId="11" fillId="0" borderId="14" xfId="54" applyFont="1" applyBorder="1" applyAlignment="1">
      <alignment horizontal="right" vertical="center"/>
      <protection/>
    </xf>
    <xf numFmtId="0" fontId="4" fillId="0" borderId="14" xfId="54" applyFont="1" applyBorder="1" applyAlignment="1">
      <alignment horizontal="right" vertical="center"/>
      <protection/>
    </xf>
    <xf numFmtId="4" fontId="10" fillId="0" borderId="13" xfId="54" applyNumberFormat="1" applyFont="1" applyFill="1" applyBorder="1" applyAlignment="1">
      <alignment horizontal="right" vertical="center"/>
      <protection/>
    </xf>
    <xf numFmtId="4" fontId="4" fillId="0" borderId="13" xfId="54" applyNumberFormat="1" applyFont="1" applyFill="1" applyBorder="1" applyAlignment="1">
      <alignment horizontal="right" vertical="center"/>
      <protection/>
    </xf>
    <xf numFmtId="0" fontId="5" fillId="0" borderId="0" xfId="54" applyFont="1" applyFill="1" applyAlignment="1">
      <alignment vertical="center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49" fontId="4" fillId="0" borderId="13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49" fontId="6" fillId="36" borderId="13" xfId="54" applyNumberFormat="1" applyFont="1" applyFill="1" applyBorder="1" applyAlignment="1">
      <alignment horizontal="center" vertical="center"/>
      <protection/>
    </xf>
    <xf numFmtId="0" fontId="10" fillId="0" borderId="16" xfId="54" applyFont="1" applyBorder="1" applyAlignment="1">
      <alignment horizontal="center" vertical="center"/>
      <protection/>
    </xf>
    <xf numFmtId="10" fontId="10" fillId="0" borderId="17" xfId="54" applyNumberFormat="1" applyFont="1" applyBorder="1" applyAlignment="1">
      <alignment horizontal="right" vertical="center"/>
      <protection/>
    </xf>
    <xf numFmtId="0" fontId="10" fillId="0" borderId="0" xfId="54" applyFont="1" applyAlignment="1">
      <alignment vertical="center"/>
      <protection/>
    </xf>
    <xf numFmtId="49" fontId="11" fillId="0" borderId="16" xfId="54" applyNumberFormat="1" applyFont="1" applyBorder="1" applyAlignment="1">
      <alignment horizontal="center" vertical="center"/>
      <protection/>
    </xf>
    <xf numFmtId="10" fontId="11" fillId="0" borderId="17" xfId="54" applyNumberFormat="1" applyFont="1" applyBorder="1" applyAlignment="1">
      <alignment horizontal="right" vertical="center"/>
      <protection/>
    </xf>
    <xf numFmtId="0" fontId="11" fillId="0" borderId="0" xfId="54" applyFont="1" applyAlignment="1">
      <alignment vertical="center"/>
      <protection/>
    </xf>
    <xf numFmtId="49" fontId="4" fillId="0" borderId="16" xfId="54" applyNumberFormat="1" applyFont="1" applyBorder="1" applyAlignment="1">
      <alignment horizontal="center" vertical="center"/>
      <protection/>
    </xf>
    <xf numFmtId="10" fontId="4" fillId="0" borderId="17" xfId="54" applyNumberFormat="1" applyFont="1" applyBorder="1" applyAlignment="1">
      <alignment horizontal="right" vertical="center"/>
      <protection/>
    </xf>
    <xf numFmtId="49" fontId="10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5" fillId="35" borderId="16" xfId="54" applyNumberFormat="1" applyFont="1" applyFill="1" applyBorder="1" applyAlignment="1">
      <alignment horizontal="center" vertical="center"/>
      <protection/>
    </xf>
    <xf numFmtId="0" fontId="6" fillId="36" borderId="13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4" fontId="6" fillId="36" borderId="13" xfId="0" applyNumberFormat="1" applyFont="1" applyFill="1" applyBorder="1" applyAlignment="1">
      <alignment horizontal="right" vertical="center"/>
    </xf>
    <xf numFmtId="49" fontId="5" fillId="35" borderId="16" xfId="0" applyNumberFormat="1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49" fontId="5" fillId="35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5" fillId="0" borderId="0" xfId="54" applyFont="1" applyAlignment="1">
      <alignment vertical="center"/>
      <protection/>
    </xf>
    <xf numFmtId="4" fontId="5" fillId="35" borderId="13" xfId="0" applyNumberFormat="1" applyFont="1" applyFill="1" applyBorder="1" applyAlignment="1">
      <alignment horizontal="right" vertical="center"/>
    </xf>
    <xf numFmtId="10" fontId="5" fillId="35" borderId="13" xfId="0" applyNumberFormat="1" applyFont="1" applyFill="1" applyBorder="1" applyAlignment="1">
      <alignment horizontal="right" vertical="center"/>
    </xf>
    <xf numFmtId="49" fontId="5" fillId="35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10" fontId="10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0" fontId="11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5" xfId="54" applyNumberFormat="1" applyFont="1" applyBorder="1" applyAlignment="1">
      <alignment horizontal="right" vertical="center"/>
      <protection/>
    </xf>
    <xf numFmtId="0" fontId="5" fillId="35" borderId="13" xfId="54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0" fontId="4" fillId="0" borderId="13" xfId="54" applyFont="1" applyFill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6" fillId="34" borderId="18" xfId="54" applyNumberFormat="1" applyFont="1" applyFill="1" applyBorder="1" applyAlignment="1">
      <alignment horizontal="right" vertical="center"/>
      <protection/>
    </xf>
    <xf numFmtId="0" fontId="14" fillId="0" borderId="0" xfId="54" applyFont="1" applyFill="1" applyBorder="1">
      <alignment/>
      <protection/>
    </xf>
    <xf numFmtId="4" fontId="4" fillId="0" borderId="0" xfId="54" applyNumberFormat="1" applyFont="1" applyFill="1" applyBorder="1">
      <alignment/>
      <protection/>
    </xf>
    <xf numFmtId="0" fontId="14" fillId="0" borderId="0" xfId="54" applyFont="1" applyFill="1">
      <alignment/>
      <protection/>
    </xf>
    <xf numFmtId="4" fontId="14" fillId="0" borderId="0" xfId="54" applyNumberFormat="1" applyFont="1" applyFill="1" applyBorder="1">
      <alignment/>
      <protection/>
    </xf>
    <xf numFmtId="0" fontId="12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49" fontId="4" fillId="0" borderId="0" xfId="54" applyNumberFormat="1" applyFont="1" applyFill="1" applyBorder="1">
      <alignment/>
      <protection/>
    </xf>
    <xf numFmtId="0" fontId="12" fillId="0" borderId="0" xfId="54" applyFont="1" applyFill="1" applyAlignment="1">
      <alignment wrapText="1"/>
      <protection/>
    </xf>
    <xf numFmtId="0" fontId="14" fillId="0" borderId="0" xfId="54" applyFont="1" applyFill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4" fontId="4" fillId="0" borderId="0" xfId="54" applyNumberFormat="1" applyFont="1">
      <alignment/>
      <protection/>
    </xf>
    <xf numFmtId="0" fontId="14" fillId="0" borderId="0" xfId="54" applyFont="1" applyFill="1" applyAlignment="1">
      <alignment horizontal="center"/>
      <protection/>
    </xf>
    <xf numFmtId="49" fontId="14" fillId="0" borderId="0" xfId="54" applyNumberFormat="1" applyFont="1" applyFill="1">
      <alignment/>
      <protection/>
    </xf>
    <xf numFmtId="0" fontId="12" fillId="0" borderId="0" xfId="54" applyFont="1" applyFill="1" applyAlignment="1">
      <alignment horizontal="center"/>
      <protection/>
    </xf>
    <xf numFmtId="49" fontId="12" fillId="0" borderId="0" xfId="54" applyNumberFormat="1" applyFont="1" applyFill="1">
      <alignment/>
      <protection/>
    </xf>
    <xf numFmtId="0" fontId="4" fillId="0" borderId="0" xfId="54" applyFont="1" applyBorder="1" applyAlignment="1">
      <alignment horizontal="center"/>
      <protection/>
    </xf>
    <xf numFmtId="49" fontId="4" fillId="0" borderId="0" xfId="54" applyNumberFormat="1" applyFont="1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Fill="1" applyAlignment="1">
      <alignment wrapText="1"/>
      <protection/>
    </xf>
    <xf numFmtId="0" fontId="12" fillId="33" borderId="0" xfId="54" applyFont="1" applyFill="1" applyAlignment="1">
      <alignment wrapText="1"/>
      <protection/>
    </xf>
    <xf numFmtId="0" fontId="4" fillId="0" borderId="0" xfId="54" applyFont="1" applyFill="1" applyAlignment="1">
      <alignment horizontal="right" wrapText="1"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Fill="1" applyAlignment="1">
      <alignment horizontal="center" wrapText="1"/>
      <protection/>
    </xf>
    <xf numFmtId="0" fontId="4" fillId="0" borderId="0" xfId="54" applyFont="1" applyFill="1" applyAlignment="1">
      <alignment horizontal="center" wrapText="1"/>
      <protection/>
    </xf>
    <xf numFmtId="0" fontId="12" fillId="0" borderId="12" xfId="54" applyFont="1" applyBorder="1" applyAlignment="1">
      <alignment horizontal="center" vertical="center" textRotation="90" wrapText="1"/>
      <protection/>
    </xf>
    <xf numFmtId="49" fontId="6" fillId="36" borderId="19" xfId="54" applyNumberFormat="1" applyFont="1" applyFill="1" applyBorder="1" applyAlignment="1">
      <alignment horizontal="center" vertical="center"/>
      <protection/>
    </xf>
    <xf numFmtId="10" fontId="6" fillId="36" borderId="19" xfId="54" applyNumberFormat="1" applyFont="1" applyFill="1" applyBorder="1" applyAlignment="1">
      <alignment horizontal="right" vertical="center"/>
      <protection/>
    </xf>
    <xf numFmtId="0" fontId="4" fillId="0" borderId="10" xfId="54" applyFont="1" applyBorder="1" applyAlignment="1">
      <alignment horizontal="right" vertical="center"/>
      <protection/>
    </xf>
    <xf numFmtId="10" fontId="5" fillId="35" borderId="15" xfId="54" applyNumberFormat="1" applyFont="1" applyFill="1" applyBorder="1" applyAlignment="1">
      <alignment horizontal="right" vertical="center"/>
      <protection/>
    </xf>
    <xf numFmtId="0" fontId="4" fillId="35" borderId="14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center"/>
      <protection/>
    </xf>
    <xf numFmtId="4" fontId="5" fillId="35" borderId="12" xfId="54" applyNumberFormat="1" applyFont="1" applyFill="1" applyBorder="1" applyAlignment="1">
      <alignment horizontal="right" vertical="center"/>
      <protection/>
    </xf>
    <xf numFmtId="10" fontId="5" fillId="35" borderId="12" xfId="54" applyNumberFormat="1" applyFont="1" applyFill="1" applyBorder="1" applyAlignment="1">
      <alignment horizontal="right" vertical="center"/>
      <protection/>
    </xf>
    <xf numFmtId="49" fontId="6" fillId="36" borderId="20" xfId="54" applyNumberFormat="1" applyFont="1" applyFill="1" applyBorder="1" applyAlignment="1">
      <alignment horizontal="center" vertical="center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10" fontId="5" fillId="0" borderId="17" xfId="54" applyNumberFormat="1" applyFont="1" applyFill="1" applyBorder="1" applyAlignment="1">
      <alignment horizontal="right" vertical="center"/>
      <protection/>
    </xf>
    <xf numFmtId="49" fontId="6" fillId="36" borderId="21" xfId="0" applyNumberFormat="1" applyFont="1" applyFill="1" applyBorder="1" applyAlignment="1">
      <alignment horizontal="center" vertical="center"/>
    </xf>
    <xf numFmtId="49" fontId="6" fillId="36" borderId="22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/>
    </xf>
    <xf numFmtId="4" fontId="6" fillId="36" borderId="23" xfId="0" applyNumberFormat="1" applyFont="1" applyFill="1" applyBorder="1" applyAlignment="1">
      <alignment horizontal="right" vertical="center"/>
    </xf>
    <xf numFmtId="10" fontId="6" fillId="36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0" fontId="10" fillId="0" borderId="13" xfId="0" applyNumberFormat="1" applyFont="1" applyFill="1" applyBorder="1" applyAlignment="1">
      <alignment horizontal="right" vertical="center"/>
    </xf>
    <xf numFmtId="49" fontId="5" fillId="0" borderId="13" xfId="54" applyNumberFormat="1" applyFont="1" applyFill="1" applyBorder="1" applyAlignment="1">
      <alignment horizontal="center" vertical="center"/>
      <protection/>
    </xf>
    <xf numFmtId="49" fontId="6" fillId="36" borderId="20" xfId="0" applyNumberFormat="1" applyFont="1" applyFill="1" applyBorder="1" applyAlignment="1">
      <alignment horizontal="center" vertical="center"/>
    </xf>
    <xf numFmtId="10" fontId="6" fillId="36" borderId="25" xfId="0" applyNumberFormat="1" applyFont="1" applyFill="1" applyBorder="1" applyAlignment="1">
      <alignment horizontal="right" vertical="center"/>
    </xf>
    <xf numFmtId="49" fontId="4" fillId="35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10" fontId="6" fillId="36" borderId="19" xfId="0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10" fontId="6" fillId="36" borderId="12" xfId="0" applyNumberFormat="1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vertical="center"/>
    </xf>
    <xf numFmtId="0" fontId="4" fillId="0" borderId="0" xfId="54" applyFont="1" applyBorder="1">
      <alignment/>
      <protection/>
    </xf>
    <xf numFmtId="4" fontId="4" fillId="0" borderId="26" xfId="54" applyNumberFormat="1" applyFont="1" applyFill="1" applyBorder="1">
      <alignment/>
      <protection/>
    </xf>
    <xf numFmtId="10" fontId="4" fillId="0" borderId="0" xfId="54" applyNumberFormat="1" applyFont="1" applyFill="1">
      <alignment/>
      <protection/>
    </xf>
    <xf numFmtId="0" fontId="12" fillId="0" borderId="0" xfId="54" applyFont="1" applyFill="1" applyAlignment="1">
      <alignment horizontal="left"/>
      <protection/>
    </xf>
    <xf numFmtId="0" fontId="14" fillId="0" borderId="0" xfId="54" applyFont="1" applyFill="1" applyBorder="1" applyAlignment="1">
      <alignment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10" fontId="4" fillId="0" borderId="27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Alignment="1">
      <alignment vertical="center"/>
    </xf>
    <xf numFmtId="49" fontId="5" fillId="37" borderId="13" xfId="0" applyNumberFormat="1" applyFont="1" applyFill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6" fillId="37" borderId="13" xfId="54" applyNumberFormat="1" applyFont="1" applyFill="1" applyBorder="1" applyAlignment="1">
      <alignment horizontal="center" vertical="center"/>
      <protection/>
    </xf>
    <xf numFmtId="49" fontId="4" fillId="37" borderId="13" xfId="54" applyNumberFormat="1" applyFont="1" applyFill="1" applyBorder="1" applyAlignment="1">
      <alignment horizontal="center" vertical="center"/>
      <protection/>
    </xf>
    <xf numFmtId="49" fontId="6" fillId="38" borderId="13" xfId="54" applyNumberFormat="1" applyFont="1" applyFill="1" applyBorder="1" applyAlignment="1">
      <alignment horizontal="center" vertical="center"/>
      <protection/>
    </xf>
    <xf numFmtId="49" fontId="4" fillId="38" borderId="13" xfId="54" applyNumberFormat="1" applyFont="1" applyFill="1" applyBorder="1" applyAlignment="1">
      <alignment horizontal="center" vertical="center"/>
      <protection/>
    </xf>
    <xf numFmtId="49" fontId="5" fillId="38" borderId="13" xfId="54" applyNumberFormat="1" applyFont="1" applyFill="1" applyBorder="1" applyAlignment="1">
      <alignment horizontal="center" vertical="center"/>
      <protection/>
    </xf>
    <xf numFmtId="49" fontId="4" fillId="38" borderId="13" xfId="0" applyNumberFormat="1" applyFont="1" applyFill="1" applyBorder="1" applyAlignment="1">
      <alignment horizontal="center" vertical="center"/>
    </xf>
    <xf numFmtId="49" fontId="5" fillId="38" borderId="13" xfId="0" applyNumberFormat="1" applyFont="1" applyFill="1" applyBorder="1" applyAlignment="1">
      <alignment horizontal="center" vertical="center"/>
    </xf>
    <xf numFmtId="49" fontId="5" fillId="36" borderId="13" xfId="54" applyNumberFormat="1" applyFont="1" applyFill="1" applyBorder="1" applyAlignment="1">
      <alignment horizontal="center" vertical="center"/>
      <protection/>
    </xf>
    <xf numFmtId="49" fontId="5" fillId="38" borderId="13" xfId="0" applyNumberFormat="1" applyFont="1" applyFill="1" applyBorder="1" applyAlignment="1">
      <alignment horizontal="center" vertical="center" wrapText="1"/>
    </xf>
    <xf numFmtId="1" fontId="10" fillId="39" borderId="13" xfId="0" applyNumberFormat="1" applyFont="1" applyFill="1" applyBorder="1" applyAlignment="1">
      <alignment horizontal="left" vertical="top" wrapText="1" shrinkToFit="1"/>
    </xf>
    <xf numFmtId="1" fontId="10" fillId="39" borderId="13" xfId="0" applyNumberFormat="1" applyFont="1" applyFill="1" applyBorder="1" applyAlignment="1">
      <alignment horizontal="center" vertical="center" wrapText="1" shrinkToFit="1"/>
    </xf>
    <xf numFmtId="1" fontId="4" fillId="39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0" fontId="4" fillId="39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 shrinkToFit="1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4" fontId="10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1" fontId="5" fillId="38" borderId="13" xfId="0" applyNumberFormat="1" applyFont="1" applyFill="1" applyBorder="1" applyAlignment="1">
      <alignment horizontal="center" vertical="center" wrapText="1" shrinkToFit="1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0" fillId="0" borderId="0" xfId="54" applyNumberFormat="1" applyFont="1" applyFill="1">
      <alignment/>
      <protection/>
    </xf>
    <xf numFmtId="0" fontId="10" fillId="0" borderId="0" xfId="54" applyFont="1" applyFill="1">
      <alignment/>
      <protection/>
    </xf>
    <xf numFmtId="4" fontId="4" fillId="0" borderId="0" xfId="54" applyNumberFormat="1" applyFont="1" applyFill="1">
      <alignment/>
      <protection/>
    </xf>
    <xf numFmtId="4" fontId="4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4" fillId="40" borderId="13" xfId="0" applyNumberFormat="1" applyFont="1" applyFill="1" applyBorder="1" applyAlignment="1">
      <alignment horizontal="right" vertical="center"/>
    </xf>
    <xf numFmtId="0" fontId="4" fillId="0" borderId="28" xfId="54" applyFont="1" applyBorder="1" applyAlignment="1">
      <alignment vertical="center" wrapText="1"/>
      <protection/>
    </xf>
    <xf numFmtId="0" fontId="6" fillId="38" borderId="27" xfId="54" applyFont="1" applyFill="1" applyBorder="1" applyAlignment="1">
      <alignment horizontal="left" vertical="center" wrapText="1"/>
      <protection/>
    </xf>
    <xf numFmtId="0" fontId="4" fillId="0" borderId="29" xfId="54" applyFont="1" applyFill="1" applyBorder="1" applyAlignment="1">
      <alignment vertical="center" wrapText="1"/>
      <protection/>
    </xf>
    <xf numFmtId="4" fontId="10" fillId="0" borderId="14" xfId="54" applyNumberFormat="1" applyFont="1" applyBorder="1" applyAlignment="1">
      <alignment horizontal="right" vertical="center"/>
      <protection/>
    </xf>
    <xf numFmtId="4" fontId="4" fillId="0" borderId="14" xfId="54" applyNumberFormat="1" applyFont="1" applyBorder="1" applyAlignment="1">
      <alignment horizontal="right" vertical="center"/>
      <protection/>
    </xf>
    <xf numFmtId="4" fontId="5" fillId="35" borderId="14" xfId="54" applyNumberFormat="1" applyFont="1" applyFill="1" applyBorder="1" applyAlignment="1">
      <alignment horizontal="right" vertical="center"/>
      <protection/>
    </xf>
    <xf numFmtId="4" fontId="5" fillId="0" borderId="14" xfId="54" applyNumberFormat="1" applyFont="1" applyFill="1" applyBorder="1" applyAlignment="1">
      <alignment horizontal="right" vertical="center"/>
      <protection/>
    </xf>
    <xf numFmtId="4" fontId="6" fillId="36" borderId="14" xfId="54" applyNumberFormat="1" applyFont="1" applyFill="1" applyBorder="1" applyAlignment="1">
      <alignment horizontal="right" vertical="center"/>
      <protection/>
    </xf>
    <xf numFmtId="4" fontId="4" fillId="35" borderId="16" xfId="54" applyNumberFormat="1" applyFont="1" applyFill="1" applyBorder="1" applyAlignment="1">
      <alignment horizontal="right" vertical="center"/>
      <protection/>
    </xf>
    <xf numFmtId="4" fontId="11" fillId="0" borderId="16" xfId="54" applyNumberFormat="1" applyFont="1" applyBorder="1" applyAlignment="1">
      <alignment horizontal="right" vertical="center"/>
      <protection/>
    </xf>
    <xf numFmtId="4" fontId="4" fillId="0" borderId="16" xfId="54" applyNumberFormat="1" applyFont="1" applyBorder="1" applyAlignment="1">
      <alignment horizontal="right" vertical="center"/>
      <protection/>
    </xf>
    <xf numFmtId="4" fontId="6" fillId="36" borderId="16" xfId="54" applyNumberFormat="1" applyFont="1" applyFill="1" applyBorder="1" applyAlignment="1">
      <alignment horizontal="right" vertical="center"/>
      <protection/>
    </xf>
    <xf numFmtId="4" fontId="6" fillId="0" borderId="16" xfId="54" applyNumberFormat="1" applyFont="1" applyFill="1" applyBorder="1" applyAlignment="1">
      <alignment horizontal="right" vertical="center"/>
      <protection/>
    </xf>
    <xf numFmtId="4" fontId="5" fillId="36" borderId="16" xfId="54" applyNumberFormat="1" applyFont="1" applyFill="1" applyBorder="1" applyAlignment="1">
      <alignment horizontal="right" vertical="center"/>
      <protection/>
    </xf>
    <xf numFmtId="4" fontId="5" fillId="0" borderId="16" xfId="54" applyNumberFormat="1" applyFont="1" applyFill="1" applyBorder="1" applyAlignment="1">
      <alignment horizontal="right" vertical="center"/>
      <protection/>
    </xf>
    <xf numFmtId="4" fontId="4" fillId="0" borderId="16" xfId="54" applyNumberFormat="1" applyFont="1" applyFill="1" applyBorder="1" applyAlignment="1">
      <alignment horizontal="right" vertical="center"/>
      <protection/>
    </xf>
    <xf numFmtId="4" fontId="4" fillId="0" borderId="11" xfId="54" applyNumberFormat="1" applyFont="1" applyBorder="1" applyAlignment="1">
      <alignment horizontal="right" vertical="center"/>
      <protection/>
    </xf>
    <xf numFmtId="4" fontId="5" fillId="0" borderId="16" xfId="54" applyNumberFormat="1" applyFont="1" applyBorder="1" applyAlignment="1">
      <alignment horizontal="right" vertical="center"/>
      <protection/>
    </xf>
    <xf numFmtId="4" fontId="5" fillId="0" borderId="10" xfId="54" applyNumberFormat="1" applyFont="1" applyBorder="1" applyAlignment="1">
      <alignment horizontal="right" vertical="center"/>
      <protection/>
    </xf>
    <xf numFmtId="4" fontId="10" fillId="0" borderId="16" xfId="54" applyNumberFormat="1" applyFont="1" applyBorder="1" applyAlignment="1">
      <alignment horizontal="right" vertical="center"/>
      <protection/>
    </xf>
    <xf numFmtId="4" fontId="5" fillId="35" borderId="16" xfId="54" applyNumberFormat="1" applyFont="1" applyFill="1" applyBorder="1" applyAlignment="1">
      <alignment horizontal="right" vertical="center"/>
      <protection/>
    </xf>
    <xf numFmtId="4" fontId="10" fillId="35" borderId="16" xfId="54" applyNumberFormat="1" applyFont="1" applyFill="1" applyBorder="1" applyAlignment="1">
      <alignment horizontal="right" vertical="center"/>
      <protection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35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9" fontId="5" fillId="37" borderId="13" xfId="54" applyNumberFormat="1" applyFont="1" applyFill="1" applyBorder="1" applyAlignment="1">
      <alignment horizontal="center" vertical="center"/>
      <protection/>
    </xf>
    <xf numFmtId="4" fontId="10" fillId="0" borderId="13" xfId="54" applyNumberFormat="1" applyFont="1" applyBorder="1" applyAlignment="1">
      <alignment horizontal="center" vertical="center"/>
      <protection/>
    </xf>
    <xf numFmtId="4" fontId="4" fillId="0" borderId="13" xfId="54" applyNumberFormat="1" applyFont="1" applyBorder="1" applyAlignment="1">
      <alignment horizontal="center" vertical="center"/>
      <protection/>
    </xf>
    <xf numFmtId="4" fontId="5" fillId="35" borderId="13" xfId="54" applyNumberFormat="1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4" fontId="10" fillId="0" borderId="13" xfId="54" applyNumberFormat="1" applyFont="1" applyFill="1" applyBorder="1" applyAlignment="1">
      <alignment horizontal="center" vertical="center"/>
      <protection/>
    </xf>
    <xf numFmtId="4" fontId="10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4" fontId="5" fillId="38" borderId="13" xfId="0" applyNumberFormat="1" applyFont="1" applyFill="1" applyBorder="1" applyAlignment="1">
      <alignment horizontal="center" vertical="center"/>
    </xf>
    <xf numFmtId="4" fontId="6" fillId="38" borderId="13" xfId="54" applyNumberFormat="1" applyFont="1" applyFill="1" applyBorder="1" applyAlignment="1">
      <alignment horizontal="center" vertical="center"/>
      <protection/>
    </xf>
    <xf numFmtId="4" fontId="5" fillId="35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13" fillId="36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4" fontId="13" fillId="36" borderId="16" xfId="0" applyNumberFormat="1" applyFont="1" applyFill="1" applyBorder="1" applyAlignment="1">
      <alignment horizontal="left" vertical="center"/>
    </xf>
    <xf numFmtId="4" fontId="6" fillId="34" borderId="30" xfId="54" applyNumberFormat="1" applyFont="1" applyFill="1" applyBorder="1" applyAlignment="1">
      <alignment horizontal="right" vertical="center"/>
      <protection/>
    </xf>
    <xf numFmtId="49" fontId="16" fillId="35" borderId="13" xfId="43" applyNumberFormat="1" applyFont="1" applyFill="1" applyBorder="1" applyAlignment="1">
      <alignment horizontal="center" vertical="center"/>
    </xf>
    <xf numFmtId="186" fontId="5" fillId="35" borderId="13" xfId="43" applyFont="1" applyFill="1" applyBorder="1" applyAlignment="1">
      <alignment horizontal="center" vertical="center"/>
    </xf>
    <xf numFmtId="0" fontId="4" fillId="34" borderId="13" xfId="54" applyFont="1" applyFill="1" applyBorder="1" applyAlignment="1">
      <alignment horizontal="center" vertical="center"/>
      <protection/>
    </xf>
    <xf numFmtId="49" fontId="4" fillId="34" borderId="13" xfId="54" applyNumberFormat="1" applyFont="1" applyFill="1" applyBorder="1" applyAlignment="1">
      <alignment vertical="center"/>
      <protection/>
    </xf>
    <xf numFmtId="0" fontId="4" fillId="34" borderId="13" xfId="54" applyFont="1" applyFill="1" applyBorder="1" applyAlignment="1">
      <alignment vertical="center"/>
      <protection/>
    </xf>
    <xf numFmtId="4" fontId="4" fillId="0" borderId="11" xfId="54" applyNumberFormat="1" applyFont="1" applyFill="1" applyBorder="1" applyAlignment="1">
      <alignment horizontal="right" vertical="center"/>
      <protection/>
    </xf>
    <xf numFmtId="4" fontId="5" fillId="41" borderId="13" xfId="0" applyNumberFormat="1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54" applyFont="1" applyFill="1" applyBorder="1" applyAlignment="1">
      <alignment horizontal="left" vertical="center"/>
      <protection/>
    </xf>
    <xf numFmtId="4" fontId="5" fillId="38" borderId="13" xfId="54" applyNumberFormat="1" applyFont="1" applyFill="1" applyBorder="1" applyAlignment="1">
      <alignment horizontal="right" vertical="center"/>
      <protection/>
    </xf>
    <xf numFmtId="4" fontId="10" fillId="0" borderId="13" xfId="54" applyNumberFormat="1" applyFont="1" applyFill="1" applyBorder="1" applyAlignment="1">
      <alignment vertical="center"/>
      <protection/>
    </xf>
    <xf numFmtId="4" fontId="5" fillId="38" borderId="13" xfId="0" applyNumberFormat="1" applyFont="1" applyFill="1" applyBorder="1" applyAlignment="1">
      <alignment horizontal="right" vertical="center"/>
    </xf>
    <xf numFmtId="4" fontId="6" fillId="36" borderId="13" xfId="54" applyNumberFormat="1" applyFont="1" applyFill="1" applyBorder="1" applyAlignment="1">
      <alignment horizontal="righ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12" fillId="0" borderId="0" xfId="54" applyFont="1" applyFill="1" applyAlignment="1">
      <alignment horizontal="right" wrapText="1"/>
      <protection/>
    </xf>
    <xf numFmtId="4" fontId="10" fillId="40" borderId="13" xfId="0" applyNumberFormat="1" applyFont="1" applyFill="1" applyBorder="1" applyAlignment="1">
      <alignment horizontal="right" vertical="center"/>
    </xf>
    <xf numFmtId="49" fontId="10" fillId="0" borderId="16" xfId="54" applyNumberFormat="1" applyFont="1" applyFill="1" applyBorder="1" applyAlignment="1">
      <alignment horizontal="center" vertical="center"/>
      <protection/>
    </xf>
    <xf numFmtId="49" fontId="6" fillId="0" borderId="16" xfId="54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center" vertical="center" wrapText="1" shrinkToFit="1"/>
    </xf>
    <xf numFmtId="49" fontId="5" fillId="35" borderId="13" xfId="43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49" fontId="4" fillId="35" borderId="13" xfId="0" applyNumberFormat="1" applyFont="1" applyFill="1" applyBorder="1" applyAlignment="1">
      <alignment horizontal="center" vertical="center"/>
    </xf>
    <xf numFmtId="4" fontId="5" fillId="37" borderId="13" xfId="54" applyNumberFormat="1" applyFont="1" applyFill="1" applyBorder="1" applyAlignment="1">
      <alignment horizontal="right" vertical="center"/>
      <protection/>
    </xf>
    <xf numFmtId="4" fontId="4" fillId="0" borderId="0" xfId="54" applyNumberFormat="1" applyFont="1" applyFill="1" applyAlignment="1">
      <alignment horizontal="right" wrapText="1"/>
      <protection/>
    </xf>
    <xf numFmtId="4" fontId="12" fillId="0" borderId="0" xfId="54" applyNumberFormat="1" applyFont="1" applyFill="1" applyAlignment="1">
      <alignment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0" fontId="6" fillId="38" borderId="13" xfId="54" applyFont="1" applyFill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/>
    </xf>
    <xf numFmtId="0" fontId="5" fillId="36" borderId="13" xfId="54" applyFont="1" applyFill="1" applyBorder="1" applyAlignment="1">
      <alignment horizontal="center" vertical="center"/>
      <protection/>
    </xf>
    <xf numFmtId="4" fontId="6" fillId="37" borderId="13" xfId="54" applyNumberFormat="1" applyFont="1" applyFill="1" applyBorder="1" applyAlignment="1">
      <alignment horizontal="right" vertical="center"/>
      <protection/>
    </xf>
    <xf numFmtId="49" fontId="4" fillId="34" borderId="13" xfId="54" applyNumberFormat="1" applyFont="1" applyFill="1" applyBorder="1" applyAlignment="1">
      <alignment horizontal="center" vertical="center"/>
      <protection/>
    </xf>
    <xf numFmtId="4" fontId="7" fillId="34" borderId="13" xfId="54" applyNumberFormat="1" applyFont="1" applyFill="1" applyBorder="1" applyAlignment="1">
      <alignment horizontal="right" vertical="center"/>
      <protection/>
    </xf>
    <xf numFmtId="0" fontId="9" fillId="42" borderId="13" xfId="54" applyFont="1" applyFill="1" applyBorder="1" applyAlignment="1">
      <alignment vertical="center" wrapText="1"/>
      <protection/>
    </xf>
    <xf numFmtId="0" fontId="6" fillId="36" borderId="13" xfId="54" applyFont="1" applyFill="1" applyBorder="1" applyAlignment="1">
      <alignment horizontal="center" vertical="center"/>
      <protection/>
    </xf>
    <xf numFmtId="0" fontId="6" fillId="35" borderId="13" xfId="54" applyFont="1" applyFill="1" applyBorder="1" applyAlignment="1">
      <alignment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0" fontId="4" fillId="0" borderId="13" xfId="54" applyFont="1" applyBorder="1" applyAlignment="1">
      <alignment vertical="center" wrapText="1"/>
      <protection/>
    </xf>
    <xf numFmtId="0" fontId="10" fillId="0" borderId="13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6" fillId="38" borderId="13" xfId="54" applyFont="1" applyFill="1" applyBorder="1" applyAlignment="1">
      <alignment horizontal="left" vertical="center" wrapText="1"/>
      <protection/>
    </xf>
    <xf numFmtId="0" fontId="6" fillId="38" borderId="13" xfId="54" applyFont="1" applyFill="1" applyBorder="1" applyAlignment="1">
      <alignment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35" borderId="13" xfId="54" applyFont="1" applyFill="1" applyBorder="1" applyAlignment="1">
      <alignment horizontal="left" vertical="center" wrapText="1"/>
      <protection/>
    </xf>
    <xf numFmtId="0" fontId="10" fillId="0" borderId="13" xfId="54" applyNumberFormat="1" applyFont="1" applyFill="1" applyBorder="1" applyAlignment="1">
      <alignment horizontal="left" vertical="center" wrapText="1"/>
      <protection/>
    </xf>
    <xf numFmtId="0" fontId="6" fillId="37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42" borderId="13" xfId="54" applyFont="1" applyFill="1" applyBorder="1" applyAlignment="1">
      <alignment horizontal="left" vertical="center"/>
      <protection/>
    </xf>
    <xf numFmtId="0" fontId="5" fillId="38" borderId="13" xfId="54" applyFont="1" applyFill="1" applyBorder="1" applyAlignment="1">
      <alignment vertical="center" wrapText="1"/>
      <protection/>
    </xf>
    <xf numFmtId="0" fontId="5" fillId="35" borderId="13" xfId="54" applyFont="1" applyFill="1" applyBorder="1" applyAlignment="1">
      <alignment vertical="center" wrapText="1"/>
      <protection/>
    </xf>
    <xf numFmtId="0" fontId="6" fillId="37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10" fillId="39" borderId="13" xfId="0" applyNumberFormat="1" applyFont="1" applyFill="1" applyBorder="1" applyAlignment="1">
      <alignment vertical="top" wrapText="1" shrinkToFit="1"/>
    </xf>
    <xf numFmtId="0" fontId="10" fillId="0" borderId="13" xfId="0" applyNumberFormat="1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0" fontId="4" fillId="0" borderId="13" xfId="54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vertical="center" wrapText="1"/>
    </xf>
    <xf numFmtId="186" fontId="6" fillId="35" borderId="13" xfId="43" applyFont="1" applyFill="1" applyBorder="1" applyAlignment="1">
      <alignment vertical="center" wrapText="1"/>
    </xf>
    <xf numFmtId="0" fontId="5" fillId="34" borderId="13" xfId="54" applyFont="1" applyFill="1" applyBorder="1" applyAlignment="1">
      <alignment horizontal="right" vertical="center"/>
      <protection/>
    </xf>
    <xf numFmtId="0" fontId="13" fillId="42" borderId="13" xfId="54" applyFont="1" applyFill="1" applyBorder="1" applyAlignment="1">
      <alignment horizontal="left" vertical="center" wrapText="1"/>
      <protection/>
    </xf>
    <xf numFmtId="49" fontId="13" fillId="42" borderId="13" xfId="54" applyNumberFormat="1" applyFont="1" applyFill="1" applyBorder="1" applyAlignment="1">
      <alignment horizontal="center" vertical="center"/>
      <protection/>
    </xf>
    <xf numFmtId="0" fontId="12" fillId="42" borderId="13" xfId="54" applyFont="1" applyFill="1" applyBorder="1" applyAlignment="1">
      <alignment horizontal="center" vertical="center"/>
      <protection/>
    </xf>
    <xf numFmtId="4" fontId="10" fillId="0" borderId="16" xfId="54" applyNumberFormat="1" applyFont="1" applyFill="1" applyBorder="1" applyAlignment="1">
      <alignment horizontal="right" vertical="center"/>
      <protection/>
    </xf>
    <xf numFmtId="0" fontId="10" fillId="0" borderId="0" xfId="54" applyFont="1" applyFill="1" applyAlignment="1">
      <alignment vertical="center"/>
      <protection/>
    </xf>
    <xf numFmtId="0" fontId="13" fillId="42" borderId="13" xfId="54" applyFont="1" applyFill="1" applyBorder="1" applyAlignment="1">
      <alignment vertical="center" wrapText="1"/>
      <protection/>
    </xf>
    <xf numFmtId="49" fontId="17" fillId="42" borderId="13" xfId="54" applyNumberFormat="1" applyFont="1" applyFill="1" applyBorder="1" applyAlignment="1">
      <alignment horizontal="center" vertical="center"/>
      <protection/>
    </xf>
    <xf numFmtId="0" fontId="13" fillId="42" borderId="13" xfId="0" applyFont="1" applyFill="1" applyBorder="1" applyAlignment="1">
      <alignment wrapText="1"/>
    </xf>
    <xf numFmtId="49" fontId="13" fillId="42" borderId="13" xfId="0" applyNumberFormat="1" applyFont="1" applyFill="1" applyBorder="1" applyAlignment="1">
      <alignment horizontal="center" vertical="center" wrapText="1"/>
    </xf>
    <xf numFmtId="49" fontId="13" fillId="42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9" fillId="43" borderId="13" xfId="0" applyFont="1" applyFill="1" applyBorder="1" applyAlignment="1">
      <alignment horizontal="left" vertical="center" wrapText="1"/>
    </xf>
    <xf numFmtId="49" fontId="7" fillId="43" borderId="13" xfId="54" applyNumberFormat="1" applyFont="1" applyFill="1" applyBorder="1" applyAlignment="1">
      <alignment horizontal="center" vertical="center"/>
      <protection/>
    </xf>
    <xf numFmtId="49" fontId="4" fillId="43" borderId="13" xfId="54" applyNumberFormat="1" applyFont="1" applyFill="1" applyBorder="1" applyAlignment="1">
      <alignment horizontal="center" vertical="center"/>
      <protection/>
    </xf>
    <xf numFmtId="49" fontId="9" fillId="42" borderId="13" xfId="54" applyNumberFormat="1" applyFont="1" applyFill="1" applyBorder="1" applyAlignment="1">
      <alignment horizontal="center" vertical="center"/>
      <protection/>
    </xf>
    <xf numFmtId="0" fontId="18" fillId="42" borderId="13" xfId="54" applyFont="1" applyFill="1" applyBorder="1" applyAlignment="1">
      <alignment horizontal="center" vertical="center"/>
      <protection/>
    </xf>
    <xf numFmtId="49" fontId="18" fillId="42" borderId="13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horizontal="center" wrapText="1"/>
      <protection/>
    </xf>
    <xf numFmtId="0" fontId="5" fillId="0" borderId="31" xfId="54" applyFont="1" applyFill="1" applyBorder="1" applyAlignment="1">
      <alignment horizontal="center" wrapText="1"/>
      <protection/>
    </xf>
    <xf numFmtId="0" fontId="5" fillId="0" borderId="0" xfId="54" applyFont="1" applyFill="1" applyBorder="1" applyAlignment="1">
      <alignment horizontal="center" wrapText="1"/>
      <protection/>
    </xf>
    <xf numFmtId="4" fontId="6" fillId="36" borderId="20" xfId="0" applyNumberFormat="1" applyFont="1" applyFill="1" applyBorder="1" applyAlignment="1">
      <alignment horizontal="right" vertical="center"/>
    </xf>
    <xf numFmtId="0" fontId="4" fillId="0" borderId="32" xfId="5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4" fontId="6" fillId="36" borderId="33" xfId="0" applyNumberFormat="1" applyFont="1" applyFill="1" applyBorder="1" applyAlignment="1">
      <alignment horizontal="right" vertical="center"/>
    </xf>
    <xf numFmtId="4" fontId="6" fillId="37" borderId="14" xfId="0" applyNumberFormat="1" applyFont="1" applyFill="1" applyBorder="1" applyAlignment="1">
      <alignment horizontal="center" vertical="center"/>
    </xf>
    <xf numFmtId="49" fontId="4" fillId="0" borderId="11" xfId="54" applyNumberFormat="1" applyFont="1" applyBorder="1" applyAlignment="1">
      <alignment horizontal="center" vertical="center"/>
      <protection/>
    </xf>
    <xf numFmtId="49" fontId="5" fillId="35" borderId="20" xfId="54" applyNumberFormat="1" applyFont="1" applyFill="1" applyBorder="1" applyAlignment="1">
      <alignment horizontal="center" vertical="center"/>
      <protection/>
    </xf>
    <xf numFmtId="4" fontId="6" fillId="36" borderId="20" xfId="54" applyNumberFormat="1" applyFont="1" applyFill="1" applyBorder="1" applyAlignment="1">
      <alignment horizontal="right" vertical="center"/>
      <protection/>
    </xf>
    <xf numFmtId="0" fontId="7" fillId="34" borderId="15" xfId="54" applyFont="1" applyFill="1" applyBorder="1" applyAlignment="1">
      <alignment horizontal="left" vertical="center"/>
      <protection/>
    </xf>
    <xf numFmtId="49" fontId="5" fillId="0" borderId="29" xfId="54" applyNumberFormat="1" applyFont="1" applyFill="1" applyBorder="1" applyAlignment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10" fillId="0" borderId="29" xfId="54" applyNumberFormat="1" applyFont="1" applyFill="1" applyBorder="1" applyAlignment="1">
      <alignment horizontal="center" vertical="center"/>
      <protection/>
    </xf>
    <xf numFmtId="49" fontId="10" fillId="0" borderId="14" xfId="54" applyNumberFormat="1" applyFont="1" applyFill="1" applyBorder="1" applyAlignment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9" xfId="54" applyNumberFormat="1" applyFont="1" applyBorder="1" applyAlignment="1">
      <alignment horizontal="center" vertical="center"/>
      <protection/>
    </xf>
    <xf numFmtId="49" fontId="4" fillId="0" borderId="29" xfId="54" applyNumberFormat="1" applyFont="1" applyFill="1" applyBorder="1" applyAlignment="1">
      <alignment horizontal="center" vertical="center"/>
      <protection/>
    </xf>
    <xf numFmtId="49" fontId="10" fillId="0" borderId="34" xfId="54" applyNumberFormat="1" applyFont="1" applyFill="1" applyBorder="1" applyAlignment="1">
      <alignment horizontal="center" vertical="center"/>
      <protection/>
    </xf>
    <xf numFmtId="49" fontId="5" fillId="35" borderId="29" xfId="0" applyNumberFormat="1" applyFont="1" applyFill="1" applyBorder="1" applyAlignment="1">
      <alignment horizontal="center" vertical="center"/>
    </xf>
    <xf numFmtId="49" fontId="4" fillId="0" borderId="14" xfId="54" applyNumberFormat="1" applyFont="1" applyFill="1" applyBorder="1" applyAlignment="1">
      <alignment horizontal="center" vertical="center"/>
      <protection/>
    </xf>
    <xf numFmtId="49" fontId="5" fillId="38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14" fillId="0" borderId="0" xfId="54" applyFont="1" applyFill="1" applyBorder="1" applyAlignment="1">
      <alignment horizontal="center" wrapText="1"/>
      <protection/>
    </xf>
    <xf numFmtId="4" fontId="5" fillId="0" borderId="13" xfId="54" applyNumberFormat="1" applyFont="1" applyFill="1" applyBorder="1" applyAlignment="1">
      <alignment horizontal="right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13" xfId="54" applyNumberFormat="1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right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6" fillId="38" borderId="12" xfId="54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4" fillId="0" borderId="0" xfId="54" applyFont="1" applyAlignment="1">
      <alignment vertical="top"/>
      <protection/>
    </xf>
    <xf numFmtId="4" fontId="4" fillId="0" borderId="14" xfId="54" applyNumberFormat="1" applyFont="1" applyFill="1" applyBorder="1" applyAlignment="1">
      <alignment horizontal="right" vertical="center"/>
      <protection/>
    </xf>
    <xf numFmtId="4" fontId="10" fillId="0" borderId="14" xfId="54" applyNumberFormat="1" applyFont="1" applyFill="1" applyBorder="1" applyAlignment="1">
      <alignment horizontal="right"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4" fontId="10" fillId="0" borderId="10" xfId="54" applyNumberFormat="1" applyFont="1" applyFill="1" applyBorder="1" applyAlignment="1">
      <alignment horizontal="righ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54" applyFont="1" applyFill="1" applyAlignment="1">
      <alignment vertical="center" wrapText="1"/>
      <protection/>
    </xf>
    <xf numFmtId="1" fontId="5" fillId="0" borderId="13" xfId="0" applyNumberFormat="1" applyFont="1" applyFill="1" applyBorder="1" applyAlignment="1">
      <alignment vertical="top" wrapText="1" shrinkToFit="1"/>
    </xf>
    <xf numFmtId="0" fontId="10" fillId="0" borderId="13" xfId="0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16" fillId="33" borderId="0" xfId="54" applyFont="1" applyFill="1" applyAlignment="1">
      <alignment wrapText="1"/>
      <protection/>
    </xf>
    <xf numFmtId="0" fontId="5" fillId="33" borderId="0" xfId="54" applyFont="1" applyFill="1" applyAlignment="1">
      <alignment horizontal="right" wrapText="1"/>
      <protection/>
    </xf>
    <xf numFmtId="0" fontId="5" fillId="38" borderId="13" xfId="0" applyFont="1" applyFill="1" applyBorder="1" applyAlignment="1">
      <alignment vertical="center" wrapText="1"/>
    </xf>
    <xf numFmtId="0" fontId="5" fillId="0" borderId="0" xfId="54" applyFont="1" applyFill="1" applyAlignment="1">
      <alignment horizontal="right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0" borderId="12" xfId="54" applyNumberFormat="1" applyFont="1" applyFill="1" applyBorder="1" applyAlignment="1">
      <alignment horizontal="right" vertical="center"/>
      <protection/>
    </xf>
    <xf numFmtId="10" fontId="5" fillId="0" borderId="12" xfId="54" applyNumberFormat="1" applyFont="1" applyFill="1" applyBorder="1" applyAlignment="1">
      <alignment horizontal="right" vertical="center"/>
      <protection/>
    </xf>
    <xf numFmtId="0" fontId="10" fillId="0" borderId="11" xfId="54" applyFont="1" applyFill="1" applyBorder="1" applyAlignment="1">
      <alignment horizontal="righ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10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" fontId="12" fillId="0" borderId="16" xfId="54" applyNumberFormat="1" applyFont="1" applyFill="1" applyBorder="1" applyAlignment="1">
      <alignment horizontal="right" vertical="center"/>
      <protection/>
    </xf>
    <xf numFmtId="3" fontId="4" fillId="0" borderId="29" xfId="54" applyNumberFormat="1" applyFont="1" applyBorder="1" applyAlignment="1">
      <alignment horizontal="center" vertical="center"/>
      <protection/>
    </xf>
    <xf numFmtId="10" fontId="7" fillId="34" borderId="32" xfId="54" applyNumberFormat="1" applyFont="1" applyFill="1" applyBorder="1" applyAlignment="1">
      <alignment horizontal="right" vertical="center"/>
      <protection/>
    </xf>
    <xf numFmtId="10" fontId="4" fillId="0" borderId="29" xfId="54" applyNumberFormat="1" applyFont="1" applyBorder="1" applyAlignment="1">
      <alignment horizontal="right" vertical="center"/>
      <protection/>
    </xf>
    <xf numFmtId="10" fontId="4" fillId="0" borderId="34" xfId="54" applyNumberFormat="1" applyFont="1" applyBorder="1" applyAlignment="1">
      <alignment horizontal="right" vertical="center"/>
      <protection/>
    </xf>
    <xf numFmtId="10" fontId="5" fillId="0" borderId="34" xfId="54" applyNumberFormat="1" applyFont="1" applyBorder="1" applyAlignment="1">
      <alignment horizontal="right" vertical="center"/>
      <protection/>
    </xf>
    <xf numFmtId="10" fontId="5" fillId="35" borderId="29" xfId="54" applyNumberFormat="1" applyFont="1" applyFill="1" applyBorder="1" applyAlignment="1">
      <alignment horizontal="right" vertical="center"/>
      <protection/>
    </xf>
    <xf numFmtId="10" fontId="10" fillId="0" borderId="29" xfId="54" applyNumberFormat="1" applyFont="1" applyBorder="1" applyAlignment="1">
      <alignment horizontal="right" vertical="center"/>
      <protection/>
    </xf>
    <xf numFmtId="10" fontId="10" fillId="0" borderId="29" xfId="54" applyNumberFormat="1" applyFont="1" applyFill="1" applyBorder="1" applyAlignment="1">
      <alignment horizontal="right" vertical="center"/>
      <protection/>
    </xf>
    <xf numFmtId="10" fontId="5" fillId="0" borderId="29" xfId="54" applyNumberFormat="1" applyFont="1" applyFill="1" applyBorder="1" applyAlignment="1">
      <alignment horizontal="right" vertical="center"/>
      <protection/>
    </xf>
    <xf numFmtId="10" fontId="4" fillId="0" borderId="29" xfId="54" applyNumberFormat="1" applyFont="1" applyFill="1" applyBorder="1" applyAlignment="1">
      <alignment horizontal="right" vertical="center"/>
      <protection/>
    </xf>
    <xf numFmtId="10" fontId="10" fillId="0" borderId="32" xfId="54" applyNumberFormat="1" applyFont="1" applyFill="1" applyBorder="1" applyAlignment="1">
      <alignment horizontal="right" vertical="center"/>
      <protection/>
    </xf>
    <xf numFmtId="10" fontId="6" fillId="36" borderId="29" xfId="54" applyNumberFormat="1" applyFont="1" applyFill="1" applyBorder="1" applyAlignment="1">
      <alignment horizontal="right" vertical="center"/>
      <protection/>
    </xf>
    <xf numFmtId="10" fontId="4" fillId="35" borderId="34" xfId="54" applyNumberFormat="1" applyFont="1" applyFill="1" applyBorder="1" applyAlignment="1">
      <alignment horizontal="right" vertical="center"/>
      <protection/>
    </xf>
    <xf numFmtId="10" fontId="11" fillId="0" borderId="34" xfId="54" applyNumberFormat="1" applyFont="1" applyBorder="1" applyAlignment="1">
      <alignment horizontal="right" vertical="center"/>
      <protection/>
    </xf>
    <xf numFmtId="10" fontId="6" fillId="36" borderId="34" xfId="54" applyNumberFormat="1" applyFont="1" applyFill="1" applyBorder="1" applyAlignment="1">
      <alignment horizontal="right" vertical="center"/>
      <protection/>
    </xf>
    <xf numFmtId="10" fontId="12" fillId="0" borderId="34" xfId="54" applyNumberFormat="1" applyFont="1" applyFill="1" applyBorder="1" applyAlignment="1">
      <alignment horizontal="right" vertical="center"/>
      <protection/>
    </xf>
    <xf numFmtId="10" fontId="6" fillId="0" borderId="34" xfId="54" applyNumberFormat="1" applyFont="1" applyFill="1" applyBorder="1" applyAlignment="1">
      <alignment horizontal="right" vertical="center"/>
      <protection/>
    </xf>
    <xf numFmtId="10" fontId="4" fillId="0" borderId="27" xfId="54" applyNumberFormat="1" applyFont="1" applyFill="1" applyBorder="1" applyAlignment="1">
      <alignment horizontal="right" vertical="center"/>
      <protection/>
    </xf>
    <xf numFmtId="10" fontId="5" fillId="36" borderId="34" xfId="54" applyNumberFormat="1" applyFont="1" applyFill="1" applyBorder="1" applyAlignment="1">
      <alignment horizontal="right" vertical="center"/>
      <protection/>
    </xf>
    <xf numFmtId="10" fontId="4" fillId="0" borderId="34" xfId="54" applyNumberFormat="1" applyFont="1" applyFill="1" applyBorder="1" applyAlignment="1">
      <alignment horizontal="right" vertical="center"/>
      <protection/>
    </xf>
    <xf numFmtId="10" fontId="4" fillId="0" borderId="27" xfId="54" applyNumberFormat="1" applyFont="1" applyBorder="1" applyAlignment="1">
      <alignment horizontal="right" vertical="center"/>
      <protection/>
    </xf>
    <xf numFmtId="10" fontId="5" fillId="35" borderId="34" xfId="54" applyNumberFormat="1" applyFont="1" applyFill="1" applyBorder="1" applyAlignment="1">
      <alignment horizontal="right" vertical="center"/>
      <protection/>
    </xf>
    <xf numFmtId="10" fontId="4" fillId="0" borderId="27" xfId="0" applyNumberFormat="1" applyFont="1" applyBorder="1" applyAlignment="1">
      <alignment horizontal="right" vertical="center"/>
    </xf>
    <xf numFmtId="10" fontId="5" fillId="0" borderId="32" xfId="54" applyNumberFormat="1" applyFont="1" applyBorder="1" applyAlignment="1">
      <alignment horizontal="right" vertical="center"/>
      <protection/>
    </xf>
    <xf numFmtId="10" fontId="10" fillId="0" borderId="34" xfId="54" applyNumberFormat="1" applyFont="1" applyBorder="1" applyAlignment="1">
      <alignment horizontal="right" vertical="center"/>
      <protection/>
    </xf>
    <xf numFmtId="10" fontId="5" fillId="0" borderId="34" xfId="54" applyNumberFormat="1" applyFont="1" applyFill="1" applyBorder="1" applyAlignment="1">
      <alignment horizontal="right" vertical="center"/>
      <protection/>
    </xf>
    <xf numFmtId="10" fontId="10" fillId="0" borderId="34" xfId="54" applyNumberFormat="1" applyFont="1" applyFill="1" applyBorder="1" applyAlignment="1">
      <alignment horizontal="right" vertical="center"/>
      <protection/>
    </xf>
    <xf numFmtId="10" fontId="10" fillId="35" borderId="34" xfId="54" applyNumberFormat="1" applyFont="1" applyFill="1" applyBorder="1" applyAlignment="1">
      <alignment horizontal="right" vertical="center"/>
      <protection/>
    </xf>
    <xf numFmtId="10" fontId="11" fillId="0" borderId="29" xfId="0" applyNumberFormat="1" applyFont="1" applyBorder="1" applyAlignment="1">
      <alignment horizontal="right" vertical="center"/>
    </xf>
    <xf numFmtId="10" fontId="10" fillId="35" borderId="29" xfId="0" applyNumberFormat="1" applyFont="1" applyFill="1" applyBorder="1" applyAlignment="1">
      <alignment horizontal="right" vertical="center"/>
    </xf>
    <xf numFmtId="10" fontId="10" fillId="0" borderId="29" xfId="0" applyNumberFormat="1" applyFont="1" applyBorder="1" applyAlignment="1">
      <alignment horizontal="right" vertical="center"/>
    </xf>
    <xf numFmtId="10" fontId="10" fillId="0" borderId="29" xfId="0" applyNumberFormat="1" applyFont="1" applyFill="1" applyBorder="1" applyAlignment="1">
      <alignment horizontal="right" vertical="center"/>
    </xf>
    <xf numFmtId="10" fontId="5" fillId="0" borderId="29" xfId="0" applyNumberFormat="1" applyFont="1" applyFill="1" applyBorder="1" applyAlignment="1">
      <alignment horizontal="right" vertical="center"/>
    </xf>
    <xf numFmtId="10" fontId="4" fillId="0" borderId="29" xfId="0" applyNumberFormat="1" applyFont="1" applyFill="1" applyBorder="1" applyAlignment="1">
      <alignment horizontal="right" vertical="center"/>
    </xf>
    <xf numFmtId="10" fontId="11" fillId="0" borderId="29" xfId="0" applyNumberFormat="1" applyFont="1" applyFill="1" applyBorder="1" applyAlignment="1">
      <alignment horizontal="right" vertical="center"/>
    </xf>
    <xf numFmtId="10" fontId="4" fillId="0" borderId="29" xfId="0" applyNumberFormat="1" applyFont="1" applyBorder="1" applyAlignment="1">
      <alignment horizontal="right" vertical="center"/>
    </xf>
    <xf numFmtId="10" fontId="5" fillId="0" borderId="34" xfId="0" applyNumberFormat="1" applyFont="1" applyFill="1" applyBorder="1" applyAlignment="1">
      <alignment horizontal="right" vertical="center"/>
    </xf>
    <xf numFmtId="10" fontId="10" fillId="0" borderId="34" xfId="0" applyNumberFormat="1" applyFont="1" applyFill="1" applyBorder="1" applyAlignment="1">
      <alignment horizontal="right" vertical="center"/>
    </xf>
    <xf numFmtId="10" fontId="4" fillId="0" borderId="34" xfId="0" applyNumberFormat="1" applyFont="1" applyFill="1" applyBorder="1" applyAlignment="1">
      <alignment horizontal="right" vertical="center"/>
    </xf>
    <xf numFmtId="10" fontId="10" fillId="0" borderId="27" xfId="0" applyNumberFormat="1" applyFont="1" applyBorder="1" applyAlignment="1">
      <alignment horizontal="right" vertical="center"/>
    </xf>
    <xf numFmtId="10" fontId="6" fillId="36" borderId="34" xfId="0" applyNumberFormat="1" applyFont="1" applyFill="1" applyBorder="1" applyAlignment="1">
      <alignment horizontal="right" vertical="center"/>
    </xf>
    <xf numFmtId="10" fontId="13" fillId="36" borderId="34" xfId="0" applyNumberFormat="1" applyFont="1" applyFill="1" applyBorder="1" applyAlignment="1">
      <alignment horizontal="right" vertical="center"/>
    </xf>
    <xf numFmtId="10" fontId="13" fillId="36" borderId="3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54" applyFont="1" applyFill="1" applyAlignment="1">
      <alignment vertical="center"/>
      <protection/>
    </xf>
    <xf numFmtId="49" fontId="13" fillId="43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" fontId="4" fillId="44" borderId="13" xfId="54" applyNumberFormat="1" applyFont="1" applyFill="1" applyBorder="1" applyAlignment="1">
      <alignment horizontal="right" vertical="center"/>
      <protection/>
    </xf>
    <xf numFmtId="4" fontId="4" fillId="2" borderId="13" xfId="54" applyNumberFormat="1" applyFont="1" applyFill="1" applyBorder="1" applyAlignment="1">
      <alignment horizontal="right" vertical="center"/>
      <protection/>
    </xf>
    <xf numFmtId="4" fontId="10" fillId="2" borderId="13" xfId="54" applyNumberFormat="1" applyFont="1" applyFill="1" applyBorder="1" applyAlignment="1">
      <alignment horizontal="right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5" fillId="0" borderId="13" xfId="54" applyFont="1" applyBorder="1" applyAlignment="1">
      <alignment vertical="center" wrapText="1"/>
      <protection/>
    </xf>
    <xf numFmtId="49" fontId="5" fillId="0" borderId="13" xfId="54" applyNumberFormat="1" applyFont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10" fontId="10" fillId="0" borderId="0" xfId="0" applyNumberFormat="1" applyFont="1" applyBorder="1" applyAlignment="1">
      <alignment horizontal="right" vertical="center"/>
    </xf>
    <xf numFmtId="4" fontId="13" fillId="36" borderId="16" xfId="54" applyNumberFormat="1" applyFont="1" applyFill="1" applyBorder="1" applyAlignment="1">
      <alignment horizontal="right" vertical="center"/>
      <protection/>
    </xf>
    <xf numFmtId="10" fontId="13" fillId="36" borderId="34" xfId="54" applyNumberFormat="1" applyFont="1" applyFill="1" applyBorder="1" applyAlignment="1">
      <alignment horizontal="right" vertical="center"/>
      <protection/>
    </xf>
    <xf numFmtId="0" fontId="12" fillId="0" borderId="13" xfId="0" applyFont="1" applyFill="1" applyBorder="1" applyAlignment="1">
      <alignment/>
    </xf>
    <xf numFmtId="4" fontId="4" fillId="0" borderId="29" xfId="54" applyNumberFormat="1" applyFont="1" applyFill="1" applyBorder="1" applyAlignment="1">
      <alignment vertical="center"/>
      <protection/>
    </xf>
    <xf numFmtId="192" fontId="4" fillId="0" borderId="29" xfId="54" applyNumberFormat="1" applyFont="1" applyFill="1" applyBorder="1" applyAlignment="1">
      <alignment horizontal="right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2" fontId="10" fillId="0" borderId="14" xfId="54" applyNumberFormat="1" applyFont="1" applyFill="1" applyBorder="1" applyAlignment="1">
      <alignment horizontal="center" vertical="center"/>
      <protection/>
    </xf>
    <xf numFmtId="2" fontId="10" fillId="0" borderId="29" xfId="54" applyNumberFormat="1" applyFont="1" applyFill="1" applyBorder="1" applyAlignment="1">
      <alignment horizontal="center" vertical="center"/>
      <protection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9" xfId="54" applyNumberFormat="1" applyFont="1" applyFill="1" applyBorder="1" applyAlignment="1">
      <alignment horizontal="center" vertical="center"/>
      <protection/>
    </xf>
    <xf numFmtId="2" fontId="4" fillId="0" borderId="14" xfId="54" applyNumberFormat="1" applyFont="1" applyBorder="1" applyAlignment="1">
      <alignment horizontal="center" vertical="center"/>
      <protection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10" fillId="0" borderId="34" xfId="54" applyNumberFormat="1" applyFont="1" applyFill="1" applyBorder="1" applyAlignment="1">
      <alignment horizontal="center" vertical="center"/>
      <protection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4" fillId="0" borderId="14" xfId="54" applyNumberFormat="1" applyFont="1" applyFill="1" applyBorder="1" applyAlignment="1">
      <alignment horizontal="center" vertical="center"/>
      <protection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9" xfId="54" applyNumberFormat="1" applyFont="1" applyFill="1" applyBorder="1" applyAlignment="1">
      <alignment horizontal="center" vertical="center"/>
      <protection/>
    </xf>
    <xf numFmtId="2" fontId="5" fillId="0" borderId="14" xfId="54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10" fontId="5" fillId="0" borderId="13" xfId="54" applyNumberFormat="1" applyFont="1" applyFill="1" applyBorder="1" applyAlignment="1">
      <alignment horizontal="right" vertical="center"/>
      <protection/>
    </xf>
    <xf numFmtId="192" fontId="4" fillId="0" borderId="27" xfId="54" applyNumberFormat="1" applyFont="1" applyFill="1" applyBorder="1" applyAlignment="1">
      <alignment horizontal="right" vertical="center"/>
      <protection/>
    </xf>
    <xf numFmtId="2" fontId="4" fillId="0" borderId="13" xfId="54" applyNumberFormat="1" applyFont="1" applyFill="1" applyBorder="1" applyAlignment="1">
      <alignment horizontal="center" vertical="center"/>
      <protection/>
    </xf>
    <xf numFmtId="4" fontId="5" fillId="0" borderId="13" xfId="54" applyNumberFormat="1" applyFont="1" applyFill="1" applyBorder="1" applyAlignment="1">
      <alignment horizontal="center" vertical="center"/>
      <protection/>
    </xf>
    <xf numFmtId="4" fontId="4" fillId="0" borderId="0" xfId="54" applyNumberFormat="1" applyFont="1" applyBorder="1" applyAlignment="1">
      <alignment horizontal="right" vertical="center"/>
      <protection/>
    </xf>
    <xf numFmtId="10" fontId="4" fillId="0" borderId="0" xfId="54" applyNumberFormat="1" applyFont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10" fontId="4" fillId="0" borderId="17" xfId="54" applyNumberFormat="1" applyFont="1" applyFill="1" applyBorder="1" applyAlignment="1">
      <alignment horizontal="right" vertical="center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4" fontId="5" fillId="0" borderId="11" xfId="54" applyNumberFormat="1" applyFont="1" applyBorder="1" applyAlignment="1">
      <alignment horizontal="right" vertical="center"/>
      <protection/>
    </xf>
    <xf numFmtId="10" fontId="5" fillId="0" borderId="27" xfId="54" applyNumberFormat="1" applyFont="1" applyBorder="1" applyAlignment="1">
      <alignment horizontal="right" vertical="center"/>
      <protection/>
    </xf>
    <xf numFmtId="4" fontId="10" fillId="0" borderId="11" xfId="54" applyNumberFormat="1" applyFont="1" applyBorder="1" applyAlignment="1">
      <alignment horizontal="right" vertical="center"/>
      <protection/>
    </xf>
    <xf numFmtId="10" fontId="10" fillId="0" borderId="27" xfId="54" applyNumberFormat="1" applyFont="1" applyBorder="1" applyAlignment="1">
      <alignment horizontal="right" vertical="center"/>
      <protection/>
    </xf>
    <xf numFmtId="10" fontId="4" fillId="0" borderId="0" xfId="0" applyNumberFormat="1" applyFont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5" fillId="0" borderId="13" xfId="54" applyFont="1" applyFill="1" applyBorder="1" applyAlignment="1">
      <alignment vertical="center" wrapText="1"/>
      <protection/>
    </xf>
    <xf numFmtId="4" fontId="5" fillId="0" borderId="14" xfId="54" applyNumberFormat="1" applyFont="1" applyBorder="1" applyAlignment="1">
      <alignment horizontal="right" vertical="center"/>
      <protection/>
    </xf>
    <xf numFmtId="10" fontId="5" fillId="0" borderId="29" xfId="54" applyNumberFormat="1" applyFont="1" applyBorder="1" applyAlignment="1">
      <alignment horizontal="right" vertical="center"/>
      <protection/>
    </xf>
    <xf numFmtId="10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1" fontId="5" fillId="39" borderId="13" xfId="0" applyNumberFormat="1" applyFont="1" applyFill="1" applyBorder="1" applyAlignment="1">
      <alignment horizontal="left" vertical="top" wrapText="1" shrinkToFit="1"/>
    </xf>
    <xf numFmtId="1" fontId="5" fillId="39" borderId="13" xfId="0" applyNumberFormat="1" applyFont="1" applyFill="1" applyBorder="1" applyAlignment="1">
      <alignment horizontal="center" vertical="center" wrapText="1" shrinkToFit="1"/>
    </xf>
    <xf numFmtId="0" fontId="11" fillId="0" borderId="0" xfId="54" applyFont="1">
      <alignment/>
      <protection/>
    </xf>
    <xf numFmtId="0" fontId="5" fillId="38" borderId="13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54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10" fillId="0" borderId="13" xfId="54" applyFont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vertical="top" wrapText="1" shrinkToFit="1"/>
    </xf>
    <xf numFmtId="1" fontId="5" fillId="0" borderId="14" xfId="0" applyNumberFormat="1" applyFont="1" applyFill="1" applyBorder="1" applyAlignment="1">
      <alignment horizontal="center" vertical="center"/>
    </xf>
    <xf numFmtId="3" fontId="4" fillId="0" borderId="13" xfId="54" applyNumberFormat="1" applyFont="1" applyBorder="1" applyAlignment="1">
      <alignment horizontal="center" vertical="center" wrapText="1"/>
      <protection/>
    </xf>
    <xf numFmtId="4" fontId="7" fillId="34" borderId="13" xfId="54" applyNumberFormat="1" applyFont="1" applyFill="1" applyBorder="1" applyAlignment="1">
      <alignment horizontal="right" vertical="center" wrapText="1"/>
      <protection/>
    </xf>
    <xf numFmtId="4" fontId="9" fillId="42" borderId="13" xfId="54" applyNumberFormat="1" applyFont="1" applyFill="1" applyBorder="1" applyAlignment="1">
      <alignment horizontal="right" vertical="center" wrapText="1"/>
      <protection/>
    </xf>
    <xf numFmtId="4" fontId="6" fillId="37" borderId="13" xfId="54" applyNumberFormat="1" applyFont="1" applyFill="1" applyBorder="1" applyAlignment="1">
      <alignment horizontal="right" vertical="center" wrapText="1"/>
      <protection/>
    </xf>
    <xf numFmtId="4" fontId="5" fillId="35" borderId="13" xfId="54" applyNumberFormat="1" applyFont="1" applyFill="1" applyBorder="1" applyAlignment="1">
      <alignment horizontal="right" vertical="center" wrapText="1"/>
      <protection/>
    </xf>
    <xf numFmtId="4" fontId="10" fillId="0" borderId="13" xfId="54" applyNumberFormat="1" applyFont="1" applyFill="1" applyBorder="1" applyAlignment="1">
      <alignment horizontal="right" vertical="center" wrapText="1"/>
      <protection/>
    </xf>
    <xf numFmtId="4" fontId="5" fillId="0" borderId="13" xfId="54" applyNumberFormat="1" applyFont="1" applyFill="1" applyBorder="1" applyAlignment="1">
      <alignment horizontal="right" vertical="center" wrapText="1"/>
      <protection/>
    </xf>
    <xf numFmtId="4" fontId="4" fillId="0" borderId="13" xfId="54" applyNumberFormat="1" applyFont="1" applyFill="1" applyBorder="1" applyAlignment="1">
      <alignment horizontal="right" vertical="center" wrapText="1"/>
      <protection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3" xfId="54" applyNumberFormat="1" applyFont="1" applyFill="1" applyBorder="1" applyAlignment="1">
      <alignment vertical="center" wrapText="1"/>
      <protection/>
    </xf>
    <xf numFmtId="4" fontId="5" fillId="38" borderId="13" xfId="54" applyNumberFormat="1" applyFont="1" applyFill="1" applyBorder="1" applyAlignment="1">
      <alignment horizontal="right" vertical="center" wrapText="1"/>
      <protection/>
    </xf>
    <xf numFmtId="4" fontId="5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4" fontId="6" fillId="38" borderId="13" xfId="54" applyNumberFormat="1" applyFont="1" applyFill="1" applyBorder="1" applyAlignment="1">
      <alignment horizontal="right" vertical="center" wrapText="1"/>
      <protection/>
    </xf>
    <xf numFmtId="4" fontId="5" fillId="37" borderId="13" xfId="54" applyNumberFormat="1" applyFont="1" applyFill="1" applyBorder="1" applyAlignment="1">
      <alignment horizontal="right" vertical="center" wrapText="1"/>
      <protection/>
    </xf>
    <xf numFmtId="4" fontId="6" fillId="37" borderId="13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5" fillId="0" borderId="13" xfId="54" applyNumberFormat="1" applyFont="1" applyBorder="1" applyAlignment="1">
      <alignment horizontal="right" vertical="center" wrapText="1"/>
      <protection/>
    </xf>
    <xf numFmtId="4" fontId="6" fillId="42" borderId="13" xfId="54" applyNumberFormat="1" applyFont="1" applyFill="1" applyBorder="1" applyAlignment="1">
      <alignment horizontal="right" vertical="center" wrapText="1"/>
      <protection/>
    </xf>
    <xf numFmtId="4" fontId="10" fillId="0" borderId="13" xfId="54" applyNumberFormat="1" applyFont="1" applyBorder="1" applyAlignment="1">
      <alignment horizontal="right" vertical="center" wrapText="1"/>
      <protection/>
    </xf>
    <xf numFmtId="4" fontId="13" fillId="42" borderId="13" xfId="54" applyNumberFormat="1" applyFont="1" applyFill="1" applyBorder="1" applyAlignment="1">
      <alignment horizontal="right" vertical="center" wrapText="1"/>
      <protection/>
    </xf>
    <xf numFmtId="4" fontId="13" fillId="42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35" borderId="13" xfId="43" applyNumberFormat="1" applyFont="1" applyFill="1" applyBorder="1" applyAlignment="1">
      <alignment horizontal="right" vertical="center" wrapText="1"/>
    </xf>
    <xf numFmtId="4" fontId="7" fillId="43" borderId="13" xfId="54" applyNumberFormat="1" applyFont="1" applyFill="1" applyBorder="1" applyAlignment="1">
      <alignment horizontal="right" vertical="center" wrapText="1"/>
      <protection/>
    </xf>
    <xf numFmtId="4" fontId="10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13" fillId="43" borderId="13" xfId="0" applyNumberFormat="1" applyFont="1" applyFill="1" applyBorder="1" applyAlignment="1">
      <alignment horizontal="right" vertical="center" wrapText="1"/>
    </xf>
    <xf numFmtId="4" fontId="6" fillId="34" borderId="13" xfId="54" applyNumberFormat="1" applyFont="1" applyFill="1" applyBorder="1" applyAlignment="1">
      <alignment horizontal="right" vertical="center" wrapText="1"/>
      <protection/>
    </xf>
    <xf numFmtId="4" fontId="4" fillId="0" borderId="0" xfId="54" applyNumberFormat="1" applyFont="1" applyFill="1" applyBorder="1" applyAlignment="1">
      <alignment horizontal="right" wrapText="1"/>
      <protection/>
    </xf>
    <xf numFmtId="4" fontId="14" fillId="0" borderId="0" xfId="54" applyNumberFormat="1" applyFont="1" applyFill="1" applyBorder="1" applyAlignment="1">
      <alignment horizontal="right" wrapText="1"/>
      <protection/>
    </xf>
    <xf numFmtId="4" fontId="4" fillId="0" borderId="0" xfId="54" applyNumberFormat="1" applyFont="1" applyAlignment="1">
      <alignment horizontal="right" wrapText="1"/>
      <protection/>
    </xf>
    <xf numFmtId="4" fontId="4" fillId="0" borderId="13" xfId="54" applyNumberFormat="1" applyFont="1" applyFill="1" applyBorder="1" applyAlignment="1">
      <alignment vertical="center" wrapText="1"/>
      <protection/>
    </xf>
    <xf numFmtId="4" fontId="4" fillId="0" borderId="13" xfId="54" applyNumberFormat="1" applyFont="1" applyBorder="1" applyAlignment="1">
      <alignment horizontal="right" vertical="center" wrapText="1"/>
      <protection/>
    </xf>
    <xf numFmtId="4" fontId="4" fillId="0" borderId="13" xfId="0" applyNumberFormat="1" applyFont="1" applyBorder="1" applyAlignment="1">
      <alignment horizontal="right" vertical="center" wrapText="1"/>
    </xf>
    <xf numFmtId="0" fontId="10" fillId="0" borderId="14" xfId="54" applyFont="1" applyFill="1" applyBorder="1" applyAlignment="1">
      <alignment vertical="center" wrapText="1"/>
      <protection/>
    </xf>
    <xf numFmtId="4" fontId="4" fillId="0" borderId="16" xfId="0" applyNumberFormat="1" applyFont="1" applyBorder="1" applyAlignment="1">
      <alignment horizontal="center" vertical="center"/>
    </xf>
    <xf numFmtId="0" fontId="4" fillId="0" borderId="15" xfId="54" applyFont="1" applyBorder="1" applyAlignment="1">
      <alignment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37" borderId="29" xfId="0" applyNumberFormat="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center"/>
    </xf>
    <xf numFmtId="0" fontId="5" fillId="37" borderId="13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top" wrapText="1"/>
      <protection/>
    </xf>
    <xf numFmtId="1" fontId="4" fillId="0" borderId="13" xfId="54" applyNumberFormat="1" applyFont="1" applyFill="1" applyBorder="1" applyAlignment="1">
      <alignment horizontal="center" vertical="center"/>
      <protection/>
    </xf>
    <xf numFmtId="4" fontId="10" fillId="0" borderId="29" xfId="54" applyNumberFormat="1" applyFont="1" applyFill="1" applyBorder="1" applyAlignment="1">
      <alignment horizontal="right" vertical="center"/>
      <protection/>
    </xf>
    <xf numFmtId="49" fontId="4" fillId="0" borderId="34" xfId="54" applyNumberFormat="1" applyFont="1" applyFill="1" applyBorder="1" applyAlignment="1">
      <alignment horizontal="center" vertical="center"/>
      <protection/>
    </xf>
    <xf numFmtId="49" fontId="5" fillId="0" borderId="34" xfId="54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right" vertical="center"/>
    </xf>
    <xf numFmtId="1" fontId="10" fillId="0" borderId="29" xfId="54" applyNumberFormat="1" applyFont="1" applyFill="1" applyBorder="1" applyAlignment="1">
      <alignment horizontal="center" vertical="center"/>
      <protection/>
    </xf>
    <xf numFmtId="10" fontId="10" fillId="0" borderId="27" xfId="0" applyNumberFormat="1" applyFont="1" applyFill="1" applyBorder="1" applyAlignment="1">
      <alignment horizontal="right" vertical="center"/>
    </xf>
    <xf numFmtId="1" fontId="5" fillId="0" borderId="29" xfId="54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Fill="1" applyBorder="1" applyAlignment="1">
      <alignment horizontal="center" vertical="center"/>
    </xf>
    <xf numFmtId="4" fontId="11" fillId="0" borderId="16" xfId="54" applyNumberFormat="1" applyFont="1" applyFill="1" applyBorder="1" applyAlignment="1">
      <alignment horizontal="right" vertical="center"/>
      <protection/>
    </xf>
    <xf numFmtId="10" fontId="11" fillId="0" borderId="34" xfId="54" applyNumberFormat="1" applyFont="1" applyFill="1" applyBorder="1" applyAlignment="1">
      <alignment horizontal="right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49" fontId="10" fillId="0" borderId="17" xfId="54" applyNumberFormat="1" applyFont="1" applyFill="1" applyBorder="1" applyAlignment="1">
      <alignment horizontal="center" vertical="center"/>
      <protection/>
    </xf>
    <xf numFmtId="4" fontId="5" fillId="0" borderId="11" xfId="54" applyNumberFormat="1" applyFont="1" applyFill="1" applyBorder="1" applyAlignment="1">
      <alignment horizontal="right" vertical="center"/>
      <protection/>
    </xf>
    <xf numFmtId="10" fontId="5" fillId="0" borderId="27" xfId="54" applyNumberFormat="1" applyFont="1" applyFill="1" applyBorder="1" applyAlignment="1">
      <alignment horizontal="right" vertical="center"/>
      <protection/>
    </xf>
    <xf numFmtId="0" fontId="5" fillId="0" borderId="13" xfId="54" applyNumberFormat="1" applyFont="1" applyFill="1" applyBorder="1" applyAlignment="1">
      <alignment vertical="center" wrapText="1"/>
      <protection/>
    </xf>
    <xf numFmtId="4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6" fillId="34" borderId="0" xfId="54" applyNumberFormat="1" applyFont="1" applyFill="1" applyBorder="1" applyAlignment="1">
      <alignment horizontal="right" vertical="center"/>
      <protection/>
    </xf>
    <xf numFmtId="10" fontId="6" fillId="34" borderId="0" xfId="54" applyNumberFormat="1" applyFont="1" applyFill="1" applyBorder="1" applyAlignment="1">
      <alignment horizontal="right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4" fontId="6" fillId="34" borderId="35" xfId="54" applyNumberFormat="1" applyFont="1" applyFill="1" applyBorder="1" applyAlignment="1">
      <alignment horizontal="right" vertical="center"/>
      <protection/>
    </xf>
    <xf numFmtId="49" fontId="4" fillId="0" borderId="17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10" fontId="5" fillId="0" borderId="15" xfId="54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wrapText="1"/>
    </xf>
    <xf numFmtId="1" fontId="5" fillId="0" borderId="13" xfId="0" applyNumberFormat="1" applyFont="1" applyFill="1" applyBorder="1" applyAlignment="1">
      <alignment horizontal="left" vertical="top" wrapText="1" shrinkToFit="1"/>
    </xf>
    <xf numFmtId="1" fontId="4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1" fontId="4" fillId="0" borderId="29" xfId="54" applyNumberFormat="1" applyFont="1" applyFill="1" applyBorder="1" applyAlignment="1">
      <alignment horizontal="center" vertical="center"/>
      <protection/>
    </xf>
    <xf numFmtId="49" fontId="13" fillId="45" borderId="13" xfId="0" applyNumberFormat="1" applyFont="1" applyFill="1" applyBorder="1" applyAlignment="1">
      <alignment horizontal="center" vertical="center"/>
    </xf>
    <xf numFmtId="0" fontId="13" fillId="45" borderId="13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" fontId="4" fillId="0" borderId="15" xfId="54" applyNumberFormat="1" applyFont="1" applyFill="1" applyBorder="1" applyAlignment="1">
      <alignment horizontal="right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60" fillId="0" borderId="0" xfId="0" applyFont="1" applyFill="1" applyAlignment="1">
      <alignment horizontal="left" vertical="top" wrapText="1"/>
    </xf>
    <xf numFmtId="2" fontId="4" fillId="0" borderId="13" xfId="54" applyNumberFormat="1" applyFont="1" applyFill="1" applyBorder="1" applyAlignment="1">
      <alignment horizontal="right" vertical="center"/>
      <protection/>
    </xf>
    <xf numFmtId="1" fontId="10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2" fontId="10" fillId="0" borderId="13" xfId="54" applyNumberFormat="1" applyFont="1" applyFill="1" applyBorder="1" applyAlignment="1">
      <alignment horizontal="right" vertical="center"/>
      <protection/>
    </xf>
    <xf numFmtId="4" fontId="4" fillId="0" borderId="36" xfId="54" applyNumberFormat="1" applyFont="1" applyBorder="1" applyAlignment="1">
      <alignment horizontal="right" vertical="center"/>
      <protection/>
    </xf>
    <xf numFmtId="2" fontId="5" fillId="0" borderId="34" xfId="54" applyNumberFormat="1" applyFont="1" applyFill="1" applyBorder="1" applyAlignment="1">
      <alignment horizontal="center" vertical="center"/>
      <protection/>
    </xf>
    <xf numFmtId="2" fontId="4" fillId="0" borderId="34" xfId="54" applyNumberFormat="1" applyFont="1" applyFill="1" applyBorder="1" applyAlignment="1">
      <alignment horizontal="center" vertical="center"/>
      <protection/>
    </xf>
    <xf numFmtId="1" fontId="10" fillId="0" borderId="13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49" fontId="5" fillId="0" borderId="32" xfId="54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vertical="center" wrapText="1"/>
      <protection/>
    </xf>
    <xf numFmtId="0" fontId="10" fillId="0" borderId="13" xfId="53" applyFont="1" applyFill="1" applyBorder="1" applyAlignment="1">
      <alignment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5" fillId="0" borderId="13" xfId="54" applyNumberFormat="1" applyFont="1" applyBorder="1" applyAlignment="1">
      <alignment horizontal="center" vertical="center"/>
      <protection/>
    </xf>
    <xf numFmtId="2" fontId="10" fillId="0" borderId="13" xfId="54" applyNumberFormat="1" applyFont="1" applyFill="1" applyBorder="1" applyAlignment="1">
      <alignment horizontal="center" vertical="center"/>
      <protection/>
    </xf>
    <xf numFmtId="2" fontId="4" fillId="0" borderId="13" xfId="54" applyNumberFormat="1" applyFont="1" applyBorder="1" applyAlignment="1">
      <alignment horizontal="center" vertical="center"/>
      <protection/>
    </xf>
    <xf numFmtId="2" fontId="5" fillId="0" borderId="13" xfId="54" applyNumberFormat="1" applyFont="1" applyFill="1" applyBorder="1" applyAlignment="1">
      <alignment horizontal="center" vertical="center"/>
      <protection/>
    </xf>
    <xf numFmtId="2" fontId="10" fillId="0" borderId="13" xfId="54" applyNumberFormat="1" applyFont="1" applyBorder="1" applyAlignment="1">
      <alignment horizontal="center" vertical="center"/>
      <protection/>
    </xf>
    <xf numFmtId="2" fontId="5" fillId="0" borderId="16" xfId="54" applyNumberFormat="1" applyFont="1" applyFill="1" applyBorder="1" applyAlignment="1">
      <alignment horizontal="center" vertical="center"/>
      <protection/>
    </xf>
    <xf numFmtId="2" fontId="4" fillId="37" borderId="13" xfId="54" applyNumberFormat="1" applyFont="1" applyFill="1" applyBorder="1" applyAlignment="1">
      <alignment horizontal="center" vertical="center"/>
      <protection/>
    </xf>
    <xf numFmtId="2" fontId="6" fillId="36" borderId="13" xfId="54" applyNumberFormat="1" applyFont="1" applyFill="1" applyBorder="1" applyAlignment="1">
      <alignment horizontal="center" vertical="center"/>
      <protection/>
    </xf>
    <xf numFmtId="2" fontId="10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36" borderId="19" xfId="54" applyNumberFormat="1" applyFont="1" applyFill="1" applyBorder="1" applyAlignment="1">
      <alignment horizontal="center" vertical="center"/>
      <protection/>
    </xf>
    <xf numFmtId="2" fontId="6" fillId="38" borderId="12" xfId="54" applyNumberFormat="1" applyFont="1" applyFill="1" applyBorder="1" applyAlignment="1">
      <alignment horizontal="center" vertical="center"/>
      <protection/>
    </xf>
    <xf numFmtId="2" fontId="10" fillId="0" borderId="17" xfId="54" applyNumberFormat="1" applyFont="1" applyFill="1" applyBorder="1" applyAlignment="1">
      <alignment horizontal="center" vertical="center"/>
      <protection/>
    </xf>
    <xf numFmtId="2" fontId="6" fillId="36" borderId="1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vertical="center"/>
    </xf>
    <xf numFmtId="2" fontId="5" fillId="0" borderId="14" xfId="54" applyNumberFormat="1" applyFont="1" applyBorder="1" applyAlignment="1">
      <alignment horizontal="center" vertical="center"/>
      <protection/>
    </xf>
    <xf numFmtId="10" fontId="10" fillId="0" borderId="13" xfId="54" applyNumberFormat="1" applyFont="1" applyFill="1" applyBorder="1" applyAlignment="1">
      <alignment horizontal="right" vertical="center"/>
      <protection/>
    </xf>
    <xf numFmtId="2" fontId="5" fillId="0" borderId="32" xfId="54" applyNumberFormat="1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1" fontId="5" fillId="0" borderId="14" xfId="54" applyNumberFormat="1" applyFont="1" applyFill="1" applyBorder="1" applyAlignment="1">
      <alignment horizontal="center" vertical="center"/>
      <protection/>
    </xf>
    <xf numFmtId="1" fontId="10" fillId="0" borderId="14" xfId="54" applyNumberFormat="1" applyFont="1" applyFill="1" applyBorder="1" applyAlignment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1" fontId="10" fillId="0" borderId="13" xfId="54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0" fontId="5" fillId="0" borderId="13" xfId="54" applyNumberFormat="1" applyFont="1" applyFill="1" applyBorder="1" applyAlignment="1">
      <alignment horizontal="left" vertical="center" wrapText="1"/>
      <protection/>
    </xf>
    <xf numFmtId="49" fontId="11" fillId="0" borderId="13" xfId="54" applyNumberFormat="1" applyFont="1" applyFill="1" applyBorder="1" applyAlignment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 wrapText="1"/>
      <protection/>
    </xf>
    <xf numFmtId="0" fontId="61" fillId="0" borderId="13" xfId="0" applyFont="1" applyBorder="1" applyAlignment="1">
      <alignment wrapText="1"/>
    </xf>
    <xf numFmtId="4" fontId="5" fillId="0" borderId="36" xfId="54" applyNumberFormat="1" applyFont="1" applyFill="1" applyBorder="1" applyAlignment="1">
      <alignment horizontal="right" vertical="center"/>
      <protection/>
    </xf>
    <xf numFmtId="10" fontId="5" fillId="0" borderId="36" xfId="54" applyNumberFormat="1" applyFont="1" applyFill="1" applyBorder="1" applyAlignment="1">
      <alignment horizontal="right" vertical="center"/>
      <protection/>
    </xf>
    <xf numFmtId="49" fontId="10" fillId="0" borderId="36" xfId="54" applyNumberFormat="1" applyFont="1" applyFill="1" applyBorder="1" applyAlignment="1">
      <alignment horizontal="center" vertical="center"/>
      <protection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justify" vertical="top" wrapText="1"/>
    </xf>
    <xf numFmtId="0" fontId="4" fillId="0" borderId="17" xfId="54" applyFont="1" applyFill="1" applyBorder="1" applyAlignment="1">
      <alignment vertical="center" wrapText="1"/>
      <protection/>
    </xf>
    <xf numFmtId="0" fontId="4" fillId="0" borderId="15" xfId="54" applyFont="1" applyFill="1" applyBorder="1" applyAlignment="1">
      <alignment vertical="center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vertical="center" wrapText="1"/>
      <protection/>
    </xf>
    <xf numFmtId="0" fontId="4" fillId="0" borderId="17" xfId="54" applyFont="1" applyBorder="1" applyAlignment="1">
      <alignment vertical="center" wrapText="1"/>
      <protection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14" xfId="54" applyNumberFormat="1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vertical="center" wrapText="1"/>
      <protection/>
    </xf>
    <xf numFmtId="4" fontId="10" fillId="0" borderId="29" xfId="54" applyNumberFormat="1" applyFont="1" applyFill="1" applyBorder="1" applyAlignment="1">
      <alignment vertical="center"/>
      <protection/>
    </xf>
    <xf numFmtId="0" fontId="4" fillId="0" borderId="13" xfId="54" applyNumberFormat="1" applyFont="1" applyFill="1" applyBorder="1" applyAlignment="1">
      <alignment vertical="center" wrapText="1"/>
      <protection/>
    </xf>
    <xf numFmtId="2" fontId="4" fillId="0" borderId="16" xfId="54" applyNumberFormat="1" applyFont="1" applyFill="1" applyBorder="1" applyAlignment="1">
      <alignment horizontal="center" vertical="center"/>
      <protection/>
    </xf>
    <xf numFmtId="1" fontId="5" fillId="0" borderId="13" xfId="54" applyNumberFormat="1" applyFont="1" applyFill="1" applyBorder="1" applyAlignment="1">
      <alignment horizontal="center" vertical="center"/>
      <protection/>
    </xf>
    <xf numFmtId="1" fontId="4" fillId="0" borderId="13" xfId="54" applyNumberFormat="1" applyFont="1" applyBorder="1" applyAlignment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32" xfId="54" applyNumberFormat="1" applyFont="1" applyFill="1" applyBorder="1" applyAlignment="1">
      <alignment horizontal="center" vertical="center"/>
      <protection/>
    </xf>
    <xf numFmtId="2" fontId="4" fillId="0" borderId="10" xfId="54" applyNumberFormat="1" applyFont="1" applyFill="1" applyBorder="1" applyAlignment="1">
      <alignment horizontal="center" vertical="center"/>
      <protection/>
    </xf>
    <xf numFmtId="1" fontId="10" fillId="0" borderId="17" xfId="54" applyNumberFormat="1" applyFont="1" applyFill="1" applyBorder="1" applyAlignment="1">
      <alignment horizontal="center" vertical="center"/>
      <protection/>
    </xf>
    <xf numFmtId="1" fontId="4" fillId="0" borderId="17" xfId="54" applyNumberFormat="1" applyFont="1" applyFill="1" applyBorder="1" applyAlignment="1">
      <alignment horizontal="center" vertical="center"/>
      <protection/>
    </xf>
    <xf numFmtId="49" fontId="4" fillId="0" borderId="11" xfId="54" applyNumberFormat="1" applyFont="1" applyFill="1" applyBorder="1" applyAlignment="1">
      <alignment horizontal="center" vertical="center"/>
      <protection/>
    </xf>
    <xf numFmtId="49" fontId="10" fillId="0" borderId="0" xfId="54" applyNumberFormat="1" applyFont="1" applyFill="1" applyBorder="1" applyAlignment="1">
      <alignment horizontal="center" vertical="center"/>
      <protection/>
    </xf>
    <xf numFmtId="2" fontId="5" fillId="0" borderId="17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0" fontId="61" fillId="0" borderId="13" xfId="0" applyFont="1" applyFill="1" applyBorder="1" applyAlignment="1">
      <alignment wrapText="1"/>
    </xf>
    <xf numFmtId="1" fontId="4" fillId="39" borderId="13" xfId="0" applyNumberFormat="1" applyFont="1" applyFill="1" applyBorder="1" applyAlignment="1">
      <alignment horizontal="left" vertical="top" wrapText="1" shrinkToFit="1"/>
    </xf>
    <xf numFmtId="0" fontId="10" fillId="0" borderId="14" xfId="0" applyFont="1" applyFill="1" applyBorder="1" applyAlignment="1">
      <alignment wrapText="1"/>
    </xf>
    <xf numFmtId="49" fontId="11" fillId="0" borderId="14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4" fontId="4" fillId="0" borderId="31" xfId="54" applyNumberFormat="1" applyFont="1" applyBorder="1" applyAlignment="1">
      <alignment horizontal="right" vertical="center"/>
      <protection/>
    </xf>
    <xf numFmtId="49" fontId="5" fillId="0" borderId="0" xfId="54" applyNumberFormat="1" applyFont="1" applyFill="1" applyBorder="1" applyAlignment="1">
      <alignment horizontal="center" vertical="center"/>
      <protection/>
    </xf>
    <xf numFmtId="10" fontId="10" fillId="0" borderId="12" xfId="54" applyNumberFormat="1" applyFont="1" applyFill="1" applyBorder="1" applyAlignment="1">
      <alignment horizontal="right" vertical="center"/>
      <protection/>
    </xf>
    <xf numFmtId="10" fontId="5" fillId="0" borderId="31" xfId="54" applyNumberFormat="1" applyFont="1" applyFill="1" applyBorder="1" applyAlignment="1">
      <alignment horizontal="righ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top" wrapText="1"/>
    </xf>
    <xf numFmtId="0" fontId="4" fillId="0" borderId="14" xfId="54" applyFont="1" applyFill="1" applyBorder="1" applyAlignment="1">
      <alignment horizontal="center" vertical="center" wrapText="1"/>
      <protection/>
    </xf>
    <xf numFmtId="10" fontId="10" fillId="35" borderId="17" xfId="0" applyNumberFormat="1" applyFont="1" applyFill="1" applyBorder="1" applyAlignment="1">
      <alignment horizontal="right" vertical="center"/>
    </xf>
    <xf numFmtId="1" fontId="4" fillId="0" borderId="13" xfId="0" applyNumberFormat="1" applyFont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horizontal="left" vertical="center" wrapText="1"/>
    </xf>
    <xf numFmtId="1" fontId="4" fillId="39" borderId="13" xfId="0" applyNumberFormat="1" applyFont="1" applyFill="1" applyBorder="1" applyAlignment="1">
      <alignment vertical="top" wrapText="1" shrinkToFit="1"/>
    </xf>
    <xf numFmtId="0" fontId="60" fillId="0" borderId="13" xfId="0" applyFont="1" applyFill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center"/>
    </xf>
    <xf numFmtId="10" fontId="4" fillId="0" borderId="34" xfId="0" applyNumberFormat="1" applyFont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/>
    </xf>
    <xf numFmtId="10" fontId="11" fillId="0" borderId="34" xfId="0" applyNumberFormat="1" applyFont="1" applyFill="1" applyBorder="1" applyAlignment="1">
      <alignment horizontal="right" vertical="center"/>
    </xf>
    <xf numFmtId="1" fontId="5" fillId="39" borderId="13" xfId="0" applyNumberFormat="1" applyFont="1" applyFill="1" applyBorder="1" applyAlignment="1">
      <alignment vertical="top" wrapText="1" shrinkToFit="1"/>
    </xf>
    <xf numFmtId="49" fontId="10" fillId="0" borderId="16" xfId="0" applyNumberFormat="1" applyFont="1" applyBorder="1" applyAlignment="1">
      <alignment vertical="center"/>
    </xf>
    <xf numFmtId="186" fontId="5" fillId="0" borderId="13" xfId="43" applyFont="1" applyFill="1" applyBorder="1" applyAlignment="1">
      <alignment horizontal="center" vertical="center"/>
    </xf>
    <xf numFmtId="186" fontId="5" fillId="0" borderId="13" xfId="43" applyFont="1" applyFill="1" applyBorder="1" applyAlignment="1">
      <alignment vertical="center" wrapText="1"/>
    </xf>
    <xf numFmtId="4" fontId="5" fillId="0" borderId="13" xfId="43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10" fontId="6" fillId="0" borderId="34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right" vertical="center"/>
    </xf>
    <xf numFmtId="10" fontId="5" fillId="35" borderId="0" xfId="0" applyNumberFormat="1" applyFont="1" applyFill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0" fontId="10" fillId="0" borderId="12" xfId="0" applyNumberFormat="1" applyFont="1" applyBorder="1" applyAlignment="1">
      <alignment horizontal="right" vertical="center"/>
    </xf>
    <xf numFmtId="1" fontId="10" fillId="0" borderId="13" xfId="54" applyNumberFormat="1" applyFont="1" applyFill="1" applyBorder="1" applyAlignment="1">
      <alignment vertical="center" wrapText="1"/>
      <protection/>
    </xf>
    <xf numFmtId="10" fontId="6" fillId="0" borderId="12" xfId="0" applyNumberFormat="1" applyFont="1" applyFill="1" applyBorder="1" applyAlignment="1">
      <alignment horizontal="right" vertical="center"/>
    </xf>
    <xf numFmtId="10" fontId="11" fillId="0" borderId="0" xfId="54" applyNumberFormat="1" applyFont="1" applyBorder="1" applyAlignment="1">
      <alignment horizontal="right" vertical="center"/>
      <protection/>
    </xf>
    <xf numFmtId="3" fontId="4" fillId="0" borderId="14" xfId="54" applyNumberFormat="1" applyFont="1" applyBorder="1" applyAlignment="1">
      <alignment horizontal="center" vertical="center"/>
      <protection/>
    </xf>
    <xf numFmtId="4" fontId="7" fillId="34" borderId="10" xfId="54" applyNumberFormat="1" applyFont="1" applyFill="1" applyBorder="1" applyAlignment="1">
      <alignment horizontal="right" vertical="center"/>
      <protection/>
    </xf>
    <xf numFmtId="4" fontId="6" fillId="37" borderId="14" xfId="54" applyNumberFormat="1" applyFont="1" applyFill="1" applyBorder="1" applyAlignment="1">
      <alignment horizontal="right" vertical="center"/>
      <protection/>
    </xf>
    <xf numFmtId="4" fontId="11" fillId="0" borderId="14" xfId="54" applyNumberFormat="1" applyFont="1" applyBorder="1" applyAlignment="1">
      <alignment horizontal="right" vertical="center"/>
      <protection/>
    </xf>
    <xf numFmtId="4" fontId="5" fillId="37" borderId="14" xfId="54" applyNumberFormat="1" applyFont="1" applyFill="1" applyBorder="1" applyAlignment="1">
      <alignment horizontal="right" vertical="center"/>
      <protection/>
    </xf>
    <xf numFmtId="4" fontId="4" fillId="0" borderId="10" xfId="54" applyNumberFormat="1" applyFont="1" applyBorder="1" applyAlignment="1">
      <alignment horizontal="right" vertical="center"/>
      <protection/>
    </xf>
    <xf numFmtId="4" fontId="5" fillId="0" borderId="14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4" fontId="6" fillId="36" borderId="30" xfId="54" applyNumberFormat="1" applyFont="1" applyFill="1" applyBorder="1" applyAlignment="1">
      <alignment vertical="center"/>
      <protection/>
    </xf>
    <xf numFmtId="4" fontId="5" fillId="0" borderId="16" xfId="54" applyNumberFormat="1" applyFont="1" applyFill="1" applyBorder="1" applyAlignment="1">
      <alignment vertical="center"/>
      <protection/>
    </xf>
    <xf numFmtId="4" fontId="5" fillId="0" borderId="14" xfId="54" applyNumberFormat="1" applyFont="1" applyFill="1" applyBorder="1" applyAlignment="1">
      <alignment vertical="center"/>
      <protection/>
    </xf>
    <xf numFmtId="4" fontId="4" fillId="0" borderId="14" xfId="54" applyNumberFormat="1" applyFont="1" applyBorder="1" applyAlignment="1">
      <alignment vertical="center"/>
      <protection/>
    </xf>
    <xf numFmtId="4" fontId="4" fillId="0" borderId="14" xfId="54" applyNumberFormat="1" applyFont="1" applyFill="1" applyBorder="1" applyAlignment="1">
      <alignment vertical="center"/>
      <protection/>
    </xf>
    <xf numFmtId="192" fontId="4" fillId="0" borderId="14" xfId="54" applyNumberFormat="1" applyFont="1" applyFill="1" applyBorder="1" applyAlignment="1">
      <alignment horizontal="right" vertical="center"/>
      <protection/>
    </xf>
    <xf numFmtId="4" fontId="6" fillId="36" borderId="30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4" fillId="0" borderId="14" xfId="54" applyNumberFormat="1" applyFont="1" applyFill="1" applyBorder="1" applyAlignment="1">
      <alignment horizontal="right" vertical="center"/>
      <protection/>
    </xf>
    <xf numFmtId="4" fontId="6" fillId="36" borderId="30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5" fillId="0" borderId="14" xfId="43" applyNumberFormat="1" applyFont="1" applyFill="1" applyBorder="1" applyAlignment="1">
      <alignment horizontal="right" vertical="center"/>
    </xf>
    <xf numFmtId="4" fontId="6" fillId="36" borderId="37" xfId="0" applyNumberFormat="1" applyFont="1" applyFill="1" applyBorder="1" applyAlignment="1">
      <alignment horizontal="right" vertical="center"/>
    </xf>
    <xf numFmtId="0" fontId="61" fillId="0" borderId="27" xfId="0" applyFont="1" applyBorder="1" applyAlignment="1">
      <alignment wrapText="1"/>
    </xf>
    <xf numFmtId="0" fontId="61" fillId="0" borderId="27" xfId="0" applyFont="1" applyBorder="1" applyAlignment="1">
      <alignment/>
    </xf>
    <xf numFmtId="0" fontId="6" fillId="36" borderId="19" xfId="54" applyFont="1" applyFill="1" applyBorder="1" applyAlignment="1">
      <alignment horizontal="center" vertical="center" wrapText="1"/>
      <protection/>
    </xf>
    <xf numFmtId="0" fontId="61" fillId="0" borderId="27" xfId="0" applyFont="1" applyFill="1" applyBorder="1" applyAlignment="1">
      <alignment wrapText="1"/>
    </xf>
    <xf numFmtId="0" fontId="61" fillId="0" borderId="27" xfId="0" applyFont="1" applyFill="1" applyBorder="1" applyAlignment="1">
      <alignment/>
    </xf>
    <xf numFmtId="0" fontId="10" fillId="0" borderId="27" xfId="54" applyFont="1" applyFill="1" applyBorder="1" applyAlignment="1">
      <alignment vertical="center" wrapText="1"/>
      <protection/>
    </xf>
    <xf numFmtId="0" fontId="10" fillId="0" borderId="27" xfId="0" applyFont="1" applyBorder="1" applyAlignment="1">
      <alignment wrapText="1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1" fontId="5" fillId="0" borderId="13" xfId="0" applyNumberFormat="1" applyFont="1" applyFill="1" applyBorder="1" applyAlignment="1">
      <alignment vertical="center" wrapText="1"/>
    </xf>
    <xf numFmtId="0" fontId="4" fillId="34" borderId="19" xfId="54" applyFont="1" applyFill="1" applyBorder="1" applyAlignment="1">
      <alignment vertical="center"/>
      <protection/>
    </xf>
    <xf numFmtId="0" fontId="4" fillId="34" borderId="21" xfId="54" applyFont="1" applyFill="1" applyBorder="1" applyAlignment="1">
      <alignment vertical="center"/>
      <protection/>
    </xf>
    <xf numFmtId="49" fontId="4" fillId="34" borderId="21" xfId="54" applyNumberFormat="1" applyFont="1" applyFill="1" applyBorder="1" applyAlignment="1">
      <alignment vertical="center"/>
      <protection/>
    </xf>
    <xf numFmtId="49" fontId="4" fillId="34" borderId="20" xfId="54" applyNumberFormat="1" applyFont="1" applyFill="1" applyBorder="1" applyAlignment="1">
      <alignment vertical="center"/>
      <protection/>
    </xf>
    <xf numFmtId="4" fontId="4" fillId="0" borderId="40" xfId="0" applyNumberFormat="1" applyFont="1" applyFill="1" applyBorder="1" applyAlignment="1">
      <alignment horizontal="right" vertical="center"/>
    </xf>
    <xf numFmtId="0" fontId="6" fillId="36" borderId="25" xfId="0" applyFont="1" applyFill="1" applyBorder="1" applyAlignment="1">
      <alignment horizontal="center" vertical="center" wrapText="1"/>
    </xf>
    <xf numFmtId="49" fontId="6" fillId="36" borderId="33" xfId="0" applyNumberFormat="1" applyFont="1" applyFill="1" applyBorder="1" applyAlignment="1">
      <alignment horizontal="center" vertical="center"/>
    </xf>
    <xf numFmtId="49" fontId="6" fillId="36" borderId="25" xfId="0" applyNumberFormat="1" applyFont="1" applyFill="1" applyBorder="1" applyAlignment="1">
      <alignment horizontal="center" vertical="center"/>
    </xf>
    <xf numFmtId="0" fontId="4" fillId="0" borderId="40" xfId="54" applyFont="1" applyFill="1" applyBorder="1" applyAlignment="1">
      <alignment vertical="center" wrapText="1"/>
      <protection/>
    </xf>
    <xf numFmtId="0" fontId="6" fillId="36" borderId="19" xfId="0" applyFont="1" applyFill="1" applyBorder="1" applyAlignment="1">
      <alignment horizontal="center" vertical="center" wrapText="1"/>
    </xf>
    <xf numFmtId="0" fontId="4" fillId="0" borderId="41" xfId="54" applyFont="1" applyBorder="1" applyAlignment="1">
      <alignment horizontal="center" vertical="center" wrapText="1"/>
      <protection/>
    </xf>
    <xf numFmtId="49" fontId="4" fillId="0" borderId="36" xfId="54" applyNumberFormat="1" applyFont="1" applyBorder="1" applyAlignment="1">
      <alignment horizontal="center" vertical="center"/>
      <protection/>
    </xf>
    <xf numFmtId="49" fontId="4" fillId="34" borderId="41" xfId="54" applyNumberFormat="1" applyFont="1" applyFill="1" applyBorder="1" applyAlignment="1">
      <alignment horizontal="center" vertical="center"/>
      <protection/>
    </xf>
    <xf numFmtId="0" fontId="5" fillId="0" borderId="36" xfId="54" applyFont="1" applyFill="1" applyBorder="1" applyAlignment="1">
      <alignment horizontal="right" vertical="center"/>
      <protection/>
    </xf>
    <xf numFmtId="0" fontId="10" fillId="0" borderId="36" xfId="54" applyFont="1" applyBorder="1" applyAlignment="1">
      <alignment horizontal="right" vertical="center"/>
      <protection/>
    </xf>
    <xf numFmtId="0" fontId="4" fillId="0" borderId="41" xfId="54" applyFont="1" applyBorder="1" applyAlignment="1">
      <alignment horizontal="right" vertical="center"/>
      <protection/>
    </xf>
    <xf numFmtId="49" fontId="5" fillId="0" borderId="41" xfId="54" applyNumberFormat="1" applyFont="1" applyFill="1" applyBorder="1" applyAlignment="1">
      <alignment horizontal="center" vertical="center"/>
      <protection/>
    </xf>
    <xf numFmtId="49" fontId="10" fillId="0" borderId="41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horizontal="right" vertical="center"/>
      <protection/>
    </xf>
    <xf numFmtId="0" fontId="10" fillId="0" borderId="0" xfId="54" applyFont="1" applyFill="1" applyBorder="1" applyAlignment="1">
      <alignment horizontal="right" vertical="center"/>
      <protection/>
    </xf>
    <xf numFmtId="49" fontId="4" fillId="0" borderId="31" xfId="54" applyNumberFormat="1" applyFont="1" applyBorder="1" applyAlignment="1">
      <alignment horizontal="center" vertical="center"/>
      <protection/>
    </xf>
    <xf numFmtId="49" fontId="5" fillId="0" borderId="31" xfId="54" applyNumberFormat="1" applyFont="1" applyBorder="1" applyAlignment="1">
      <alignment horizontal="center" vertical="center"/>
      <protection/>
    </xf>
    <xf numFmtId="49" fontId="5" fillId="0" borderId="31" xfId="54" applyNumberFormat="1" applyFont="1" applyFill="1" applyBorder="1" applyAlignment="1">
      <alignment horizontal="center" vertical="center"/>
      <protection/>
    </xf>
    <xf numFmtId="49" fontId="11" fillId="0" borderId="31" xfId="54" applyNumberFormat="1" applyFont="1" applyBorder="1" applyAlignment="1">
      <alignment horizontal="center" vertical="center"/>
      <protection/>
    </xf>
    <xf numFmtId="49" fontId="4" fillId="0" borderId="31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Border="1" applyAlignment="1">
      <alignment horizontal="center" vertical="center"/>
      <protection/>
    </xf>
    <xf numFmtId="49" fontId="5" fillId="0" borderId="36" xfId="54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31" xfId="0" applyNumberFormat="1" applyFont="1" applyBorder="1" applyAlignment="1">
      <alignment vertical="center"/>
    </xf>
    <xf numFmtId="49" fontId="10" fillId="0" borderId="31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36" xfId="54" applyNumberFormat="1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 horizontal="right" vertical="center"/>
      <protection/>
    </xf>
    <xf numFmtId="0" fontId="5" fillId="0" borderId="36" xfId="54" applyFont="1" applyBorder="1" applyAlignment="1">
      <alignment horizontal="right" vertical="center"/>
      <protection/>
    </xf>
    <xf numFmtId="49" fontId="6" fillId="36" borderId="36" xfId="54" applyNumberFormat="1" applyFont="1" applyFill="1" applyBorder="1" applyAlignment="1">
      <alignment horizontal="center" vertical="center"/>
      <protection/>
    </xf>
    <xf numFmtId="49" fontId="5" fillId="35" borderId="36" xfId="54" applyNumberFormat="1" applyFont="1" applyFill="1" applyBorder="1" applyAlignment="1">
      <alignment horizontal="center" vertical="center"/>
      <protection/>
    </xf>
    <xf numFmtId="4" fontId="5" fillId="0" borderId="14" xfId="54" applyNumberFormat="1" applyFont="1" applyFill="1" applyBorder="1" applyAlignment="1">
      <alignment horizontal="center" vertical="center"/>
      <protection/>
    </xf>
    <xf numFmtId="4" fontId="5" fillId="35" borderId="14" xfId="54" applyNumberFormat="1" applyFont="1" applyFill="1" applyBorder="1" applyAlignment="1">
      <alignment horizontal="center" vertical="center"/>
      <protection/>
    </xf>
    <xf numFmtId="4" fontId="5" fillId="35" borderId="11" xfId="54" applyNumberFormat="1" applyFont="1" applyFill="1" applyBorder="1" applyAlignment="1">
      <alignment horizontal="right" vertical="center"/>
      <protection/>
    </xf>
    <xf numFmtId="192" fontId="4" fillId="0" borderId="0" xfId="54" applyNumberFormat="1" applyFont="1" applyFill="1" applyBorder="1" applyAlignment="1">
      <alignment horizontal="right" vertical="center"/>
      <protection/>
    </xf>
    <xf numFmtId="4" fontId="4" fillId="0" borderId="14" xfId="54" applyNumberFormat="1" applyFont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6" fillId="0" borderId="14" xfId="54" applyNumberFormat="1" applyFont="1" applyFill="1" applyBorder="1" applyAlignment="1">
      <alignment horizontal="center" vertical="center"/>
      <protection/>
    </xf>
    <xf numFmtId="4" fontId="10" fillId="0" borderId="14" xfId="54" applyNumberFormat="1" applyFont="1" applyBorder="1" applyAlignment="1">
      <alignment horizontal="center" vertical="center"/>
      <protection/>
    </xf>
    <xf numFmtId="4" fontId="4" fillId="0" borderId="14" xfId="54" applyNumberFormat="1" applyFont="1" applyFill="1" applyBorder="1" applyAlignment="1">
      <alignment horizontal="center" vertical="center"/>
      <protection/>
    </xf>
    <xf numFmtId="4" fontId="5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/>
    </xf>
    <xf numFmtId="4" fontId="10" fillId="4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5" fillId="41" borderId="14" xfId="0" applyNumberFormat="1" applyFont="1" applyFill="1" applyBorder="1" applyAlignment="1">
      <alignment horizontal="center" vertical="center"/>
    </xf>
    <xf numFmtId="4" fontId="4" fillId="40" borderId="14" xfId="0" applyNumberFormat="1" applyFont="1" applyFill="1" applyBorder="1" applyAlignment="1">
      <alignment horizontal="right" vertical="center"/>
    </xf>
    <xf numFmtId="4" fontId="5" fillId="38" borderId="14" xfId="0" applyNumberFormat="1" applyFont="1" applyFill="1" applyBorder="1" applyAlignment="1">
      <alignment horizontal="center" vertical="center"/>
    </xf>
    <xf numFmtId="0" fontId="5" fillId="35" borderId="15" xfId="54" applyFont="1" applyFill="1" applyBorder="1" applyAlignment="1">
      <alignment vertical="center" wrapText="1"/>
      <protection/>
    </xf>
    <xf numFmtId="49" fontId="5" fillId="35" borderId="15" xfId="54" applyNumberFormat="1" applyFont="1" applyFill="1" applyBorder="1" applyAlignment="1">
      <alignment horizontal="center" vertical="center"/>
      <protection/>
    </xf>
    <xf numFmtId="2" fontId="5" fillId="35" borderId="15" xfId="54" applyNumberFormat="1" applyFont="1" applyFill="1" applyBorder="1" applyAlignment="1">
      <alignment horizontal="center" vertical="center"/>
      <protection/>
    </xf>
    <xf numFmtId="4" fontId="5" fillId="35" borderId="10" xfId="54" applyNumberFormat="1" applyFont="1" applyFill="1" applyBorder="1" applyAlignment="1">
      <alignment horizontal="right" vertical="center"/>
      <protection/>
    </xf>
    <xf numFmtId="0" fontId="6" fillId="35" borderId="15" xfId="54" applyFont="1" applyFill="1" applyBorder="1" applyAlignment="1">
      <alignment vertical="center" wrapText="1"/>
      <protection/>
    </xf>
    <xf numFmtId="49" fontId="4" fillId="0" borderId="15" xfId="54" applyNumberFormat="1" applyFont="1" applyFill="1" applyBorder="1" applyAlignment="1">
      <alignment horizontal="center" vertical="center"/>
      <protection/>
    </xf>
    <xf numFmtId="2" fontId="4" fillId="0" borderId="15" xfId="54" applyNumberFormat="1" applyFont="1" applyFill="1" applyBorder="1" applyAlignment="1">
      <alignment horizontal="center" vertical="center"/>
      <protection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54" applyNumberFormat="1" applyFont="1" applyFill="1" applyBorder="1" applyAlignment="1">
      <alignment horizontal="right" vertical="center"/>
      <protection/>
    </xf>
    <xf numFmtId="2" fontId="4" fillId="0" borderId="15" xfId="54" applyNumberFormat="1" applyFont="1" applyBorder="1" applyAlignment="1">
      <alignment horizontal="center" vertical="center"/>
      <protection/>
    </xf>
    <xf numFmtId="0" fontId="6" fillId="35" borderId="42" xfId="54" applyFont="1" applyFill="1" applyBorder="1" applyAlignment="1">
      <alignment vertical="center" wrapText="1"/>
      <protection/>
    </xf>
    <xf numFmtId="1" fontId="4" fillId="0" borderId="15" xfId="54" applyNumberFormat="1" applyFont="1" applyFill="1" applyBorder="1" applyAlignment="1">
      <alignment horizontal="center" vertical="center"/>
      <protection/>
    </xf>
    <xf numFmtId="2" fontId="4" fillId="0" borderId="27" xfId="54" applyNumberFormat="1" applyFont="1" applyFill="1" applyBorder="1" applyAlignment="1">
      <alignment horizontal="center" vertical="center"/>
      <protection/>
    </xf>
    <xf numFmtId="0" fontId="6" fillId="38" borderId="15" xfId="54" applyFont="1" applyFill="1" applyBorder="1" applyAlignment="1">
      <alignment horizontal="left" vertical="center" wrapText="1"/>
      <protection/>
    </xf>
    <xf numFmtId="49" fontId="6" fillId="38" borderId="15" xfId="54" applyNumberFormat="1" applyFont="1" applyFill="1" applyBorder="1" applyAlignment="1">
      <alignment horizontal="center" vertical="center"/>
      <protection/>
    </xf>
    <xf numFmtId="2" fontId="6" fillId="38" borderId="15" xfId="54" applyNumberFormat="1" applyFont="1" applyFill="1" applyBorder="1" applyAlignment="1">
      <alignment horizontal="center" vertical="center"/>
      <protection/>
    </xf>
    <xf numFmtId="2" fontId="4" fillId="38" borderId="15" xfId="54" applyNumberFormat="1" applyFont="1" applyFill="1" applyBorder="1" applyAlignment="1">
      <alignment horizontal="center" vertical="center"/>
      <protection/>
    </xf>
    <xf numFmtId="4" fontId="5" fillId="38" borderId="10" xfId="54" applyNumberFormat="1" applyFont="1" applyFill="1" applyBorder="1" applyAlignment="1">
      <alignment horizontal="right" vertical="center"/>
      <protection/>
    </xf>
    <xf numFmtId="0" fontId="6" fillId="38" borderId="15" xfId="54" applyFont="1" applyFill="1" applyBorder="1" applyAlignment="1">
      <alignment vertical="center" wrapText="1"/>
      <protection/>
    </xf>
    <xf numFmtId="49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5" fillId="38" borderId="15" xfId="0" applyNumberFormat="1" applyFont="1" applyFill="1" applyBorder="1" applyAlignment="1">
      <alignment horizontal="center" vertical="center"/>
    </xf>
    <xf numFmtId="2" fontId="5" fillId="38" borderId="15" xfId="0" applyNumberFormat="1" applyFont="1" applyFill="1" applyBorder="1" applyAlignment="1">
      <alignment horizontal="center" vertical="center"/>
    </xf>
    <xf numFmtId="2" fontId="4" fillId="38" borderId="15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right" vertical="center"/>
    </xf>
    <xf numFmtId="4" fontId="6" fillId="38" borderId="11" xfId="54" applyNumberFormat="1" applyFont="1" applyFill="1" applyBorder="1" applyAlignment="1">
      <alignment vertical="center"/>
      <protection/>
    </xf>
    <xf numFmtId="49" fontId="6" fillId="35" borderId="15" xfId="54" applyNumberFormat="1" applyFont="1" applyFill="1" applyBorder="1" applyAlignment="1">
      <alignment horizontal="center" vertical="center"/>
      <protection/>
    </xf>
    <xf numFmtId="2" fontId="6" fillId="35" borderId="15" xfId="54" applyNumberFormat="1" applyFont="1" applyFill="1" applyBorder="1" applyAlignment="1">
      <alignment horizontal="center" vertical="center"/>
      <protection/>
    </xf>
    <xf numFmtId="4" fontId="6" fillId="35" borderId="10" xfId="54" applyNumberFormat="1" applyFont="1" applyFill="1" applyBorder="1" applyAlignment="1">
      <alignment vertical="center"/>
      <protection/>
    </xf>
    <xf numFmtId="4" fontId="6" fillId="38" borderId="10" xfId="54" applyNumberFormat="1" applyFont="1" applyFill="1" applyBorder="1" applyAlignment="1">
      <alignment vertical="center"/>
      <protection/>
    </xf>
    <xf numFmtId="0" fontId="6" fillId="35" borderId="15" xfId="54" applyFont="1" applyFill="1" applyBorder="1" applyAlignment="1">
      <alignment horizontal="left" vertical="center" wrapText="1"/>
      <protection/>
    </xf>
    <xf numFmtId="0" fontId="4" fillId="0" borderId="15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vertical="center"/>
      <protection/>
    </xf>
    <xf numFmtId="0" fontId="6" fillId="35" borderId="15" xfId="0" applyFont="1" applyFill="1" applyBorder="1" applyAlignment="1">
      <alignment horizontal="lef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9" fontId="5" fillId="35" borderId="15" xfId="0" applyNumberFormat="1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2" fontId="4" fillId="0" borderId="10" xfId="54" applyNumberFormat="1" applyFont="1" applyFill="1" applyBorder="1" applyAlignment="1">
      <alignment horizontal="right" vertical="center"/>
      <protection/>
    </xf>
    <xf numFmtId="0" fontId="6" fillId="38" borderId="15" xfId="0" applyFont="1" applyFill="1" applyBorder="1" applyAlignment="1">
      <alignment/>
    </xf>
    <xf numFmtId="0" fontId="6" fillId="35" borderId="12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38" borderId="15" xfId="0" applyFont="1" applyFill="1" applyBorder="1" applyAlignment="1">
      <alignment vertical="center" wrapText="1"/>
    </xf>
    <xf numFmtId="49" fontId="4" fillId="0" borderId="32" xfId="54" applyNumberFormat="1" applyFont="1" applyFill="1" applyBorder="1" applyAlignment="1">
      <alignment horizontal="center"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35" borderId="15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186" fontId="6" fillId="35" borderId="12" xfId="43" applyFont="1" applyFill="1" applyBorder="1" applyAlignment="1">
      <alignment vertical="center" wrapText="1"/>
    </xf>
    <xf numFmtId="186" fontId="5" fillId="35" borderId="15" xfId="43" applyFont="1" applyFill="1" applyBorder="1" applyAlignment="1">
      <alignment horizontal="center" vertical="center"/>
    </xf>
    <xf numFmtId="2" fontId="5" fillId="35" borderId="15" xfId="43" applyNumberFormat="1" applyFont="1" applyFill="1" applyBorder="1" applyAlignment="1">
      <alignment horizontal="center" vertical="center"/>
    </xf>
    <xf numFmtId="4" fontId="5" fillId="35" borderId="10" xfId="43" applyNumberFormat="1" applyFont="1" applyFill="1" applyBorder="1" applyAlignment="1">
      <alignment horizontal="right" vertical="center"/>
    </xf>
    <xf numFmtId="49" fontId="5" fillId="38" borderId="12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0" fontId="5" fillId="35" borderId="27" xfId="54" applyFont="1" applyFill="1" applyBorder="1" applyAlignment="1">
      <alignment vertical="center" wrapText="1"/>
      <protection/>
    </xf>
    <xf numFmtId="49" fontId="5" fillId="35" borderId="12" xfId="54" applyNumberFormat="1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vertical="center" wrapText="1"/>
      <protection/>
    </xf>
    <xf numFmtId="2" fontId="4" fillId="0" borderId="17" xfId="54" applyNumberFormat="1" applyFont="1" applyFill="1" applyBorder="1" applyAlignment="1">
      <alignment horizontal="center" vertical="center"/>
      <protection/>
    </xf>
    <xf numFmtId="1" fontId="10" fillId="0" borderId="27" xfId="54" applyNumberFormat="1" applyFont="1" applyFill="1" applyBorder="1" applyAlignment="1">
      <alignment horizontal="center" vertical="center"/>
      <protection/>
    </xf>
    <xf numFmtId="1" fontId="10" fillId="0" borderId="11" xfId="54" applyNumberFormat="1" applyFont="1" applyFill="1" applyBorder="1" applyAlignment="1">
      <alignment horizontal="center" vertical="center"/>
      <protection/>
    </xf>
    <xf numFmtId="1" fontId="10" fillId="0" borderId="34" xfId="54" applyNumberFormat="1" applyFont="1" applyFill="1" applyBorder="1" applyAlignment="1">
      <alignment horizontal="center" vertical="center"/>
      <protection/>
    </xf>
    <xf numFmtId="1" fontId="10" fillId="0" borderId="16" xfId="54" applyNumberFormat="1" applyFont="1" applyFill="1" applyBorder="1" applyAlignment="1">
      <alignment horizontal="center" vertical="center"/>
      <protection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2" fontId="10" fillId="0" borderId="17" xfId="54" applyNumberFormat="1" applyFont="1" applyBorder="1" applyAlignment="1">
      <alignment horizontal="center" vertical="center"/>
      <protection/>
    </xf>
    <xf numFmtId="0" fontId="10" fillId="0" borderId="43" xfId="54" applyFont="1" applyFill="1" applyBorder="1" applyAlignment="1">
      <alignment vertical="center" wrapText="1"/>
      <protection/>
    </xf>
    <xf numFmtId="2" fontId="5" fillId="0" borderId="17" xfId="54" applyNumberFormat="1" applyFont="1" applyFill="1" applyBorder="1" applyAlignment="1">
      <alignment horizontal="center" vertical="center"/>
      <protection/>
    </xf>
    <xf numFmtId="4" fontId="10" fillId="0" borderId="17" xfId="54" applyNumberFormat="1" applyFont="1" applyFill="1" applyBorder="1" applyAlignment="1">
      <alignment horizontal="right" vertical="center"/>
      <protection/>
    </xf>
    <xf numFmtId="49" fontId="10" fillId="0" borderId="17" xfId="54" applyNumberFormat="1" applyFont="1" applyBorder="1" applyAlignment="1">
      <alignment horizontal="center" vertical="center"/>
      <protection/>
    </xf>
    <xf numFmtId="0" fontId="10" fillId="0" borderId="17" xfId="0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1" fontId="11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27" xfId="54" applyNumberFormat="1" applyFont="1" applyFill="1" applyBorder="1" applyAlignment="1">
      <alignment horizontal="center" vertical="center"/>
      <protection/>
    </xf>
    <xf numFmtId="2" fontId="10" fillId="0" borderId="11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10" fillId="0" borderId="16" xfId="54" applyNumberFormat="1" applyFont="1" applyBorder="1" applyAlignment="1">
      <alignment vertical="center"/>
      <protection/>
    </xf>
    <xf numFmtId="4" fontId="10" fillId="0" borderId="16" xfId="54" applyNumberFormat="1" applyFont="1" applyFill="1" applyBorder="1" applyAlignment="1">
      <alignment vertical="center"/>
      <protection/>
    </xf>
    <xf numFmtId="192" fontId="10" fillId="0" borderId="16" xfId="54" applyNumberFormat="1" applyFont="1" applyFill="1" applyBorder="1" applyAlignment="1">
      <alignment horizontal="right" vertical="center"/>
      <protection/>
    </xf>
    <xf numFmtId="0" fontId="10" fillId="0" borderId="17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vertical="center"/>
    </xf>
    <xf numFmtId="0" fontId="10" fillId="0" borderId="17" xfId="54" applyFont="1" applyBorder="1" applyAlignment="1">
      <alignment vertical="center" wrapText="1"/>
      <protection/>
    </xf>
    <xf numFmtId="49" fontId="4" fillId="0" borderId="17" xfId="54" applyNumberFormat="1" applyFont="1" applyFill="1" applyBorder="1" applyAlignment="1">
      <alignment horizontal="center" vertical="center"/>
      <protection/>
    </xf>
    <xf numFmtId="1" fontId="4" fillId="0" borderId="17" xfId="0" applyNumberFormat="1" applyFont="1" applyBorder="1" applyAlignment="1">
      <alignment horizontal="center" vertical="center"/>
    </xf>
    <xf numFmtId="1" fontId="10" fillId="39" borderId="17" xfId="0" applyNumberFormat="1" applyFont="1" applyFill="1" applyBorder="1" applyAlignment="1">
      <alignment horizontal="left" vertical="top" wrapText="1" shrinkToFit="1"/>
    </xf>
    <xf numFmtId="0" fontId="10" fillId="0" borderId="17" xfId="0" applyFont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vertical="top" wrapText="1" shrinkToFit="1"/>
    </xf>
    <xf numFmtId="1" fontId="10" fillId="39" borderId="17" xfId="0" applyNumberFormat="1" applyFont="1" applyFill="1" applyBorder="1" applyAlignment="1">
      <alignment vertical="top" wrapText="1" shrinkToFit="1"/>
    </xf>
    <xf numFmtId="1" fontId="4" fillId="0" borderId="17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vertical="top" wrapText="1"/>
    </xf>
    <xf numFmtId="2" fontId="10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0" fillId="0" borderId="17" xfId="54" applyFont="1" applyFill="1" applyBorder="1" applyAlignment="1">
      <alignment wrapText="1"/>
      <protection/>
    </xf>
    <xf numFmtId="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1" fontId="10" fillId="0" borderId="17" xfId="54" applyNumberFormat="1" applyFont="1" applyFill="1" applyBorder="1" applyAlignment="1">
      <alignment vertical="center" wrapText="1"/>
      <protection/>
    </xf>
    <xf numFmtId="49" fontId="5" fillId="0" borderId="34" xfId="0" applyNumberFormat="1" applyFont="1" applyFill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 textRotation="90" wrapText="1"/>
      <protection/>
    </xf>
    <xf numFmtId="4" fontId="5" fillId="0" borderId="14" xfId="0" applyNumberFormat="1" applyFont="1" applyFill="1" applyBorder="1" applyAlignment="1">
      <alignment vertical="center"/>
    </xf>
    <xf numFmtId="0" fontId="60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center" wrapText="1"/>
    </xf>
    <xf numFmtId="2" fontId="10" fillId="0" borderId="34" xfId="54" applyNumberFormat="1" applyFont="1" applyBorder="1" applyAlignment="1">
      <alignment horizontal="center" vertical="center"/>
      <protection/>
    </xf>
    <xf numFmtId="2" fontId="10" fillId="0" borderId="16" xfId="54" applyNumberFormat="1" applyFont="1" applyBorder="1" applyAlignment="1">
      <alignment horizontal="center" vertical="center"/>
      <protection/>
    </xf>
    <xf numFmtId="0" fontId="5" fillId="0" borderId="17" xfId="0" applyFont="1" applyFill="1" applyBorder="1" applyAlignment="1">
      <alignment vertical="center" wrapText="1"/>
    </xf>
    <xf numFmtId="1" fontId="5" fillId="0" borderId="34" xfId="54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Fill="1" applyBorder="1" applyAlignment="1">
      <alignment vertical="top" wrapText="1"/>
    </xf>
    <xf numFmtId="0" fontId="61" fillId="0" borderId="13" xfId="0" applyFont="1" applyFill="1" applyBorder="1" applyAlignment="1">
      <alignment horizontal="justify" vertical="top" wrapText="1"/>
    </xf>
    <xf numFmtId="0" fontId="5" fillId="0" borderId="15" xfId="54" applyFont="1" applyFill="1" applyBorder="1" applyAlignment="1">
      <alignment vertical="center" wrapText="1"/>
      <protection/>
    </xf>
    <xf numFmtId="0" fontId="5" fillId="0" borderId="41" xfId="54" applyFont="1" applyBorder="1" applyAlignment="1">
      <alignment horizontal="right" vertical="center"/>
      <protection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5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10" fillId="0" borderId="41" xfId="54" applyFont="1" applyBorder="1" applyAlignment="1">
      <alignment horizontal="right" vertical="center"/>
      <protection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5" xfId="54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6" fillId="0" borderId="44" xfId="54" applyFont="1" applyFill="1" applyBorder="1" applyAlignment="1">
      <alignment vertical="center" wrapText="1"/>
      <protection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4" fontId="5" fillId="0" borderId="14" xfId="54" applyNumberFormat="1" applyFont="1" applyBorder="1" applyAlignment="1">
      <alignment vertical="center"/>
      <protection/>
    </xf>
    <xf numFmtId="1" fontId="5" fillId="0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14" xfId="0" applyNumberFormat="1" applyFont="1" applyFill="1" applyBorder="1" applyAlignment="1">
      <alignment horizontal="right" vertical="center"/>
    </xf>
    <xf numFmtId="1" fontId="5" fillId="0" borderId="13" xfId="54" applyNumberFormat="1" applyFont="1" applyFill="1" applyBorder="1" applyAlignment="1">
      <alignment vertical="center" wrapText="1"/>
      <protection/>
    </xf>
    <xf numFmtId="0" fontId="5" fillId="0" borderId="17" xfId="0" applyFont="1" applyBorder="1" applyAlignment="1">
      <alignment wrapText="1"/>
    </xf>
    <xf numFmtId="0" fontId="5" fillId="0" borderId="45" xfId="54" applyFont="1" applyFill="1" applyBorder="1" applyAlignment="1">
      <alignment vertical="center" wrapText="1"/>
      <protection/>
    </xf>
    <xf numFmtId="0" fontId="62" fillId="0" borderId="17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1" fontId="4" fillId="0" borderId="34" xfId="54" applyNumberFormat="1" applyFont="1" applyFill="1" applyBorder="1" applyAlignment="1">
      <alignment horizontal="center" vertical="center"/>
      <protection/>
    </xf>
    <xf numFmtId="2" fontId="11" fillId="0" borderId="13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top" wrapText="1"/>
    </xf>
    <xf numFmtId="10" fontId="6" fillId="34" borderId="46" xfId="54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2" fontId="10" fillId="0" borderId="32" xfId="54" applyNumberFormat="1" applyFont="1" applyFill="1" applyBorder="1" applyAlignment="1">
      <alignment horizontal="center" vertical="center"/>
      <protection/>
    </xf>
    <xf numFmtId="2" fontId="10" fillId="0" borderId="10" xfId="54" applyNumberFormat="1" applyFont="1" applyFill="1" applyBorder="1" applyAlignment="1">
      <alignment horizontal="center" vertical="center"/>
      <protection/>
    </xf>
    <xf numFmtId="1" fontId="4" fillId="0" borderId="12" xfId="54" applyNumberFormat="1" applyFont="1" applyFill="1" applyBorder="1" applyAlignment="1">
      <alignment horizontal="center" vertical="center"/>
      <protection/>
    </xf>
    <xf numFmtId="0" fontId="10" fillId="0" borderId="12" xfId="54" applyFont="1" applyBorder="1" applyAlignment="1">
      <alignment vertical="center" wrapText="1"/>
      <protection/>
    </xf>
    <xf numFmtId="49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1" xfId="54" applyNumberFormat="1" applyFont="1" applyFill="1" applyBorder="1" applyAlignment="1">
      <alignment horizontal="right" vertical="center"/>
      <protection/>
    </xf>
    <xf numFmtId="187" fontId="4" fillId="0" borderId="13" xfId="64" applyFont="1" applyFill="1" applyBorder="1" applyAlignment="1">
      <alignment horizontal="right" vertical="center"/>
    </xf>
    <xf numFmtId="2" fontId="5" fillId="0" borderId="13" xfId="54" applyNumberFormat="1" applyFont="1" applyFill="1" applyBorder="1" applyAlignment="1">
      <alignment horizontal="right" vertical="center"/>
      <protection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10" fillId="0" borderId="15" xfId="54" applyNumberFormat="1" applyFont="1" applyFill="1" applyBorder="1" applyAlignment="1">
      <alignment horizontal="center" vertical="center"/>
      <protection/>
    </xf>
    <xf numFmtId="2" fontId="10" fillId="0" borderId="32" xfId="0" applyNumberFormat="1" applyFont="1" applyFill="1" applyBorder="1" applyAlignment="1">
      <alignment horizontal="center" vertical="center"/>
    </xf>
    <xf numFmtId="1" fontId="10" fillId="0" borderId="15" xfId="54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17" xfId="54" applyFont="1" applyFill="1" applyBorder="1" applyAlignment="1">
      <alignment wrapText="1"/>
      <protection/>
    </xf>
    <xf numFmtId="4" fontId="4" fillId="0" borderId="16" xfId="54" applyNumberFormat="1" applyFont="1" applyFill="1" applyBorder="1" applyAlignment="1">
      <alignment vertical="center"/>
      <protection/>
    </xf>
    <xf numFmtId="4" fontId="13" fillId="0" borderId="14" xfId="54" applyNumberFormat="1" applyFont="1" applyFill="1" applyBorder="1" applyAlignment="1">
      <alignment horizontal="center" vertical="center"/>
      <protection/>
    </xf>
    <xf numFmtId="10" fontId="10" fillId="0" borderId="17" xfId="54" applyNumberFormat="1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top" wrapText="1" shrinkToFit="1"/>
    </xf>
    <xf numFmtId="1" fontId="4" fillId="0" borderId="12" xfId="0" applyNumberFormat="1" applyFont="1" applyFill="1" applyBorder="1" applyAlignment="1">
      <alignment vertical="top" wrapText="1" shrinkToFit="1"/>
    </xf>
    <xf numFmtId="2" fontId="4" fillId="0" borderId="11" xfId="54" applyNumberFormat="1" applyFont="1" applyFill="1" applyBorder="1" applyAlignment="1">
      <alignment horizontal="center" vertical="center"/>
      <protection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0" fontId="4" fillId="0" borderId="12" xfId="54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9" fontId="10" fillId="0" borderId="31" xfId="54" applyNumberFormat="1" applyFont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6" fillId="0" borderId="15" xfId="54" applyFont="1" applyFill="1" applyBorder="1" applyAlignment="1">
      <alignment vertical="center" wrapText="1"/>
      <protection/>
    </xf>
    <xf numFmtId="0" fontId="13" fillId="0" borderId="15" xfId="54" applyFont="1" applyFill="1" applyBorder="1" applyAlignment="1">
      <alignment vertical="center" wrapText="1"/>
      <protection/>
    </xf>
    <xf numFmtId="49" fontId="11" fillId="0" borderId="31" xfId="54" applyNumberFormat="1" applyFont="1" applyFill="1" applyBorder="1" applyAlignment="1">
      <alignment horizontal="center" vertical="center"/>
      <protection/>
    </xf>
    <xf numFmtId="2" fontId="11" fillId="0" borderId="15" xfId="0" applyNumberFormat="1" applyFont="1" applyFill="1" applyBorder="1" applyAlignment="1">
      <alignment horizontal="center" vertical="center"/>
    </xf>
    <xf numFmtId="0" fontId="12" fillId="0" borderId="15" xfId="54" applyFont="1" applyFill="1" applyBorder="1" applyAlignment="1">
      <alignment vertical="center" wrapText="1"/>
      <protection/>
    </xf>
    <xf numFmtId="2" fontId="4" fillId="0" borderId="17" xfId="0" applyNumberFormat="1" applyFont="1" applyBorder="1" applyAlignment="1">
      <alignment horizontal="center" vertical="center"/>
    </xf>
    <xf numFmtId="1" fontId="4" fillId="0" borderId="15" xfId="54" applyNumberFormat="1" applyFont="1" applyFill="1" applyBorder="1" applyAlignment="1">
      <alignment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5" fillId="35" borderId="13" xfId="0" applyNumberFormat="1" applyFont="1" applyFill="1" applyBorder="1" applyAlignment="1">
      <alignment horizontal="right" vertical="center"/>
    </xf>
    <xf numFmtId="2" fontId="5" fillId="36" borderId="13" xfId="0" applyNumberFormat="1" applyFont="1" applyFill="1" applyBorder="1" applyAlignment="1">
      <alignment horizontal="right" vertical="center"/>
    </xf>
    <xf numFmtId="49" fontId="6" fillId="37" borderId="14" xfId="0" applyNumberFormat="1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/>
    </xf>
    <xf numFmtId="49" fontId="5" fillId="35" borderId="11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2" fontId="4" fillId="0" borderId="14" xfId="54" applyNumberFormat="1" applyFont="1" applyFill="1" applyBorder="1" applyAlignment="1">
      <alignment vertical="center"/>
      <protection/>
    </xf>
    <xf numFmtId="2" fontId="10" fillId="0" borderId="16" xfId="54" applyNumberFormat="1" applyFont="1" applyFill="1" applyBorder="1" applyAlignment="1">
      <alignment vertical="center"/>
      <protection/>
    </xf>
    <xf numFmtId="2" fontId="10" fillId="0" borderId="14" xfId="54" applyNumberFormat="1" applyFont="1" applyFill="1" applyBorder="1" applyAlignment="1">
      <alignment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1" fontId="4" fillId="0" borderId="17" xfId="54" applyNumberFormat="1" applyFont="1" applyFill="1" applyBorder="1" applyAlignment="1">
      <alignment horizontal="left" vertical="center" wrapText="1"/>
      <protection/>
    </xf>
    <xf numFmtId="49" fontId="11" fillId="0" borderId="0" xfId="54" applyNumberFormat="1" applyFont="1" applyFill="1" applyBorder="1" applyAlignment="1">
      <alignment horizontal="center" vertical="center"/>
      <protection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2" fontId="4" fillId="0" borderId="10" xfId="54" applyNumberFormat="1" applyFont="1" applyBorder="1" applyAlignment="1">
      <alignment horizontal="center" vertical="center"/>
      <protection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2" fontId="4" fillId="38" borderId="32" xfId="54" applyNumberFormat="1" applyFont="1" applyFill="1" applyBorder="1" applyAlignment="1">
      <alignment horizontal="center" vertical="center"/>
      <protection/>
    </xf>
    <xf numFmtId="2" fontId="4" fillId="38" borderId="10" xfId="54" applyNumberFormat="1" applyFont="1" applyFill="1" applyBorder="1" applyAlignment="1">
      <alignment horizontal="center" vertical="center"/>
      <protection/>
    </xf>
    <xf numFmtId="49" fontId="4" fillId="38" borderId="1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5" fillId="0" borderId="10" xfId="54" applyNumberFormat="1" applyFont="1" applyBorder="1" applyAlignment="1">
      <alignment horizontal="center" vertical="center"/>
      <protection/>
    </xf>
    <xf numFmtId="2" fontId="5" fillId="0" borderId="1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2" fontId="10" fillId="0" borderId="10" xfId="54" applyNumberFormat="1" applyFont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right" vertical="center"/>
      <protection/>
    </xf>
    <xf numFmtId="10" fontId="4" fillId="35" borderId="12" xfId="54" applyNumberFormat="1" applyFont="1" applyFill="1" applyBorder="1" applyAlignment="1">
      <alignment horizontal="right" vertical="center"/>
      <protection/>
    </xf>
    <xf numFmtId="192" fontId="11" fillId="0" borderId="0" xfId="54" applyNumberFormat="1" applyFont="1" applyFill="1" applyBorder="1" applyAlignment="1">
      <alignment horizontal="right" vertical="center"/>
      <protection/>
    </xf>
    <xf numFmtId="10" fontId="10" fillId="35" borderId="12" xfId="54" applyNumberFormat="1" applyFont="1" applyFill="1" applyBorder="1" applyAlignment="1">
      <alignment horizontal="right" vertical="center"/>
      <protection/>
    </xf>
    <xf numFmtId="1" fontId="4" fillId="0" borderId="15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10" fontId="11" fillId="0" borderId="27" xfId="0" applyNumberFormat="1" applyFont="1" applyFill="1" applyBorder="1" applyAlignment="1">
      <alignment horizontal="right" vertical="center"/>
    </xf>
    <xf numFmtId="1" fontId="5" fillId="0" borderId="15" xfId="54" applyNumberFormat="1" applyFont="1" applyFill="1" applyBorder="1" applyAlignment="1">
      <alignment horizontal="center" vertical="center"/>
      <protection/>
    </xf>
    <xf numFmtId="4" fontId="5" fillId="0" borderId="14" xfId="54" applyNumberFormat="1" applyFont="1" applyBorder="1" applyAlignment="1">
      <alignment horizontal="center" vertical="center"/>
      <protection/>
    </xf>
    <xf numFmtId="10" fontId="5" fillId="0" borderId="27" xfId="0" applyNumberFormat="1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horizontal="right" vertical="center"/>
    </xf>
    <xf numFmtId="0" fontId="5" fillId="38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54" applyFont="1" applyFill="1" applyAlignment="1">
      <alignment horizontal="right" wrapText="1"/>
      <protection/>
    </xf>
    <xf numFmtId="0" fontId="4" fillId="0" borderId="0" xfId="0" applyFont="1" applyFill="1" applyAlignment="1">
      <alignment horizontal="right" vertical="top" wrapText="1"/>
    </xf>
    <xf numFmtId="49" fontId="5" fillId="0" borderId="36" xfId="54" applyNumberFormat="1" applyFont="1" applyBorder="1" applyAlignment="1">
      <alignment horizontal="center" wrapText="1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7" xfId="54" applyFont="1" applyBorder="1" applyAlignment="1">
      <alignment horizontal="center" vertical="center"/>
      <protection/>
    </xf>
    <xf numFmtId="4" fontId="4" fillId="0" borderId="15" xfId="54" applyNumberFormat="1" applyFont="1" applyBorder="1" applyAlignment="1">
      <alignment horizontal="center" vertical="center" wrapText="1"/>
      <protection/>
    </xf>
    <xf numFmtId="4" fontId="4" fillId="0" borderId="17" xfId="54" applyNumberFormat="1" applyFont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>
      <alignment horizontal="right" wrapText="1"/>
      <protection/>
    </xf>
    <xf numFmtId="0" fontId="5" fillId="0" borderId="0" xfId="54" applyFont="1" applyFill="1" applyAlignment="1">
      <alignment horizontal="center" wrapText="1"/>
      <protection/>
    </xf>
    <xf numFmtId="0" fontId="12" fillId="0" borderId="29" xfId="54" applyFont="1" applyBorder="1" applyAlignment="1">
      <alignment horizontal="center" vertical="center" textRotation="90" wrapText="1"/>
      <protection/>
    </xf>
    <xf numFmtId="0" fontId="12" fillId="0" borderId="14" xfId="54" applyFont="1" applyBorder="1" applyAlignment="1">
      <alignment horizontal="center" vertical="center" textRotation="90" wrapText="1"/>
      <protection/>
    </xf>
    <xf numFmtId="0" fontId="6" fillId="33" borderId="0" xfId="54" applyFont="1" applyFill="1" applyAlignment="1">
      <alignment horizontal="center" wrapText="1"/>
      <protection/>
    </xf>
    <xf numFmtId="0" fontId="4" fillId="33" borderId="0" xfId="54" applyFont="1" applyFill="1" applyAlignment="1">
      <alignment horizontal="right" wrapText="1"/>
      <protection/>
    </xf>
    <xf numFmtId="0" fontId="5" fillId="0" borderId="0" xfId="54" applyFont="1" applyFill="1" applyBorder="1" applyAlignment="1">
      <alignment horizontal="center" wrapText="1"/>
      <protection/>
    </xf>
    <xf numFmtId="4" fontId="4" fillId="0" borderId="10" xfId="54" applyNumberFormat="1" applyFont="1" applyBorder="1" applyAlignment="1">
      <alignment horizontal="center" vertical="center" wrapText="1"/>
      <protection/>
    </xf>
    <xf numFmtId="4" fontId="4" fillId="0" borderId="16" xfId="54" applyNumberFormat="1" applyFont="1" applyBorder="1" applyAlignment="1">
      <alignment horizontal="center" vertical="center" wrapText="1"/>
      <protection/>
    </xf>
    <xf numFmtId="0" fontId="4" fillId="37" borderId="29" xfId="54" applyFont="1" applyFill="1" applyBorder="1" applyAlignment="1">
      <alignment horizontal="center" vertical="center"/>
      <protection/>
    </xf>
    <xf numFmtId="0" fontId="4" fillId="37" borderId="14" xfId="54" applyFont="1" applyFill="1" applyBorder="1" applyAlignment="1">
      <alignment horizontal="center" vertical="center"/>
      <protection/>
    </xf>
    <xf numFmtId="0" fontId="4" fillId="34" borderId="32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5" fillId="33" borderId="0" xfId="54" applyFont="1" applyFill="1" applyAlignment="1">
      <alignment horizontal="right" wrapText="1"/>
      <protection/>
    </xf>
    <xf numFmtId="2" fontId="5" fillId="35" borderId="32" xfId="54" applyNumberFormat="1" applyFont="1" applyFill="1" applyBorder="1" applyAlignment="1">
      <alignment horizontal="center" vertical="center"/>
      <protection/>
    </xf>
    <xf numFmtId="2" fontId="5" fillId="35" borderId="10" xfId="54" applyNumberFormat="1" applyFont="1" applyFill="1" applyBorder="1" applyAlignment="1">
      <alignment horizontal="center" vertical="center"/>
      <protection/>
    </xf>
    <xf numFmtId="49" fontId="5" fillId="0" borderId="29" xfId="54" applyNumberFormat="1" applyFont="1" applyBorder="1" applyAlignment="1">
      <alignment horizontal="center" wrapText="1"/>
      <protection/>
    </xf>
    <xf numFmtId="49" fontId="5" fillId="0" borderId="14" xfId="54" applyNumberFormat="1" applyFont="1" applyBorder="1" applyAlignment="1">
      <alignment horizontal="center" wrapText="1"/>
      <protection/>
    </xf>
    <xf numFmtId="2" fontId="6" fillId="36" borderId="47" xfId="54" applyNumberFormat="1" applyFont="1" applyFill="1" applyBorder="1" applyAlignment="1">
      <alignment horizontal="center" vertical="center"/>
      <protection/>
    </xf>
    <xf numFmtId="2" fontId="6" fillId="36" borderId="20" xfId="54" applyNumberFormat="1" applyFont="1" applyFill="1" applyBorder="1" applyAlignment="1">
      <alignment horizontal="center" vertical="center"/>
      <protection/>
    </xf>
    <xf numFmtId="2" fontId="4" fillId="37" borderId="29" xfId="54" applyNumberFormat="1" applyFont="1" applyFill="1" applyBorder="1" applyAlignment="1">
      <alignment horizontal="center" vertical="center"/>
      <protection/>
    </xf>
    <xf numFmtId="2" fontId="4" fillId="37" borderId="14" xfId="54" applyNumberFormat="1" applyFont="1" applyFill="1" applyBorder="1" applyAlignment="1">
      <alignment horizontal="center" vertical="center"/>
      <protection/>
    </xf>
    <xf numFmtId="49" fontId="5" fillId="35" borderId="32" xfId="54" applyNumberFormat="1" applyFont="1" applyFill="1" applyBorder="1" applyAlignment="1">
      <alignment horizontal="center" vertical="center"/>
      <protection/>
    </xf>
    <xf numFmtId="49" fontId="5" fillId="35" borderId="10" xfId="54" applyNumberFormat="1" applyFont="1" applyFill="1" applyBorder="1" applyAlignment="1">
      <alignment horizontal="center" vertical="center"/>
      <protection/>
    </xf>
    <xf numFmtId="2" fontId="5" fillId="35" borderId="27" xfId="54" applyNumberFormat="1" applyFont="1" applyFill="1" applyBorder="1" applyAlignment="1">
      <alignment horizontal="center" vertical="center"/>
      <protection/>
    </xf>
    <xf numFmtId="2" fontId="5" fillId="35" borderId="11" xfId="54" applyNumberFormat="1" applyFont="1" applyFill="1" applyBorder="1" applyAlignment="1">
      <alignment horizontal="center" vertical="center"/>
      <protection/>
    </xf>
    <xf numFmtId="4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 wrapText="1"/>
      <protection/>
    </xf>
    <xf numFmtId="2" fontId="6" fillId="36" borderId="48" xfId="54" applyNumberFormat="1" applyFont="1" applyFill="1" applyBorder="1" applyAlignment="1">
      <alignment horizontal="center" vertical="center"/>
      <protection/>
    </xf>
    <xf numFmtId="2" fontId="6" fillId="36" borderId="33" xfId="54" applyNumberFormat="1" applyFont="1" applyFill="1" applyBorder="1" applyAlignment="1">
      <alignment horizontal="center" vertical="center"/>
      <protection/>
    </xf>
    <xf numFmtId="2" fontId="6" fillId="37" borderId="29" xfId="54" applyNumberFormat="1" applyFont="1" applyFill="1" applyBorder="1" applyAlignment="1">
      <alignment horizontal="center" vertical="center"/>
      <protection/>
    </xf>
    <xf numFmtId="2" fontId="6" fillId="37" borderId="14" xfId="54" applyNumberFormat="1" applyFont="1" applyFill="1" applyBorder="1" applyAlignment="1">
      <alignment horizontal="center" vertical="center"/>
      <protection/>
    </xf>
    <xf numFmtId="49" fontId="5" fillId="35" borderId="15" xfId="54" applyNumberFormat="1" applyFont="1" applyFill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 textRotation="90" wrapText="1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7" fillId="33" borderId="0" xfId="54" applyFont="1" applyFill="1" applyAlignment="1">
      <alignment horizontal="center" wrapText="1"/>
      <protection/>
    </xf>
    <xf numFmtId="49" fontId="4" fillId="0" borderId="36" xfId="54" applyNumberFormat="1" applyFont="1" applyBorder="1" applyAlignment="1">
      <alignment horizontal="center" wrapText="1"/>
      <protection/>
    </xf>
    <xf numFmtId="49" fontId="5" fillId="35" borderId="29" xfId="54" applyNumberFormat="1" applyFont="1" applyFill="1" applyBorder="1" applyAlignment="1">
      <alignment horizontal="center" vertical="center"/>
      <protection/>
    </xf>
    <xf numFmtId="49" fontId="5" fillId="35" borderId="14" xfId="54" applyNumberFormat="1" applyFont="1" applyFill="1" applyBorder="1" applyAlignment="1">
      <alignment horizontal="center" vertical="center"/>
      <protection/>
    </xf>
    <xf numFmtId="4" fontId="4" fillId="0" borderId="32" xfId="54" applyNumberFormat="1" applyFont="1" applyBorder="1" applyAlignment="1">
      <alignment horizontal="center" vertical="center" wrapText="1"/>
      <protection/>
    </xf>
    <xf numFmtId="4" fontId="4" fillId="0" borderId="34" xfId="54" applyNumberFormat="1" applyFont="1" applyBorder="1" applyAlignment="1">
      <alignment horizontal="center" vertical="center" wrapText="1"/>
      <protection/>
    </xf>
    <xf numFmtId="0" fontId="4" fillId="34" borderId="29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49" fontId="18" fillId="42" borderId="29" xfId="54" applyNumberFormat="1" applyFont="1" applyFill="1" applyBorder="1" applyAlignment="1">
      <alignment horizontal="center" vertical="center"/>
      <protection/>
    </xf>
    <xf numFmtId="49" fontId="18" fillId="42" borderId="14" xfId="54" applyNumberFormat="1" applyFont="1" applyFill="1" applyBorder="1" applyAlignment="1">
      <alignment horizontal="center" vertical="center"/>
      <protection/>
    </xf>
    <xf numFmtId="0" fontId="12" fillId="42" borderId="29" xfId="54" applyFont="1" applyFill="1" applyBorder="1" applyAlignment="1">
      <alignment horizontal="center" vertical="center"/>
      <protection/>
    </xf>
    <xf numFmtId="0" fontId="12" fillId="42" borderId="14" xfId="54" applyFont="1" applyFill="1" applyBorder="1" applyAlignment="1">
      <alignment horizontal="center" vertical="center"/>
      <protection/>
    </xf>
    <xf numFmtId="0" fontId="18" fillId="42" borderId="29" xfId="54" applyFont="1" applyFill="1" applyBorder="1" applyAlignment="1">
      <alignment horizontal="center" vertical="center"/>
      <protection/>
    </xf>
    <xf numFmtId="0" fontId="18" fillId="42" borderId="14" xfId="54" applyFont="1" applyFill="1" applyBorder="1" applyAlignment="1">
      <alignment horizontal="center" vertical="center"/>
      <protection/>
    </xf>
    <xf numFmtId="49" fontId="6" fillId="37" borderId="29" xfId="54" applyNumberFormat="1" applyFont="1" applyFill="1" applyBorder="1" applyAlignment="1">
      <alignment horizontal="center" vertical="center"/>
      <protection/>
    </xf>
    <xf numFmtId="49" fontId="6" fillId="37" borderId="14" xfId="54" applyNumberFormat="1" applyFont="1" applyFill="1" applyBorder="1" applyAlignment="1">
      <alignment horizontal="center" vertical="center"/>
      <protection/>
    </xf>
    <xf numFmtId="49" fontId="17" fillId="42" borderId="29" xfId="54" applyNumberFormat="1" applyFont="1" applyFill="1" applyBorder="1" applyAlignment="1">
      <alignment horizontal="center" vertical="center"/>
      <protection/>
    </xf>
    <xf numFmtId="49" fontId="17" fillId="42" borderId="14" xfId="54" applyNumberFormat="1" applyFont="1" applyFill="1" applyBorder="1" applyAlignment="1">
      <alignment horizontal="center" vertical="center"/>
      <protection/>
    </xf>
    <xf numFmtId="49" fontId="5" fillId="38" borderId="29" xfId="54" applyNumberFormat="1" applyFont="1" applyFill="1" applyBorder="1" applyAlignment="1">
      <alignment horizontal="center" vertical="center"/>
      <protection/>
    </xf>
    <xf numFmtId="49" fontId="5" fillId="38" borderId="14" xfId="54" applyNumberFormat="1" applyFont="1" applyFill="1" applyBorder="1" applyAlignment="1">
      <alignment horizontal="center" vertical="center"/>
      <protection/>
    </xf>
    <xf numFmtId="49" fontId="13" fillId="42" borderId="29" xfId="0" applyNumberFormat="1" applyFont="1" applyFill="1" applyBorder="1" applyAlignment="1">
      <alignment horizontal="center" vertical="center"/>
    </xf>
    <xf numFmtId="49" fontId="13" fillId="42" borderId="14" xfId="0" applyNumberFormat="1" applyFont="1" applyFill="1" applyBorder="1" applyAlignment="1">
      <alignment horizontal="center" vertical="center"/>
    </xf>
    <xf numFmtId="0" fontId="4" fillId="34" borderId="34" xfId="54" applyFont="1" applyFill="1" applyBorder="1" applyAlignment="1">
      <alignment horizontal="center" vertical="center"/>
      <protection/>
    </xf>
    <xf numFmtId="0" fontId="4" fillId="34" borderId="16" xfId="54" applyFont="1" applyFill="1" applyBorder="1" applyAlignment="1">
      <alignment horizontal="center" vertical="center"/>
      <protection/>
    </xf>
    <xf numFmtId="49" fontId="13" fillId="43" borderId="29" xfId="0" applyNumberFormat="1" applyFont="1" applyFill="1" applyBorder="1" applyAlignment="1">
      <alignment horizontal="center" vertical="center" shrinkToFit="1"/>
    </xf>
    <xf numFmtId="49" fontId="13" fillId="43" borderId="14" xfId="0" applyNumberFormat="1" applyFont="1" applyFill="1" applyBorder="1" applyAlignment="1">
      <alignment horizontal="center" vertical="center" shrinkToFit="1"/>
    </xf>
    <xf numFmtId="49" fontId="5" fillId="38" borderId="32" xfId="54" applyNumberFormat="1" applyFont="1" applyFill="1" applyBorder="1" applyAlignment="1">
      <alignment horizontal="center" vertical="center"/>
      <protection/>
    </xf>
    <xf numFmtId="49" fontId="5" fillId="38" borderId="10" xfId="54" applyNumberFormat="1" applyFont="1" applyFill="1" applyBorder="1" applyAlignment="1">
      <alignment horizontal="center" vertical="center"/>
      <protection/>
    </xf>
    <xf numFmtId="49" fontId="4" fillId="43" borderId="29" xfId="54" applyNumberFormat="1" applyFont="1" applyFill="1" applyBorder="1" applyAlignment="1">
      <alignment horizontal="center" vertical="center"/>
      <protection/>
    </xf>
    <xf numFmtId="49" fontId="4" fillId="43" borderId="14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изменения в бюджет 2008 Сред.р. от авгус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54;&#1041;&#1065;&#1048;&#1049;%20&#1050;&#1040;&#1058;&#1040;&#1051;&#1054;&#1043;\Minigalimova\&#1054;&#1058;&#1063;&#1025;&#1058;&#1067;\2016\&#1060;&#1080;&#1085;&#1072;&#1085;&#1089;&#1080;&#1088;&#1086;&#1074;&#1072;&#1085;&#1080;&#1077;%20&#1087;&#1086;%20&#1091;&#1095;&#1088;&#1077;&#1078;&#1076;&#1077;&#1085;&#1080;&#1103;&#1084;%20&#1079;&#1072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73;&#1102;&#1076;&#1078;&#1077;&#1090;%202016\&#1041;&#1070;&#1044;&#1046;&#1045;&#1058;%20&#1048;&#1047;&#1052;&#1045;&#1053;&#1045;&#1053;&#1048;&#1071;%20_&#1044;&#1045;&#1050;&#1040;&#1041;&#1056;&#1068;\&#1060;&#1080;&#1085;&#1072;&#1085;&#1089;&#1080;&#1088;&#1086;&#1074;&#1072;&#1085;&#1080;&#1077;%20&#1087;&#1086;%20&#1091;&#1095;&#1088;&#1077;&#1078;&#1076;&#1077;&#1085;&#1080;&#1103;&#1084;%20&#1079;&#1072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&#1086;&#1073;&#1097;&#1080;&#1081;%20&#1082;&#1072;&#1090;&#1072;&#1083;&#1086;&#1075;\&#1073;&#1102;&#1076;&#1078;&#1077;&#1090;%202017\&#1080;&#1079;&#1084;&#1077;&#1085;&#1077;&#1085;&#1080;&#1103;%20&#1076;&#1077;&#1082;&#1072;&#1073;&#1088;&#1100;\&#1060;&#1080;&#1085;&#1072;&#1085;&#1089;&#1080;&#1088;&#1086;&#1074;&#1072;&#1085;&#1080;&#1077;%20&#1087;&#1086;%20&#1091;&#1095;&#1088;&#1077;&#1078;&#1076;&#1077;&#1085;&#1080;&#1103;&#1084;%20&#1079;&#1072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2017\&#1080;&#1079;&#1084;&#1077;&#1085;&#1077;&#1085;&#1080;&#1103;%20&#1076;&#1077;&#1082;&#1072;&#1073;&#1088;&#1100;\&#1060;&#1080;&#1085;&#1072;&#1085;&#1089;&#1080;&#1088;&#1086;&#1074;&#1072;&#1085;&#1080;&#1077;%20&#1087;&#1086;%20&#1091;&#1095;&#1088;&#1077;&#1078;&#1076;&#1077;&#1085;&#1080;&#1103;&#1084;%20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, 8"/>
      <sheetName val="705_Ш"/>
      <sheetName val="525"/>
      <sheetName val="705_В"/>
      <sheetName val="705_Ц"/>
      <sheetName val="706"/>
      <sheetName val="706_И"/>
      <sheetName val="706_Б"/>
      <sheetName val="706_К"/>
      <sheetName val="706_М"/>
      <sheetName val="707"/>
      <sheetName val="708"/>
      <sheetName val="всего 2016"/>
      <sheetName val="форма 317"/>
      <sheetName val="Целев субвенции, субсидии"/>
      <sheetName val="лето"/>
      <sheetName val="форма 387"/>
      <sheetName val="ПОФ"/>
      <sheetName val="ЗАГС"/>
    </sheetNames>
    <sheetDataSet>
      <sheetData sheetId="3">
        <row r="31">
          <cell r="F31">
            <v>279100</v>
          </cell>
        </row>
      </sheetData>
      <sheetData sheetId="14">
        <row r="19">
          <cell r="F19">
            <v>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, 8"/>
      <sheetName val="705_Ш"/>
      <sheetName val="525"/>
      <sheetName val="705_В"/>
      <sheetName val="705_Ц"/>
      <sheetName val="706"/>
      <sheetName val="706_И"/>
      <sheetName val="706_Б"/>
      <sheetName val="706_К"/>
      <sheetName val="706_М"/>
      <sheetName val="707"/>
      <sheetName val="708"/>
      <sheetName val="всего 2016"/>
      <sheetName val="форма 317"/>
      <sheetName val="Целев субвенции, субсидии"/>
      <sheetName val="лето"/>
      <sheetName val="форма 387"/>
      <sheetName val="ПОФ"/>
      <sheetName val="ЗАГС"/>
    </sheetNames>
    <sheetDataSet>
      <sheetData sheetId="0">
        <row r="168">
          <cell r="G168">
            <v>61100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"/>
      <sheetName val="705_8"/>
      <sheetName val="705_В"/>
      <sheetName val="705_Ш"/>
      <sheetName val="705_И"/>
      <sheetName val="705_Ц"/>
      <sheetName val="705_Б"/>
      <sheetName val="705_К"/>
      <sheetName val="705_М"/>
      <sheetName val="707"/>
      <sheetName val="708"/>
      <sheetName val="всего 2017"/>
      <sheetName val="форма 317"/>
      <sheetName val="525"/>
      <sheetName val="форма 387"/>
      <sheetName val="жку и зп"/>
      <sheetName val="ВУС"/>
      <sheetName val="Лист1"/>
    </sheetNames>
    <sheetDataSet>
      <sheetData sheetId="0">
        <row r="249">
          <cell r="G249">
            <v>4162670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"/>
      <sheetName val="705_8"/>
      <sheetName val="705_В"/>
      <sheetName val="705_Ш"/>
      <sheetName val="705_И"/>
      <sheetName val="705_Ц"/>
      <sheetName val="705_Б"/>
      <sheetName val="705_К"/>
      <sheetName val="705_М"/>
      <sheetName val="707"/>
      <sheetName val="708"/>
      <sheetName val="всего 2017"/>
      <sheetName val="форма 317"/>
      <sheetName val="525"/>
      <sheetName val="форма 387"/>
      <sheetName val="жку и зп"/>
      <sheetName val="ВУС"/>
      <sheetName val="Лист1"/>
    </sheetNames>
    <sheetDataSet>
      <sheetData sheetId="0">
        <row r="304">
          <cell r="G304">
            <v>445500</v>
          </cell>
        </row>
        <row r="306">
          <cell r="G306">
            <v>27000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66"/>
  <sheetViews>
    <sheetView showGridLines="0" view="pageBreakPreview" zoomScaleSheetLayoutView="100" zoomScalePageLayoutView="0" workbookViewId="0" topLeftCell="A2">
      <selection activeCell="A2" sqref="A2:D2"/>
    </sheetView>
  </sheetViews>
  <sheetFormatPr defaultColWidth="9.140625" defaultRowHeight="12.75"/>
  <cols>
    <col min="1" max="1" width="75.7109375" style="8" customWidth="1"/>
    <col min="2" max="3" width="3.7109375" style="127" customWidth="1"/>
    <col min="4" max="4" width="13.140625" style="121" customWidth="1"/>
    <col min="5" max="16384" width="9.140625" style="8" customWidth="1"/>
  </cols>
  <sheetData>
    <row r="1" spans="1:4" s="398" customFormat="1" ht="93.75" customHeight="1" hidden="1">
      <c r="A1" s="1162" t="s">
        <v>213</v>
      </c>
      <c r="B1" s="1162"/>
      <c r="C1" s="1162"/>
      <c r="D1" s="1162"/>
    </row>
    <row r="2" spans="1:4" s="398" customFormat="1" ht="93.75" customHeight="1">
      <c r="A2" s="1160" t="s">
        <v>692</v>
      </c>
      <c r="B2" s="1160"/>
      <c r="C2" s="1160"/>
      <c r="D2" s="1160"/>
    </row>
    <row r="3" spans="1:4" s="398" customFormat="1" ht="14.25" customHeight="1">
      <c r="A3" s="1045"/>
      <c r="B3" s="1045"/>
      <c r="C3" s="1045"/>
      <c r="D3" s="1045"/>
    </row>
    <row r="4" spans="1:4" s="2" customFormat="1" ht="12.75" customHeight="1">
      <c r="A4" s="1169" t="s">
        <v>140</v>
      </c>
      <c r="B4" s="1169"/>
      <c r="C4" s="1169"/>
      <c r="D4" s="1169"/>
    </row>
    <row r="5" spans="1:4" s="2" customFormat="1" ht="12.75">
      <c r="A5" s="1161" t="s">
        <v>62</v>
      </c>
      <c r="B5" s="1161"/>
      <c r="C5" s="1161"/>
      <c r="D5" s="1161"/>
    </row>
    <row r="6" spans="1:4" s="2" customFormat="1" ht="12.75" customHeight="1">
      <c r="A6" s="1161" t="s">
        <v>141</v>
      </c>
      <c r="B6" s="1161"/>
      <c r="C6" s="1161"/>
      <c r="D6" s="1161"/>
    </row>
    <row r="7" spans="1:4" s="2" customFormat="1" ht="12.75" customHeight="1">
      <c r="A7" s="129"/>
      <c r="B7" s="1161" t="s">
        <v>622</v>
      </c>
      <c r="C7" s="1161"/>
      <c r="D7" s="1161"/>
    </row>
    <row r="8" spans="1:4" s="2" customFormat="1" ht="12.75" customHeight="1">
      <c r="A8" s="131"/>
      <c r="B8" s="131"/>
      <c r="C8" s="131"/>
      <c r="D8" s="131"/>
    </row>
    <row r="9" spans="1:4" s="2" customFormat="1" ht="12.75" customHeight="1">
      <c r="A9" s="129"/>
      <c r="B9" s="131"/>
      <c r="C9" s="131"/>
      <c r="D9" s="131"/>
    </row>
    <row r="10" spans="1:4" s="2" customFormat="1" ht="12.75" customHeight="1">
      <c r="A10" s="1168" t="s">
        <v>133</v>
      </c>
      <c r="B10" s="1168"/>
      <c r="C10" s="1168"/>
      <c r="D10" s="1168"/>
    </row>
    <row r="11" spans="1:4" s="2" customFormat="1" ht="12.75" customHeight="1">
      <c r="A11" s="1170" t="s">
        <v>134</v>
      </c>
      <c r="B11" s="1170"/>
      <c r="C11" s="1170"/>
      <c r="D11" s="1170"/>
    </row>
    <row r="12" spans="1:4" s="2" customFormat="1" ht="12" customHeight="1">
      <c r="A12" s="1170" t="s">
        <v>293</v>
      </c>
      <c r="B12" s="1170"/>
      <c r="C12" s="1170"/>
      <c r="D12" s="1170"/>
    </row>
    <row r="13" spans="1:4" s="2" customFormat="1" ht="12.75">
      <c r="A13" s="129"/>
      <c r="B13" s="133"/>
      <c r="C13" s="133"/>
      <c r="D13" s="131" t="s">
        <v>143</v>
      </c>
    </row>
    <row r="14" spans="1:4" ht="12.75" customHeight="1">
      <c r="A14" s="1164" t="s">
        <v>5</v>
      </c>
      <c r="B14" s="1163"/>
      <c r="C14" s="1163"/>
      <c r="D14" s="1166" t="s">
        <v>59</v>
      </c>
    </row>
    <row r="15" spans="1:4" ht="84.75" customHeight="1">
      <c r="A15" s="1165"/>
      <c r="B15" s="10" t="s">
        <v>30</v>
      </c>
      <c r="C15" s="11" t="s">
        <v>31</v>
      </c>
      <c r="D15" s="1167"/>
    </row>
    <row r="16" spans="1:4" s="16" customFormat="1" ht="12.75">
      <c r="A16" s="12">
        <v>1</v>
      </c>
      <c r="B16" s="14">
        <v>2</v>
      </c>
      <c r="C16" s="14">
        <v>3</v>
      </c>
      <c r="D16" s="15">
        <v>4</v>
      </c>
    </row>
    <row r="17" spans="1:4" s="16" customFormat="1" ht="15.75">
      <c r="A17" s="273" t="s">
        <v>29</v>
      </c>
      <c r="B17" s="267"/>
      <c r="C17" s="267"/>
      <c r="D17" s="304">
        <v>388588.9967</v>
      </c>
    </row>
    <row r="18" spans="1:4" s="20" customFormat="1" ht="14.25">
      <c r="A18" s="45" t="s">
        <v>8</v>
      </c>
      <c r="B18" s="46" t="s">
        <v>35</v>
      </c>
      <c r="C18" s="46"/>
      <c r="D18" s="277">
        <v>97662.55000000002</v>
      </c>
    </row>
    <row r="19" spans="1:4" s="44" customFormat="1" ht="25.5">
      <c r="A19" s="311" t="s">
        <v>53</v>
      </c>
      <c r="B19" s="43" t="s">
        <v>35</v>
      </c>
      <c r="C19" s="43" t="s">
        <v>38</v>
      </c>
      <c r="D19" s="40">
        <v>4299</v>
      </c>
    </row>
    <row r="20" spans="1:4" s="44" customFormat="1" ht="38.25">
      <c r="A20" s="311" t="s">
        <v>55</v>
      </c>
      <c r="B20" s="43" t="s">
        <v>35</v>
      </c>
      <c r="C20" s="43" t="s">
        <v>36</v>
      </c>
      <c r="D20" s="40">
        <v>236</v>
      </c>
    </row>
    <row r="21" spans="1:4" s="44" customFormat="1" ht="38.25">
      <c r="A21" s="311" t="s">
        <v>9</v>
      </c>
      <c r="B21" s="43" t="s">
        <v>35</v>
      </c>
      <c r="C21" s="43" t="s">
        <v>10</v>
      </c>
      <c r="D21" s="40">
        <v>52059.6</v>
      </c>
    </row>
    <row r="22" spans="1:4" s="23" customFormat="1" ht="25.5">
      <c r="A22" s="311" t="s">
        <v>64</v>
      </c>
      <c r="B22" s="43" t="s">
        <v>35</v>
      </c>
      <c r="C22" s="43" t="s">
        <v>39</v>
      </c>
      <c r="D22" s="40">
        <v>13109.5</v>
      </c>
    </row>
    <row r="23" spans="1:4" s="44" customFormat="1" ht="12.75">
      <c r="A23" s="311" t="s">
        <v>11</v>
      </c>
      <c r="B23" s="43" t="s">
        <v>35</v>
      </c>
      <c r="C23" s="43" t="s">
        <v>42</v>
      </c>
      <c r="D23" s="40">
        <v>87.8</v>
      </c>
    </row>
    <row r="24" spans="1:4" s="44" customFormat="1" ht="22.5" customHeight="1">
      <c r="A24" s="311" t="s">
        <v>13</v>
      </c>
      <c r="B24" s="43" t="s">
        <v>35</v>
      </c>
      <c r="C24" s="43" t="s">
        <v>48</v>
      </c>
      <c r="D24" s="40">
        <v>27870.65</v>
      </c>
    </row>
    <row r="25" spans="1:4" s="44" customFormat="1" ht="14.25">
      <c r="A25" s="296" t="s">
        <v>202</v>
      </c>
      <c r="B25" s="184" t="s">
        <v>38</v>
      </c>
      <c r="C25" s="184"/>
      <c r="D25" s="302">
        <v>406.7</v>
      </c>
    </row>
    <row r="26" spans="1:4" s="44" customFormat="1" ht="12.75">
      <c r="A26" s="311" t="s">
        <v>102</v>
      </c>
      <c r="B26" s="43" t="s">
        <v>38</v>
      </c>
      <c r="C26" s="43" t="s">
        <v>36</v>
      </c>
      <c r="D26" s="40">
        <v>406.7</v>
      </c>
    </row>
    <row r="27" spans="1:4" s="20" customFormat="1" ht="28.5">
      <c r="A27" s="296" t="s">
        <v>14</v>
      </c>
      <c r="B27" s="46" t="s">
        <v>36</v>
      </c>
      <c r="C27" s="46"/>
      <c r="D27" s="277">
        <v>5370.7</v>
      </c>
    </row>
    <row r="28" spans="1:4" s="41" customFormat="1" ht="25.5">
      <c r="A28" s="311" t="s">
        <v>46</v>
      </c>
      <c r="B28" s="43" t="s">
        <v>36</v>
      </c>
      <c r="C28" s="43" t="s">
        <v>41</v>
      </c>
      <c r="D28" s="40">
        <v>3152.09</v>
      </c>
    </row>
    <row r="29" spans="1:4" s="41" customFormat="1" ht="25.5">
      <c r="A29" s="311" t="s">
        <v>104</v>
      </c>
      <c r="B29" s="43" t="s">
        <v>36</v>
      </c>
      <c r="C29" s="43" t="s">
        <v>45</v>
      </c>
      <c r="D29" s="40">
        <v>2218.6099999999997</v>
      </c>
    </row>
    <row r="30" spans="1:4" s="20" customFormat="1" ht="14.25">
      <c r="A30" s="45" t="s">
        <v>15</v>
      </c>
      <c r="B30" s="46" t="s">
        <v>10</v>
      </c>
      <c r="C30" s="46"/>
      <c r="D30" s="277">
        <v>13183.800000000001</v>
      </c>
    </row>
    <row r="31" spans="1:4" s="141" customFormat="1" ht="14.25" customHeight="1">
      <c r="A31" s="338" t="s">
        <v>103</v>
      </c>
      <c r="B31" s="43" t="s">
        <v>10</v>
      </c>
      <c r="C31" s="43" t="s">
        <v>37</v>
      </c>
      <c r="D31" s="40">
        <v>595.7</v>
      </c>
    </row>
    <row r="32" spans="1:4" s="141" customFormat="1" ht="14.25" customHeight="1" hidden="1">
      <c r="A32" s="338" t="s">
        <v>63</v>
      </c>
      <c r="B32" s="43" t="s">
        <v>10</v>
      </c>
      <c r="C32" s="43" t="s">
        <v>39</v>
      </c>
      <c r="D32" s="40">
        <v>0</v>
      </c>
    </row>
    <row r="33" spans="1:4" s="44" customFormat="1" ht="12.75">
      <c r="A33" s="311" t="s">
        <v>16</v>
      </c>
      <c r="B33" s="43" t="s">
        <v>10</v>
      </c>
      <c r="C33" s="43" t="s">
        <v>40</v>
      </c>
      <c r="D33" s="40">
        <v>2300</v>
      </c>
    </row>
    <row r="34" spans="1:4" s="44" customFormat="1" ht="12.75">
      <c r="A34" s="311" t="s">
        <v>50</v>
      </c>
      <c r="B34" s="43" t="s">
        <v>10</v>
      </c>
      <c r="C34" s="43" t="s">
        <v>41</v>
      </c>
      <c r="D34" s="40">
        <v>8886</v>
      </c>
    </row>
    <row r="35" spans="1:4" s="44" customFormat="1" ht="16.5" customHeight="1">
      <c r="A35" s="311" t="s">
        <v>47</v>
      </c>
      <c r="B35" s="43" t="s">
        <v>10</v>
      </c>
      <c r="C35" s="43" t="s">
        <v>44</v>
      </c>
      <c r="D35" s="40">
        <v>1402.1</v>
      </c>
    </row>
    <row r="36" spans="1:4" s="72" customFormat="1" ht="14.25">
      <c r="A36" s="59" t="s">
        <v>17</v>
      </c>
      <c r="B36" s="60" t="s">
        <v>37</v>
      </c>
      <c r="C36" s="60"/>
      <c r="D36" s="61">
        <v>68299.6</v>
      </c>
    </row>
    <row r="37" spans="1:4" s="97" customFormat="1" ht="16.5" customHeight="1">
      <c r="A37" s="321" t="s">
        <v>71</v>
      </c>
      <c r="B37" s="83" t="s">
        <v>37</v>
      </c>
      <c r="C37" s="83" t="s">
        <v>35</v>
      </c>
      <c r="D37" s="92">
        <v>6588</v>
      </c>
    </row>
    <row r="38" spans="1:4" s="79" customFormat="1" ht="16.5" customHeight="1">
      <c r="A38" s="321" t="s">
        <v>73</v>
      </c>
      <c r="B38" s="83" t="s">
        <v>37</v>
      </c>
      <c r="C38" s="83" t="s">
        <v>38</v>
      </c>
      <c r="D38" s="92">
        <v>43463.05</v>
      </c>
    </row>
    <row r="39" spans="1:4" s="79" customFormat="1" ht="12.75">
      <c r="A39" s="321" t="s">
        <v>60</v>
      </c>
      <c r="B39" s="83" t="s">
        <v>37</v>
      </c>
      <c r="C39" s="83" t="s">
        <v>36</v>
      </c>
      <c r="D39" s="92">
        <v>6289.049999999999</v>
      </c>
    </row>
    <row r="40" spans="1:4" s="79" customFormat="1" ht="12.75">
      <c r="A40" s="321" t="s">
        <v>76</v>
      </c>
      <c r="B40" s="83" t="s">
        <v>37</v>
      </c>
      <c r="C40" s="83" t="s">
        <v>37</v>
      </c>
      <c r="D40" s="92">
        <v>11959.5</v>
      </c>
    </row>
    <row r="41" spans="1:4" s="79" customFormat="1" ht="14.25">
      <c r="A41" s="327" t="s">
        <v>56</v>
      </c>
      <c r="B41" s="60" t="s">
        <v>39</v>
      </c>
      <c r="C41" s="60"/>
      <c r="D41" s="61">
        <v>4186.25</v>
      </c>
    </row>
    <row r="42" spans="1:4" s="79" customFormat="1" ht="15">
      <c r="A42" s="480" t="s">
        <v>57</v>
      </c>
      <c r="B42" s="83" t="s">
        <v>39</v>
      </c>
      <c r="C42" s="83" t="s">
        <v>37</v>
      </c>
      <c r="D42" s="92">
        <v>4186.25</v>
      </c>
    </row>
    <row r="43" spans="1:4" s="72" customFormat="1" ht="14.25">
      <c r="A43" s="59" t="s">
        <v>18</v>
      </c>
      <c r="B43" s="60" t="s">
        <v>19</v>
      </c>
      <c r="C43" s="60"/>
      <c r="D43" s="61">
        <v>156980.2</v>
      </c>
    </row>
    <row r="44" spans="1:4" s="97" customFormat="1" ht="12.75">
      <c r="A44" s="321" t="s">
        <v>20</v>
      </c>
      <c r="B44" s="83" t="s">
        <v>19</v>
      </c>
      <c r="C44" s="83" t="s">
        <v>35</v>
      </c>
      <c r="D44" s="92">
        <v>43844.6</v>
      </c>
    </row>
    <row r="45" spans="1:4" s="97" customFormat="1" ht="12.75">
      <c r="A45" s="321" t="s">
        <v>21</v>
      </c>
      <c r="B45" s="83" t="s">
        <v>19</v>
      </c>
      <c r="C45" s="83" t="s">
        <v>38</v>
      </c>
      <c r="D45" s="92">
        <v>59833.19999999999</v>
      </c>
    </row>
    <row r="46" spans="1:4" s="97" customFormat="1" ht="12.75">
      <c r="A46" s="321" t="s">
        <v>201</v>
      </c>
      <c r="B46" s="83" t="s">
        <v>19</v>
      </c>
      <c r="C46" s="83" t="s">
        <v>36</v>
      </c>
      <c r="D46" s="92">
        <v>34506.7</v>
      </c>
    </row>
    <row r="47" spans="1:4" s="97" customFormat="1" ht="12.75">
      <c r="A47" s="321" t="s">
        <v>22</v>
      </c>
      <c r="B47" s="83" t="s">
        <v>19</v>
      </c>
      <c r="C47" s="83" t="s">
        <v>19</v>
      </c>
      <c r="D47" s="92">
        <v>5825</v>
      </c>
    </row>
    <row r="48" spans="1:4" s="162" customFormat="1" ht="12.75">
      <c r="A48" s="321" t="s">
        <v>23</v>
      </c>
      <c r="B48" s="83" t="s">
        <v>19</v>
      </c>
      <c r="C48" s="83" t="s">
        <v>41</v>
      </c>
      <c r="D48" s="92">
        <v>12970.7</v>
      </c>
    </row>
    <row r="49" spans="1:4" s="97" customFormat="1" ht="14.25">
      <c r="A49" s="59" t="s">
        <v>52</v>
      </c>
      <c r="B49" s="60" t="s">
        <v>40</v>
      </c>
      <c r="C49" s="60"/>
      <c r="D49" s="61">
        <v>28692.246700000003</v>
      </c>
    </row>
    <row r="50" spans="1:4" s="72" customFormat="1" ht="12.75">
      <c r="A50" s="321" t="s">
        <v>24</v>
      </c>
      <c r="B50" s="83" t="s">
        <v>40</v>
      </c>
      <c r="C50" s="83" t="s">
        <v>35</v>
      </c>
      <c r="D50" s="92">
        <v>28692.246700000003</v>
      </c>
    </row>
    <row r="51" spans="1:4" s="91" customFormat="1" ht="15" customHeight="1" hidden="1">
      <c r="A51" s="321" t="s">
        <v>179</v>
      </c>
      <c r="B51" s="83" t="s">
        <v>40</v>
      </c>
      <c r="C51" s="83" t="s">
        <v>10</v>
      </c>
      <c r="D51" s="92">
        <v>0</v>
      </c>
    </row>
    <row r="52" spans="1:4" s="97" customFormat="1" ht="14.25">
      <c r="A52" s="59" t="s">
        <v>26</v>
      </c>
      <c r="B52" s="60" t="s">
        <v>43</v>
      </c>
      <c r="C52" s="60"/>
      <c r="D52" s="61">
        <v>5630.6</v>
      </c>
    </row>
    <row r="53" spans="1:4" s="97" customFormat="1" ht="12.75">
      <c r="A53" s="321" t="s">
        <v>27</v>
      </c>
      <c r="B53" s="83" t="s">
        <v>43</v>
      </c>
      <c r="C53" s="83" t="s">
        <v>35</v>
      </c>
      <c r="D53" s="92">
        <v>1878</v>
      </c>
    </row>
    <row r="54" spans="1:4" s="97" customFormat="1" ht="12.75">
      <c r="A54" s="321" t="s">
        <v>665</v>
      </c>
      <c r="B54" s="83" t="s">
        <v>43</v>
      </c>
      <c r="C54" s="83" t="s">
        <v>36</v>
      </c>
      <c r="D54" s="92">
        <v>656.2</v>
      </c>
    </row>
    <row r="55" spans="1:4" s="73" customFormat="1" ht="12.75">
      <c r="A55" s="321" t="s">
        <v>28</v>
      </c>
      <c r="B55" s="83" t="s">
        <v>43</v>
      </c>
      <c r="C55" s="83" t="s">
        <v>39</v>
      </c>
      <c r="D55" s="92">
        <v>3096.4</v>
      </c>
    </row>
    <row r="56" spans="1:4" s="72" customFormat="1" ht="14.25">
      <c r="A56" s="59" t="s">
        <v>658</v>
      </c>
      <c r="B56" s="60" t="s">
        <v>42</v>
      </c>
      <c r="C56" s="60"/>
      <c r="D56" s="61">
        <v>1358.8000000000002</v>
      </c>
    </row>
    <row r="57" spans="1:4" s="44" customFormat="1" ht="12.75">
      <c r="A57" s="321" t="s">
        <v>659</v>
      </c>
      <c r="B57" s="83" t="s">
        <v>42</v>
      </c>
      <c r="C57" s="83" t="s">
        <v>35</v>
      </c>
      <c r="D57" s="92">
        <v>937.7470000000001</v>
      </c>
    </row>
    <row r="58" spans="1:4" s="44" customFormat="1" ht="12.75">
      <c r="A58" s="321" t="str">
        <f>'ПРИЛОЖЕНИЕ № 4 (расх)'!A1200</f>
        <v>Массовый спорт</v>
      </c>
      <c r="B58" s="83" t="s">
        <v>42</v>
      </c>
      <c r="C58" s="83" t="s">
        <v>38</v>
      </c>
      <c r="D58" s="92">
        <v>421.053</v>
      </c>
    </row>
    <row r="59" spans="1:4" s="72" customFormat="1" ht="24" customHeight="1">
      <c r="A59" s="59" t="s">
        <v>51</v>
      </c>
      <c r="B59" s="60" t="s">
        <v>44</v>
      </c>
      <c r="C59" s="60"/>
      <c r="D59" s="61">
        <v>6427.55</v>
      </c>
    </row>
    <row r="60" spans="1:4" s="272" customFormat="1" ht="12.75">
      <c r="A60" s="321" t="s">
        <v>25</v>
      </c>
      <c r="B60" s="83" t="s">
        <v>44</v>
      </c>
      <c r="C60" s="83" t="s">
        <v>38</v>
      </c>
      <c r="D60" s="92">
        <v>6427.55</v>
      </c>
    </row>
    <row r="61" spans="1:4" s="114" customFormat="1" ht="28.5">
      <c r="A61" s="59" t="s">
        <v>49</v>
      </c>
      <c r="B61" s="60" t="s">
        <v>48</v>
      </c>
      <c r="C61" s="60"/>
      <c r="D61" s="61">
        <v>390</v>
      </c>
    </row>
    <row r="62" spans="1:4" s="114" customFormat="1" ht="15">
      <c r="A62" s="311" t="s">
        <v>54</v>
      </c>
      <c r="B62" s="43" t="s">
        <v>48</v>
      </c>
      <c r="C62" s="43" t="s">
        <v>35</v>
      </c>
      <c r="D62" s="40">
        <v>390</v>
      </c>
    </row>
    <row r="63" spans="1:4" ht="12.75">
      <c r="A63" s="115"/>
      <c r="B63" s="117"/>
      <c r="C63" s="117"/>
      <c r="D63" s="111"/>
    </row>
    <row r="64" spans="1:4" ht="18.75">
      <c r="A64" s="110"/>
      <c r="B64" s="120"/>
      <c r="C64" s="120"/>
      <c r="D64" s="113"/>
    </row>
    <row r="65" spans="1:4" ht="18.75">
      <c r="A65" s="112"/>
      <c r="B65" s="112"/>
      <c r="C65" s="123"/>
      <c r="D65" s="175"/>
    </row>
    <row r="66" spans="1:4" ht="15">
      <c r="A66" s="114"/>
      <c r="B66" s="114"/>
      <c r="C66" s="125"/>
      <c r="D66" s="118"/>
    </row>
  </sheetData>
  <sheetProtection/>
  <mergeCells count="12">
    <mergeCell ref="A5:D5"/>
    <mergeCell ref="A6:D6"/>
    <mergeCell ref="A2:D2"/>
    <mergeCell ref="B7:D7"/>
    <mergeCell ref="A1:D1"/>
    <mergeCell ref="B14:C14"/>
    <mergeCell ref="A14:A15"/>
    <mergeCell ref="D14:D15"/>
    <mergeCell ref="A10:D10"/>
    <mergeCell ref="A4:D4"/>
    <mergeCell ref="A11:D11"/>
    <mergeCell ref="A12:D12"/>
  </mergeCells>
  <printOptions horizontalCentered="1"/>
  <pageMargins left="0.15748031496062992" right="0.4330708661417323" top="0.31496062992125984" bottom="0.15748031496062992" header="0.2362204724409449" footer="0.15748031496062992"/>
  <pageSetup firstPageNumber="9" useFirstPageNumber="1" horizontalDpi="600" verticalDpi="600" orientation="portrait" paperSize="9" scale="75" r:id="rId1"/>
  <headerFooter alignWithMargins="0">
    <oddFooter>&amp;R&amp;8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34"/>
  <sheetViews>
    <sheetView showGridLines="0" zoomScaleSheetLayoutView="115" workbookViewId="0" topLeftCell="A3">
      <selection activeCell="A3" sqref="A3:I3"/>
    </sheetView>
  </sheetViews>
  <sheetFormatPr defaultColWidth="9.140625" defaultRowHeight="12.75"/>
  <cols>
    <col min="1" max="1" width="69.7109375" style="8" customWidth="1"/>
    <col min="2" max="2" width="4.28125" style="171" hidden="1" customWidth="1"/>
    <col min="3" max="3" width="4.140625" style="127" customWidth="1"/>
    <col min="4" max="4" width="4.421875" style="127" customWidth="1"/>
    <col min="5" max="6" width="9.7109375" style="8" customWidth="1"/>
    <col min="7" max="7" width="7.28125" style="127" customWidth="1"/>
    <col min="8" max="8" width="15.8515625" style="121" customWidth="1"/>
    <col min="9" max="9" width="14.00390625" style="121" hidden="1" customWidth="1"/>
    <col min="10" max="10" width="13.8515625" style="2" hidden="1" customWidth="1"/>
    <col min="11" max="16384" width="9.140625" style="8" customWidth="1"/>
  </cols>
  <sheetData>
    <row r="1" spans="1:10" s="2" customFormat="1" ht="89.25" customHeight="1" hidden="1">
      <c r="A1" s="1174" t="s">
        <v>172</v>
      </c>
      <c r="B1" s="1174"/>
      <c r="C1" s="1174"/>
      <c r="D1" s="1174"/>
      <c r="E1" s="1174"/>
      <c r="F1" s="1174"/>
      <c r="G1" s="1174"/>
      <c r="H1" s="1174"/>
      <c r="I1" s="1173"/>
      <c r="J1" s="1173"/>
    </row>
    <row r="2" spans="1:10" s="2" customFormat="1" ht="89.25" customHeight="1" hidden="1">
      <c r="A2" s="1174" t="s">
        <v>214</v>
      </c>
      <c r="B2" s="1174"/>
      <c r="C2" s="1174"/>
      <c r="D2" s="1174"/>
      <c r="E2" s="1174"/>
      <c r="F2" s="1174"/>
      <c r="G2" s="1174"/>
      <c r="H2" s="1174"/>
      <c r="I2" s="1173"/>
      <c r="J2" s="1173"/>
    </row>
    <row r="3" spans="1:10" s="2" customFormat="1" ht="83.25" customHeight="1">
      <c r="A3" s="1160" t="s">
        <v>693</v>
      </c>
      <c r="B3" s="1160"/>
      <c r="C3" s="1160"/>
      <c r="D3" s="1160"/>
      <c r="E3" s="1160"/>
      <c r="F3" s="1160"/>
      <c r="G3" s="1160"/>
      <c r="H3" s="1160"/>
      <c r="I3" s="1160"/>
      <c r="J3" s="359"/>
    </row>
    <row r="4" spans="1:10" s="2" customFormat="1" ht="9" customHeight="1">
      <c r="A4" s="129"/>
      <c r="B4" s="129"/>
      <c r="C4" s="411"/>
      <c r="D4" s="411"/>
      <c r="E4" s="411"/>
      <c r="F4" s="411"/>
      <c r="G4" s="411"/>
      <c r="H4" s="411"/>
      <c r="I4" s="359"/>
      <c r="J4" s="359"/>
    </row>
    <row r="5" spans="1:10" s="2" customFormat="1" ht="12.75" customHeight="1">
      <c r="A5" s="129"/>
      <c r="B5" s="129"/>
      <c r="C5" s="411"/>
      <c r="D5" s="411"/>
      <c r="E5" s="411"/>
      <c r="F5" s="411"/>
      <c r="G5" s="1184" t="s">
        <v>135</v>
      </c>
      <c r="H5" s="1184"/>
      <c r="I5" s="410"/>
      <c r="J5" s="410"/>
    </row>
    <row r="6" spans="1:10" s="2" customFormat="1" ht="12.75" customHeight="1">
      <c r="A6" s="129"/>
      <c r="B6" s="129"/>
      <c r="C6" s="1174" t="s">
        <v>62</v>
      </c>
      <c r="D6" s="1174"/>
      <c r="E6" s="1174"/>
      <c r="F6" s="1174"/>
      <c r="G6" s="1174"/>
      <c r="H6" s="1174"/>
      <c r="I6" s="130"/>
      <c r="J6" s="129"/>
    </row>
    <row r="7" spans="1:10" s="2" customFormat="1" ht="12.75" customHeight="1">
      <c r="A7" s="129"/>
      <c r="B7" s="129"/>
      <c r="C7" s="1174" t="s">
        <v>142</v>
      </c>
      <c r="D7" s="1174"/>
      <c r="E7" s="1174"/>
      <c r="F7" s="1174"/>
      <c r="G7" s="1174"/>
      <c r="H7" s="1174"/>
      <c r="I7" s="130"/>
      <c r="J7" s="129"/>
    </row>
    <row r="8" spans="1:10" s="2" customFormat="1" ht="12.75" customHeight="1">
      <c r="A8" s="129"/>
      <c r="B8" s="129"/>
      <c r="C8" s="413"/>
      <c r="D8" s="1161" t="s">
        <v>622</v>
      </c>
      <c r="E8" s="1161"/>
      <c r="F8" s="1161"/>
      <c r="G8" s="1161"/>
      <c r="H8" s="1161"/>
      <c r="I8" s="132"/>
      <c r="J8" s="132"/>
    </row>
    <row r="9" spans="1:10" s="2" customFormat="1" ht="7.5" customHeight="1">
      <c r="A9" s="129"/>
      <c r="B9" s="129"/>
      <c r="C9" s="129"/>
      <c r="D9" s="129"/>
      <c r="E9" s="129"/>
      <c r="F9" s="129"/>
      <c r="G9" s="129"/>
      <c r="H9" s="293"/>
      <c r="I9" s="131"/>
      <c r="J9" s="131"/>
    </row>
    <row r="10" spans="1:10" s="2" customFormat="1" ht="15.75" customHeight="1">
      <c r="A10" s="1170" t="s">
        <v>136</v>
      </c>
      <c r="B10" s="1170"/>
      <c r="C10" s="1170"/>
      <c r="D10" s="1170"/>
      <c r="E10" s="1170"/>
      <c r="F10" s="1170"/>
      <c r="G10" s="1170"/>
      <c r="H10" s="1170"/>
      <c r="I10" s="131"/>
      <c r="J10" s="131"/>
    </row>
    <row r="11" spans="1:10" s="2" customFormat="1" ht="15.75" customHeight="1">
      <c r="A11" s="1170" t="s">
        <v>160</v>
      </c>
      <c r="B11" s="1170"/>
      <c r="C11" s="1170"/>
      <c r="D11" s="1170"/>
      <c r="E11" s="1170"/>
      <c r="F11" s="1170"/>
      <c r="G11" s="1170"/>
      <c r="H11" s="1170"/>
      <c r="I11" s="131"/>
      <c r="J11" s="131"/>
    </row>
    <row r="12" spans="1:10" s="2" customFormat="1" ht="15" customHeight="1">
      <c r="A12" s="1170" t="s">
        <v>137</v>
      </c>
      <c r="B12" s="1170"/>
      <c r="C12" s="1170"/>
      <c r="D12" s="1170"/>
      <c r="E12" s="1170"/>
      <c r="F12" s="1170"/>
      <c r="G12" s="1170"/>
      <c r="H12" s="1170"/>
      <c r="I12" s="132"/>
      <c r="J12" s="132"/>
    </row>
    <row r="13" spans="1:10" s="2" customFormat="1" ht="16.5" customHeight="1">
      <c r="A13" s="1175" t="s">
        <v>320</v>
      </c>
      <c r="B13" s="1175"/>
      <c r="C13" s="1175"/>
      <c r="D13" s="1175"/>
      <c r="E13" s="1175"/>
      <c r="F13" s="1175"/>
      <c r="G13" s="1175"/>
      <c r="H13" s="1175"/>
      <c r="I13" s="134"/>
      <c r="J13" s="134" t="s">
        <v>34</v>
      </c>
    </row>
    <row r="14" spans="1:10" s="2" customFormat="1" ht="24" customHeight="1">
      <c r="A14" s="361"/>
      <c r="B14" s="360"/>
      <c r="C14" s="361"/>
      <c r="D14" s="361"/>
      <c r="E14" s="361"/>
      <c r="F14" s="361"/>
      <c r="G14" s="361"/>
      <c r="H14" s="131" t="s">
        <v>143</v>
      </c>
      <c r="I14" s="134"/>
      <c r="J14" s="134"/>
    </row>
    <row r="15" spans="1:10" ht="12.75" customHeight="1">
      <c r="A15" s="1164" t="s">
        <v>5</v>
      </c>
      <c r="B15" s="1163" t="s">
        <v>33</v>
      </c>
      <c r="C15" s="1187"/>
      <c r="D15" s="1163"/>
      <c r="E15" s="1163"/>
      <c r="F15" s="1163"/>
      <c r="G15" s="1188"/>
      <c r="H15" s="1176" t="s">
        <v>59</v>
      </c>
      <c r="I15" s="1176" t="s">
        <v>61</v>
      </c>
      <c r="J15" s="1166" t="s">
        <v>58</v>
      </c>
    </row>
    <row r="16" spans="1:10" ht="108" customHeight="1">
      <c r="A16" s="1165"/>
      <c r="B16" s="812" t="s">
        <v>6</v>
      </c>
      <c r="C16" s="1008" t="s">
        <v>30</v>
      </c>
      <c r="D16" s="135" t="s">
        <v>31</v>
      </c>
      <c r="E16" s="1171" t="s">
        <v>7</v>
      </c>
      <c r="F16" s="1172"/>
      <c r="G16" s="135" t="s">
        <v>32</v>
      </c>
      <c r="H16" s="1177"/>
      <c r="I16" s="1177"/>
      <c r="J16" s="1167"/>
    </row>
    <row r="17" spans="1:10" s="16" customFormat="1" ht="12.75">
      <c r="A17" s="12">
        <v>1</v>
      </c>
      <c r="B17" s="813">
        <v>2</v>
      </c>
      <c r="C17" s="12">
        <v>2</v>
      </c>
      <c r="D17" s="14">
        <v>3</v>
      </c>
      <c r="E17" s="1182">
        <v>4</v>
      </c>
      <c r="F17" s="1183"/>
      <c r="G17" s="12">
        <v>5</v>
      </c>
      <c r="H17" s="761">
        <v>6</v>
      </c>
      <c r="I17" s="761">
        <v>7</v>
      </c>
      <c r="J17" s="15">
        <v>8</v>
      </c>
    </row>
    <row r="18" spans="1:10" s="16" customFormat="1" ht="15.75">
      <c r="A18" s="370" t="s">
        <v>29</v>
      </c>
      <c r="B18" s="814"/>
      <c r="C18" s="17"/>
      <c r="D18" s="17"/>
      <c r="E18" s="1180"/>
      <c r="F18" s="1181"/>
      <c r="G18" s="17"/>
      <c r="H18" s="762">
        <v>388588.9967000001</v>
      </c>
      <c r="I18" s="762" t="e">
        <f>#REF!+I215+#REF!+I335+#REF!+I520+I974+#REF!+I1095+I1210+#REF!+#REF!+#REF!</f>
        <v>#REF!</v>
      </c>
      <c r="J18" s="19" t="e">
        <f>I18/H18</f>
        <v>#REF!</v>
      </c>
    </row>
    <row r="19" spans="1:10" s="23" customFormat="1" ht="14.25">
      <c r="A19" s="296" t="s">
        <v>8</v>
      </c>
      <c r="B19" s="859" t="s">
        <v>35</v>
      </c>
      <c r="C19" s="46" t="s">
        <v>35</v>
      </c>
      <c r="D19" s="46"/>
      <c r="E19" s="1178"/>
      <c r="F19" s="1179"/>
      <c r="G19" s="184"/>
      <c r="H19" s="763">
        <v>97662.55000000002</v>
      </c>
      <c r="I19" s="219">
        <v>0</v>
      </c>
      <c r="J19" s="22">
        <f>I19/H19</f>
        <v>0</v>
      </c>
    </row>
    <row r="20" spans="1:10" s="23" customFormat="1" ht="38.25">
      <c r="A20" s="325" t="s">
        <v>79</v>
      </c>
      <c r="B20" s="860" t="s">
        <v>35</v>
      </c>
      <c r="C20" s="34" t="s">
        <v>35</v>
      </c>
      <c r="D20" s="34" t="s">
        <v>38</v>
      </c>
      <c r="E20" s="1193"/>
      <c r="F20" s="1194"/>
      <c r="G20" s="34"/>
      <c r="H20" s="217">
        <v>4299</v>
      </c>
      <c r="I20" s="217">
        <v>0</v>
      </c>
      <c r="J20" s="27">
        <f>I20/H20</f>
        <v>0</v>
      </c>
    </row>
    <row r="21" spans="1:10" s="44" customFormat="1" ht="38.25">
      <c r="A21" s="522" t="str">
        <f>'ПРИЛОЖЕНИЕ № 5 (расх)'!A17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21" s="830"/>
      <c r="C21" s="155" t="s">
        <v>35</v>
      </c>
      <c r="D21" s="501" t="s">
        <v>38</v>
      </c>
      <c r="E21" s="670" t="str">
        <f>'ПРИЛОЖЕНИЕ № 5 (расх)'!E17</f>
        <v>03000</v>
      </c>
      <c r="F21" s="671" t="str">
        <f>'ПРИЛОЖЕНИЕ № 5 (расх)'!F17</f>
        <v>00000</v>
      </c>
      <c r="G21" s="372"/>
      <c r="H21" s="218">
        <v>4299</v>
      </c>
      <c r="I21" s="218"/>
      <c r="J21" s="669"/>
    </row>
    <row r="22" spans="1:10" s="44" customFormat="1" ht="13.5">
      <c r="A22" s="522" t="str">
        <f>'ПРИЛОЖЕНИЕ № 5 (расх)'!A18</f>
        <v>Расходы на обеспечение деятельности органов местного самоуправления</v>
      </c>
      <c r="B22" s="830"/>
      <c r="C22" s="155" t="s">
        <v>35</v>
      </c>
      <c r="D22" s="501" t="s">
        <v>38</v>
      </c>
      <c r="E22" s="670" t="str">
        <f>'ПРИЛОЖЕНИЕ № 5 (расх)'!E18</f>
        <v>03010</v>
      </c>
      <c r="F22" s="671" t="str">
        <f>'ПРИЛОЖЕНИЕ № 5 (расх)'!F18</f>
        <v>00000</v>
      </c>
      <c r="G22" s="372"/>
      <c r="H22" s="218">
        <v>4299</v>
      </c>
      <c r="I22" s="218"/>
      <c r="J22" s="669"/>
    </row>
    <row r="23" spans="1:10" s="23" customFormat="1" ht="25.5">
      <c r="A23" s="522" t="str">
        <f>'ПРИЛОЖЕНИЕ № 5 (расх)'!A19</f>
        <v>Расходы на обеспечение деятельности высшего должностного лица муниципального образования</v>
      </c>
      <c r="B23" s="686" t="s">
        <v>35</v>
      </c>
      <c r="C23" s="155" t="s">
        <v>35</v>
      </c>
      <c r="D23" s="501" t="s">
        <v>38</v>
      </c>
      <c r="E23" s="501" t="str">
        <f>'ПРИЛОЖЕНИЕ № 5 (расх)'!E19</f>
        <v>0301Г</v>
      </c>
      <c r="F23" s="502" t="s">
        <v>78</v>
      </c>
      <c r="G23" s="502"/>
      <c r="H23" s="218">
        <v>4299</v>
      </c>
      <c r="I23" s="400">
        <v>0</v>
      </c>
      <c r="J23" s="29">
        <f>I23/H23</f>
        <v>0</v>
      </c>
    </row>
    <row r="24" spans="1:10" s="23" customFormat="1" ht="13.5">
      <c r="A24" s="953" t="str">
        <f>'ПРИЛОЖЕНИЕ № 5 (расх)'!A20</f>
        <v>Расходы на выплаты по оплате труда работников муниципальных органов</v>
      </c>
      <c r="B24" s="42"/>
      <c r="C24" s="601" t="s">
        <v>35</v>
      </c>
      <c r="D24" s="496" t="s">
        <v>38</v>
      </c>
      <c r="E24" s="496" t="str">
        <f>'ПРИЛОЖЕНИЕ № 5 (расх)'!E20</f>
        <v>0301Г</v>
      </c>
      <c r="F24" s="497" t="str">
        <f>'ПРИЛОЖЕНИЕ № 5 (расх)'!F20</f>
        <v>00110</v>
      </c>
      <c r="G24" s="497"/>
      <c r="H24" s="345">
        <v>4299</v>
      </c>
      <c r="I24" s="39"/>
      <c r="J24" s="29"/>
    </row>
    <row r="25" spans="1:10" s="23" customFormat="1" ht="38.25">
      <c r="A25" s="311" t="str">
        <f>'ПРИЛОЖЕНИЕ № 5 (расх)'!A21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2"/>
      <c r="C25" s="43" t="s">
        <v>35</v>
      </c>
      <c r="D25" s="507" t="s">
        <v>38</v>
      </c>
      <c r="E25" s="488" t="str">
        <f>'ПРИЛОЖЕНИЕ № 5 (расх)'!E21</f>
        <v>0301Г</v>
      </c>
      <c r="F25" s="498" t="str">
        <f>'ПРИЛОЖЕНИЕ № 5 (расх)'!F21</f>
        <v>00110</v>
      </c>
      <c r="G25" s="498" t="str">
        <f>'ПРИЛОЖЕНИЕ № 5 (расх)'!G21</f>
        <v>100</v>
      </c>
      <c r="H25" s="400">
        <v>4299</v>
      </c>
      <c r="I25" s="39"/>
      <c r="J25" s="29"/>
    </row>
    <row r="26" spans="1:10" s="23" customFormat="1" ht="13.5">
      <c r="A26" s="309" t="s">
        <v>96</v>
      </c>
      <c r="B26" s="43" t="s">
        <v>35</v>
      </c>
      <c r="C26" s="43" t="s">
        <v>35</v>
      </c>
      <c r="D26" s="507" t="s">
        <v>38</v>
      </c>
      <c r="E26" s="486" t="str">
        <f>'ПРИЛОЖЕНИЕ № 5 (расх)'!E22</f>
        <v>0301Г</v>
      </c>
      <c r="F26" s="487" t="str">
        <f>'ПРИЛОЖЕНИЕ № 5 (расх)'!F22</f>
        <v>00110</v>
      </c>
      <c r="G26" s="507" t="s">
        <v>97</v>
      </c>
      <c r="H26" s="399">
        <v>4299</v>
      </c>
      <c r="I26" s="39"/>
      <c r="J26" s="32">
        <f>I26/H26</f>
        <v>0</v>
      </c>
    </row>
    <row r="27" spans="1:10" s="23" customFormat="1" ht="38.25">
      <c r="A27" s="881" t="s">
        <v>72</v>
      </c>
      <c r="B27" s="34" t="s">
        <v>35</v>
      </c>
      <c r="C27" s="882" t="s">
        <v>35</v>
      </c>
      <c r="D27" s="883" t="s">
        <v>36</v>
      </c>
      <c r="E27" s="1185"/>
      <c r="F27" s="1186"/>
      <c r="G27" s="883"/>
      <c r="H27" s="884">
        <v>236</v>
      </c>
      <c r="I27" s="246" t="e">
        <f>SUM(I38)</f>
        <v>#REF!</v>
      </c>
      <c r="J27" s="36" t="e">
        <f>I27/H27</f>
        <v>#REF!</v>
      </c>
    </row>
    <row r="28" spans="1:10" s="44" customFormat="1" ht="38.25">
      <c r="A28" s="522" t="str">
        <f>'ПРИЛОЖЕНИЕ № 5 (расх)'!A336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28" s="830"/>
      <c r="C28" s="475" t="s">
        <v>35</v>
      </c>
      <c r="D28" s="650" t="s">
        <v>36</v>
      </c>
      <c r="E28" s="501" t="str">
        <f>'ПРИЛОЖЕНИЕ № 5 (расх)'!E336</f>
        <v>03000</v>
      </c>
      <c r="F28" s="502" t="str">
        <f>'ПРИЛОЖЕНИЕ № 5 (расх)'!F336</f>
        <v>00000</v>
      </c>
      <c r="G28" s="653"/>
      <c r="H28" s="218">
        <v>236</v>
      </c>
      <c r="I28" s="861"/>
      <c r="J28" s="505"/>
    </row>
    <row r="29" spans="1:10" s="23" customFormat="1" ht="12.75">
      <c r="A29" s="474" t="str">
        <f>'ПРИЛОЖЕНИЕ № 5 (расх)'!A337</f>
        <v>Расходы на обеспечение деятельности органов местного самоуправления</v>
      </c>
      <c r="B29" s="860"/>
      <c r="C29" s="475" t="s">
        <v>35</v>
      </c>
      <c r="D29" s="650" t="s">
        <v>36</v>
      </c>
      <c r="E29" s="501" t="str">
        <f>'ПРИЛОЖЕНИЕ № 5 (расх)'!E337</f>
        <v>03010</v>
      </c>
      <c r="F29" s="502" t="s">
        <v>78</v>
      </c>
      <c r="G29" s="650"/>
      <c r="H29" s="218">
        <v>236</v>
      </c>
      <c r="I29" s="862"/>
      <c r="J29" s="36"/>
    </row>
    <row r="30" spans="1:10" s="23" customFormat="1" ht="12.75">
      <c r="A30" s="522" t="str">
        <f>'ПРИЛОЖЕНИЕ № 5 (расх)'!A338</f>
        <v>Обеспечение деятельности представительного органа </v>
      </c>
      <c r="B30" s="860"/>
      <c r="C30" s="155" t="s">
        <v>35</v>
      </c>
      <c r="D30" s="653" t="s">
        <v>36</v>
      </c>
      <c r="E30" s="501" t="str">
        <f>'ПРИЛОЖЕНИЕ № 5 (расх)'!E338</f>
        <v>0301Д</v>
      </c>
      <c r="F30" s="500" t="str">
        <f>'ПРИЛОЖЕНИЕ № 5 (расх)'!F338</f>
        <v>00000</v>
      </c>
      <c r="G30" s="507"/>
      <c r="H30" s="218">
        <v>236</v>
      </c>
      <c r="I30" s="862"/>
      <c r="J30" s="36"/>
    </row>
    <row r="31" spans="1:10" s="23" customFormat="1" ht="13.5">
      <c r="A31" s="953" t="str">
        <f>'ПРИЛОЖЕНИЕ № 5 (расх)'!A339</f>
        <v>Расходы на выплаты по оплате труда работников муниципальных органов</v>
      </c>
      <c r="B31" s="34"/>
      <c r="C31" s="601" t="s">
        <v>35</v>
      </c>
      <c r="D31" s="664" t="s">
        <v>36</v>
      </c>
      <c r="E31" s="496" t="str">
        <f>'ПРИЛОЖЕНИЕ № 5 (расх)'!E339</f>
        <v>0301Д</v>
      </c>
      <c r="F31" s="493" t="str">
        <f>'ПРИЛОЖЕНИЕ № 5 (расх)'!F339</f>
        <v>00110</v>
      </c>
      <c r="G31" s="954"/>
      <c r="H31" s="345">
        <v>100</v>
      </c>
      <c r="I31" s="246"/>
      <c r="J31" s="36"/>
    </row>
    <row r="32" spans="1:10" s="23" customFormat="1" ht="38.25">
      <c r="A32" s="311" t="str">
        <f>'ПРИЛОЖЕНИЕ № 5 (расх)'!A340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34"/>
      <c r="C32" s="30" t="s">
        <v>35</v>
      </c>
      <c r="D32" s="652" t="s">
        <v>36</v>
      </c>
      <c r="E32" s="488" t="str">
        <f>'ПРИЛОЖЕНИЕ № 5 (расх)'!E340</f>
        <v>0301Д</v>
      </c>
      <c r="F32" s="487" t="str">
        <f>'ПРИЛОЖЕНИЕ № 5 (расх)'!F340</f>
        <v>00110</v>
      </c>
      <c r="G32" s="507" t="str">
        <f>'ПРИЛОЖЕНИЕ № 5 (расх)'!G340</f>
        <v>100</v>
      </c>
      <c r="H32" s="399">
        <v>100</v>
      </c>
      <c r="I32" s="246"/>
      <c r="J32" s="36"/>
    </row>
    <row r="33" spans="1:10" s="23" customFormat="1" ht="12.75">
      <c r="A33" s="309" t="s">
        <v>96</v>
      </c>
      <c r="B33" s="34"/>
      <c r="C33" s="30" t="s">
        <v>35</v>
      </c>
      <c r="D33" s="652" t="s">
        <v>36</v>
      </c>
      <c r="E33" s="486" t="str">
        <f>'ПРИЛОЖЕНИЕ № 5 (расх)'!E339</f>
        <v>0301Д</v>
      </c>
      <c r="F33" s="487" t="s">
        <v>187</v>
      </c>
      <c r="G33" s="652" t="s">
        <v>97</v>
      </c>
      <c r="H33" s="399">
        <v>100</v>
      </c>
      <c r="I33" s="246"/>
      <c r="J33" s="36"/>
    </row>
    <row r="34" spans="1:10" s="23" customFormat="1" ht="13.5">
      <c r="A34" s="310" t="str">
        <f>'ПРИЛОЖЕНИЕ № 5 (расх)'!A342</f>
        <v>Расходы на обеспечение функций органов местного самоуправления</v>
      </c>
      <c r="B34" s="34"/>
      <c r="C34" s="42" t="s">
        <v>35</v>
      </c>
      <c r="D34" s="651" t="s">
        <v>36</v>
      </c>
      <c r="E34" s="490" t="str">
        <f>'ПРИЛОЖЕНИЕ № 5 (расх)'!E342</f>
        <v>0301Д</v>
      </c>
      <c r="F34" s="491" t="str">
        <f>'ПРИЛОЖЕНИЕ № 5 (расх)'!F342</f>
        <v>00190</v>
      </c>
      <c r="G34" s="652"/>
      <c r="H34" s="400">
        <v>136</v>
      </c>
      <c r="I34" s="246"/>
      <c r="J34" s="36"/>
    </row>
    <row r="35" spans="1:10" s="23" customFormat="1" ht="25.5">
      <c r="A35" s="311" t="str">
        <f>'ПРИЛОЖЕНИЕ № 5 (расх)'!A343</f>
        <v>Закупка товаров, работ и услуг для обеспечения государственных (муниципальных) нужд</v>
      </c>
      <c r="B35" s="34"/>
      <c r="C35" s="30" t="s">
        <v>35</v>
      </c>
      <c r="D35" s="652" t="s">
        <v>36</v>
      </c>
      <c r="E35" s="486" t="str">
        <f>'ПРИЛОЖЕНИЕ № 5 (расх)'!E343</f>
        <v>0301Д</v>
      </c>
      <c r="F35" s="487" t="str">
        <f>'ПРИЛОЖЕНИЕ № 5 (расх)'!F343</f>
        <v>00190</v>
      </c>
      <c r="G35" s="652" t="str">
        <f>'ПРИЛОЖЕНИЕ № 5 (расх)'!G343</f>
        <v>200</v>
      </c>
      <c r="H35" s="399">
        <v>131</v>
      </c>
      <c r="I35" s="246"/>
      <c r="J35" s="36"/>
    </row>
    <row r="36" spans="1:10" s="23" customFormat="1" ht="25.5">
      <c r="A36" s="309" t="s">
        <v>98</v>
      </c>
      <c r="B36" s="34"/>
      <c r="C36" s="30" t="s">
        <v>35</v>
      </c>
      <c r="D36" s="652" t="s">
        <v>36</v>
      </c>
      <c r="E36" s="486" t="str">
        <f>'ПРИЛОЖЕНИЕ № 5 (расх)'!E344</f>
        <v>0301Д</v>
      </c>
      <c r="F36" s="487" t="str">
        <f>'ПРИЛОЖЕНИЕ № 5 (расх)'!F344</f>
        <v>00190</v>
      </c>
      <c r="G36" s="652" t="s">
        <v>99</v>
      </c>
      <c r="H36" s="399">
        <v>131</v>
      </c>
      <c r="I36" s="246"/>
      <c r="J36" s="36"/>
    </row>
    <row r="37" spans="1:10" s="23" customFormat="1" ht="12.75">
      <c r="A37" s="309" t="str">
        <f>'ПРИЛОЖЕНИЕ № 5 (расх)'!A345</f>
        <v>Иные бюджетные ассигнования</v>
      </c>
      <c r="B37" s="34"/>
      <c r="C37" s="30" t="s">
        <v>35</v>
      </c>
      <c r="D37" s="652" t="s">
        <v>36</v>
      </c>
      <c r="E37" s="486" t="str">
        <f>'ПРИЛОЖЕНИЕ № 5 (расх)'!E345</f>
        <v>0301Д</v>
      </c>
      <c r="F37" s="487" t="str">
        <f>'ПРИЛОЖЕНИЕ № 5 (расх)'!F345</f>
        <v>00190</v>
      </c>
      <c r="G37" s="652" t="str">
        <f>'ПРИЛОЖЕНИЕ № 5 (расх)'!G345</f>
        <v>800</v>
      </c>
      <c r="H37" s="399">
        <v>5</v>
      </c>
      <c r="I37" s="246"/>
      <c r="J37" s="36"/>
    </row>
    <row r="38" spans="1:10" s="23" customFormat="1" ht="13.5">
      <c r="A38" s="309" t="s">
        <v>65</v>
      </c>
      <c r="B38" s="25" t="s">
        <v>35</v>
      </c>
      <c r="C38" s="30" t="s">
        <v>35</v>
      </c>
      <c r="D38" s="652" t="s">
        <v>36</v>
      </c>
      <c r="E38" s="486" t="str">
        <f>'ПРИЛОЖЕНИЕ № 5 (расх)'!E346</f>
        <v>0301Д</v>
      </c>
      <c r="F38" s="487" t="str">
        <f>'ПРИЛОЖЕНИЕ № 5 (расх)'!F346</f>
        <v>00190</v>
      </c>
      <c r="G38" s="652" t="s">
        <v>66</v>
      </c>
      <c r="H38" s="399">
        <v>5</v>
      </c>
      <c r="I38" s="244" t="e">
        <f>SUM(#REF!)</f>
        <v>#REF!</v>
      </c>
      <c r="J38" s="32" t="e">
        <f>I38/H38</f>
        <v>#REF!</v>
      </c>
    </row>
    <row r="39" spans="1:10" s="23" customFormat="1" ht="42.75">
      <c r="A39" s="885" t="s">
        <v>81</v>
      </c>
      <c r="B39" s="33"/>
      <c r="C39" s="882" t="s">
        <v>35</v>
      </c>
      <c r="D39" s="883" t="s">
        <v>10</v>
      </c>
      <c r="E39" s="1185"/>
      <c r="F39" s="1186"/>
      <c r="G39" s="883"/>
      <c r="H39" s="884">
        <v>52059.6</v>
      </c>
      <c r="I39" s="35" t="e">
        <f>I41+#REF!+I60+#REF!</f>
        <v>#REF!</v>
      </c>
      <c r="J39" s="35" t="e">
        <f>J41+#REF!+J60+#REF!</f>
        <v>#REF!</v>
      </c>
    </row>
    <row r="40" spans="1:10" s="44" customFormat="1" ht="38.25">
      <c r="A40" s="522" t="str">
        <f>'ПРИЛОЖЕНИЕ № 5 (расх)'!A24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40" s="815"/>
      <c r="C40" s="653" t="s">
        <v>35</v>
      </c>
      <c r="D40" s="155" t="s">
        <v>10</v>
      </c>
      <c r="E40" s="594" t="str">
        <f>'ПРИЛОЖЕНИЕ № 5 (расх)'!E24</f>
        <v>03000</v>
      </c>
      <c r="F40" s="672" t="str">
        <f>'ПРИЛОЖЕНИЕ № 5 (расх)'!F24</f>
        <v>00000</v>
      </c>
      <c r="G40" s="653"/>
      <c r="H40" s="218">
        <v>52057.6</v>
      </c>
      <c r="I40" s="218"/>
      <c r="J40" s="390"/>
    </row>
    <row r="41" spans="1:10" s="23" customFormat="1" ht="13.5">
      <c r="A41" s="522" t="str">
        <f>'ПРИЛОЖЕНИЕ № 5 (расх)'!A25</f>
        <v>Расходы на обеспечение деятельности органов местного самоуправления</v>
      </c>
      <c r="B41" s="816"/>
      <c r="C41" s="155" t="s">
        <v>35</v>
      </c>
      <c r="D41" s="653" t="s">
        <v>10</v>
      </c>
      <c r="E41" s="594" t="str">
        <f>'ПРИЛОЖЕНИЕ № 5 (расх)'!E25</f>
        <v>03010</v>
      </c>
      <c r="F41" s="672" t="s">
        <v>78</v>
      </c>
      <c r="G41" s="653"/>
      <c r="H41" s="218">
        <v>39422</v>
      </c>
      <c r="I41" s="400">
        <f>SUM(I44:I49)</f>
        <v>36333.04</v>
      </c>
      <c r="J41" s="39">
        <f>SUM(J44:J49)</f>
        <v>36333.04</v>
      </c>
    </row>
    <row r="42" spans="1:10" s="23" customFormat="1" ht="13.5">
      <c r="A42" s="953" t="str">
        <f>'ПРИЛОЖЕНИЕ № 5 (расх)'!A26</f>
        <v>Расходы на выплаты по оплате труда работников муниципальных органов</v>
      </c>
      <c r="B42" s="24"/>
      <c r="C42" s="601" t="s">
        <v>35</v>
      </c>
      <c r="D42" s="664" t="s">
        <v>10</v>
      </c>
      <c r="E42" s="955" t="str">
        <f>'ПРИЛОЖЕНИЕ № 5 (расх)'!E26</f>
        <v>03010</v>
      </c>
      <c r="F42" s="956" t="str">
        <f>'ПРИЛОЖЕНИЕ № 5 (расх)'!F26</f>
        <v>00110</v>
      </c>
      <c r="G42" s="664"/>
      <c r="H42" s="345">
        <v>30795</v>
      </c>
      <c r="I42" s="39"/>
      <c r="J42" s="39"/>
    </row>
    <row r="43" spans="1:10" s="23" customFormat="1" ht="38.25">
      <c r="A43" s="311" t="str">
        <f>'ПРИЛОЖЕНИЕ № 5 (расх)'!A27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3" s="24"/>
      <c r="C43" s="43" t="s">
        <v>35</v>
      </c>
      <c r="D43" s="507" t="s">
        <v>10</v>
      </c>
      <c r="E43" s="626" t="str">
        <f>'ПРИЛОЖЕНИЕ № 5 (расх)'!E27</f>
        <v>03010</v>
      </c>
      <c r="F43" s="698" t="str">
        <f>'ПРИЛОЖЕНИЕ № 5 (расх)'!F27</f>
        <v>00110</v>
      </c>
      <c r="G43" s="498" t="str">
        <f>'ПРИЛОЖЕНИЕ № 5 (расх)'!G27</f>
        <v>100</v>
      </c>
      <c r="H43" s="399">
        <v>30795</v>
      </c>
      <c r="I43" s="39"/>
      <c r="J43" s="39"/>
    </row>
    <row r="44" spans="1:10" s="23" customFormat="1" ht="12.75">
      <c r="A44" s="311" t="s">
        <v>96</v>
      </c>
      <c r="B44" s="37"/>
      <c r="C44" s="43" t="s">
        <v>35</v>
      </c>
      <c r="D44" s="507" t="s">
        <v>10</v>
      </c>
      <c r="E44" s="697" t="str">
        <f>'ПРИЛОЖЕНИЕ № 5 (расх)'!E28</f>
        <v>03010</v>
      </c>
      <c r="F44" s="696" t="str">
        <f>'ПРИЛОЖЕНИЕ № 5 (расх)'!F28</f>
        <v>00110</v>
      </c>
      <c r="G44" s="507" t="s">
        <v>97</v>
      </c>
      <c r="H44" s="399">
        <v>30795</v>
      </c>
      <c r="I44" s="40">
        <f>(27163.36-1000+6503/2+600)-822.1</f>
        <v>29192.760000000002</v>
      </c>
      <c r="J44" s="40">
        <f>(27163.36-1000+6503/2+600)-822.1</f>
        <v>29192.760000000002</v>
      </c>
    </row>
    <row r="45" spans="1:10" s="49" customFormat="1" ht="13.5">
      <c r="A45" s="310" t="str">
        <f>'ПРИЛОЖЕНИЕ № 5 (расх)'!A29</f>
        <v>Расходы на обеспечение функций органов местного самоуправления</v>
      </c>
      <c r="B45" s="24"/>
      <c r="C45" s="42" t="s">
        <v>35</v>
      </c>
      <c r="D45" s="651" t="s">
        <v>10</v>
      </c>
      <c r="E45" s="636" t="str">
        <f>'ПРИЛОЖЕНИЕ № 5 (расх)'!E29</f>
        <v>03010</v>
      </c>
      <c r="F45" s="675" t="str">
        <f>'ПРИЛОЖЕНИЕ № 5 (расх)'!F29</f>
        <v>00190</v>
      </c>
      <c r="G45" s="651"/>
      <c r="H45" s="400">
        <v>5458.3</v>
      </c>
      <c r="I45" s="39"/>
      <c r="J45" s="39"/>
    </row>
    <row r="46" spans="1:10" s="49" customFormat="1" ht="25.5">
      <c r="A46" s="311" t="str">
        <f>'ПРИЛОЖЕНИЕ № 5 (расх)'!A30</f>
        <v>Закупка товаров, работ и услуг для обеспечения государственных (муниципальных) нужд</v>
      </c>
      <c r="B46" s="24"/>
      <c r="C46" s="43" t="s">
        <v>35</v>
      </c>
      <c r="D46" s="507" t="s">
        <v>10</v>
      </c>
      <c r="E46" s="637" t="str">
        <f>'ПРИЛОЖЕНИЕ № 5 (расх)'!E30</f>
        <v>03010</v>
      </c>
      <c r="F46" s="674" t="str">
        <f>'ПРИЛОЖЕНИЕ № 5 (расх)'!F30</f>
        <v>00190</v>
      </c>
      <c r="G46" s="507" t="str">
        <f>'ПРИЛОЖЕНИЕ № 5 (расх)'!G30</f>
        <v>200</v>
      </c>
      <c r="H46" s="399">
        <v>5228.3</v>
      </c>
      <c r="I46" s="39"/>
      <c r="J46" s="39"/>
    </row>
    <row r="47" spans="1:10" s="23" customFormat="1" ht="25.5">
      <c r="A47" s="311" t="s">
        <v>98</v>
      </c>
      <c r="B47" s="38"/>
      <c r="C47" s="43" t="s">
        <v>35</v>
      </c>
      <c r="D47" s="507" t="s">
        <v>10</v>
      </c>
      <c r="E47" s="637" t="str">
        <f>'ПРИЛОЖЕНИЕ № 5 (расх)'!E31</f>
        <v>03010</v>
      </c>
      <c r="F47" s="674" t="str">
        <f>'ПРИЛОЖЕНИЕ № 5 (расх)'!F31</f>
        <v>00190</v>
      </c>
      <c r="G47" s="507" t="s">
        <v>99</v>
      </c>
      <c r="H47" s="399">
        <v>5228.3</v>
      </c>
      <c r="I47" s="40">
        <f>6700-650+1512.9+123.2+162.6+600.5+6.4+12.2+1+78.5-10-1500-90.12</f>
        <v>6947.180000000001</v>
      </c>
      <c r="J47" s="40">
        <f>6700-650+1512.9+123.2+162.6+600.5+6.4+12.2+1+78.5-10-1500-90.12</f>
        <v>6947.180000000001</v>
      </c>
    </row>
    <row r="48" spans="1:10" s="23" customFormat="1" ht="12.75">
      <c r="A48" s="311" t="str">
        <f>'ПРИЛОЖЕНИЕ № 5 (расх)'!A32</f>
        <v>Иные бюджетные ассигнования</v>
      </c>
      <c r="B48" s="138"/>
      <c r="C48" s="43" t="s">
        <v>35</v>
      </c>
      <c r="D48" s="507" t="s">
        <v>10</v>
      </c>
      <c r="E48" s="637" t="str">
        <f>'ПРИЛОЖЕНИЕ № 5 (расх)'!E32</f>
        <v>03010</v>
      </c>
      <c r="F48" s="674" t="str">
        <f>'ПРИЛОЖЕНИЕ № 5 (расх)'!F32</f>
        <v>00190</v>
      </c>
      <c r="G48" s="507" t="str">
        <f>'ПРИЛОЖЕНИЕ № 5 (расх)'!G32</f>
        <v>800</v>
      </c>
      <c r="H48" s="399">
        <v>230</v>
      </c>
      <c r="I48" s="40"/>
      <c r="J48" s="40"/>
    </row>
    <row r="49" spans="1:10" s="23" customFormat="1" ht="12.75">
      <c r="A49" s="311" t="s">
        <v>65</v>
      </c>
      <c r="B49" s="138"/>
      <c r="C49" s="43" t="s">
        <v>35</v>
      </c>
      <c r="D49" s="507" t="s">
        <v>10</v>
      </c>
      <c r="E49" s="637" t="str">
        <f>'ПРИЛОЖЕНИЕ № 5 (расх)'!E33</f>
        <v>03010</v>
      </c>
      <c r="F49" s="674" t="str">
        <f>'ПРИЛОЖЕНИЕ № 5 (расх)'!F33</f>
        <v>00190</v>
      </c>
      <c r="G49" s="507" t="s">
        <v>66</v>
      </c>
      <c r="H49" s="399">
        <v>230</v>
      </c>
      <c r="I49" s="40">
        <v>193.1</v>
      </c>
      <c r="J49" s="40">
        <v>193.1</v>
      </c>
    </row>
    <row r="50" spans="1:10" s="23" customFormat="1" ht="13.5">
      <c r="A50" s="310" t="str">
        <f>'ПРИЛОЖЕНИЕ № 5 (расх)'!A34</f>
        <v>Коммунальные услуги</v>
      </c>
      <c r="B50" s="138"/>
      <c r="C50" s="42" t="s">
        <v>35</v>
      </c>
      <c r="D50" s="651" t="s">
        <v>10</v>
      </c>
      <c r="E50" s="636" t="str">
        <f>'ПРИЛОЖЕНИЕ № 5 (расх)'!E34</f>
        <v>03010</v>
      </c>
      <c r="F50" s="675" t="str">
        <f>'ПРИЛОЖЕНИЕ № 5 (расх)'!F34</f>
        <v>00223</v>
      </c>
      <c r="G50" s="651"/>
      <c r="H50" s="400">
        <v>3168.7</v>
      </c>
      <c r="I50" s="40"/>
      <c r="J50" s="40"/>
    </row>
    <row r="51" spans="1:10" s="23" customFormat="1" ht="25.5">
      <c r="A51" s="311" t="str">
        <f>'ПРИЛОЖЕНИЕ № 5 (расх)'!A35</f>
        <v>Закупка товаров, работ и услуг для обеспечения государственных (муниципальных) нужд</v>
      </c>
      <c r="B51" s="138"/>
      <c r="C51" s="43" t="s">
        <v>35</v>
      </c>
      <c r="D51" s="507" t="s">
        <v>10</v>
      </c>
      <c r="E51" s="637" t="str">
        <f>'ПРИЛОЖЕНИЕ № 5 (расх)'!E35</f>
        <v>03010</v>
      </c>
      <c r="F51" s="674" t="str">
        <f>'ПРИЛОЖЕНИЕ № 5 (расх)'!F35</f>
        <v>00223</v>
      </c>
      <c r="G51" s="507" t="str">
        <f>'ПРИЛОЖЕНИЕ № 5 (расх)'!G35</f>
        <v>200</v>
      </c>
      <c r="H51" s="399">
        <v>3168.7</v>
      </c>
      <c r="I51" s="40"/>
      <c r="J51" s="40"/>
    </row>
    <row r="52" spans="1:10" s="23" customFormat="1" ht="25.5">
      <c r="A52" s="690" t="s">
        <v>98</v>
      </c>
      <c r="B52" s="138"/>
      <c r="C52" s="886" t="s">
        <v>35</v>
      </c>
      <c r="D52" s="887" t="s">
        <v>10</v>
      </c>
      <c r="E52" s="888" t="str">
        <f>'ПРИЛОЖЕНИЕ № 5 (расх)'!E36</f>
        <v>03010</v>
      </c>
      <c r="F52" s="889" t="str">
        <f>'ПРИЛОЖЕНИЕ № 5 (расх)'!F36</f>
        <v>00223</v>
      </c>
      <c r="G52" s="887" t="s">
        <v>99</v>
      </c>
      <c r="H52" s="890">
        <v>3168.7</v>
      </c>
      <c r="I52" s="40"/>
      <c r="J52" s="40"/>
    </row>
    <row r="53" spans="1:10" s="23" customFormat="1" ht="25.5">
      <c r="A53" s="1018" t="str">
        <f>'ПРИЛОЖЕНИЕ № 5 (расх)'!A37</f>
        <v>Расходы на обеспечение деятельности органов местного самоуправления по государственной регистрации актов гражданского состояния</v>
      </c>
      <c r="B53" s="1019"/>
      <c r="C53" s="155" t="s">
        <v>35</v>
      </c>
      <c r="D53" s="653" t="s">
        <v>10</v>
      </c>
      <c r="E53" s="1020" t="str">
        <f>'ПРИЛОЖЕНИЕ № 5 (расх)'!E37</f>
        <v>03013</v>
      </c>
      <c r="F53" s="1021" t="str">
        <f>'ПРИЛОЖЕНИЕ № 5 (расх)'!F37</f>
        <v>00000</v>
      </c>
      <c r="G53" s="1022"/>
      <c r="H53" s="1023">
        <v>946.6</v>
      </c>
      <c r="I53" s="399"/>
      <c r="J53" s="40"/>
    </row>
    <row r="54" spans="1:10" s="23" customFormat="1" ht="13.5">
      <c r="A54" s="694" t="str">
        <f>'ПРИЛОЖЕНИЕ № 5 (расх)'!A38</f>
        <v>Расходы на выплаты по оплате труда работников муниципальных органов</v>
      </c>
      <c r="B54" s="1024"/>
      <c r="C54" s="42" t="s">
        <v>35</v>
      </c>
      <c r="D54" s="651" t="s">
        <v>10</v>
      </c>
      <c r="E54" s="1025" t="str">
        <f>'ПРИЛОЖЕНИЕ № 5 (расх)'!E38</f>
        <v>03013</v>
      </c>
      <c r="F54" s="1026" t="str">
        <f>'ПРИЛОЖЕНИЕ № 5 (расх)'!F38</f>
        <v>00110</v>
      </c>
      <c r="G54" s="1027"/>
      <c r="H54" s="403">
        <v>934.6</v>
      </c>
      <c r="I54" s="399"/>
      <c r="J54" s="40"/>
    </row>
    <row r="55" spans="1:10" s="23" customFormat="1" ht="38.25">
      <c r="A55" s="690" t="str">
        <f>'ПРИЛОЖЕНИЕ № 5 (расх)'!A39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817"/>
      <c r="C55" s="43" t="s">
        <v>35</v>
      </c>
      <c r="D55" s="507" t="s">
        <v>10</v>
      </c>
      <c r="E55" s="888" t="str">
        <f>'ПРИЛОЖЕНИЕ № 5 (расх)'!E39</f>
        <v>03013</v>
      </c>
      <c r="F55" s="889" t="str">
        <f>'ПРИЛОЖЕНИЕ № 5 (расх)'!F39</f>
        <v>00110</v>
      </c>
      <c r="G55" s="887" t="str">
        <f>'ПРИЛОЖЕНИЕ № 5 (расх)'!G39</f>
        <v>100</v>
      </c>
      <c r="H55" s="890">
        <v>934.6</v>
      </c>
      <c r="I55" s="399"/>
      <c r="J55" s="40"/>
    </row>
    <row r="56" spans="1:10" s="23" customFormat="1" ht="12.75">
      <c r="A56" s="690" t="str">
        <f>'ПРИЛОЖЕНИЕ № 5 (расх)'!A40</f>
        <v>Расходы на выплаты персоналу государственных (муниципальных) органов</v>
      </c>
      <c r="B56" s="817"/>
      <c r="C56" s="43" t="s">
        <v>35</v>
      </c>
      <c r="D56" s="507" t="s">
        <v>10</v>
      </c>
      <c r="E56" s="888" t="str">
        <f>'ПРИЛОЖЕНИЕ № 5 (расх)'!E40</f>
        <v>03013</v>
      </c>
      <c r="F56" s="889" t="str">
        <f>'ПРИЛОЖЕНИЕ № 5 (расх)'!F40</f>
        <v>00110</v>
      </c>
      <c r="G56" s="887" t="str">
        <f>'ПРИЛОЖЕНИЕ № 5 (расх)'!G40</f>
        <v>120</v>
      </c>
      <c r="H56" s="890">
        <v>934.6</v>
      </c>
      <c r="I56" s="399"/>
      <c r="J56" s="40"/>
    </row>
    <row r="57" spans="1:10" s="23" customFormat="1" ht="13.5">
      <c r="A57" s="694" t="str">
        <f>'ПРИЛОЖЕНИЕ № 5 (расх)'!A41</f>
        <v>Расходы на обеспечение функций органов местного самоуправления</v>
      </c>
      <c r="B57" s="1024"/>
      <c r="C57" s="42" t="s">
        <v>35</v>
      </c>
      <c r="D57" s="651" t="s">
        <v>10</v>
      </c>
      <c r="E57" s="1025" t="str">
        <f>'ПРИЛОЖЕНИЕ № 5 (расх)'!E41</f>
        <v>03013</v>
      </c>
      <c r="F57" s="1026" t="str">
        <f>'ПРИЛОЖЕНИЕ № 5 (расх)'!F41</f>
        <v>00190</v>
      </c>
      <c r="G57" s="1027"/>
      <c r="H57" s="403">
        <v>12</v>
      </c>
      <c r="I57" s="399"/>
      <c r="J57" s="40"/>
    </row>
    <row r="58" spans="1:10" s="23" customFormat="1" ht="25.5">
      <c r="A58" s="690" t="str">
        <f>'ПРИЛОЖЕНИЕ № 5 (расх)'!A42</f>
        <v>Закупка товаров, работ и услуг для обеспечения государственных (муниципальных) нужд</v>
      </c>
      <c r="B58" s="817"/>
      <c r="C58" s="42" t="s">
        <v>35</v>
      </c>
      <c r="D58" s="651" t="s">
        <v>10</v>
      </c>
      <c r="E58" s="888" t="str">
        <f>'ПРИЛОЖЕНИЕ № 5 (расх)'!E42</f>
        <v>03013</v>
      </c>
      <c r="F58" s="889" t="str">
        <f>'ПРИЛОЖЕНИЕ № 5 (расх)'!F42</f>
        <v>00190</v>
      </c>
      <c r="G58" s="887" t="str">
        <f>'ПРИЛОЖЕНИЕ № 5 (расх)'!G42</f>
        <v>200</v>
      </c>
      <c r="H58" s="890">
        <v>12</v>
      </c>
      <c r="I58" s="399"/>
      <c r="J58" s="40"/>
    </row>
    <row r="59" spans="1:10" s="23" customFormat="1" ht="25.5">
      <c r="A59" s="690" t="str">
        <f>'ПРИЛОЖЕНИЕ № 5 (расх)'!A43</f>
        <v>Иные закупки товаров, работ и услуг для обеспечения государственных (муниципальных) нужд</v>
      </c>
      <c r="B59" s="817"/>
      <c r="C59" s="43" t="s">
        <v>35</v>
      </c>
      <c r="D59" s="507" t="s">
        <v>10</v>
      </c>
      <c r="E59" s="888" t="str">
        <f>'ПРИЛОЖЕНИЕ № 5 (расх)'!E43</f>
        <v>03013</v>
      </c>
      <c r="F59" s="889" t="str">
        <f>'ПРИЛОЖЕНИЕ № 5 (расх)'!F43</f>
        <v>00190</v>
      </c>
      <c r="G59" s="887" t="str">
        <f>'ПРИЛОЖЕНИЕ № 5 (расх)'!G43</f>
        <v>240</v>
      </c>
      <c r="H59" s="890">
        <v>12</v>
      </c>
      <c r="I59" s="399"/>
      <c r="J59" s="40"/>
    </row>
    <row r="60" spans="1:10" s="23" customFormat="1" ht="13.5">
      <c r="A60" s="522" t="str">
        <f>'ПРИЛОЖЕНИЕ № 5 (расх)'!A44</f>
        <v>Техническое обеспечение деятельности органов местного самоуправления</v>
      </c>
      <c r="B60" s="817"/>
      <c r="C60" s="155" t="s">
        <v>35</v>
      </c>
      <c r="D60" s="653" t="s">
        <v>10</v>
      </c>
      <c r="E60" s="594" t="str">
        <f>'ПРИЛОЖЕНИЕ № 5 (расх)'!E44</f>
        <v>0301У</v>
      </c>
      <c r="F60" s="672" t="s">
        <v>78</v>
      </c>
      <c r="G60" s="653"/>
      <c r="H60" s="218">
        <v>11689</v>
      </c>
      <c r="I60" s="400">
        <f>SUM(I63:I68)</f>
        <v>11453.61</v>
      </c>
      <c r="J60" s="39">
        <f>SUM(J63:J68)</f>
        <v>11453.61</v>
      </c>
    </row>
    <row r="61" spans="1:10" s="23" customFormat="1" ht="13.5">
      <c r="A61" s="953" t="str">
        <f>'ПРИЛОЖЕНИЕ № 5 (расх)'!A45</f>
        <v>Расходы на выплаты по оплате труда работников муниципальных органов</v>
      </c>
      <c r="B61" s="138"/>
      <c r="C61" s="601" t="s">
        <v>35</v>
      </c>
      <c r="D61" s="664" t="s">
        <v>10</v>
      </c>
      <c r="E61" s="957" t="str">
        <f>'ПРИЛОЖЕНИЕ № 5 (расх)'!E45</f>
        <v>0301У</v>
      </c>
      <c r="F61" s="958" t="str">
        <f>'ПРИЛОЖЕНИЕ № 5 (расх)'!F45</f>
        <v>00110</v>
      </c>
      <c r="G61" s="664"/>
      <c r="H61" s="345">
        <v>9339</v>
      </c>
      <c r="I61" s="39"/>
      <c r="J61" s="39"/>
    </row>
    <row r="62" spans="1:10" s="23" customFormat="1" ht="38.25">
      <c r="A62" s="311" t="str">
        <f>'ПРИЛОЖЕНИЕ № 5 (расх)'!A46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138"/>
      <c r="C62" s="43" t="s">
        <v>35</v>
      </c>
      <c r="D62" s="507" t="s">
        <v>10</v>
      </c>
      <c r="E62" s="626" t="str">
        <f>'ПРИЛОЖЕНИЕ № 5 (расх)'!E46</f>
        <v>0301У</v>
      </c>
      <c r="F62" s="698" t="str">
        <f>'ПРИЛОЖЕНИЕ № 5 (расх)'!F46</f>
        <v>00110</v>
      </c>
      <c r="G62" s="507" t="str">
        <f>'ПРИЛОЖЕНИЕ № 5 (расх)'!G46</f>
        <v>100</v>
      </c>
      <c r="H62" s="399">
        <v>9339</v>
      </c>
      <c r="I62" s="39"/>
      <c r="J62" s="39"/>
    </row>
    <row r="63" spans="1:10" s="23" customFormat="1" ht="12.75">
      <c r="A63" s="311" t="s">
        <v>96</v>
      </c>
      <c r="B63" s="138"/>
      <c r="C63" s="43" t="s">
        <v>35</v>
      </c>
      <c r="D63" s="507" t="s">
        <v>10</v>
      </c>
      <c r="E63" s="637" t="str">
        <f>'ПРИЛОЖЕНИЕ № 5 (расх)'!E47</f>
        <v>0301У</v>
      </c>
      <c r="F63" s="674" t="str">
        <f>'ПРИЛОЖЕНИЕ № 5 (расх)'!F47</f>
        <v>00110</v>
      </c>
      <c r="G63" s="507" t="s">
        <v>97</v>
      </c>
      <c r="H63" s="399">
        <v>9339</v>
      </c>
      <c r="I63" s="40">
        <f>(7453.61+2000/2+350)</f>
        <v>8803.61</v>
      </c>
      <c r="J63" s="40">
        <f>(7453.61+2000/2+350)</f>
        <v>8803.61</v>
      </c>
    </row>
    <row r="64" spans="1:10" s="23" customFormat="1" ht="13.5">
      <c r="A64" s="310" t="str">
        <f>'ПРИЛОЖЕНИЕ № 5 (расх)'!A48</f>
        <v>Расходы на обеспечение функций органов местного самоуправления</v>
      </c>
      <c r="B64" s="138"/>
      <c r="C64" s="42" t="s">
        <v>35</v>
      </c>
      <c r="D64" s="651" t="s">
        <v>10</v>
      </c>
      <c r="E64" s="592" t="str">
        <f>'ПРИЛОЖЕНИЕ № 5 (расх)'!E48</f>
        <v>0301У</v>
      </c>
      <c r="F64" s="673" t="str">
        <f>'ПРИЛОЖЕНИЕ № 5 (расх)'!F48</f>
        <v>00190</v>
      </c>
      <c r="G64" s="507"/>
      <c r="H64" s="400">
        <v>2350</v>
      </c>
      <c r="I64" s="40"/>
      <c r="J64" s="40"/>
    </row>
    <row r="65" spans="1:10" s="23" customFormat="1" ht="25.5">
      <c r="A65" s="311" t="str">
        <f>'ПРИЛОЖЕНИЕ № 5 (расх)'!A49</f>
        <v>Закупка товаров, работ и услуг для обеспечения государственных (муниципальных) нужд</v>
      </c>
      <c r="B65" s="138"/>
      <c r="C65" s="43" t="s">
        <v>35</v>
      </c>
      <c r="D65" s="507" t="s">
        <v>10</v>
      </c>
      <c r="E65" s="626" t="str">
        <f>'ПРИЛОЖЕНИЕ № 5 (расх)'!E49</f>
        <v>0301У</v>
      </c>
      <c r="F65" s="698" t="str">
        <f>'ПРИЛОЖЕНИЕ № 5 (расх)'!F49</f>
        <v>00190</v>
      </c>
      <c r="G65" s="507" t="str">
        <f>'ПРИЛОЖЕНИЕ № 5 (расх)'!G49</f>
        <v>200</v>
      </c>
      <c r="H65" s="399">
        <v>2340</v>
      </c>
      <c r="I65" s="40"/>
      <c r="J65" s="40"/>
    </row>
    <row r="66" spans="1:10" s="23" customFormat="1" ht="25.5">
      <c r="A66" s="311" t="s">
        <v>98</v>
      </c>
      <c r="B66" s="385"/>
      <c r="C66" s="43" t="s">
        <v>35</v>
      </c>
      <c r="D66" s="507" t="s">
        <v>10</v>
      </c>
      <c r="E66" s="637" t="str">
        <f>'ПРИЛОЖЕНИЕ № 5 (расх)'!E50</f>
        <v>0301У</v>
      </c>
      <c r="F66" s="674" t="str">
        <f>'ПРИЛОЖЕНИЕ № 5 (расх)'!F50</f>
        <v>00190</v>
      </c>
      <c r="G66" s="507" t="s">
        <v>99</v>
      </c>
      <c r="H66" s="399">
        <v>2340</v>
      </c>
      <c r="I66" s="40">
        <f>3200-700</f>
        <v>2500</v>
      </c>
      <c r="J66" s="40">
        <f>3200-700</f>
        <v>2500</v>
      </c>
    </row>
    <row r="67" spans="1:10" s="23" customFormat="1" ht="12.75">
      <c r="A67" s="311" t="str">
        <f>'ПРИЛОЖЕНИЕ № 5 (расх)'!A51</f>
        <v>Иные бюджетные ассигнования</v>
      </c>
      <c r="B67" s="418"/>
      <c r="C67" s="43" t="s">
        <v>35</v>
      </c>
      <c r="D67" s="507" t="s">
        <v>10</v>
      </c>
      <c r="E67" s="637" t="str">
        <f>'ПРИЛОЖЕНИЕ № 5 (расх)'!E51</f>
        <v>0301У</v>
      </c>
      <c r="F67" s="674" t="str">
        <f>'ПРИЛОЖЕНИЕ № 5 (расх)'!F51</f>
        <v>00190</v>
      </c>
      <c r="G67" s="507" t="str">
        <f>'ПРИЛОЖЕНИЕ № 5 (расх)'!G51</f>
        <v>800</v>
      </c>
      <c r="H67" s="399">
        <v>10</v>
      </c>
      <c r="I67" s="40"/>
      <c r="J67" s="40"/>
    </row>
    <row r="68" spans="1:10" s="23" customFormat="1" ht="12.75">
      <c r="A68" s="690" t="s">
        <v>65</v>
      </c>
      <c r="B68" s="418"/>
      <c r="C68" s="886" t="s">
        <v>35</v>
      </c>
      <c r="D68" s="887" t="s">
        <v>10</v>
      </c>
      <c r="E68" s="888" t="str">
        <f>'ПРИЛОЖЕНИЕ № 5 (расх)'!E52</f>
        <v>0301У</v>
      </c>
      <c r="F68" s="889" t="str">
        <f>'ПРИЛОЖЕНИЕ № 5 (расх)'!F52</f>
        <v>00190</v>
      </c>
      <c r="G68" s="887" t="s">
        <v>66</v>
      </c>
      <c r="H68" s="890">
        <v>10</v>
      </c>
      <c r="I68" s="40">
        <v>150</v>
      </c>
      <c r="J68" s="40">
        <v>150</v>
      </c>
    </row>
    <row r="69" spans="1:10" s="23" customFormat="1" ht="38.25">
      <c r="A69" s="522" t="str">
        <f>'ПРИЛОЖЕНИЕ № 5 (расх)'!A53</f>
        <v>Реализация муниципальной программы "Формирование доступной среды для инвалидов и маломобильных групп населения на территории Среднеканского городского округа на 2017-2020 годы" </v>
      </c>
      <c r="B69" s="818"/>
      <c r="C69" s="155" t="s">
        <v>35</v>
      </c>
      <c r="D69" s="653" t="s">
        <v>10</v>
      </c>
      <c r="E69" s="615" t="str">
        <f>'ПРИЛОЖЕНИЕ № 5 (расх)'!E53</f>
        <v>20000</v>
      </c>
      <c r="F69" s="539" t="str">
        <f>'ПРИЛОЖЕНИЕ № 5 (расх)'!F53</f>
        <v>00000</v>
      </c>
      <c r="G69" s="653"/>
      <c r="H69" s="218">
        <v>2</v>
      </c>
      <c r="I69" s="399"/>
      <c r="J69" s="630"/>
    </row>
    <row r="70" spans="1:10" s="23" customFormat="1" ht="25.5">
      <c r="A70" s="522" t="str">
        <f>'ПРИЛОЖЕНИЕ № 5 (расх)'!A54</f>
        <v>Адаптация учреждений для доступности инвалидам и маломобильным группам населения</v>
      </c>
      <c r="B70" s="819"/>
      <c r="C70" s="155" t="s">
        <v>35</v>
      </c>
      <c r="D70" s="653" t="s">
        <v>10</v>
      </c>
      <c r="E70" s="615" t="str">
        <f>'ПРИЛОЖЕНИЕ № 5 (расх)'!E54</f>
        <v>20020</v>
      </c>
      <c r="F70" s="539" t="str">
        <f>'ПРИЛОЖЕНИЕ № 5 (расх)'!F54</f>
        <v>00000</v>
      </c>
      <c r="G70" s="653"/>
      <c r="H70" s="218">
        <v>2</v>
      </c>
      <c r="I70" s="399"/>
      <c r="J70" s="630"/>
    </row>
    <row r="71" spans="1:10" s="23" customFormat="1" ht="13.5">
      <c r="A71" s="953" t="str">
        <f>'ПРИЛОЖЕНИЕ № 5 (расх)'!A55</f>
        <v>Мероприятия в рамках реализации муниципальных программ</v>
      </c>
      <c r="B71" s="632"/>
      <c r="C71" s="601" t="s">
        <v>35</v>
      </c>
      <c r="D71" s="664" t="s">
        <v>10</v>
      </c>
      <c r="E71" s="959" t="str">
        <f>'ПРИЛОЖЕНИЕ № 5 (расх)'!E55</f>
        <v>20020</v>
      </c>
      <c r="F71" s="960" t="str">
        <f>'ПРИЛОЖЕНИЕ № 5 (расх)'!F55</f>
        <v>10000</v>
      </c>
      <c r="G71" s="664"/>
      <c r="H71" s="345">
        <v>2</v>
      </c>
      <c r="I71" s="40"/>
      <c r="J71" s="630"/>
    </row>
    <row r="72" spans="1:10" s="23" customFormat="1" ht="25.5">
      <c r="A72" s="311" t="str">
        <f>'ПРИЛОЖЕНИЕ № 5 (расх)'!A56</f>
        <v>Закупка товаров, работ и услуг для обеспечения государственных (муниципальных) нужд</v>
      </c>
      <c r="B72" s="632"/>
      <c r="C72" s="43" t="s">
        <v>35</v>
      </c>
      <c r="D72" s="507" t="s">
        <v>10</v>
      </c>
      <c r="E72" s="637" t="str">
        <f>'ПРИЛОЖЕНИЕ № 5 (расх)'!E56</f>
        <v>20020</v>
      </c>
      <c r="F72" s="674" t="str">
        <f>'ПРИЛОЖЕНИЕ № 5 (расх)'!F56</f>
        <v>10000</v>
      </c>
      <c r="G72" s="507" t="str">
        <f>'ПРИЛОЖЕНИЕ № 5 (расх)'!G56</f>
        <v>200</v>
      </c>
      <c r="H72" s="399">
        <v>2</v>
      </c>
      <c r="I72" s="40"/>
      <c r="J72" s="630"/>
    </row>
    <row r="73" spans="1:10" s="23" customFormat="1" ht="25.5">
      <c r="A73" s="311" t="str">
        <f>'ПРИЛОЖЕНИЕ № 5 (расх)'!A57</f>
        <v>Иные закупки товаров, работ и услуг для обеспечения государственных (муниципальных) нужд</v>
      </c>
      <c r="B73" s="418"/>
      <c r="C73" s="43" t="s">
        <v>35</v>
      </c>
      <c r="D73" s="507" t="s">
        <v>10</v>
      </c>
      <c r="E73" s="637" t="str">
        <f>'ПРИЛОЖЕНИЕ № 5 (расх)'!E57</f>
        <v>20020</v>
      </c>
      <c r="F73" s="674" t="str">
        <f>'ПРИЛОЖЕНИЕ № 5 (расх)'!F57</f>
        <v>10000</v>
      </c>
      <c r="G73" s="507" t="s">
        <v>99</v>
      </c>
      <c r="H73" s="399">
        <v>2</v>
      </c>
      <c r="I73" s="40"/>
      <c r="J73" s="630"/>
    </row>
    <row r="74" spans="1:10" s="23" customFormat="1" ht="25.5">
      <c r="A74" s="881" t="s">
        <v>64</v>
      </c>
      <c r="B74" s="34" t="s">
        <v>35</v>
      </c>
      <c r="C74" s="882" t="s">
        <v>35</v>
      </c>
      <c r="D74" s="883" t="s">
        <v>39</v>
      </c>
      <c r="E74" s="1185"/>
      <c r="F74" s="1186"/>
      <c r="G74" s="883"/>
      <c r="H74" s="884">
        <v>13109.5</v>
      </c>
      <c r="I74" s="35" t="e">
        <f>I76+#REF!</f>
        <v>#REF!</v>
      </c>
      <c r="J74" s="139" t="e">
        <f>I74/H74</f>
        <v>#REF!</v>
      </c>
    </row>
    <row r="75" spans="1:10" s="44" customFormat="1" ht="38.25">
      <c r="A75" s="522" t="str">
        <f>'ПРИЛОЖЕНИЕ № 5 (расх)'!A350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75" s="830"/>
      <c r="C75" s="155" t="s">
        <v>35</v>
      </c>
      <c r="D75" s="653" t="s">
        <v>39</v>
      </c>
      <c r="E75" s="594" t="str">
        <f>'ПРИЛОЖЕНИЕ № 5 (расх)'!E59</f>
        <v>03000</v>
      </c>
      <c r="F75" s="502" t="s">
        <v>78</v>
      </c>
      <c r="G75" s="653"/>
      <c r="H75" s="218">
        <v>13109.5</v>
      </c>
      <c r="I75" s="218"/>
      <c r="J75" s="618"/>
    </row>
    <row r="76" spans="1:10" s="68" customFormat="1" ht="12.75">
      <c r="A76" s="522" t="str">
        <f>'ПРИЛОЖЕНИЕ № 5 (расх)'!A351</f>
        <v>Расходы на обеспечение деятельности органов местного самоуправления</v>
      </c>
      <c r="B76" s="830" t="s">
        <v>35</v>
      </c>
      <c r="C76" s="155" t="s">
        <v>35</v>
      </c>
      <c r="D76" s="653" t="s">
        <v>39</v>
      </c>
      <c r="E76" s="501" t="str">
        <f>'ПРИЛОЖЕНИЕ № 5 (расх)'!E351</f>
        <v>03010</v>
      </c>
      <c r="F76" s="502" t="s">
        <v>78</v>
      </c>
      <c r="G76" s="653"/>
      <c r="H76" s="218">
        <v>13109.5</v>
      </c>
      <c r="I76" s="218">
        <f>SUM(I92:I92)</f>
        <v>4220</v>
      </c>
      <c r="J76" s="139"/>
    </row>
    <row r="77" spans="1:10" s="68" customFormat="1" ht="12.75">
      <c r="A77" s="522" t="str">
        <f>'ПРИЛОЖЕНИЕ № 5 (расх)'!A352</f>
        <v>Обеспечение деятельности финансового органа </v>
      </c>
      <c r="B77" s="818"/>
      <c r="C77" s="155" t="s">
        <v>35</v>
      </c>
      <c r="D77" s="653" t="s">
        <v>39</v>
      </c>
      <c r="E77" s="501" t="str">
        <f>'ПРИЛОЖЕНИЕ № 5 (расх)'!E353</f>
        <v>0301Ф</v>
      </c>
      <c r="F77" s="502" t="s">
        <v>78</v>
      </c>
      <c r="G77" s="653"/>
      <c r="H77" s="218">
        <v>11333.3</v>
      </c>
      <c r="I77" s="218"/>
      <c r="J77" s="139"/>
    </row>
    <row r="78" spans="1:10" s="23" customFormat="1" ht="13.5">
      <c r="A78" s="953" t="str">
        <f>'ПРИЛОЖЕНИЕ № 5 (расх)'!A353</f>
        <v>Расходы на выплаты по оплате труда работников муниципальных органов</v>
      </c>
      <c r="B78" s="418"/>
      <c r="C78" s="601" t="s">
        <v>35</v>
      </c>
      <c r="D78" s="664" t="s">
        <v>39</v>
      </c>
      <c r="E78" s="492" t="str">
        <f>'ПРИЛОЖЕНИЕ № 5 (расх)'!E353</f>
        <v>0301Ф</v>
      </c>
      <c r="F78" s="493" t="str">
        <f>'ПРИЛОЖЕНИЕ № 5 (расх)'!F62</f>
        <v>00110</v>
      </c>
      <c r="G78" s="961"/>
      <c r="H78" s="345">
        <v>9957.5</v>
      </c>
      <c r="I78" s="472"/>
      <c r="J78" s="86"/>
    </row>
    <row r="79" spans="1:10" s="23" customFormat="1" ht="38.25">
      <c r="A79" s="311" t="str">
        <f>'ПРИЛОЖЕНИЕ № 5 (расх)'!A63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418"/>
      <c r="C79" s="43" t="s">
        <v>35</v>
      </c>
      <c r="D79" s="507" t="s">
        <v>39</v>
      </c>
      <c r="E79" s="486" t="str">
        <f>'ПРИЛОЖЕНИЕ № 5 (расх)'!E354</f>
        <v>0301Ф</v>
      </c>
      <c r="F79" s="487" t="str">
        <f>'ПРИЛОЖЕНИЕ № 5 (расх)'!F63</f>
        <v>00110</v>
      </c>
      <c r="G79" s="652" t="str">
        <f>'ПРИЛОЖЕНИЕ № 5 (расх)'!G63</f>
        <v>100</v>
      </c>
      <c r="H79" s="399">
        <v>9957.5</v>
      </c>
      <c r="I79" s="472"/>
      <c r="J79" s="86"/>
    </row>
    <row r="80" spans="1:10" s="23" customFormat="1" ht="12.75">
      <c r="A80" s="309" t="s">
        <v>96</v>
      </c>
      <c r="B80" s="418"/>
      <c r="C80" s="43" t="s">
        <v>35</v>
      </c>
      <c r="D80" s="507" t="s">
        <v>39</v>
      </c>
      <c r="E80" s="486" t="str">
        <f>'ПРИЛОЖЕНИЕ № 5 (расх)'!E355</f>
        <v>0301Ф</v>
      </c>
      <c r="F80" s="487" t="str">
        <f>'ПРИЛОЖЕНИЕ № 5 (расх)'!F64</f>
        <v>00110</v>
      </c>
      <c r="G80" s="652" t="s">
        <v>97</v>
      </c>
      <c r="H80" s="399">
        <v>9957.5</v>
      </c>
      <c r="I80" s="471">
        <v>600</v>
      </c>
      <c r="J80" s="86"/>
    </row>
    <row r="81" spans="1:10" s="23" customFormat="1" ht="13.5">
      <c r="A81" s="308" t="str">
        <f>'ПРИЛОЖЕНИЕ № 5 (расх)'!A65</f>
        <v>Расходы на обеспечение функций органов местного самоуправления</v>
      </c>
      <c r="B81" s="418"/>
      <c r="C81" s="42" t="s">
        <v>35</v>
      </c>
      <c r="D81" s="651" t="s">
        <v>39</v>
      </c>
      <c r="E81" s="490" t="str">
        <f>'ПРИЛОЖЕНИЕ № 5 (расх)'!E356</f>
        <v>0301Ф</v>
      </c>
      <c r="F81" s="491" t="str">
        <f>'ПРИЛОЖЕНИЕ № 5 (расх)'!F65</f>
        <v>00190</v>
      </c>
      <c r="G81" s="654"/>
      <c r="H81" s="400">
        <v>1375.8</v>
      </c>
      <c r="I81" s="471"/>
      <c r="J81" s="86"/>
    </row>
    <row r="82" spans="1:10" s="23" customFormat="1" ht="25.5">
      <c r="A82" s="309" t="str">
        <f>'ПРИЛОЖЕНИЕ № 5 (расх)'!A66</f>
        <v>Закупка товаров, работ и услуг для обеспечения государственных (муниципальных) нужд</v>
      </c>
      <c r="B82" s="418"/>
      <c r="C82" s="43" t="s">
        <v>35</v>
      </c>
      <c r="D82" s="507" t="s">
        <v>39</v>
      </c>
      <c r="E82" s="486" t="str">
        <f>'ПРИЛОЖЕНИЕ № 5 (расх)'!E357</f>
        <v>0301Ф</v>
      </c>
      <c r="F82" s="487" t="str">
        <f>'ПРИЛОЖЕНИЕ № 5 (расх)'!F66</f>
        <v>00190</v>
      </c>
      <c r="G82" s="652" t="str">
        <f>'ПРИЛОЖЕНИЕ № 5 (расх)'!G66</f>
        <v>200</v>
      </c>
      <c r="H82" s="399">
        <v>1275.8</v>
      </c>
      <c r="I82" s="471"/>
      <c r="J82" s="86"/>
    </row>
    <row r="83" spans="1:10" s="23" customFormat="1" ht="25.5">
      <c r="A83" s="309" t="s">
        <v>98</v>
      </c>
      <c r="B83" s="418"/>
      <c r="C83" s="43" t="s">
        <v>35</v>
      </c>
      <c r="D83" s="507" t="s">
        <v>39</v>
      </c>
      <c r="E83" s="486" t="str">
        <f>'ПРИЛОЖЕНИЕ № 5 (расх)'!E358</f>
        <v>0301Ф</v>
      </c>
      <c r="F83" s="487" t="str">
        <f>'ПРИЛОЖЕНИЕ № 5 (расх)'!F67</f>
        <v>00190</v>
      </c>
      <c r="G83" s="652" t="s">
        <v>99</v>
      </c>
      <c r="H83" s="399">
        <v>1275.8</v>
      </c>
      <c r="I83" s="471">
        <v>90</v>
      </c>
      <c r="J83" s="86"/>
    </row>
    <row r="84" spans="1:10" s="23" customFormat="1" ht="12.75">
      <c r="A84" s="309" t="str">
        <f>'ПРИЛОЖЕНИЕ № 5 (расх)'!A359</f>
        <v>Иные бюджетные ассигнования</v>
      </c>
      <c r="B84" s="418"/>
      <c r="C84" s="43" t="s">
        <v>35</v>
      </c>
      <c r="D84" s="507" t="s">
        <v>39</v>
      </c>
      <c r="E84" s="486" t="str">
        <f>'ПРИЛОЖЕНИЕ № 5 (расх)'!E359</f>
        <v>0301Ф</v>
      </c>
      <c r="F84" s="487" t="str">
        <f>'ПРИЛОЖЕНИЕ № 5 (расх)'!F359</f>
        <v>00190</v>
      </c>
      <c r="G84" s="652" t="str">
        <f>'ПРИЛОЖЕНИЕ № 5 (расх)'!G359</f>
        <v>800</v>
      </c>
      <c r="H84" s="399">
        <v>100</v>
      </c>
      <c r="I84" s="471"/>
      <c r="J84" s="86"/>
    </row>
    <row r="85" spans="1:10" s="23" customFormat="1" ht="12.75">
      <c r="A85" s="580" t="str">
        <f>'ПРИЛОЖЕНИЕ № 5 (расх)'!A360</f>
        <v>Уплата налогов, сборов и иных платежей</v>
      </c>
      <c r="B85" s="418"/>
      <c r="C85" s="886" t="s">
        <v>35</v>
      </c>
      <c r="D85" s="887" t="s">
        <v>39</v>
      </c>
      <c r="E85" s="504" t="str">
        <f>'ПРИЛОЖЕНИЕ № 5 (расх)'!E360</f>
        <v>0301Ф</v>
      </c>
      <c r="F85" s="503" t="str">
        <f>'ПРИЛОЖЕНИЕ № 5 (расх)'!F360</f>
        <v>00190</v>
      </c>
      <c r="G85" s="891" t="str">
        <f>'ПРИЛОЖЕНИЕ № 5 (расх)'!G360</f>
        <v>850</v>
      </c>
      <c r="H85" s="890">
        <v>100</v>
      </c>
      <c r="I85" s="471"/>
      <c r="J85" s="86"/>
    </row>
    <row r="86" spans="1:10" s="23" customFormat="1" ht="14.25" customHeight="1">
      <c r="A86" s="522" t="str">
        <f>'ПРИЛОЖЕНИЕ № 5 (расх)'!A61</f>
        <v>Обеспечение деятельности контрольно-счетной палаты</v>
      </c>
      <c r="B86" s="686"/>
      <c r="C86" s="155" t="s">
        <v>35</v>
      </c>
      <c r="D86" s="653" t="s">
        <v>39</v>
      </c>
      <c r="E86" s="499" t="str">
        <f>'ПРИЛОЖЕНИЕ № 5 (расх)'!E61</f>
        <v>0301С</v>
      </c>
      <c r="F86" s="500" t="str">
        <f>'ПРИЛОЖЕНИЕ № 5 (расх)'!F61</f>
        <v>00000</v>
      </c>
      <c r="G86" s="653"/>
      <c r="H86" s="218">
        <v>1776.2</v>
      </c>
      <c r="I86" s="400"/>
      <c r="J86" s="139"/>
    </row>
    <row r="87" spans="1:10" s="23" customFormat="1" ht="13.5">
      <c r="A87" s="953" t="str">
        <f>'ПРИЛОЖЕНИЕ № 5 (расх)'!A62</f>
        <v>Расходы на выплаты по оплате труда работников муниципальных органов</v>
      </c>
      <c r="B87" s="42"/>
      <c r="C87" s="601" t="s">
        <v>35</v>
      </c>
      <c r="D87" s="664" t="s">
        <v>39</v>
      </c>
      <c r="E87" s="492" t="str">
        <f>'ПРИЛОЖЕНИЕ № 5 (расх)'!E62</f>
        <v>0301С</v>
      </c>
      <c r="F87" s="493" t="str">
        <f>'ПРИЛОЖЕНИЕ № 5 (расх)'!F62</f>
        <v>00110</v>
      </c>
      <c r="G87" s="664"/>
      <c r="H87" s="345">
        <v>1622.2</v>
      </c>
      <c r="I87" s="39"/>
      <c r="J87" s="139"/>
    </row>
    <row r="88" spans="1:10" s="23" customFormat="1" ht="38.25">
      <c r="A88" s="311" t="str">
        <f>'ПРИЛОЖЕНИЕ № 5 (расх)'!A63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8" s="42"/>
      <c r="C88" s="43" t="s">
        <v>35</v>
      </c>
      <c r="D88" s="507" t="s">
        <v>39</v>
      </c>
      <c r="E88" s="486" t="str">
        <f>'ПРИЛОЖЕНИЕ № 5 (расх)'!E63</f>
        <v>0301С</v>
      </c>
      <c r="F88" s="487" t="str">
        <f>'ПРИЛОЖЕНИЕ № 5 (расх)'!F63</f>
        <v>00110</v>
      </c>
      <c r="G88" s="507" t="str">
        <f>'ПРИЛОЖЕНИЕ № 5 (расх)'!G63</f>
        <v>100</v>
      </c>
      <c r="H88" s="399">
        <v>1622.2</v>
      </c>
      <c r="I88" s="39"/>
      <c r="J88" s="139"/>
    </row>
    <row r="89" spans="1:10" s="23" customFormat="1" ht="13.5">
      <c r="A89" s="311" t="s">
        <v>96</v>
      </c>
      <c r="B89" s="42"/>
      <c r="C89" s="43" t="s">
        <v>35</v>
      </c>
      <c r="D89" s="507" t="s">
        <v>39</v>
      </c>
      <c r="E89" s="486" t="str">
        <f>'ПРИЛОЖЕНИЕ № 5 (расх)'!E65</f>
        <v>0301С</v>
      </c>
      <c r="F89" s="487" t="s">
        <v>187</v>
      </c>
      <c r="G89" s="507" t="s">
        <v>97</v>
      </c>
      <c r="H89" s="399">
        <v>1622.2</v>
      </c>
      <c r="I89" s="39"/>
      <c r="J89" s="139"/>
    </row>
    <row r="90" spans="1:10" s="23" customFormat="1" ht="13.5">
      <c r="A90" s="310" t="s">
        <v>188</v>
      </c>
      <c r="B90" s="42"/>
      <c r="C90" s="42" t="s">
        <v>35</v>
      </c>
      <c r="D90" s="651" t="s">
        <v>39</v>
      </c>
      <c r="E90" s="490" t="str">
        <f>'ПРИЛОЖЕНИЕ № 5 (расх)'!E65</f>
        <v>0301С</v>
      </c>
      <c r="F90" s="491" t="str">
        <f>'ПРИЛОЖЕНИЕ № 5 (расх)'!F65</f>
        <v>00190</v>
      </c>
      <c r="G90" s="507"/>
      <c r="H90" s="400">
        <v>154</v>
      </c>
      <c r="I90" s="39"/>
      <c r="J90" s="139"/>
    </row>
    <row r="91" spans="1:10" s="23" customFormat="1" ht="25.5">
      <c r="A91" s="311" t="str">
        <f>'ПРИЛОЖЕНИЕ № 5 (расх)'!A66</f>
        <v>Закупка товаров, работ и услуг для обеспечения государственных (муниципальных) нужд</v>
      </c>
      <c r="B91" s="42"/>
      <c r="C91" s="43" t="s">
        <v>35</v>
      </c>
      <c r="D91" s="507" t="s">
        <v>39</v>
      </c>
      <c r="E91" s="486" t="str">
        <f>'ПРИЛОЖЕНИЕ № 5 (расх)'!E66</f>
        <v>0301С</v>
      </c>
      <c r="F91" s="487" t="str">
        <f>'ПРИЛОЖЕНИЕ № 5 (расх)'!F66</f>
        <v>00190</v>
      </c>
      <c r="G91" s="507" t="str">
        <f>'ПРИЛОЖЕНИЕ № 5 (расх)'!G66</f>
        <v>200</v>
      </c>
      <c r="H91" s="399">
        <v>154</v>
      </c>
      <c r="I91" s="39"/>
      <c r="J91" s="139"/>
    </row>
    <row r="92" spans="1:10" s="23" customFormat="1" ht="25.5">
      <c r="A92" s="311" t="s">
        <v>98</v>
      </c>
      <c r="B92" s="43" t="s">
        <v>35</v>
      </c>
      <c r="C92" s="43" t="s">
        <v>35</v>
      </c>
      <c r="D92" s="507" t="s">
        <v>39</v>
      </c>
      <c r="E92" s="486" t="str">
        <f>'ПРИЛОЖЕНИЕ № 5 (расх)'!E67</f>
        <v>0301С</v>
      </c>
      <c r="F92" s="487" t="str">
        <f>'ПРИЛОЖЕНИЕ № 5 (расх)'!F67</f>
        <v>00190</v>
      </c>
      <c r="G92" s="507" t="s">
        <v>99</v>
      </c>
      <c r="H92" s="399">
        <v>154</v>
      </c>
      <c r="I92" s="470">
        <f>(7000-500-3500+2000/2+220)</f>
        <v>4220</v>
      </c>
      <c r="J92" s="139"/>
    </row>
    <row r="93" spans="1:10" s="23" customFormat="1" ht="14.25">
      <c r="A93" s="892" t="s">
        <v>11</v>
      </c>
      <c r="B93" s="33"/>
      <c r="C93" s="882" t="s">
        <v>35</v>
      </c>
      <c r="D93" s="883" t="s">
        <v>42</v>
      </c>
      <c r="E93" s="1185"/>
      <c r="F93" s="1186"/>
      <c r="G93" s="883"/>
      <c r="H93" s="884">
        <v>87.8</v>
      </c>
      <c r="I93" s="35" t="e">
        <f>I96</f>
        <v>#REF!</v>
      </c>
      <c r="J93" s="36" t="e">
        <f>I93/H93</f>
        <v>#REF!</v>
      </c>
    </row>
    <row r="94" spans="1:10" s="44" customFormat="1" ht="12.75">
      <c r="A94" s="1040" t="str">
        <f>'ПРИЛОЖЕНИЕ № 5 (расх)'!A69</f>
        <v>Непрограммные мероприятия</v>
      </c>
      <c r="B94" s="815"/>
      <c r="C94" s="155" t="s">
        <v>35</v>
      </c>
      <c r="D94" s="653" t="s">
        <v>42</v>
      </c>
      <c r="E94" s="501" t="str">
        <f>'ПРИЛОЖЕНИЕ № 5 (расх)'!E69</f>
        <v>71000</v>
      </c>
      <c r="F94" s="502" t="str">
        <f>'ПРИЛОЖЕНИЕ № 5 (расх)'!F69</f>
        <v>00000</v>
      </c>
      <c r="G94" s="653"/>
      <c r="H94" s="218">
        <v>87.8</v>
      </c>
      <c r="I94" s="218"/>
      <c r="J94" s="505"/>
    </row>
    <row r="95" spans="1:10" s="44" customFormat="1" ht="14.25">
      <c r="A95" s="1030" t="str">
        <f>'ПРИЛОЖЕНИЕ № 5 (расх)'!A70</f>
        <v>Резервные фонды</v>
      </c>
      <c r="B95" s="815"/>
      <c r="C95" s="155" t="s">
        <v>35</v>
      </c>
      <c r="D95" s="653" t="s">
        <v>42</v>
      </c>
      <c r="E95" s="501" t="str">
        <f>'ПРИЛОЖЕНИЕ № 5 (расх)'!E70</f>
        <v>71Р00</v>
      </c>
      <c r="F95" s="502" t="str">
        <f>'ПРИЛОЖЕНИЕ № 5 (расх)'!F70</f>
        <v>00000</v>
      </c>
      <c r="G95" s="653"/>
      <c r="H95" s="218">
        <v>87.8</v>
      </c>
      <c r="I95" s="218"/>
      <c r="J95" s="505"/>
    </row>
    <row r="96" spans="1:10" s="23" customFormat="1" ht="13.5">
      <c r="A96" s="962" t="str">
        <f>'ПРИЛОЖЕНИЕ № 5 (расх)'!A71</f>
        <v>Резервные фонды местных администраций</v>
      </c>
      <c r="B96" s="24"/>
      <c r="C96" s="601" t="s">
        <v>35</v>
      </c>
      <c r="D96" s="664" t="s">
        <v>42</v>
      </c>
      <c r="E96" s="496" t="str">
        <f>'ПРИЛОЖЕНИЕ № 5 (расх)'!E71</f>
        <v>71Р00</v>
      </c>
      <c r="F96" s="497" t="str">
        <f>'ПРИЛОЖЕНИЕ № 5 (расх)'!F71</f>
        <v>00290</v>
      </c>
      <c r="G96" s="963"/>
      <c r="H96" s="231">
        <v>87.8</v>
      </c>
      <c r="I96" s="26" t="e">
        <f>I98</f>
        <v>#REF!</v>
      </c>
      <c r="J96" s="27" t="e">
        <f>I96/H96</f>
        <v>#REF!</v>
      </c>
    </row>
    <row r="97" spans="1:10" s="23" customFormat="1" ht="13.5">
      <c r="A97" s="699" t="str">
        <f>'ПРИЛОЖЕНИЕ № 5 (расх)'!A72</f>
        <v>Иные бюджетные ассигнования</v>
      </c>
      <c r="B97" s="24"/>
      <c r="C97" s="30" t="s">
        <v>35</v>
      </c>
      <c r="D97" s="652" t="s">
        <v>42</v>
      </c>
      <c r="E97" s="488" t="str">
        <f>'ПРИЛОЖЕНИЕ № 5 (расх)'!E72</f>
        <v>71Р00</v>
      </c>
      <c r="F97" s="498" t="str">
        <f>F98</f>
        <v>00290</v>
      </c>
      <c r="G97" s="507" t="str">
        <f>'ПРИЛОЖЕНИЕ № 5 (расх)'!G72</f>
        <v>800</v>
      </c>
      <c r="H97" s="216">
        <v>87.8</v>
      </c>
      <c r="I97" s="26"/>
      <c r="J97" s="27"/>
    </row>
    <row r="98" spans="1:10" s="23" customFormat="1" ht="12.75">
      <c r="A98" s="212" t="s">
        <v>67</v>
      </c>
      <c r="B98" s="37"/>
      <c r="C98" s="30" t="s">
        <v>35</v>
      </c>
      <c r="D98" s="652" t="s">
        <v>42</v>
      </c>
      <c r="E98" s="488" t="str">
        <f>'ПРИЛОЖЕНИЕ № 5 (расх)'!E73</f>
        <v>71Р00</v>
      </c>
      <c r="F98" s="489" t="str">
        <f>'ПРИЛОЖЕНИЕ № 5 (расх)'!F73</f>
        <v>00290</v>
      </c>
      <c r="G98" s="652" t="s">
        <v>68</v>
      </c>
      <c r="H98" s="764">
        <v>87.8</v>
      </c>
      <c r="I98" s="28" t="e">
        <f>#REF!</f>
        <v>#REF!</v>
      </c>
      <c r="J98" s="29" t="e">
        <f>I98/H98</f>
        <v>#REF!</v>
      </c>
    </row>
    <row r="99" spans="1:10" s="44" customFormat="1" ht="14.25">
      <c r="A99" s="885" t="s">
        <v>13</v>
      </c>
      <c r="B99" s="140"/>
      <c r="C99" s="882" t="s">
        <v>35</v>
      </c>
      <c r="D99" s="883" t="s">
        <v>48</v>
      </c>
      <c r="E99" s="1185"/>
      <c r="F99" s="1186"/>
      <c r="G99" s="883"/>
      <c r="H99" s="884">
        <v>27870.65</v>
      </c>
      <c r="I99" s="35" t="e">
        <f>#REF!+#REF!+#REF!+#REF!+#REF!</f>
        <v>#REF!</v>
      </c>
      <c r="J99" s="36" t="e">
        <f>I99/H99</f>
        <v>#REF!</v>
      </c>
    </row>
    <row r="100" spans="1:10" s="44" customFormat="1" ht="38.25">
      <c r="A100" s="604" t="str">
        <f>'ПРИЛОЖЕНИЕ № 5 (расх)'!A75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100" s="820"/>
      <c r="C100" s="155" t="s">
        <v>35</v>
      </c>
      <c r="D100" s="653" t="s">
        <v>48</v>
      </c>
      <c r="E100" s="501" t="str">
        <f>'ПРИЛОЖЕНИЕ № 5 (расх)'!E75</f>
        <v>03000</v>
      </c>
      <c r="F100" s="502" t="s">
        <v>78</v>
      </c>
      <c r="G100" s="653"/>
      <c r="H100" s="218">
        <v>1874.8</v>
      </c>
      <c r="I100" s="863"/>
      <c r="J100" s="143"/>
    </row>
    <row r="101" spans="1:10" s="44" customFormat="1" ht="12.75">
      <c r="A101" s="522" t="str">
        <f>'ПРИЛОЖЕНИЕ № 5 (расх)'!A76</f>
        <v>Расходы на обеспечение деятельности органов местного самоуправления</v>
      </c>
      <c r="B101" s="821"/>
      <c r="C101" s="155" t="s">
        <v>35</v>
      </c>
      <c r="D101" s="653" t="s">
        <v>48</v>
      </c>
      <c r="E101" s="501" t="str">
        <f>'ПРИЛОЖЕНИЕ № 5 (расх)'!E76</f>
        <v>03010</v>
      </c>
      <c r="F101" s="502" t="str">
        <f>'ПРИЛОЖЕНИЕ № 5 (расх)'!F76</f>
        <v>00000</v>
      </c>
      <c r="G101" s="653"/>
      <c r="H101" s="218">
        <v>1637.8</v>
      </c>
      <c r="I101" s="218"/>
      <c r="J101" s="505"/>
    </row>
    <row r="102" spans="1:10" s="44" customFormat="1" ht="13.5">
      <c r="A102" s="392" t="str">
        <f>'ПРИЛОЖЕНИЕ № 5 (расх)'!A77</f>
        <v>Расходы по государственной регистрации актов гражданского состояния</v>
      </c>
      <c r="B102" s="393"/>
      <c r="C102" s="42" t="s">
        <v>35</v>
      </c>
      <c r="D102" s="651" t="s">
        <v>48</v>
      </c>
      <c r="E102" s="485" t="str">
        <f>'ПРИЛОЖЕНИЕ № 5 (расх)'!E77</f>
        <v>03010</v>
      </c>
      <c r="F102" s="484" t="s">
        <v>148</v>
      </c>
      <c r="G102" s="651"/>
      <c r="H102" s="400">
        <v>555.7</v>
      </c>
      <c r="I102" s="39">
        <f>SUM(I104:I104)</f>
        <v>0</v>
      </c>
      <c r="J102" s="143"/>
    </row>
    <row r="103" spans="1:10" s="44" customFormat="1" ht="38.25">
      <c r="A103" s="683" t="s">
        <v>355</v>
      </c>
      <c r="B103" s="393"/>
      <c r="C103" s="43" t="s">
        <v>35</v>
      </c>
      <c r="D103" s="488" t="s">
        <v>48</v>
      </c>
      <c r="E103" s="488" t="str">
        <f>E104</f>
        <v>03010</v>
      </c>
      <c r="F103" s="498" t="str">
        <f>F104</f>
        <v>59300</v>
      </c>
      <c r="G103" s="586">
        <v>100</v>
      </c>
      <c r="H103" s="399">
        <v>555.7</v>
      </c>
      <c r="I103" s="39"/>
      <c r="J103" s="143"/>
    </row>
    <row r="104" spans="1:10" s="44" customFormat="1" ht="12.75">
      <c r="A104" s="311" t="s">
        <v>96</v>
      </c>
      <c r="B104" s="393"/>
      <c r="C104" s="43" t="s">
        <v>35</v>
      </c>
      <c r="D104" s="507" t="s">
        <v>48</v>
      </c>
      <c r="E104" s="486" t="str">
        <f>'ПРИЛОЖЕНИЕ № 5 (расх)'!E79</f>
        <v>03010</v>
      </c>
      <c r="F104" s="487" t="s">
        <v>148</v>
      </c>
      <c r="G104" s="507" t="s">
        <v>97</v>
      </c>
      <c r="H104" s="399">
        <v>555.7</v>
      </c>
      <c r="I104" s="40">
        <v>0</v>
      </c>
      <c r="J104" s="143"/>
    </row>
    <row r="105" spans="1:10" s="44" customFormat="1" ht="27">
      <c r="A105" s="392" t="str">
        <f>'ПРИЛОЖЕНИЕ № 5 (расх)'!A80</f>
        <v>Расходы на осуществление государственных полномочий по созданию и организации деятельности административных комиссий</v>
      </c>
      <c r="B105" s="393"/>
      <c r="C105" s="42" t="s">
        <v>35</v>
      </c>
      <c r="D105" s="651" t="s">
        <v>48</v>
      </c>
      <c r="E105" s="485" t="str">
        <f>'ПРИЛОЖЕНИЕ № 5 (расх)'!E80</f>
        <v>03010</v>
      </c>
      <c r="F105" s="484" t="s">
        <v>83</v>
      </c>
      <c r="G105" s="651"/>
      <c r="H105" s="400">
        <v>1082.1</v>
      </c>
      <c r="I105" s="39">
        <f>SUM(I107:I109)</f>
        <v>1082.1</v>
      </c>
      <c r="J105" s="143"/>
    </row>
    <row r="106" spans="1:10" s="44" customFormat="1" ht="38.25">
      <c r="A106" s="683" t="s">
        <v>355</v>
      </c>
      <c r="B106" s="393"/>
      <c r="C106" s="43" t="s">
        <v>35</v>
      </c>
      <c r="D106" s="488" t="s">
        <v>48</v>
      </c>
      <c r="E106" s="488" t="str">
        <f>E107</f>
        <v>03010</v>
      </c>
      <c r="F106" s="498" t="str">
        <f>F107</f>
        <v>74030</v>
      </c>
      <c r="G106" s="586">
        <v>100</v>
      </c>
      <c r="H106" s="399">
        <v>984.6</v>
      </c>
      <c r="I106" s="39"/>
      <c r="J106" s="143"/>
    </row>
    <row r="107" spans="1:10" s="44" customFormat="1" ht="12.75">
      <c r="A107" s="311" t="s">
        <v>96</v>
      </c>
      <c r="B107" s="393"/>
      <c r="C107" s="43" t="s">
        <v>35</v>
      </c>
      <c r="D107" s="507" t="s">
        <v>48</v>
      </c>
      <c r="E107" s="486" t="str">
        <f>'ПРИЛОЖЕНИЕ № 5 (расх)'!E82</f>
        <v>03010</v>
      </c>
      <c r="F107" s="487" t="s">
        <v>83</v>
      </c>
      <c r="G107" s="586" t="s">
        <v>97</v>
      </c>
      <c r="H107" s="399">
        <v>984.6</v>
      </c>
      <c r="I107" s="40">
        <v>900</v>
      </c>
      <c r="J107" s="143"/>
    </row>
    <row r="108" spans="1:10" s="44" customFormat="1" ht="25.5">
      <c r="A108" s="789" t="s">
        <v>353</v>
      </c>
      <c r="B108" s="393"/>
      <c r="C108" s="43" t="s">
        <v>35</v>
      </c>
      <c r="D108" s="488" t="s">
        <v>48</v>
      </c>
      <c r="E108" s="486" t="str">
        <f>E109</f>
        <v>03010</v>
      </c>
      <c r="F108" s="487" t="str">
        <f>F109</f>
        <v>74030</v>
      </c>
      <c r="G108" s="586">
        <v>200</v>
      </c>
      <c r="H108" s="399">
        <v>97.5</v>
      </c>
      <c r="I108" s="40"/>
      <c r="J108" s="143"/>
    </row>
    <row r="109" spans="1:10" s="44" customFormat="1" ht="25.5">
      <c r="A109" s="311" t="s">
        <v>98</v>
      </c>
      <c r="B109" s="393"/>
      <c r="C109" s="43" t="s">
        <v>35</v>
      </c>
      <c r="D109" s="507" t="s">
        <v>48</v>
      </c>
      <c r="E109" s="486" t="str">
        <f>'ПРИЛОЖЕНИЕ № 5 (расх)'!E84</f>
        <v>03010</v>
      </c>
      <c r="F109" s="487" t="s">
        <v>83</v>
      </c>
      <c r="G109" s="507" t="s">
        <v>99</v>
      </c>
      <c r="H109" s="399">
        <v>97.5</v>
      </c>
      <c r="I109" s="40">
        <v>182.1</v>
      </c>
      <c r="J109" s="143"/>
    </row>
    <row r="110" spans="1:10" s="44" customFormat="1" ht="25.5" hidden="1">
      <c r="A110" s="604" t="str">
        <f>'ПРИЛОЖЕНИЕ № 5 (расх)'!A85</f>
        <v>Дополнительная профессиональная подготовка лиц, замещающих муниципальные должности</v>
      </c>
      <c r="B110" s="820"/>
      <c r="C110" s="155" t="s">
        <v>35</v>
      </c>
      <c r="D110" s="653" t="s">
        <v>48</v>
      </c>
      <c r="E110" s="501" t="str">
        <f>'ПРИЛОЖЕНИЕ № 5 (расх)'!E85</f>
        <v>03030</v>
      </c>
      <c r="F110" s="502" t="str">
        <f>'ПРИЛОЖЕНИЕ № 5 (расх)'!F85</f>
        <v>00000</v>
      </c>
      <c r="G110" s="653"/>
      <c r="H110" s="218">
        <v>0</v>
      </c>
      <c r="I110" s="863"/>
      <c r="J110" s="143"/>
    </row>
    <row r="111" spans="1:10" s="44" customFormat="1" ht="27" hidden="1">
      <c r="A111" s="953" t="str">
        <f>'ПРИЛОЖЕНИЕ № 5 (расх)'!A86</f>
        <v>Расходы на организацию  дополнительного профессионального образования для лиц, замещающих муниципальные должности в Магаданской области</v>
      </c>
      <c r="B111" s="393"/>
      <c r="C111" s="601" t="s">
        <v>35</v>
      </c>
      <c r="D111" s="496" t="s">
        <v>48</v>
      </c>
      <c r="E111" s="496" t="str">
        <f>'ПРИЛОЖЕНИЕ № 5 (расх)'!E86</f>
        <v>03030</v>
      </c>
      <c r="F111" s="497" t="s">
        <v>128</v>
      </c>
      <c r="G111" s="497"/>
      <c r="H111" s="964">
        <v>0</v>
      </c>
      <c r="I111" s="275">
        <f>SUM(I113:I115)</f>
        <v>35.5</v>
      </c>
      <c r="J111" s="143"/>
    </row>
    <row r="112" spans="1:10" s="44" customFormat="1" ht="38.25" hidden="1">
      <c r="A112" s="311" t="str">
        <f>'ПРИЛОЖЕНИЕ № 5 (расх)'!A87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2" s="393"/>
      <c r="C112" s="43" t="s">
        <v>35</v>
      </c>
      <c r="D112" s="488" t="s">
        <v>48</v>
      </c>
      <c r="E112" s="488" t="str">
        <f>'ПРИЛОЖЕНИЕ № 5 (расх)'!E87</f>
        <v>03030</v>
      </c>
      <c r="F112" s="498" t="str">
        <f>'ПРИЛОЖЕНИЕ № 5 (расх)'!F87</f>
        <v>73260</v>
      </c>
      <c r="G112" s="498" t="str">
        <f>'ПРИЛОЖЕНИЕ № 5 (расх)'!G87</f>
        <v>100</v>
      </c>
      <c r="H112" s="399">
        <v>0</v>
      </c>
      <c r="I112" s="700"/>
      <c r="J112" s="143"/>
    </row>
    <row r="113" spans="1:10" s="44" customFormat="1" ht="12.75" hidden="1">
      <c r="A113" s="311" t="s">
        <v>96</v>
      </c>
      <c r="B113" s="393"/>
      <c r="C113" s="43" t="s">
        <v>35</v>
      </c>
      <c r="D113" s="488" t="s">
        <v>48</v>
      </c>
      <c r="E113" s="486" t="str">
        <f>'ПРИЛОЖЕНИЕ № 5 (расх)'!E88</f>
        <v>03030</v>
      </c>
      <c r="F113" s="498" t="s">
        <v>128</v>
      </c>
      <c r="G113" s="507" t="s">
        <v>97</v>
      </c>
      <c r="H113" s="399">
        <v>0</v>
      </c>
      <c r="I113" s="481">
        <v>15.5</v>
      </c>
      <c r="J113" s="143"/>
    </row>
    <row r="114" spans="1:10" s="44" customFormat="1" ht="25.5" hidden="1">
      <c r="A114" s="311" t="str">
        <f>'ПРИЛОЖЕНИЕ № 5 (расх)'!A94</f>
        <v>Закупка товаров, работ и услуг для обеспечения государственных (муниципальных) нужд</v>
      </c>
      <c r="B114" s="393"/>
      <c r="C114" s="43" t="s">
        <v>35</v>
      </c>
      <c r="D114" s="488" t="s">
        <v>48</v>
      </c>
      <c r="E114" s="486" t="str">
        <f>'ПРИЛОЖЕНИЕ № 5 (расх)'!E89</f>
        <v>03030</v>
      </c>
      <c r="F114" s="498" t="str">
        <f>'ПРИЛОЖЕНИЕ № 5 (расх)'!F89</f>
        <v>73260</v>
      </c>
      <c r="G114" s="507" t="str">
        <f>'ПРИЛОЖЕНИЕ № 5 (расх)'!G89</f>
        <v>200</v>
      </c>
      <c r="H114" s="399">
        <v>0</v>
      </c>
      <c r="I114" s="481"/>
      <c r="J114" s="143"/>
    </row>
    <row r="115" spans="1:10" s="44" customFormat="1" ht="25.5" hidden="1">
      <c r="A115" s="311" t="s">
        <v>98</v>
      </c>
      <c r="B115" s="393"/>
      <c r="C115" s="43" t="s">
        <v>35</v>
      </c>
      <c r="D115" s="488" t="s">
        <v>48</v>
      </c>
      <c r="E115" s="486" t="str">
        <f>'ПРИЛОЖЕНИЕ № 5 (расх)'!E90</f>
        <v>03030</v>
      </c>
      <c r="F115" s="498" t="s">
        <v>128</v>
      </c>
      <c r="G115" s="507" t="s">
        <v>99</v>
      </c>
      <c r="H115" s="399">
        <v>0</v>
      </c>
      <c r="I115" s="40">
        <v>20</v>
      </c>
      <c r="J115" s="143"/>
    </row>
    <row r="116" spans="1:10" s="44" customFormat="1" ht="27" hidden="1">
      <c r="A116" s="310" t="str">
        <f>'ПРИЛОЖЕНИЕ № 5 (расх)'!A91</f>
        <v>Расходы на организацию дополнительного профессионального образования муниципальных служащих</v>
      </c>
      <c r="B116" s="393"/>
      <c r="C116" s="42" t="s">
        <v>35</v>
      </c>
      <c r="D116" s="651" t="s">
        <v>48</v>
      </c>
      <c r="E116" s="485" t="str">
        <f>'ПРИЛОЖЕНИЕ № 5 (расх)'!E91</f>
        <v>03030</v>
      </c>
      <c r="F116" s="484" t="s">
        <v>181</v>
      </c>
      <c r="G116" s="651"/>
      <c r="H116" s="400">
        <v>0</v>
      </c>
      <c r="I116" s="39">
        <f>SUM(I118:I120)</f>
        <v>100</v>
      </c>
      <c r="J116" s="143"/>
    </row>
    <row r="117" spans="1:10" s="44" customFormat="1" ht="38.25" hidden="1">
      <c r="A117" s="311" t="str">
        <f>'ПРИЛОЖЕНИЕ № 5 (расх)'!A92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7" s="393"/>
      <c r="C117" s="43" t="s">
        <v>35</v>
      </c>
      <c r="D117" s="488" t="s">
        <v>48</v>
      </c>
      <c r="E117" s="488" t="str">
        <f>'ПРИЛОЖЕНИЕ № 5 (расх)'!E92</f>
        <v>03030</v>
      </c>
      <c r="F117" s="498" t="str">
        <f>'ПРИЛОЖЕНИЕ № 5 (расх)'!F92</f>
        <v>74140</v>
      </c>
      <c r="G117" s="507" t="str">
        <f>'ПРИЛОЖЕНИЕ № 5 (расх)'!G87</f>
        <v>100</v>
      </c>
      <c r="H117" s="399">
        <v>0</v>
      </c>
      <c r="I117" s="39"/>
      <c r="J117" s="143"/>
    </row>
    <row r="118" spans="1:10" s="44" customFormat="1" ht="12.75" hidden="1">
      <c r="A118" s="311" t="s">
        <v>96</v>
      </c>
      <c r="B118" s="393"/>
      <c r="C118" s="43" t="s">
        <v>35</v>
      </c>
      <c r="D118" s="507" t="s">
        <v>48</v>
      </c>
      <c r="E118" s="486" t="str">
        <f>'ПРИЛОЖЕНИЕ № 5 (расх)'!E93</f>
        <v>03030</v>
      </c>
      <c r="F118" s="487" t="s">
        <v>181</v>
      </c>
      <c r="G118" s="507" t="s">
        <v>97</v>
      </c>
      <c r="H118" s="399">
        <v>0</v>
      </c>
      <c r="I118" s="40">
        <v>40</v>
      </c>
      <c r="J118" s="143"/>
    </row>
    <row r="119" spans="1:10" s="44" customFormat="1" ht="25.5" hidden="1">
      <c r="A119" s="311" t="str">
        <f>'ПРИЛОЖЕНИЕ № 5 (расх)'!A94</f>
        <v>Закупка товаров, работ и услуг для обеспечения государственных (муниципальных) нужд</v>
      </c>
      <c r="B119" s="393"/>
      <c r="C119" s="43" t="s">
        <v>35</v>
      </c>
      <c r="D119" s="488" t="s">
        <v>48</v>
      </c>
      <c r="E119" s="486" t="str">
        <f>'ПРИЛОЖЕНИЕ № 5 (расх)'!E94</f>
        <v>03030</v>
      </c>
      <c r="F119" s="487" t="s">
        <v>181</v>
      </c>
      <c r="G119" s="507" t="str">
        <f>'ПРИЛОЖЕНИЕ № 5 (расх)'!G94</f>
        <v>200</v>
      </c>
      <c r="H119" s="399">
        <v>0</v>
      </c>
      <c r="I119" s="40"/>
      <c r="J119" s="143"/>
    </row>
    <row r="120" spans="1:10" s="44" customFormat="1" ht="25.5" hidden="1">
      <c r="A120" s="311" t="s">
        <v>98</v>
      </c>
      <c r="B120" s="393"/>
      <c r="C120" s="43" t="s">
        <v>35</v>
      </c>
      <c r="D120" s="507" t="s">
        <v>48</v>
      </c>
      <c r="E120" s="486" t="str">
        <f>'ПРИЛОЖЕНИЕ № 5 (расх)'!E95</f>
        <v>03030</v>
      </c>
      <c r="F120" s="487" t="s">
        <v>181</v>
      </c>
      <c r="G120" s="507" t="s">
        <v>99</v>
      </c>
      <c r="H120" s="399">
        <v>0</v>
      </c>
      <c r="I120" s="40">
        <v>60</v>
      </c>
      <c r="J120" s="143"/>
    </row>
    <row r="121" spans="1:10" s="44" customFormat="1" ht="40.5" hidden="1">
      <c r="A121" s="392" t="str">
        <f>'ПРИЛОЖЕНИЕ № 5 (расх)'!A96</f>
        <v>Софинансирование субсидии на организацию дополнительного профессионального образования для лиц, замещающих муниципальные должности</v>
      </c>
      <c r="B121" s="393"/>
      <c r="C121" s="42" t="s">
        <v>35</v>
      </c>
      <c r="D121" s="651" t="s">
        <v>48</v>
      </c>
      <c r="E121" s="485" t="str">
        <f>'ПРИЛОЖЕНИЕ № 5 (расх)'!E96</f>
        <v>03030</v>
      </c>
      <c r="F121" s="484" t="str">
        <f>'ПРИЛОЖЕНИЕ № 5 (расх)'!F96</f>
        <v>S3260</v>
      </c>
      <c r="G121" s="651"/>
      <c r="H121" s="400">
        <v>0</v>
      </c>
      <c r="I121" s="142"/>
      <c r="J121" s="143"/>
    </row>
    <row r="122" spans="1:10" s="44" customFormat="1" ht="38.25" hidden="1">
      <c r="A122" s="701" t="str">
        <f>'ПРИЛОЖЕНИЕ № 5 (расх)'!A97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393"/>
      <c r="C122" s="43" t="s">
        <v>35</v>
      </c>
      <c r="D122" s="488" t="s">
        <v>48</v>
      </c>
      <c r="E122" s="641" t="str">
        <f>'ПРИЛОЖЕНИЕ № 5 (расх)'!E97</f>
        <v>03030</v>
      </c>
      <c r="F122" s="702" t="str">
        <f>'ПРИЛОЖЕНИЕ № 5 (расх)'!F97</f>
        <v>S3260</v>
      </c>
      <c r="G122" s="507" t="str">
        <f>'ПРИЛОЖЕНИЕ № 5 (расх)'!G97</f>
        <v>100</v>
      </c>
      <c r="H122" s="399">
        <v>0</v>
      </c>
      <c r="I122" s="142"/>
      <c r="J122" s="143"/>
    </row>
    <row r="123" spans="1:10" s="44" customFormat="1" ht="12.75" hidden="1">
      <c r="A123" s="311" t="s">
        <v>96</v>
      </c>
      <c r="B123" s="393"/>
      <c r="C123" s="43" t="s">
        <v>35</v>
      </c>
      <c r="D123" s="507" t="s">
        <v>48</v>
      </c>
      <c r="E123" s="486" t="s">
        <v>149</v>
      </c>
      <c r="F123" s="487" t="str">
        <f>'ПРИЛОЖЕНИЕ № 5 (расх)'!F98</f>
        <v>S3260</v>
      </c>
      <c r="G123" s="507" t="s">
        <v>97</v>
      </c>
      <c r="H123" s="399">
        <v>0</v>
      </c>
      <c r="I123" s="142"/>
      <c r="J123" s="143"/>
    </row>
    <row r="124" spans="1:10" s="44" customFormat="1" ht="27" hidden="1">
      <c r="A124" s="392" t="str">
        <f>'ПРИЛОЖЕНИЕ № 5 (расх)'!A99</f>
        <v>Софинансирование субсидии бюджетам городских округов на организацию дополнительного профессионального образования муниципальных служащих</v>
      </c>
      <c r="B124" s="393"/>
      <c r="C124" s="42" t="s">
        <v>35</v>
      </c>
      <c r="D124" s="651" t="s">
        <v>48</v>
      </c>
      <c r="E124" s="496" t="str">
        <f>'ПРИЛОЖЕНИЕ № 5 (расх)'!E99</f>
        <v>03030</v>
      </c>
      <c r="F124" s="497" t="str">
        <f>'ПРИЛОЖЕНИЕ № 5 (расх)'!F99</f>
        <v>S4140</v>
      </c>
      <c r="G124" s="651"/>
      <c r="H124" s="400">
        <v>0</v>
      </c>
      <c r="I124" s="142"/>
      <c r="J124" s="143"/>
    </row>
    <row r="125" spans="1:10" s="44" customFormat="1" ht="38.25" hidden="1">
      <c r="A125" s="701" t="str">
        <f>'ПРИЛОЖЕНИЕ № 5 (расх)'!A100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393"/>
      <c r="C125" s="43" t="s">
        <v>35</v>
      </c>
      <c r="D125" s="488" t="s">
        <v>48</v>
      </c>
      <c r="E125" s="641" t="str">
        <f>'ПРИЛОЖЕНИЕ № 5 (расх)'!E100</f>
        <v>03030</v>
      </c>
      <c r="F125" s="702" t="str">
        <f>'ПРИЛОЖЕНИЕ № 5 (расх)'!F100</f>
        <v>S4140</v>
      </c>
      <c r="G125" s="507" t="str">
        <f>'ПРИЛОЖЕНИЕ № 5 (расх)'!G100</f>
        <v>100</v>
      </c>
      <c r="H125" s="399">
        <v>0</v>
      </c>
      <c r="I125" s="142"/>
      <c r="J125" s="143"/>
    </row>
    <row r="126" spans="1:10" s="44" customFormat="1" ht="12.75" hidden="1">
      <c r="A126" s="690" t="s">
        <v>96</v>
      </c>
      <c r="B126" s="393"/>
      <c r="C126" s="886" t="s">
        <v>35</v>
      </c>
      <c r="D126" s="887" t="s">
        <v>48</v>
      </c>
      <c r="E126" s="504" t="str">
        <f>'ПРИЛОЖЕНИЕ № 5 (расх)'!E98</f>
        <v>03030</v>
      </c>
      <c r="F126" s="503" t="str">
        <f>'ПРИЛОЖЕНИЕ № 5 (расх)'!F101</f>
        <v>S4140</v>
      </c>
      <c r="G126" s="887" t="s">
        <v>97</v>
      </c>
      <c r="H126" s="890">
        <v>0</v>
      </c>
      <c r="I126" s="142"/>
      <c r="J126" s="143"/>
    </row>
    <row r="127" spans="1:10" s="44" customFormat="1" ht="13.5">
      <c r="A127" s="522" t="str">
        <f>'ПРИЛОЖЕНИЕ № 5 (расх)'!A102</f>
        <v>Профессиональное развитие кадров</v>
      </c>
      <c r="B127" s="820"/>
      <c r="C127" s="155" t="s">
        <v>35</v>
      </c>
      <c r="D127" s="653" t="s">
        <v>48</v>
      </c>
      <c r="E127" s="499" t="str">
        <f>'ПРИЛОЖЕНИЕ № 5 (расх)'!E102</f>
        <v>03040</v>
      </c>
      <c r="F127" s="500" t="str">
        <f>'ПРИЛОЖЕНИЕ № 5 (расх)'!F102</f>
        <v>00000</v>
      </c>
      <c r="G127" s="653"/>
      <c r="H127" s="218">
        <v>80</v>
      </c>
      <c r="I127" s="400">
        <f>I130</f>
        <v>5</v>
      </c>
      <c r="J127" s="143"/>
    </row>
    <row r="128" spans="1:10" s="44" customFormat="1" ht="13.5">
      <c r="A128" s="953" t="str">
        <f>'ПРИЛОЖЕНИЕ № 5 (расх)'!A103</f>
        <v>Мероприятия в рамках реализации муниципальных программ</v>
      </c>
      <c r="B128" s="393"/>
      <c r="C128" s="601" t="s">
        <v>35</v>
      </c>
      <c r="D128" s="664" t="s">
        <v>48</v>
      </c>
      <c r="E128" s="492" t="str">
        <f>'ПРИЛОЖЕНИЕ № 5 (расх)'!E102</f>
        <v>03040</v>
      </c>
      <c r="F128" s="493" t="str">
        <f>'ПРИЛОЖЕНИЕ № 5 (расх)'!F109</f>
        <v>10000</v>
      </c>
      <c r="G128" s="664"/>
      <c r="H128" s="345">
        <v>80</v>
      </c>
      <c r="I128" s="587"/>
      <c r="J128" s="143"/>
    </row>
    <row r="129" spans="1:10" s="44" customFormat="1" ht="38.25">
      <c r="A129" s="311" t="str">
        <f>'ПРИЛОЖЕНИЕ № 5 (расх)'!A104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9" s="393"/>
      <c r="C129" s="43" t="s">
        <v>35</v>
      </c>
      <c r="D129" s="488" t="s">
        <v>48</v>
      </c>
      <c r="E129" s="486" t="str">
        <f>'ПРИЛОЖЕНИЕ № 5 (расх)'!E104</f>
        <v>03040</v>
      </c>
      <c r="F129" s="487" t="str">
        <f>'ПРИЛОЖЕНИЕ № 5 (расх)'!F104</f>
        <v>10000</v>
      </c>
      <c r="G129" s="507" t="str">
        <f>'ПРИЛОЖЕНИЕ № 5 (расх)'!G104</f>
        <v>100</v>
      </c>
      <c r="H129" s="399">
        <v>30</v>
      </c>
      <c r="I129" s="587"/>
      <c r="J129" s="143"/>
    </row>
    <row r="130" spans="1:10" s="44" customFormat="1" ht="12.75">
      <c r="A130" s="311" t="s">
        <v>96</v>
      </c>
      <c r="B130" s="393"/>
      <c r="C130" s="43" t="s">
        <v>35</v>
      </c>
      <c r="D130" s="507" t="s">
        <v>48</v>
      </c>
      <c r="E130" s="486" t="str">
        <f>'ПРИЛОЖЕНИЕ № 5 (расх)'!E103</f>
        <v>03040</v>
      </c>
      <c r="F130" s="487" t="str">
        <f>'ПРИЛОЖЕНИЕ № 5 (расх)'!F111</f>
        <v>10000</v>
      </c>
      <c r="G130" s="507" t="str">
        <f>'ПРИЛОЖЕНИЕ № 5 (расх)'!G105</f>
        <v>120</v>
      </c>
      <c r="H130" s="399">
        <v>30</v>
      </c>
      <c r="I130" s="482">
        <v>5</v>
      </c>
      <c r="J130" s="143"/>
    </row>
    <row r="131" spans="1:10" s="44" customFormat="1" ht="25.5">
      <c r="A131" s="311" t="str">
        <f>'ПРИЛОЖЕНИЕ № 5 (расх)'!A106</f>
        <v>Закупка товаров, работ и услуг для обеспечения государственных (муниципальных) нужд</v>
      </c>
      <c r="B131" s="393"/>
      <c r="C131" s="43" t="s">
        <v>35</v>
      </c>
      <c r="D131" s="488" t="s">
        <v>48</v>
      </c>
      <c r="E131" s="486" t="str">
        <f>E132</f>
        <v>03040</v>
      </c>
      <c r="F131" s="487" t="str">
        <f>F132</f>
        <v>10000</v>
      </c>
      <c r="G131" s="586">
        <v>200</v>
      </c>
      <c r="H131" s="399">
        <v>50</v>
      </c>
      <c r="I131" s="506"/>
      <c r="J131" s="143"/>
    </row>
    <row r="132" spans="1:10" s="44" customFormat="1" ht="25.5">
      <c r="A132" s="690" t="str">
        <f>'ПРИЛОЖЕНИЕ № 5 (расх)'!A107</f>
        <v>Иные закупки товаров, работ и услуг для обеспечения государственных (муниципальных) нужд</v>
      </c>
      <c r="B132" s="393"/>
      <c r="C132" s="886" t="s">
        <v>35</v>
      </c>
      <c r="D132" s="887" t="s">
        <v>48</v>
      </c>
      <c r="E132" s="504" t="str">
        <f>'ПРИЛОЖЕНИЕ № 5 (расх)'!E105</f>
        <v>03040</v>
      </c>
      <c r="F132" s="503" t="str">
        <f>'ПРИЛОЖЕНИЕ № 5 (расх)'!F107</f>
        <v>10000</v>
      </c>
      <c r="G132" s="893">
        <v>240</v>
      </c>
      <c r="H132" s="890">
        <v>50</v>
      </c>
      <c r="I132" s="506"/>
      <c r="J132" s="143"/>
    </row>
    <row r="133" spans="1:10" s="44" customFormat="1" ht="12.75">
      <c r="A133" s="522" t="str">
        <f>'ПРИЛОЖЕНИЕ № 5 (расх)'!A108</f>
        <v>Правовое обеспечение муниципальной службы</v>
      </c>
      <c r="B133" s="820"/>
      <c r="C133" s="155" t="s">
        <v>35</v>
      </c>
      <c r="D133" s="653" t="s">
        <v>48</v>
      </c>
      <c r="E133" s="499" t="str">
        <f>'ПРИЛОЖЕНИЕ № 5 (расх)'!E108</f>
        <v>03060</v>
      </c>
      <c r="F133" s="500" t="str">
        <f>'ПРИЛОЖЕНИЕ № 5 (расх)'!F108</f>
        <v>00000</v>
      </c>
      <c r="G133" s="507"/>
      <c r="H133" s="218">
        <v>115</v>
      </c>
      <c r="I133" s="864"/>
      <c r="J133" s="143"/>
    </row>
    <row r="134" spans="1:10" s="44" customFormat="1" ht="13.5">
      <c r="A134" s="953" t="str">
        <f>'ПРИЛОЖЕНИЕ № 5 (расх)'!A109</f>
        <v>Мероприятия в рамках реализации муниципальных программ</v>
      </c>
      <c r="B134" s="393"/>
      <c r="C134" s="601" t="s">
        <v>35</v>
      </c>
      <c r="D134" s="664" t="s">
        <v>48</v>
      </c>
      <c r="E134" s="492" t="str">
        <f>'ПРИЛОЖЕНИЕ № 5 (расх)'!E109</f>
        <v>03060</v>
      </c>
      <c r="F134" s="493" t="str">
        <f>'ПРИЛОЖЕНИЕ № 5 (расх)'!F109</f>
        <v>10000</v>
      </c>
      <c r="G134" s="664"/>
      <c r="H134" s="345">
        <v>115</v>
      </c>
      <c r="I134" s="506"/>
      <c r="J134" s="143"/>
    </row>
    <row r="135" spans="1:10" s="44" customFormat="1" ht="25.5">
      <c r="A135" s="311" t="str">
        <f>'ПРИЛОЖЕНИЕ № 5 (расх)'!A110</f>
        <v>Закупка товаров, работ и услуг для обеспечения государственных (муниципальных) нужд</v>
      </c>
      <c r="B135" s="393"/>
      <c r="C135" s="43" t="s">
        <v>35</v>
      </c>
      <c r="D135" s="488" t="s">
        <v>48</v>
      </c>
      <c r="E135" s="486" t="str">
        <f>E136</f>
        <v>03060</v>
      </c>
      <c r="F135" s="487" t="str">
        <f>F136</f>
        <v>10000</v>
      </c>
      <c r="G135" s="586">
        <v>200</v>
      </c>
      <c r="H135" s="399">
        <v>115</v>
      </c>
      <c r="I135" s="506"/>
      <c r="J135" s="143"/>
    </row>
    <row r="136" spans="1:10" s="44" customFormat="1" ht="25.5">
      <c r="A136" s="690" t="str">
        <f>'ПРИЛОЖЕНИЕ № 5 (расх)'!A111</f>
        <v>Иные закупки товаров, работ и услуг для обеспечения государственных (муниципальных) нужд</v>
      </c>
      <c r="B136" s="393"/>
      <c r="C136" s="886" t="s">
        <v>35</v>
      </c>
      <c r="D136" s="887" t="s">
        <v>48</v>
      </c>
      <c r="E136" s="504" t="str">
        <f>'ПРИЛОЖЕНИЕ № 5 (расх)'!E111</f>
        <v>03060</v>
      </c>
      <c r="F136" s="503" t="str">
        <f>'ПРИЛОЖЕНИЕ № 5 (расх)'!F111</f>
        <v>10000</v>
      </c>
      <c r="G136" s="887" t="str">
        <f>'ПРИЛОЖЕНИЕ № 5 (расх)'!G111</f>
        <v>240</v>
      </c>
      <c r="H136" s="890">
        <v>115</v>
      </c>
      <c r="I136" s="506"/>
      <c r="J136" s="143"/>
    </row>
    <row r="137" spans="1:10" s="44" customFormat="1" ht="12.75">
      <c r="A137" s="522" t="str">
        <f>'ПРИЛОЖЕНИЕ № 5 (расх)'!A112</f>
        <v>Обеспечение функционирования официального сайта </v>
      </c>
      <c r="B137" s="820"/>
      <c r="C137" s="155" t="s">
        <v>35</v>
      </c>
      <c r="D137" s="653" t="s">
        <v>48</v>
      </c>
      <c r="E137" s="499" t="str">
        <f>'ПРИЛОЖЕНИЕ № 5 (расх)'!E112</f>
        <v>03070</v>
      </c>
      <c r="F137" s="500" t="str">
        <f>'ПРИЛОЖЕНИЕ № 5 (расх)'!F112</f>
        <v>00000</v>
      </c>
      <c r="G137" s="507"/>
      <c r="H137" s="218">
        <v>42</v>
      </c>
      <c r="I137" s="864"/>
      <c r="J137" s="143"/>
    </row>
    <row r="138" spans="1:10" s="44" customFormat="1" ht="13.5">
      <c r="A138" s="953" t="str">
        <f>'ПРИЛОЖЕНИЕ № 5 (расх)'!A113</f>
        <v>Мероприятия в рамках реализации муниципальных программ</v>
      </c>
      <c r="B138" s="393"/>
      <c r="C138" s="601" t="s">
        <v>35</v>
      </c>
      <c r="D138" s="664" t="s">
        <v>48</v>
      </c>
      <c r="E138" s="492" t="str">
        <f>'ПРИЛОЖЕНИЕ № 5 (расх)'!E113</f>
        <v>03070</v>
      </c>
      <c r="F138" s="493" t="str">
        <f>'ПРИЛОЖЕНИЕ № 5 (расх)'!F113</f>
        <v>10000</v>
      </c>
      <c r="G138" s="664"/>
      <c r="H138" s="345">
        <v>42</v>
      </c>
      <c r="I138" s="506"/>
      <c r="J138" s="143"/>
    </row>
    <row r="139" spans="1:10" s="44" customFormat="1" ht="25.5">
      <c r="A139" s="311" t="str">
        <f>'ПРИЛОЖЕНИЕ № 5 (расх)'!A114</f>
        <v>Закупка товаров, работ и услуг для обеспечения государственных (муниципальных) нужд</v>
      </c>
      <c r="B139" s="393"/>
      <c r="C139" s="43" t="s">
        <v>35</v>
      </c>
      <c r="D139" s="488" t="s">
        <v>48</v>
      </c>
      <c r="E139" s="486" t="str">
        <f>E140</f>
        <v>03070</v>
      </c>
      <c r="F139" s="487" t="str">
        <f>F140</f>
        <v>10000</v>
      </c>
      <c r="G139" s="586">
        <v>200</v>
      </c>
      <c r="H139" s="399">
        <v>42</v>
      </c>
      <c r="I139" s="506"/>
      <c r="J139" s="143"/>
    </row>
    <row r="140" spans="1:10" s="44" customFormat="1" ht="25.5">
      <c r="A140" s="690" t="str">
        <f>'ПРИЛОЖЕНИЕ № 5 (расх)'!A115</f>
        <v>Иные закупки товаров, работ и услуг для обеспечения государственных (муниципальных) нужд</v>
      </c>
      <c r="B140" s="393"/>
      <c r="C140" s="886" t="s">
        <v>35</v>
      </c>
      <c r="D140" s="887" t="s">
        <v>48</v>
      </c>
      <c r="E140" s="504" t="str">
        <f>'ПРИЛОЖЕНИЕ № 5 (расх)'!E115</f>
        <v>03070</v>
      </c>
      <c r="F140" s="503" t="str">
        <f>'ПРИЛОЖЕНИЕ № 5 (расх)'!F115</f>
        <v>10000</v>
      </c>
      <c r="G140" s="887" t="str">
        <f>'ПРИЛОЖЕНИЕ № 5 (расх)'!G115</f>
        <v>240</v>
      </c>
      <c r="H140" s="890">
        <v>42</v>
      </c>
      <c r="I140" s="506"/>
      <c r="J140" s="143"/>
    </row>
    <row r="141" spans="1:10" s="44" customFormat="1" ht="25.5">
      <c r="A141" s="1018" t="str">
        <f>'ПРИЛОЖЕНИЕ № 5 (расх)'!A116</f>
        <v>Реализация муниципальной программы "Социальная поддержка отдельных категорий граждан Среднеканского городского округа на 2016-2020 годы"</v>
      </c>
      <c r="B141" s="822"/>
      <c r="C141" s="155" t="s">
        <v>35</v>
      </c>
      <c r="D141" s="501" t="s">
        <v>48</v>
      </c>
      <c r="E141" s="1060" t="str">
        <f>'ПРИЛОЖЕНИЕ № 5 (расх)'!E116</f>
        <v>06000</v>
      </c>
      <c r="F141" s="1061" t="str">
        <f>'ПРИЛОЖЕНИЕ № 5 (расх)'!F116</f>
        <v>00000</v>
      </c>
      <c r="G141" s="1022"/>
      <c r="H141" s="1023">
        <v>165</v>
      </c>
      <c r="I141" s="864"/>
      <c r="J141" s="143"/>
    </row>
    <row r="142" spans="1:10" s="44" customFormat="1" ht="13.5">
      <c r="A142" s="694" t="str">
        <f>'ПРИЛОЖЕНИЕ № 5 (расх)'!A117</f>
        <v>Адресная помощь отдельным категориям граждан</v>
      </c>
      <c r="B142" s="823"/>
      <c r="C142" s="1062" t="s">
        <v>35</v>
      </c>
      <c r="D142" s="1027" t="s">
        <v>48</v>
      </c>
      <c r="E142" s="1063" t="str">
        <f>'ПРИЛОЖЕНИЕ № 5 (расх)'!E117</f>
        <v>06010</v>
      </c>
      <c r="F142" s="595" t="str">
        <f>'ПРИЛОЖЕНИЕ № 5 (расх)'!F117</f>
        <v>00000</v>
      </c>
      <c r="G142" s="1027"/>
      <c r="H142" s="403">
        <v>100</v>
      </c>
      <c r="I142" s="864"/>
      <c r="J142" s="143"/>
    </row>
    <row r="143" spans="1:10" s="44" customFormat="1" ht="13.5">
      <c r="A143" s="694" t="str">
        <f>'ПРИЛОЖЕНИЕ № 5 (расх)'!A118</f>
        <v>Мероприятия в рамках реализации муниципальных программ</v>
      </c>
      <c r="B143" s="823"/>
      <c r="C143" s="42" t="s">
        <v>35</v>
      </c>
      <c r="D143" s="485" t="s">
        <v>48</v>
      </c>
      <c r="E143" s="1063" t="str">
        <f>'ПРИЛОЖЕНИЕ № 5 (расх)'!E118</f>
        <v>06010</v>
      </c>
      <c r="F143" s="595" t="str">
        <f>'ПРИЛОЖЕНИЕ № 5 (расх)'!F118</f>
        <v>10000</v>
      </c>
      <c r="G143" s="1027"/>
      <c r="H143" s="403">
        <v>100</v>
      </c>
      <c r="I143" s="864"/>
      <c r="J143" s="143"/>
    </row>
    <row r="144" spans="1:10" s="44" customFormat="1" ht="12.75">
      <c r="A144" s="690" t="str">
        <f>'ПРИЛОЖЕНИЕ № 5 (расх)'!A119</f>
        <v>Социальное обеспечение и иные выплаты населению</v>
      </c>
      <c r="B144" s="820"/>
      <c r="C144" s="886" t="s">
        <v>35</v>
      </c>
      <c r="D144" s="887" t="s">
        <v>48</v>
      </c>
      <c r="E144" s="504" t="str">
        <f>'ПРИЛОЖЕНИЕ № 5 (расх)'!E119</f>
        <v>06010</v>
      </c>
      <c r="F144" s="503" t="str">
        <f>'ПРИЛОЖЕНИЕ № 5 (расх)'!F119</f>
        <v>10000</v>
      </c>
      <c r="G144" s="887" t="str">
        <f>'ПРИЛОЖЕНИЕ № 5 (расх)'!G119</f>
        <v>300</v>
      </c>
      <c r="H144" s="890">
        <v>100</v>
      </c>
      <c r="I144" s="864"/>
      <c r="J144" s="143"/>
    </row>
    <row r="145" spans="1:10" s="44" customFormat="1" ht="25.5">
      <c r="A145" s="690" t="str">
        <f>'ПРИЛОЖЕНИЕ № 5 (расх)'!A120</f>
        <v>Социальные выплаты гражданам, кроме публичных нормативных социальных выплат</v>
      </c>
      <c r="B145" s="820"/>
      <c r="C145" s="43" t="s">
        <v>35</v>
      </c>
      <c r="D145" s="488" t="s">
        <v>48</v>
      </c>
      <c r="E145" s="504" t="str">
        <f>'ПРИЛОЖЕНИЕ № 5 (расх)'!E120</f>
        <v>06010</v>
      </c>
      <c r="F145" s="503" t="str">
        <f>'ПРИЛОЖЕНИЕ № 5 (расх)'!F120</f>
        <v>10000</v>
      </c>
      <c r="G145" s="887" t="str">
        <f>'ПРИЛОЖЕНИЕ № 5 (расх)'!G120</f>
        <v>320</v>
      </c>
      <c r="H145" s="890">
        <v>100</v>
      </c>
      <c r="I145" s="864"/>
      <c r="J145" s="143"/>
    </row>
    <row r="146" spans="1:10" s="44" customFormat="1" ht="27">
      <c r="A146" s="694" t="str">
        <f>'ПРИЛОЖЕНИЕ № 5 (расх)'!A121</f>
        <v>Проведение мероприятий в рамках социальной поддержки отдельных категорий граждан </v>
      </c>
      <c r="B146" s="823"/>
      <c r="C146" s="1062" t="s">
        <v>35</v>
      </c>
      <c r="D146" s="1027" t="s">
        <v>48</v>
      </c>
      <c r="E146" s="1063" t="str">
        <f>'ПРИЛОЖЕНИЕ № 5 (расх)'!E121</f>
        <v>06020</v>
      </c>
      <c r="F146" s="595" t="str">
        <f>'ПРИЛОЖЕНИЕ № 5 (расх)'!F121</f>
        <v>00000</v>
      </c>
      <c r="G146" s="1027"/>
      <c r="H146" s="403">
        <v>65</v>
      </c>
      <c r="I146" s="864"/>
      <c r="J146" s="143"/>
    </row>
    <row r="147" spans="1:10" s="44" customFormat="1" ht="13.5">
      <c r="A147" s="694" t="str">
        <f>'ПРИЛОЖЕНИЕ № 5 (расх)'!A122</f>
        <v>Мероприятия в рамках реализации муниципальных программ</v>
      </c>
      <c r="B147" s="823"/>
      <c r="C147" s="42" t="s">
        <v>35</v>
      </c>
      <c r="D147" s="485" t="s">
        <v>48</v>
      </c>
      <c r="E147" s="1063" t="str">
        <f>'ПРИЛОЖЕНИЕ № 5 (расх)'!E122</f>
        <v>06020</v>
      </c>
      <c r="F147" s="595" t="str">
        <f>'ПРИЛОЖЕНИЕ № 5 (расх)'!F122</f>
        <v>10000</v>
      </c>
      <c r="G147" s="1027"/>
      <c r="H147" s="403">
        <v>65</v>
      </c>
      <c r="I147" s="864"/>
      <c r="J147" s="143"/>
    </row>
    <row r="148" spans="1:10" s="44" customFormat="1" ht="25.5">
      <c r="A148" s="690" t="str">
        <f>'ПРИЛОЖЕНИЕ № 5 (расх)'!A123</f>
        <v>Закупка товаров, работ и услуг для обеспечения государственных (муниципальных) нужд</v>
      </c>
      <c r="B148" s="820"/>
      <c r="C148" s="886" t="s">
        <v>35</v>
      </c>
      <c r="D148" s="887" t="s">
        <v>48</v>
      </c>
      <c r="E148" s="504" t="str">
        <f>'ПРИЛОЖЕНИЕ № 5 (расх)'!E123</f>
        <v>06020</v>
      </c>
      <c r="F148" s="503" t="str">
        <f>'ПРИЛОЖЕНИЕ № 5 (расх)'!F123</f>
        <v>10000</v>
      </c>
      <c r="G148" s="887" t="str">
        <f>'ПРИЛОЖЕНИЕ № 5 (расх)'!G123</f>
        <v>200</v>
      </c>
      <c r="H148" s="890">
        <v>25</v>
      </c>
      <c r="I148" s="864"/>
      <c r="J148" s="143"/>
    </row>
    <row r="149" spans="1:10" s="44" customFormat="1" ht="25.5">
      <c r="A149" s="690" t="str">
        <f>'ПРИЛОЖЕНИЕ № 5 (расх)'!A124</f>
        <v>Иные закупки товаров, работ и услуг для обеспечения государственных (муниципальных) нужд</v>
      </c>
      <c r="B149" s="820"/>
      <c r="C149" s="43" t="s">
        <v>35</v>
      </c>
      <c r="D149" s="488" t="s">
        <v>48</v>
      </c>
      <c r="E149" s="504" t="str">
        <f>'ПРИЛОЖЕНИЕ № 5 (расх)'!E124</f>
        <v>06020</v>
      </c>
      <c r="F149" s="503" t="str">
        <f>'ПРИЛОЖЕНИЕ № 5 (расх)'!F124</f>
        <v>10000</v>
      </c>
      <c r="G149" s="887" t="str">
        <f>'ПРИЛОЖЕНИЕ № 5 (расх)'!G124</f>
        <v>240</v>
      </c>
      <c r="H149" s="890">
        <v>25</v>
      </c>
      <c r="I149" s="864"/>
      <c r="J149" s="143"/>
    </row>
    <row r="150" spans="1:10" s="44" customFormat="1" ht="12.75">
      <c r="A150" s="690" t="str">
        <f>'ПРИЛОЖЕНИЕ № 5 (расх)'!A125</f>
        <v>Иные бюджетные ассигнования</v>
      </c>
      <c r="B150" s="820"/>
      <c r="C150" s="886" t="s">
        <v>35</v>
      </c>
      <c r="D150" s="887" t="s">
        <v>48</v>
      </c>
      <c r="E150" s="504" t="str">
        <f>'ПРИЛОЖЕНИЕ № 5 (расх)'!E125</f>
        <v>06020</v>
      </c>
      <c r="F150" s="503" t="str">
        <f>'ПРИЛОЖЕНИЕ № 5 (расх)'!F125</f>
        <v>10000</v>
      </c>
      <c r="G150" s="887" t="str">
        <f>'ПРИЛОЖЕНИЕ № 5 (расх)'!G125</f>
        <v>800</v>
      </c>
      <c r="H150" s="890">
        <v>40</v>
      </c>
      <c r="I150" s="864"/>
      <c r="J150" s="143"/>
    </row>
    <row r="151" spans="1:10" s="44" customFormat="1" ht="38.25">
      <c r="A151" s="690" t="str">
        <f>'ПРИЛОЖЕНИЕ № 5 (расх)'!A126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51" s="820"/>
      <c r="C151" s="886" t="s">
        <v>35</v>
      </c>
      <c r="D151" s="887" t="s">
        <v>48</v>
      </c>
      <c r="E151" s="504" t="str">
        <f>'ПРИЛОЖЕНИЕ № 5 (расх)'!E126</f>
        <v>06020</v>
      </c>
      <c r="F151" s="503" t="str">
        <f>'ПРИЛОЖЕНИЕ № 5 (расх)'!F126</f>
        <v>10000</v>
      </c>
      <c r="G151" s="887" t="str">
        <f>'ПРИЛОЖЕНИЕ № 5 (расх)'!G126</f>
        <v>810</v>
      </c>
      <c r="H151" s="890">
        <v>40</v>
      </c>
      <c r="I151" s="864"/>
      <c r="J151" s="143"/>
    </row>
    <row r="152" spans="1:10" s="44" customFormat="1" ht="25.5">
      <c r="A152" s="522" t="str">
        <f>'ПРИЛОЖЕНИЕ № 5 (расх)'!A127</f>
        <v>Реализация муниципальной программы "Управление муниципальным имуществом Среднеканского городского округа на 2018-2020 годы"</v>
      </c>
      <c r="B152" s="822"/>
      <c r="C152" s="155" t="s">
        <v>35</v>
      </c>
      <c r="D152" s="653" t="s">
        <v>48</v>
      </c>
      <c r="E152" s="499" t="str">
        <f>'ПРИЛОЖЕНИЕ № 5 (расх)'!E127</f>
        <v>11000</v>
      </c>
      <c r="F152" s="500" t="str">
        <f>'ПРИЛОЖЕНИЕ № 5 (расх)'!F127</f>
        <v>00000</v>
      </c>
      <c r="G152" s="653"/>
      <c r="H152" s="218">
        <v>765.7</v>
      </c>
      <c r="I152" s="864"/>
      <c r="J152" s="143"/>
    </row>
    <row r="153" spans="1:10" s="44" customFormat="1" ht="13.5">
      <c r="A153" s="522" t="str">
        <f>'ПРИЛОЖЕНИЕ № 5 (расх)'!A128</f>
        <v>Совершенствование системы учета муниципального имущества</v>
      </c>
      <c r="B153" s="823"/>
      <c r="C153" s="155" t="s">
        <v>35</v>
      </c>
      <c r="D153" s="653" t="s">
        <v>48</v>
      </c>
      <c r="E153" s="1031" t="str">
        <f>'ПРИЛОЖЕНИЕ № 5 (расх)'!E128</f>
        <v>11010</v>
      </c>
      <c r="F153" s="1032" t="str">
        <f>'ПРИЛОЖЕНИЕ № 5 (расх)'!F128</f>
        <v>00000</v>
      </c>
      <c r="G153" s="653"/>
      <c r="H153" s="218">
        <v>69</v>
      </c>
      <c r="I153" s="864"/>
      <c r="J153" s="143"/>
    </row>
    <row r="154" spans="1:10" s="44" customFormat="1" ht="13.5">
      <c r="A154" s="953" t="str">
        <f>'ПРИЛОЖЕНИЕ № 5 (расх)'!A129</f>
        <v>Мероприятия в рамках реализации муниципальных программ</v>
      </c>
      <c r="B154" s="417"/>
      <c r="C154" s="601" t="s">
        <v>35</v>
      </c>
      <c r="D154" s="664" t="s">
        <v>48</v>
      </c>
      <c r="E154" s="492" t="str">
        <f>'ПРИЛОЖЕНИЕ № 5 (расх)'!E129</f>
        <v>11010</v>
      </c>
      <c r="F154" s="493" t="str">
        <f>'ПРИЛОЖЕНИЕ № 5 (расх)'!F129</f>
        <v>10000</v>
      </c>
      <c r="G154" s="664"/>
      <c r="H154" s="345">
        <v>69</v>
      </c>
      <c r="I154" s="506"/>
      <c r="J154" s="143"/>
    </row>
    <row r="155" spans="1:10" s="44" customFormat="1" ht="25.5">
      <c r="A155" s="311" t="str">
        <f>'ПРИЛОЖЕНИЕ № 5 (расх)'!A130</f>
        <v>Закупка товаров, работ и услуг для обеспечения государственных (муниципальных) нужд</v>
      </c>
      <c r="B155" s="393"/>
      <c r="C155" s="43" t="s">
        <v>35</v>
      </c>
      <c r="D155" s="507" t="s">
        <v>48</v>
      </c>
      <c r="E155" s="494" t="str">
        <f>'ПРИЛОЖЕНИЕ № 5 (расх)'!E130</f>
        <v>11010</v>
      </c>
      <c r="F155" s="495" t="str">
        <f>'ПРИЛОЖЕНИЕ № 5 (расх)'!F130</f>
        <v>10000</v>
      </c>
      <c r="G155" s="507" t="str">
        <f>'ПРИЛОЖЕНИЕ № 5 (расх)'!G130</f>
        <v>200</v>
      </c>
      <c r="H155" s="399">
        <v>69</v>
      </c>
      <c r="I155" s="506"/>
      <c r="J155" s="143"/>
    </row>
    <row r="156" spans="1:10" s="44" customFormat="1" ht="25.5">
      <c r="A156" s="690" t="str">
        <f>'ПРИЛОЖЕНИЕ № 5 (расх)'!A131</f>
        <v>Иные закупки товаров, работ и услуг для обеспечения государственных (муниципальных) нужд</v>
      </c>
      <c r="B156" s="393"/>
      <c r="C156" s="886" t="s">
        <v>35</v>
      </c>
      <c r="D156" s="887" t="s">
        <v>48</v>
      </c>
      <c r="E156" s="796" t="str">
        <f>'ПРИЛОЖЕНИЕ № 5 (расх)'!E131</f>
        <v>11010</v>
      </c>
      <c r="F156" s="611" t="str">
        <f>'ПРИЛОЖЕНИЕ № 5 (расх)'!F131</f>
        <v>10000</v>
      </c>
      <c r="G156" s="887" t="str">
        <f>'ПРИЛОЖЕНИЕ № 5 (расх)'!G131</f>
        <v>240</v>
      </c>
      <c r="H156" s="890">
        <v>69</v>
      </c>
      <c r="I156" s="506"/>
      <c r="J156" s="143"/>
    </row>
    <row r="157" spans="1:10" s="44" customFormat="1" ht="13.5">
      <c r="A157" s="522" t="str">
        <f>'ПРИЛОЖЕНИЕ № 5 (расх)'!A132</f>
        <v>Актуализация сведений в отношении земельных участков</v>
      </c>
      <c r="B157" s="823"/>
      <c r="C157" s="155" t="s">
        <v>35</v>
      </c>
      <c r="D157" s="653" t="s">
        <v>48</v>
      </c>
      <c r="E157" s="499" t="str">
        <f>'ПРИЛОЖЕНИЕ № 5 (расх)'!E132</f>
        <v>11020</v>
      </c>
      <c r="F157" s="500" t="str">
        <f>'ПРИЛОЖЕНИЕ № 5 (расх)'!F132</f>
        <v>00000</v>
      </c>
      <c r="G157" s="653"/>
      <c r="H157" s="218">
        <v>271</v>
      </c>
      <c r="I157" s="864"/>
      <c r="J157" s="143"/>
    </row>
    <row r="158" spans="1:10" s="467" customFormat="1" ht="27">
      <c r="A158" s="953" t="str">
        <f>'ПРИЛОЖЕНИЕ № 5 (расх)'!A133</f>
        <v>Совершенствование системы управления в сфере имущественно-земельных отношений</v>
      </c>
      <c r="B158" s="823"/>
      <c r="C158" s="601" t="s">
        <v>35</v>
      </c>
      <c r="D158" s="664" t="s">
        <v>48</v>
      </c>
      <c r="E158" s="492" t="str">
        <f>'ПРИЛОЖЕНИЕ № 5 (расх)'!E133</f>
        <v>11020</v>
      </c>
      <c r="F158" s="493" t="str">
        <f>'ПРИЛОЖЕНИЕ № 5 (расх)'!F133</f>
        <v>12070</v>
      </c>
      <c r="G158" s="664"/>
      <c r="H158" s="345">
        <v>224</v>
      </c>
      <c r="I158" s="1149"/>
      <c r="J158" s="1150"/>
    </row>
    <row r="159" spans="1:10" s="44" customFormat="1" ht="25.5">
      <c r="A159" s="689" t="str">
        <f>'ПРИЛОЖЕНИЕ № 5 (расх)'!A134</f>
        <v>Закупка товаров, работ и услуг для обеспечения государственных (муниципальных) нужд</v>
      </c>
      <c r="B159" s="1147"/>
      <c r="C159" s="43" t="s">
        <v>35</v>
      </c>
      <c r="D159" s="507" t="s">
        <v>48</v>
      </c>
      <c r="E159" s="494" t="str">
        <f>'ПРИЛОЖЕНИЕ № 5 (расх)'!E134</f>
        <v>11020</v>
      </c>
      <c r="F159" s="495" t="str">
        <f>'ПРИЛОЖЕНИЕ № 5 (расх)'!F134</f>
        <v>12070</v>
      </c>
      <c r="G159" s="954" t="str">
        <f>'ПРИЛОЖЕНИЕ № 5 (расх)'!G134</f>
        <v>200</v>
      </c>
      <c r="H159" s="227">
        <v>224</v>
      </c>
      <c r="I159" s="864"/>
      <c r="J159" s="1148"/>
    </row>
    <row r="160" spans="1:10" s="44" customFormat="1" ht="25.5">
      <c r="A160" s="689" t="str">
        <f>'ПРИЛОЖЕНИЕ № 5 (расх)'!A135</f>
        <v>Иные закупки товаров, работ и услуг для обеспечения государственных (муниципальных) нужд</v>
      </c>
      <c r="B160" s="1147"/>
      <c r="C160" s="886" t="s">
        <v>35</v>
      </c>
      <c r="D160" s="887" t="s">
        <v>48</v>
      </c>
      <c r="E160" s="494" t="str">
        <f>'ПРИЛОЖЕНИЕ № 5 (расх)'!E135</f>
        <v>11020</v>
      </c>
      <c r="F160" s="495" t="str">
        <f>'ПРИЛОЖЕНИЕ № 5 (расх)'!F135</f>
        <v>12070</v>
      </c>
      <c r="G160" s="954" t="str">
        <f>'ПРИЛОЖЕНИЕ № 5 (расх)'!G131</f>
        <v>240</v>
      </c>
      <c r="H160" s="227">
        <v>224</v>
      </c>
      <c r="I160" s="864"/>
      <c r="J160" s="1148"/>
    </row>
    <row r="161" spans="1:10" s="44" customFormat="1" ht="27">
      <c r="A161" s="953" t="str">
        <f>'ПРИЛОЖЕНИЕ № 5 (расх)'!A136</f>
        <v>Софинансирование субсидии на совершенствование системы управления в сфере имущественно-земельных отношений</v>
      </c>
      <c r="B161" s="417"/>
      <c r="C161" s="601" t="s">
        <v>35</v>
      </c>
      <c r="D161" s="664" t="s">
        <v>48</v>
      </c>
      <c r="E161" s="492" t="str">
        <f>'ПРИЛОЖЕНИЕ № 5 (расх)'!E136</f>
        <v>11020</v>
      </c>
      <c r="F161" s="493" t="str">
        <f>'ПРИЛОЖЕНИЕ № 5 (расх)'!F136</f>
        <v>S2070</v>
      </c>
      <c r="G161" s="664"/>
      <c r="H161" s="345">
        <v>47</v>
      </c>
      <c r="I161" s="506"/>
      <c r="J161" s="143"/>
    </row>
    <row r="162" spans="1:10" s="44" customFormat="1" ht="25.5">
      <c r="A162" s="311" t="str">
        <f>'ПРИЛОЖЕНИЕ № 5 (расх)'!A137</f>
        <v>Закупка товаров, работ и услуг для обеспечения государственных (муниципальных) нужд</v>
      </c>
      <c r="B162" s="393"/>
      <c r="C162" s="43" t="s">
        <v>35</v>
      </c>
      <c r="D162" s="507" t="s">
        <v>48</v>
      </c>
      <c r="E162" s="494" t="str">
        <f>'ПРИЛОЖЕНИЕ № 5 (расх)'!E137</f>
        <v>11020</v>
      </c>
      <c r="F162" s="495" t="str">
        <f>'ПРИЛОЖЕНИЕ № 5 (расх)'!F137</f>
        <v>S2070</v>
      </c>
      <c r="G162" s="507" t="str">
        <f>'ПРИЛОЖЕНИЕ № 5 (расх)'!G137</f>
        <v>200</v>
      </c>
      <c r="H162" s="399">
        <v>47</v>
      </c>
      <c r="I162" s="506"/>
      <c r="J162" s="143"/>
    </row>
    <row r="163" spans="1:10" s="44" customFormat="1" ht="25.5">
      <c r="A163" s="690" t="str">
        <f>'ПРИЛОЖЕНИЕ № 5 (расх)'!A138</f>
        <v>Иные закупки товаров, работ и услуг для обеспечения государственных (муниципальных) нужд</v>
      </c>
      <c r="B163" s="393"/>
      <c r="C163" s="886" t="s">
        <v>35</v>
      </c>
      <c r="D163" s="887" t="s">
        <v>48</v>
      </c>
      <c r="E163" s="796" t="str">
        <f>'ПРИЛОЖЕНИЕ № 5 (расх)'!E138</f>
        <v>11020</v>
      </c>
      <c r="F163" s="611" t="str">
        <f>'ПРИЛОЖЕНИЕ № 5 (расх)'!F138</f>
        <v>S2070</v>
      </c>
      <c r="G163" s="887" t="str">
        <f>'ПРИЛОЖЕНИЕ № 5 (расх)'!G138</f>
        <v>240</v>
      </c>
      <c r="H163" s="890">
        <v>47</v>
      </c>
      <c r="I163" s="506"/>
      <c r="J163" s="143"/>
    </row>
    <row r="164" spans="1:10" s="44" customFormat="1" ht="13.5">
      <c r="A164" s="522" t="str">
        <f>'ПРИЛОЖЕНИЕ № 5 (расх)'!A139</f>
        <v>Содержание муниципального имущества</v>
      </c>
      <c r="B164" s="823"/>
      <c r="C164" s="155" t="s">
        <v>35</v>
      </c>
      <c r="D164" s="653" t="s">
        <v>48</v>
      </c>
      <c r="E164" s="499" t="str">
        <f>'ПРИЛОЖЕНИЕ № 5 (расх)'!E139</f>
        <v>11030</v>
      </c>
      <c r="F164" s="500" t="str">
        <f>'ПРИЛОЖЕНИЕ № 5 (расх)'!F139</f>
        <v>00000</v>
      </c>
      <c r="G164" s="653"/>
      <c r="H164" s="218">
        <v>425.7</v>
      </c>
      <c r="I164" s="864"/>
      <c r="J164" s="143"/>
    </row>
    <row r="165" spans="1:10" s="44" customFormat="1" ht="13.5">
      <c r="A165" s="953" t="str">
        <f>'ПРИЛОЖЕНИЕ № 5 (расх)'!A140</f>
        <v>Коммунальные услуги</v>
      </c>
      <c r="B165" s="417"/>
      <c r="C165" s="601" t="s">
        <v>35</v>
      </c>
      <c r="D165" s="664" t="s">
        <v>48</v>
      </c>
      <c r="E165" s="492" t="str">
        <f>'ПРИЛОЖЕНИЕ № 5 (расх)'!E140</f>
        <v>11030</v>
      </c>
      <c r="F165" s="493" t="str">
        <f>'ПРИЛОЖЕНИЕ № 5 (расх)'!F140</f>
        <v>00223</v>
      </c>
      <c r="G165" s="664"/>
      <c r="H165" s="345">
        <v>350.5</v>
      </c>
      <c r="I165" s="506"/>
      <c r="J165" s="143"/>
    </row>
    <row r="166" spans="1:10" s="44" customFormat="1" ht="25.5">
      <c r="A166" s="311" t="str">
        <f>'ПРИЛОЖЕНИЕ № 5 (расх)'!A141</f>
        <v>Закупка товаров, работ и услуг для обеспечения государственных (муниципальных) нужд</v>
      </c>
      <c r="B166" s="393"/>
      <c r="C166" s="43" t="s">
        <v>35</v>
      </c>
      <c r="D166" s="507" t="s">
        <v>48</v>
      </c>
      <c r="E166" s="494" t="str">
        <f>'ПРИЛОЖЕНИЕ № 5 (расх)'!E141</f>
        <v>11030</v>
      </c>
      <c r="F166" s="495" t="str">
        <f>'ПРИЛОЖЕНИЕ № 5 (расх)'!F141</f>
        <v>00223</v>
      </c>
      <c r="G166" s="507" t="str">
        <f>'ПРИЛОЖЕНИЕ № 5 (расх)'!G141</f>
        <v>200</v>
      </c>
      <c r="H166" s="399">
        <v>350.5</v>
      </c>
      <c r="I166" s="506"/>
      <c r="J166" s="143"/>
    </row>
    <row r="167" spans="1:10" s="44" customFormat="1" ht="25.5">
      <c r="A167" s="311" t="str">
        <f>'ПРИЛОЖЕНИЕ № 5 (расх)'!A142</f>
        <v>Иные закупки товаров, работ и услуг для обеспечения государственных (муниципальных) нужд</v>
      </c>
      <c r="B167" s="393"/>
      <c r="C167" s="43" t="s">
        <v>35</v>
      </c>
      <c r="D167" s="507" t="s">
        <v>48</v>
      </c>
      <c r="E167" s="494" t="str">
        <f>'ПРИЛОЖЕНИЕ № 5 (расх)'!E142</f>
        <v>11030</v>
      </c>
      <c r="F167" s="495" t="str">
        <f>'ПРИЛОЖЕНИЕ № 5 (расх)'!F142</f>
        <v>00223</v>
      </c>
      <c r="G167" s="507" t="str">
        <f>'ПРИЛОЖЕНИЕ № 5 (расх)'!G142</f>
        <v>240</v>
      </c>
      <c r="H167" s="399">
        <v>350.5</v>
      </c>
      <c r="I167" s="506"/>
      <c r="J167" s="143"/>
    </row>
    <row r="168" spans="1:10" s="44" customFormat="1" ht="13.5">
      <c r="A168" s="310" t="str">
        <f>'ПРИЛОЖЕНИЕ № 5 (расх)'!A143</f>
        <v>Мероприятия в рамках реализации муниципальных программ</v>
      </c>
      <c r="B168" s="417"/>
      <c r="C168" s="42" t="s">
        <v>35</v>
      </c>
      <c r="D168" s="651" t="s">
        <v>48</v>
      </c>
      <c r="E168" s="492" t="str">
        <f>'ПРИЛОЖЕНИЕ № 5 (расх)'!E143</f>
        <v>11030</v>
      </c>
      <c r="F168" s="493" t="str">
        <f>'ПРИЛОЖЕНИЕ № 5 (расх)'!F143</f>
        <v>10000</v>
      </c>
      <c r="G168" s="651"/>
      <c r="H168" s="400">
        <v>75.2</v>
      </c>
      <c r="I168" s="506"/>
      <c r="J168" s="143"/>
    </row>
    <row r="169" spans="1:10" s="44" customFormat="1" ht="25.5">
      <c r="A169" s="311" t="str">
        <f>'ПРИЛОЖЕНИЕ № 5 (расх)'!A144</f>
        <v>Закупка товаров, работ и услуг для обеспечения государственных (муниципальных) нужд</v>
      </c>
      <c r="B169" s="393"/>
      <c r="C169" s="43" t="s">
        <v>35</v>
      </c>
      <c r="D169" s="507" t="s">
        <v>48</v>
      </c>
      <c r="E169" s="494" t="str">
        <f>'ПРИЛОЖЕНИЕ № 5 (расх)'!E144</f>
        <v>11030</v>
      </c>
      <c r="F169" s="495" t="str">
        <f>'ПРИЛОЖЕНИЕ № 5 (расх)'!F144</f>
        <v>10000</v>
      </c>
      <c r="G169" s="507" t="str">
        <f>'ПРИЛОЖЕНИЕ № 5 (расх)'!G144</f>
        <v>200</v>
      </c>
      <c r="H169" s="399">
        <v>75.2</v>
      </c>
      <c r="I169" s="506"/>
      <c r="J169" s="143"/>
    </row>
    <row r="170" spans="1:10" s="44" customFormat="1" ht="25.5">
      <c r="A170" s="690" t="str">
        <f>'ПРИЛОЖЕНИЕ № 5 (расх)'!A145</f>
        <v>Иные закупки товаров, работ и услуг для обеспечения государственных (муниципальных) нужд</v>
      </c>
      <c r="B170" s="393"/>
      <c r="C170" s="886" t="s">
        <v>35</v>
      </c>
      <c r="D170" s="887" t="s">
        <v>48</v>
      </c>
      <c r="E170" s="796" t="str">
        <f>'ПРИЛОЖЕНИЕ № 5 (расх)'!E145</f>
        <v>11030</v>
      </c>
      <c r="F170" s="611" t="str">
        <f>'ПРИЛОЖЕНИЕ № 5 (расх)'!F145</f>
        <v>10000</v>
      </c>
      <c r="G170" s="887" t="str">
        <f>'ПРИЛОЖЕНИЕ № 5 (расх)'!G145</f>
        <v>240</v>
      </c>
      <c r="H170" s="890">
        <v>75.2</v>
      </c>
      <c r="I170" s="506"/>
      <c r="J170" s="143"/>
    </row>
    <row r="171" spans="1:10" s="44" customFormat="1" ht="25.5">
      <c r="A171" s="522" t="s">
        <v>290</v>
      </c>
      <c r="B171" s="822"/>
      <c r="C171" s="155" t="s">
        <v>35</v>
      </c>
      <c r="D171" s="653" t="s">
        <v>48</v>
      </c>
      <c r="E171" s="615">
        <v>22000</v>
      </c>
      <c r="F171" s="500" t="s">
        <v>78</v>
      </c>
      <c r="G171" s="653"/>
      <c r="H171" s="218">
        <v>23650.55</v>
      </c>
      <c r="I171" s="602"/>
      <c r="J171" s="416"/>
    </row>
    <row r="172" spans="1:10" s="44" customFormat="1" ht="25.5">
      <c r="A172" s="522" t="str">
        <f>'ПРИЛОЖЕНИЕ № 5 (расх)'!A387</f>
        <v>Обеспечение выполнения функций муниципальными органами, казенными учреждениями </v>
      </c>
      <c r="B172" s="822"/>
      <c r="C172" s="155" t="s">
        <v>35</v>
      </c>
      <c r="D172" s="653" t="s">
        <v>48</v>
      </c>
      <c r="E172" s="640" t="str">
        <f>'ПРИЛОЖЕНИЕ № 5 (расх)'!E387</f>
        <v>2244Т</v>
      </c>
      <c r="F172" s="655" t="s">
        <v>78</v>
      </c>
      <c r="G172" s="653"/>
      <c r="H172" s="218">
        <v>23650.55</v>
      </c>
      <c r="I172" s="602"/>
      <c r="J172" s="416"/>
    </row>
    <row r="173" spans="1:10" s="44" customFormat="1" ht="13.5">
      <c r="A173" s="953" t="str">
        <f>'ПРИЛОЖЕНИЕ № 5 (расх)'!A388</f>
        <v>Мероприятия в рамках реализации муниципальных программ</v>
      </c>
      <c r="B173" s="417"/>
      <c r="C173" s="601" t="s">
        <v>35</v>
      </c>
      <c r="D173" s="664" t="s">
        <v>48</v>
      </c>
      <c r="E173" s="496" t="str">
        <f>'ПРИЛОЖЕНИЕ № 5 (расх)'!E388</f>
        <v>2244Т</v>
      </c>
      <c r="F173" s="493" t="str">
        <f>'ПРИЛОЖЕНИЕ № 5 (расх)'!F388</f>
        <v>10000</v>
      </c>
      <c r="G173" s="664"/>
      <c r="H173" s="345">
        <v>23500.75</v>
      </c>
      <c r="I173" s="415"/>
      <c r="J173" s="416"/>
    </row>
    <row r="174" spans="1:10" s="44" customFormat="1" ht="38.25">
      <c r="A174" s="683" t="s">
        <v>355</v>
      </c>
      <c r="B174" s="417"/>
      <c r="C174" s="43" t="s">
        <v>35</v>
      </c>
      <c r="D174" s="488" t="s">
        <v>48</v>
      </c>
      <c r="E174" s="641" t="str">
        <f>'ПРИЛОЖЕНИЕ № 5 (расх)'!E389</f>
        <v>2244Т</v>
      </c>
      <c r="F174" s="487" t="str">
        <f>F175</f>
        <v>10000</v>
      </c>
      <c r="G174" s="586">
        <v>100</v>
      </c>
      <c r="H174" s="399">
        <v>22230.85</v>
      </c>
      <c r="I174" s="415"/>
      <c r="J174" s="416"/>
    </row>
    <row r="175" spans="1:10" s="44" customFormat="1" ht="12.75">
      <c r="A175" s="321" t="s">
        <v>121</v>
      </c>
      <c r="B175" s="393"/>
      <c r="C175" s="43" t="s">
        <v>35</v>
      </c>
      <c r="D175" s="507" t="s">
        <v>48</v>
      </c>
      <c r="E175" s="641" t="str">
        <f>'ПРИЛОЖЕНИЕ № 5 (расх)'!E390</f>
        <v>2244Т</v>
      </c>
      <c r="F175" s="487" t="str">
        <f>'ПРИЛОЖЕНИЕ № 5 (расх)'!F390</f>
        <v>10000</v>
      </c>
      <c r="G175" s="507" t="s">
        <v>122</v>
      </c>
      <c r="H175" s="399">
        <v>22230.85</v>
      </c>
      <c r="I175" s="415"/>
      <c r="J175" s="416"/>
    </row>
    <row r="176" spans="1:10" s="44" customFormat="1" ht="25.5">
      <c r="A176" s="789" t="s">
        <v>353</v>
      </c>
      <c r="B176" s="393"/>
      <c r="C176" s="43" t="s">
        <v>35</v>
      </c>
      <c r="D176" s="488" t="s">
        <v>48</v>
      </c>
      <c r="E176" s="641" t="str">
        <f>'ПРИЛОЖЕНИЕ № 5 (расх)'!E391</f>
        <v>2244Т</v>
      </c>
      <c r="F176" s="487" t="str">
        <f>F177</f>
        <v>10000</v>
      </c>
      <c r="G176" s="586">
        <v>200</v>
      </c>
      <c r="H176" s="399">
        <v>1162.4</v>
      </c>
      <c r="I176" s="415"/>
      <c r="J176" s="416"/>
    </row>
    <row r="177" spans="1:10" s="44" customFormat="1" ht="25.5">
      <c r="A177" s="311" t="s">
        <v>98</v>
      </c>
      <c r="B177" s="393"/>
      <c r="C177" s="43" t="s">
        <v>35</v>
      </c>
      <c r="D177" s="507" t="s">
        <v>48</v>
      </c>
      <c r="E177" s="641" t="str">
        <f>'ПРИЛОЖЕНИЕ № 5 (расх)'!E392</f>
        <v>2244Т</v>
      </c>
      <c r="F177" s="487" t="str">
        <f>'ПРИЛОЖЕНИЕ № 5 (расх)'!F392</f>
        <v>10000</v>
      </c>
      <c r="G177" s="586" t="s">
        <v>99</v>
      </c>
      <c r="H177" s="399">
        <v>1162.4</v>
      </c>
      <c r="I177" s="415"/>
      <c r="J177" s="416"/>
    </row>
    <row r="178" spans="1:10" s="44" customFormat="1" ht="12.75">
      <c r="A178" s="688" t="s">
        <v>357</v>
      </c>
      <c r="B178" s="393"/>
      <c r="C178" s="43" t="s">
        <v>35</v>
      </c>
      <c r="D178" s="488" t="s">
        <v>48</v>
      </c>
      <c r="E178" s="641" t="str">
        <f>'ПРИЛОЖЕНИЕ № 5 (расх)'!E393</f>
        <v>2244Т</v>
      </c>
      <c r="F178" s="487" t="str">
        <f>F179</f>
        <v>10000</v>
      </c>
      <c r="G178" s="586">
        <v>800</v>
      </c>
      <c r="H178" s="399">
        <v>107.5</v>
      </c>
      <c r="I178" s="415"/>
      <c r="J178" s="416"/>
    </row>
    <row r="179" spans="1:10" s="44" customFormat="1" ht="12.75">
      <c r="A179" s="311" t="s">
        <v>65</v>
      </c>
      <c r="B179" s="393"/>
      <c r="C179" s="43" t="s">
        <v>35</v>
      </c>
      <c r="D179" s="507" t="s">
        <v>48</v>
      </c>
      <c r="E179" s="641" t="str">
        <f>'ПРИЛОЖЕНИЕ № 5 (расх)'!E394</f>
        <v>2244Т</v>
      </c>
      <c r="F179" s="487" t="str">
        <f>'ПРИЛОЖЕНИЕ № 5 (расх)'!F394</f>
        <v>10000</v>
      </c>
      <c r="G179" s="590" t="s">
        <v>66</v>
      </c>
      <c r="H179" s="399">
        <v>107.5</v>
      </c>
      <c r="I179" s="415"/>
      <c r="J179" s="416"/>
    </row>
    <row r="180" spans="1:10" s="44" customFormat="1" ht="13.5">
      <c r="A180" s="290" t="str">
        <f>'ПРИЛОЖЕНИЕ № 5 (расх)'!A395</f>
        <v>Коммунальные услуги</v>
      </c>
      <c r="B180" s="393"/>
      <c r="C180" s="42" t="s">
        <v>35</v>
      </c>
      <c r="D180" s="651" t="s">
        <v>48</v>
      </c>
      <c r="E180" s="496" t="str">
        <f>'ПРИЛОЖЕНИЕ № 5 (расх)'!E395</f>
        <v>2244Т</v>
      </c>
      <c r="F180" s="491" t="s">
        <v>216</v>
      </c>
      <c r="G180" s="590"/>
      <c r="H180" s="400">
        <v>149.8</v>
      </c>
      <c r="I180" s="415"/>
      <c r="J180" s="416"/>
    </row>
    <row r="181" spans="1:10" s="44" customFormat="1" ht="25.5">
      <c r="A181" s="789" t="s">
        <v>353</v>
      </c>
      <c r="B181" s="393"/>
      <c r="C181" s="43" t="s">
        <v>35</v>
      </c>
      <c r="D181" s="488" t="s">
        <v>48</v>
      </c>
      <c r="E181" s="641" t="str">
        <f>'ПРИЛОЖЕНИЕ № 5 (расх)'!E396</f>
        <v>2244Т</v>
      </c>
      <c r="F181" s="487" t="str">
        <f>F182</f>
        <v>00223</v>
      </c>
      <c r="G181" s="621">
        <v>200</v>
      </c>
      <c r="H181" s="399">
        <v>149.8</v>
      </c>
      <c r="I181" s="415"/>
      <c r="J181" s="416"/>
    </row>
    <row r="182" spans="1:10" s="44" customFormat="1" ht="25.5">
      <c r="A182" s="690" t="s">
        <v>98</v>
      </c>
      <c r="B182" s="393"/>
      <c r="C182" s="886" t="s">
        <v>35</v>
      </c>
      <c r="D182" s="887" t="s">
        <v>48</v>
      </c>
      <c r="E182" s="488" t="str">
        <f>'ПРИЛОЖЕНИЕ № 5 (расх)'!E397</f>
        <v>2244Т</v>
      </c>
      <c r="F182" s="487" t="s">
        <v>216</v>
      </c>
      <c r="G182" s="887" t="s">
        <v>99</v>
      </c>
      <c r="H182" s="890">
        <v>149.8</v>
      </c>
      <c r="I182" s="415"/>
      <c r="J182" s="416"/>
    </row>
    <row r="183" spans="1:10" s="44" customFormat="1" ht="27">
      <c r="A183" s="694" t="str">
        <f>'ПРИЛОЖЕНИЕ № 5 (расх)'!A146</f>
        <v>Расходы на составление (изменение) списков кандидатов в присяжные заседатели</v>
      </c>
      <c r="B183" s="823"/>
      <c r="C183" s="42" t="s">
        <v>35</v>
      </c>
      <c r="D183" s="651" t="s">
        <v>48</v>
      </c>
      <c r="E183" s="485" t="str">
        <f>'ПРИЛОЖЕНИЕ № 5 (расх)'!E146</f>
        <v>66Э00</v>
      </c>
      <c r="F183" s="491" t="str">
        <f>'ПРИЛОЖЕНИЕ № 5 (расх)'!F146</f>
        <v>51200</v>
      </c>
      <c r="G183" s="1027"/>
      <c r="H183" s="403">
        <v>112.2</v>
      </c>
      <c r="I183" s="602"/>
      <c r="J183" s="416"/>
    </row>
    <row r="184" spans="1:10" s="44" customFormat="1" ht="25.5">
      <c r="A184" s="690" t="str">
        <f>'ПРИЛОЖЕНИЕ № 5 (расх)'!A147</f>
        <v>Закупка товаров, работ и услуг для обеспечения государственных (муниципальных) нужд</v>
      </c>
      <c r="B184" s="820"/>
      <c r="C184" s="43" t="s">
        <v>35</v>
      </c>
      <c r="D184" s="488" t="s">
        <v>48</v>
      </c>
      <c r="E184" s="894" t="str">
        <f>'ПРИЛОЖЕНИЕ № 5 (расх)'!E147</f>
        <v>66Э00</v>
      </c>
      <c r="F184" s="611" t="str">
        <f>'ПРИЛОЖЕНИЕ № 5 (расх)'!F147</f>
        <v>51200</v>
      </c>
      <c r="G184" s="887" t="str">
        <f>'ПРИЛОЖЕНИЕ № 5 (расх)'!G147</f>
        <v>200</v>
      </c>
      <c r="H184" s="890">
        <v>112.2</v>
      </c>
      <c r="I184" s="602"/>
      <c r="J184" s="416"/>
    </row>
    <row r="185" spans="1:10" s="44" customFormat="1" ht="25.5">
      <c r="A185" s="690" t="str">
        <f>'ПРИЛОЖЕНИЕ № 5 (расх)'!A148</f>
        <v>Иные закупки товаров, работ и услуг для обеспечения государственных (муниципальных) нужд</v>
      </c>
      <c r="B185" s="820"/>
      <c r="C185" s="886" t="s">
        <v>35</v>
      </c>
      <c r="D185" s="887" t="s">
        <v>48</v>
      </c>
      <c r="E185" s="488" t="str">
        <f>'ПРИЛОЖЕНИЕ № 5 (расх)'!E148</f>
        <v>66Э00</v>
      </c>
      <c r="F185" s="487" t="str">
        <f>'ПРИЛОЖЕНИЕ № 5 (расх)'!F148</f>
        <v>51200</v>
      </c>
      <c r="G185" s="887" t="str">
        <f>'ПРИЛОЖЕНИЕ № 5 (расх)'!G148</f>
        <v>240</v>
      </c>
      <c r="H185" s="890">
        <v>112.2</v>
      </c>
      <c r="I185" s="602"/>
      <c r="J185" s="416"/>
    </row>
    <row r="186" spans="1:10" s="44" customFormat="1" ht="12.75">
      <c r="A186" s="522" t="str">
        <f>'ПРИЛОЖЕНИЕ № 5 (расх)'!A149</f>
        <v>Непрограммные мероприятия</v>
      </c>
      <c r="B186" s="822"/>
      <c r="C186" s="155" t="s">
        <v>35</v>
      </c>
      <c r="D186" s="653" t="s">
        <v>48</v>
      </c>
      <c r="E186" s="501" t="str">
        <f>'ПРИЛОЖЕНИЕ № 5 (расх)'!E149</f>
        <v>71000</v>
      </c>
      <c r="F186" s="500" t="str">
        <f>'ПРИЛОЖЕНИЕ № 5 (расх)'!F149</f>
        <v>00000</v>
      </c>
      <c r="G186" s="653"/>
      <c r="H186" s="218">
        <v>1302.4</v>
      </c>
      <c r="I186" s="602"/>
      <c r="J186" s="416"/>
    </row>
    <row r="187" spans="1:10" s="44" customFormat="1" ht="12.75">
      <c r="A187" s="522" t="str">
        <f>'ПРИЛОЖЕНИЕ № 5 (расх)'!A150</f>
        <v>Расходы, связанные с содержанием архива</v>
      </c>
      <c r="B187" s="821"/>
      <c r="C187" s="155" t="s">
        <v>35</v>
      </c>
      <c r="D187" s="653" t="s">
        <v>48</v>
      </c>
      <c r="E187" s="501" t="str">
        <f>'ПРИЛОЖЕНИЕ № 5 (расх)'!E150</f>
        <v>710АР</v>
      </c>
      <c r="F187" s="502" t="str">
        <f>'ПРИЛОЖЕНИЕ № 5 (расх)'!F150</f>
        <v>00000</v>
      </c>
      <c r="G187" s="653"/>
      <c r="H187" s="218">
        <v>612</v>
      </c>
      <c r="I187" s="218"/>
      <c r="J187" s="505"/>
    </row>
    <row r="188" spans="1:10" s="23" customFormat="1" ht="13.5">
      <c r="A188" s="953" t="str">
        <f>'ПРИЛОЖЕНИЕ № 5 (расх)'!A151</f>
        <v>Прочие расходы</v>
      </c>
      <c r="B188" s="138"/>
      <c r="C188" s="601" t="s">
        <v>35</v>
      </c>
      <c r="D188" s="664" t="s">
        <v>48</v>
      </c>
      <c r="E188" s="496" t="str">
        <f>'ПРИЛОЖЕНИЕ № 5 (расх)'!E151</f>
        <v>710АР</v>
      </c>
      <c r="F188" s="497" t="str">
        <f>'ПРИЛОЖЕНИЕ № 5 (расх)'!F151</f>
        <v>20000</v>
      </c>
      <c r="G188" s="664"/>
      <c r="H188" s="345">
        <v>612</v>
      </c>
      <c r="I188" s="39">
        <f>SUM(I190:I190)</f>
        <v>50</v>
      </c>
      <c r="J188" s="39">
        <f>SUM(J190:J190)</f>
        <v>50</v>
      </c>
    </row>
    <row r="189" spans="1:10" s="23" customFormat="1" ht="13.5">
      <c r="A189" s="790" t="s">
        <v>353</v>
      </c>
      <c r="B189" s="138"/>
      <c r="C189" s="43" t="s">
        <v>35</v>
      </c>
      <c r="D189" s="488" t="s">
        <v>48</v>
      </c>
      <c r="E189" s="488" t="str">
        <f>'ПРИЛОЖЕНИЕ № 5 (расх)'!E152</f>
        <v>710АР</v>
      </c>
      <c r="F189" s="498" t="str">
        <f>'ПРИЛОЖЕНИЕ № 5 (расх)'!F152</f>
        <v>20000</v>
      </c>
      <c r="G189" s="507" t="str">
        <f>'ПРИЛОЖЕНИЕ № 5 (расх)'!G152</f>
        <v>200</v>
      </c>
      <c r="H189" s="399">
        <v>612</v>
      </c>
      <c r="I189" s="39"/>
      <c r="J189" s="39"/>
    </row>
    <row r="190" spans="1:10" s="23" customFormat="1" ht="25.5">
      <c r="A190" s="690" t="s">
        <v>98</v>
      </c>
      <c r="B190" s="385"/>
      <c r="C190" s="886" t="s">
        <v>35</v>
      </c>
      <c r="D190" s="887" t="s">
        <v>48</v>
      </c>
      <c r="E190" s="504" t="str">
        <f>'ПРИЛОЖЕНИЕ № 5 (расх)'!E153</f>
        <v>710АР</v>
      </c>
      <c r="F190" s="503" t="str">
        <f>'ПРИЛОЖЕНИЕ № 5 (расх)'!F153</f>
        <v>20000</v>
      </c>
      <c r="G190" s="887" t="s">
        <v>99</v>
      </c>
      <c r="H190" s="890">
        <v>612</v>
      </c>
      <c r="I190" s="471">
        <v>50</v>
      </c>
      <c r="J190" s="471">
        <v>50</v>
      </c>
    </row>
    <row r="191" spans="1:10" s="44" customFormat="1" ht="25.5">
      <c r="A191" s="522" t="s">
        <v>157</v>
      </c>
      <c r="B191" s="822"/>
      <c r="C191" s="155" t="s">
        <v>35</v>
      </c>
      <c r="D191" s="653" t="s">
        <v>48</v>
      </c>
      <c r="E191" s="499" t="str">
        <f>'ПРИЛОЖЕНИЕ № 5 (расх)'!E154</f>
        <v>710Л0</v>
      </c>
      <c r="F191" s="500" t="s">
        <v>78</v>
      </c>
      <c r="G191" s="507"/>
      <c r="H191" s="218">
        <v>180</v>
      </c>
      <c r="I191" s="602"/>
      <c r="J191" s="416"/>
    </row>
    <row r="192" spans="1:10" s="44" customFormat="1" ht="13.5">
      <c r="A192" s="953" t="str">
        <f>'ПРИЛОЖЕНИЕ № 5 (расх)'!A155</f>
        <v>Прочие расходы</v>
      </c>
      <c r="B192" s="417"/>
      <c r="C192" s="601" t="s">
        <v>35</v>
      </c>
      <c r="D192" s="664" t="s">
        <v>48</v>
      </c>
      <c r="E192" s="492" t="str">
        <f>'ПРИЛОЖЕНИЕ № 5 (расх)'!E155</f>
        <v>710Л0</v>
      </c>
      <c r="F192" s="493" t="str">
        <f>'ПРИЛОЖЕНИЕ № 5 (расх)'!F155</f>
        <v>20000</v>
      </c>
      <c r="G192" s="954"/>
      <c r="H192" s="226">
        <v>180</v>
      </c>
      <c r="I192" s="415"/>
      <c r="J192" s="416"/>
    </row>
    <row r="193" spans="1:10" s="44" customFormat="1" ht="38.25">
      <c r="A193" s="683" t="s">
        <v>355</v>
      </c>
      <c r="B193" s="417"/>
      <c r="C193" s="43" t="s">
        <v>35</v>
      </c>
      <c r="D193" s="488" t="s">
        <v>48</v>
      </c>
      <c r="E193" s="486" t="str">
        <f>E194</f>
        <v>710Л0</v>
      </c>
      <c r="F193" s="487" t="str">
        <f>F194</f>
        <v>20000</v>
      </c>
      <c r="G193" s="586">
        <v>100</v>
      </c>
      <c r="H193" s="399">
        <v>40</v>
      </c>
      <c r="I193" s="415"/>
      <c r="J193" s="416"/>
    </row>
    <row r="194" spans="1:10" s="44" customFormat="1" ht="12.75">
      <c r="A194" s="311" t="s">
        <v>96</v>
      </c>
      <c r="B194" s="393"/>
      <c r="C194" s="43" t="s">
        <v>35</v>
      </c>
      <c r="D194" s="507" t="s">
        <v>48</v>
      </c>
      <c r="E194" s="486" t="str">
        <f>'ПРИЛОЖЕНИЕ № 5 (расх)'!E157</f>
        <v>710Л0</v>
      </c>
      <c r="F194" s="487" t="str">
        <f>'ПРИЛОЖЕНИЕ № 5 (расх)'!F157</f>
        <v>20000</v>
      </c>
      <c r="G194" s="586" t="s">
        <v>97</v>
      </c>
      <c r="H194" s="399">
        <v>40</v>
      </c>
      <c r="I194" s="415"/>
      <c r="J194" s="416"/>
    </row>
    <row r="195" spans="1:10" s="44" customFormat="1" ht="25.5">
      <c r="A195" s="789" t="s">
        <v>353</v>
      </c>
      <c r="B195" s="393"/>
      <c r="C195" s="43" t="s">
        <v>35</v>
      </c>
      <c r="D195" s="488" t="s">
        <v>48</v>
      </c>
      <c r="E195" s="486" t="str">
        <f>E196</f>
        <v>710Л0</v>
      </c>
      <c r="F195" s="487" t="str">
        <f>F196</f>
        <v>20000</v>
      </c>
      <c r="G195" s="586">
        <v>200</v>
      </c>
      <c r="H195" s="399">
        <v>100</v>
      </c>
      <c r="I195" s="415"/>
      <c r="J195" s="416"/>
    </row>
    <row r="196" spans="1:10" s="44" customFormat="1" ht="25.5">
      <c r="A196" s="311" t="s">
        <v>98</v>
      </c>
      <c r="B196" s="393"/>
      <c r="C196" s="43" t="s">
        <v>35</v>
      </c>
      <c r="D196" s="507" t="s">
        <v>48</v>
      </c>
      <c r="E196" s="486" t="str">
        <f>'ПРИЛОЖЕНИЕ № 5 (расх)'!E159</f>
        <v>710Л0</v>
      </c>
      <c r="F196" s="487" t="str">
        <f>'ПРИЛОЖЕНИЕ № 5 (расх)'!F159</f>
        <v>20000</v>
      </c>
      <c r="G196" s="586" t="s">
        <v>99</v>
      </c>
      <c r="H196" s="399">
        <v>100</v>
      </c>
      <c r="I196" s="415"/>
      <c r="J196" s="416"/>
    </row>
    <row r="197" spans="1:10" s="44" customFormat="1" ht="12.75">
      <c r="A197" s="688" t="s">
        <v>357</v>
      </c>
      <c r="B197" s="393"/>
      <c r="C197" s="43" t="s">
        <v>35</v>
      </c>
      <c r="D197" s="488" t="s">
        <v>48</v>
      </c>
      <c r="E197" s="486" t="str">
        <f>E198</f>
        <v>710Л0</v>
      </c>
      <c r="F197" s="487" t="str">
        <f>F198</f>
        <v>20000</v>
      </c>
      <c r="G197" s="586">
        <v>800</v>
      </c>
      <c r="H197" s="399">
        <v>40</v>
      </c>
      <c r="I197" s="415"/>
      <c r="J197" s="416"/>
    </row>
    <row r="198" spans="1:10" s="44" customFormat="1" ht="12.75">
      <c r="A198" s="690" t="s">
        <v>65</v>
      </c>
      <c r="B198" s="393"/>
      <c r="C198" s="886" t="s">
        <v>35</v>
      </c>
      <c r="D198" s="887" t="s">
        <v>48</v>
      </c>
      <c r="E198" s="504" t="str">
        <f>'ПРИЛОЖЕНИЕ № 5 (расх)'!E161</f>
        <v>710Л0</v>
      </c>
      <c r="F198" s="503" t="str">
        <f>'ПРИЛОЖЕНИЕ № 5 (расх)'!F161</f>
        <v>20000</v>
      </c>
      <c r="G198" s="893" t="s">
        <v>66</v>
      </c>
      <c r="H198" s="890">
        <v>40</v>
      </c>
      <c r="I198" s="415"/>
      <c r="J198" s="416"/>
    </row>
    <row r="199" spans="1:10" s="44" customFormat="1" ht="25.5">
      <c r="A199" s="522" t="str">
        <f>'ПРИЛОЖЕНИЕ № 5 (расх)'!A162</f>
        <v>Расходы в рамках решения вопросов местного значения, не отнесенных к другим статьям расходов</v>
      </c>
      <c r="B199" s="820"/>
      <c r="C199" s="155" t="s">
        <v>35</v>
      </c>
      <c r="D199" s="653" t="s">
        <v>48</v>
      </c>
      <c r="E199" s="499" t="str">
        <f>'ПРИЛОЖЕНИЕ № 5 (расх)'!E162</f>
        <v>710М0</v>
      </c>
      <c r="F199" s="500" t="str">
        <f>'ПРИЛОЖЕНИЕ № 5 (расх)'!F162</f>
        <v>00000</v>
      </c>
      <c r="G199" s="653"/>
      <c r="H199" s="218">
        <v>510.4</v>
      </c>
      <c r="I199" s="602"/>
      <c r="J199" s="416"/>
    </row>
    <row r="200" spans="1:10" s="44" customFormat="1" ht="13.5">
      <c r="A200" s="953" t="str">
        <f>'ПРИЛОЖЕНИЕ № 5 (расх)'!A163</f>
        <v>Прочие расходы</v>
      </c>
      <c r="B200" s="393"/>
      <c r="C200" s="601" t="s">
        <v>35</v>
      </c>
      <c r="D200" s="664" t="s">
        <v>48</v>
      </c>
      <c r="E200" s="492" t="str">
        <f>'ПРИЛОЖЕНИЕ № 5 (расх)'!E163</f>
        <v>710М0</v>
      </c>
      <c r="F200" s="493" t="str">
        <f>'ПРИЛОЖЕНИЕ № 5 (расх)'!F163</f>
        <v>20000</v>
      </c>
      <c r="G200" s="710"/>
      <c r="H200" s="345">
        <v>510.4</v>
      </c>
      <c r="I200" s="415"/>
      <c r="J200" s="416"/>
    </row>
    <row r="201" spans="1:10" s="44" customFormat="1" ht="38.25">
      <c r="A201" s="683" t="s">
        <v>355</v>
      </c>
      <c r="B201" s="393"/>
      <c r="C201" s="43" t="s">
        <v>35</v>
      </c>
      <c r="D201" s="488" t="s">
        <v>48</v>
      </c>
      <c r="E201" s="494" t="str">
        <f>E202</f>
        <v>710М0</v>
      </c>
      <c r="F201" s="495" t="str">
        <f>F202</f>
        <v>20000</v>
      </c>
      <c r="G201" s="586">
        <v>100</v>
      </c>
      <c r="H201" s="399">
        <v>105</v>
      </c>
      <c r="I201" s="415"/>
      <c r="J201" s="416"/>
    </row>
    <row r="202" spans="1:10" s="44" customFormat="1" ht="12.75">
      <c r="A202" s="311" t="s">
        <v>96</v>
      </c>
      <c r="B202" s="393"/>
      <c r="C202" s="43" t="s">
        <v>35</v>
      </c>
      <c r="D202" s="507" t="s">
        <v>48</v>
      </c>
      <c r="E202" s="494" t="str">
        <f>'ПРИЛОЖЕНИЕ № 5 (расх)'!E165</f>
        <v>710М0</v>
      </c>
      <c r="F202" s="495" t="str">
        <f>'ПРИЛОЖЕНИЕ № 5 (расх)'!F165</f>
        <v>20000</v>
      </c>
      <c r="G202" s="586">
        <v>120</v>
      </c>
      <c r="H202" s="399">
        <v>105</v>
      </c>
      <c r="I202" s="415"/>
      <c r="J202" s="416"/>
    </row>
    <row r="203" spans="1:10" s="44" customFormat="1" ht="25.5">
      <c r="A203" s="789" t="s">
        <v>353</v>
      </c>
      <c r="B203" s="393"/>
      <c r="C203" s="43" t="s">
        <v>35</v>
      </c>
      <c r="D203" s="488" t="s">
        <v>48</v>
      </c>
      <c r="E203" s="494" t="str">
        <f>E204</f>
        <v>710М0</v>
      </c>
      <c r="F203" s="495" t="str">
        <f>F204</f>
        <v>20000</v>
      </c>
      <c r="G203" s="586">
        <v>200</v>
      </c>
      <c r="H203" s="399">
        <v>385.4</v>
      </c>
      <c r="I203" s="415"/>
      <c r="J203" s="416"/>
    </row>
    <row r="204" spans="1:10" s="44" customFormat="1" ht="25.5">
      <c r="A204" s="311" t="s">
        <v>98</v>
      </c>
      <c r="B204" s="393"/>
      <c r="C204" s="43" t="s">
        <v>35</v>
      </c>
      <c r="D204" s="507" t="s">
        <v>48</v>
      </c>
      <c r="E204" s="494" t="str">
        <f>'ПРИЛОЖЕНИЕ № 5 (расх)'!E167</f>
        <v>710М0</v>
      </c>
      <c r="F204" s="495" t="str">
        <f>'ПРИЛОЖЕНИЕ № 5 (расх)'!F167</f>
        <v>20000</v>
      </c>
      <c r="G204" s="586" t="str">
        <f>'ПРИЛОЖЕНИЕ № 5 (расх)'!G167</f>
        <v>240</v>
      </c>
      <c r="H204" s="399">
        <v>385.4</v>
      </c>
      <c r="I204" s="415"/>
      <c r="J204" s="416"/>
    </row>
    <row r="205" spans="1:10" s="44" customFormat="1" ht="12.75">
      <c r="A205" s="688" t="s">
        <v>357</v>
      </c>
      <c r="B205" s="393"/>
      <c r="C205" s="43" t="s">
        <v>35</v>
      </c>
      <c r="D205" s="488" t="s">
        <v>48</v>
      </c>
      <c r="E205" s="494" t="str">
        <f>E206</f>
        <v>710М0</v>
      </c>
      <c r="F205" s="495" t="str">
        <f>F206</f>
        <v>20000</v>
      </c>
      <c r="G205" s="586">
        <v>800</v>
      </c>
      <c r="H205" s="399">
        <v>20</v>
      </c>
      <c r="I205" s="415"/>
      <c r="J205" s="416"/>
    </row>
    <row r="206" spans="1:10" s="44" customFormat="1" ht="12.75">
      <c r="A206" s="311" t="s">
        <v>65</v>
      </c>
      <c r="B206" s="393"/>
      <c r="C206" s="43" t="s">
        <v>35</v>
      </c>
      <c r="D206" s="507" t="s">
        <v>48</v>
      </c>
      <c r="E206" s="494" t="str">
        <f>'ПРИЛОЖЕНИЕ № 5 (расх)'!E169</f>
        <v>710М0</v>
      </c>
      <c r="F206" s="495" t="str">
        <f>'ПРИЛОЖЕНИЕ № 5 (расх)'!F169</f>
        <v>20000</v>
      </c>
      <c r="G206" s="586">
        <v>850</v>
      </c>
      <c r="H206" s="399">
        <v>20</v>
      </c>
      <c r="I206" s="415"/>
      <c r="J206" s="416"/>
    </row>
    <row r="207" spans="1:10" s="44" customFormat="1" ht="14.25">
      <c r="A207" s="296" t="s">
        <v>202</v>
      </c>
      <c r="B207" s="393"/>
      <c r="C207" s="184" t="s">
        <v>38</v>
      </c>
      <c r="D207" s="656"/>
      <c r="E207" s="1191"/>
      <c r="F207" s="1192"/>
      <c r="G207" s="656"/>
      <c r="H207" s="765">
        <v>406.7</v>
      </c>
      <c r="I207" s="302">
        <f>I208</f>
        <v>375.5</v>
      </c>
      <c r="J207" s="143"/>
    </row>
    <row r="208" spans="1:10" s="44" customFormat="1" ht="14.25">
      <c r="A208" s="895" t="s">
        <v>102</v>
      </c>
      <c r="B208" s="393"/>
      <c r="C208" s="896" t="s">
        <v>38</v>
      </c>
      <c r="D208" s="897" t="s">
        <v>36</v>
      </c>
      <c r="E208" s="1185"/>
      <c r="F208" s="1186"/>
      <c r="G208" s="898"/>
      <c r="H208" s="899">
        <v>406.7</v>
      </c>
      <c r="I208" s="274">
        <f>I210</f>
        <v>375.5</v>
      </c>
      <c r="J208" s="143"/>
    </row>
    <row r="209" spans="1:10" s="44" customFormat="1" ht="12.75">
      <c r="A209" s="513" t="str">
        <f>'ПРИЛОЖЕНИЕ № 5 (расх)'!A172</f>
        <v>Межбюджетные трансферты, не включенные в программные мероприятия</v>
      </c>
      <c r="B209" s="820"/>
      <c r="C209" s="475" t="s">
        <v>38</v>
      </c>
      <c r="D209" s="650" t="s">
        <v>36</v>
      </c>
      <c r="E209" s="670" t="str">
        <f>'ПРИЛОЖЕНИЕ № 5 (расх)'!E172</f>
        <v>66Э00</v>
      </c>
      <c r="F209" s="671" t="str">
        <f>'ПРИЛОЖЕНИЕ № 5 (расх)'!F172</f>
        <v>00000</v>
      </c>
      <c r="G209" s="507"/>
      <c r="H209" s="218">
        <v>406.7</v>
      </c>
      <c r="I209" s="218"/>
      <c r="J209" s="416"/>
    </row>
    <row r="210" spans="1:10" s="44" customFormat="1" ht="27">
      <c r="A210" s="953" t="s">
        <v>94</v>
      </c>
      <c r="B210" s="393"/>
      <c r="C210" s="965" t="s">
        <v>38</v>
      </c>
      <c r="D210" s="1012" t="s">
        <v>36</v>
      </c>
      <c r="E210" s="485" t="s">
        <v>195</v>
      </c>
      <c r="F210" s="484" t="s">
        <v>95</v>
      </c>
      <c r="G210" s="1013"/>
      <c r="H210" s="231">
        <v>406.7</v>
      </c>
      <c r="I210" s="39">
        <f>SUM(I212:I214)</f>
        <v>375.5</v>
      </c>
      <c r="J210" s="143"/>
    </row>
    <row r="211" spans="1:10" s="44" customFormat="1" ht="38.25">
      <c r="A211" s="683" t="s">
        <v>355</v>
      </c>
      <c r="B211" s="393"/>
      <c r="C211" s="30" t="s">
        <v>38</v>
      </c>
      <c r="D211" s="652" t="s">
        <v>36</v>
      </c>
      <c r="E211" s="641" t="str">
        <f>E212</f>
        <v>66Э00</v>
      </c>
      <c r="F211" s="702" t="str">
        <f>F212</f>
        <v>51180</v>
      </c>
      <c r="G211" s="704">
        <v>100</v>
      </c>
      <c r="H211" s="216">
        <v>313.4</v>
      </c>
      <c r="I211" s="39"/>
      <c r="J211" s="143"/>
    </row>
    <row r="212" spans="1:10" s="44" customFormat="1" ht="12.75">
      <c r="A212" s="309" t="s">
        <v>96</v>
      </c>
      <c r="B212" s="393"/>
      <c r="C212" s="30" t="s">
        <v>38</v>
      </c>
      <c r="D212" s="652" t="s">
        <v>36</v>
      </c>
      <c r="E212" s="486" t="s">
        <v>195</v>
      </c>
      <c r="F212" s="487" t="s">
        <v>95</v>
      </c>
      <c r="G212" s="704" t="s">
        <v>97</v>
      </c>
      <c r="H212" s="216">
        <v>313.4</v>
      </c>
      <c r="I212" s="31">
        <v>360</v>
      </c>
      <c r="J212" s="143"/>
    </row>
    <row r="213" spans="1:10" s="44" customFormat="1" ht="25.5">
      <c r="A213" s="789" t="s">
        <v>353</v>
      </c>
      <c r="B213" s="393"/>
      <c r="C213" s="30" t="s">
        <v>38</v>
      </c>
      <c r="D213" s="652" t="s">
        <v>36</v>
      </c>
      <c r="E213" s="486" t="str">
        <f>E214</f>
        <v>66Э00</v>
      </c>
      <c r="F213" s="487" t="str">
        <f>F214</f>
        <v>51180</v>
      </c>
      <c r="G213" s="704">
        <v>200</v>
      </c>
      <c r="H213" s="766">
        <v>93.3</v>
      </c>
      <c r="I213" s="31"/>
      <c r="J213" s="143"/>
    </row>
    <row r="214" spans="1:10" s="44" customFormat="1" ht="26.25" thickBot="1">
      <c r="A214" s="311" t="s">
        <v>98</v>
      </c>
      <c r="B214" s="393"/>
      <c r="C214" s="30" t="s">
        <v>38</v>
      </c>
      <c r="D214" s="652" t="s">
        <v>36</v>
      </c>
      <c r="E214" s="486" t="s">
        <v>195</v>
      </c>
      <c r="F214" s="487" t="s">
        <v>95</v>
      </c>
      <c r="G214" s="704" t="s">
        <v>99</v>
      </c>
      <c r="H214" s="766">
        <v>93.3</v>
      </c>
      <c r="I214" s="31">
        <v>15.5</v>
      </c>
      <c r="J214" s="143"/>
    </row>
    <row r="215" spans="1:10" s="23" customFormat="1" ht="29.25" thickBot="1">
      <c r="A215" s="296" t="s">
        <v>14</v>
      </c>
      <c r="B215" s="144"/>
      <c r="C215" s="46" t="s">
        <v>36</v>
      </c>
      <c r="D215" s="657"/>
      <c r="E215" s="1191"/>
      <c r="F215" s="1192"/>
      <c r="G215" s="657"/>
      <c r="H215" s="219">
        <v>5370.7</v>
      </c>
      <c r="I215" s="369">
        <f>I216</f>
        <v>0</v>
      </c>
      <c r="J215" s="137">
        <f>I215/H215</f>
        <v>0</v>
      </c>
    </row>
    <row r="216" spans="1:10" s="68" customFormat="1" ht="28.5">
      <c r="A216" s="900" t="s">
        <v>85</v>
      </c>
      <c r="B216" s="58" t="s">
        <v>3</v>
      </c>
      <c r="C216" s="882" t="s">
        <v>36</v>
      </c>
      <c r="D216" s="883" t="s">
        <v>41</v>
      </c>
      <c r="E216" s="1185"/>
      <c r="F216" s="1186"/>
      <c r="G216" s="883"/>
      <c r="H216" s="863">
        <v>3152.09</v>
      </c>
      <c r="I216" s="246">
        <f>I230+I218</f>
        <v>0</v>
      </c>
      <c r="J216" s="22">
        <f>I216/H216</f>
        <v>0</v>
      </c>
    </row>
    <row r="217" spans="1:10" s="23" customFormat="1" ht="38.25">
      <c r="A217" s="522" t="str">
        <f>'ПРИЛОЖЕНИЕ № 5 (расх)'!A180</f>
        <v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</v>
      </c>
      <c r="B217" s="824"/>
      <c r="C217" s="196" t="s">
        <v>36</v>
      </c>
      <c r="D217" s="622" t="s">
        <v>41</v>
      </c>
      <c r="E217" s="501" t="str">
        <f>'ПРИЛОЖЕНИЕ № 5 (расх)'!E180</f>
        <v>01000</v>
      </c>
      <c r="F217" s="502" t="s">
        <v>78</v>
      </c>
      <c r="G217" s="586"/>
      <c r="H217" s="523">
        <v>1692.08</v>
      </c>
      <c r="I217" s="865"/>
      <c r="J217" s="54"/>
    </row>
    <row r="218" spans="1:10" s="23" customFormat="1" ht="25.5">
      <c r="A218" s="339" t="str">
        <f>'ПРИЛОЖЕНИЕ № 5 (расх)'!A181</f>
        <v>Защита населения и территории от чрезвычайных ситуаций природного и техногенного характера</v>
      </c>
      <c r="B218" s="824"/>
      <c r="C218" s="196" t="s">
        <v>36</v>
      </c>
      <c r="D218" s="622" t="s">
        <v>41</v>
      </c>
      <c r="E218" s="501" t="str">
        <f>'ПРИЛОЖЕНИЕ № 5 (расх)'!E181</f>
        <v>01010</v>
      </c>
      <c r="F218" s="502" t="s">
        <v>78</v>
      </c>
      <c r="G218" s="705"/>
      <c r="H218" s="767">
        <v>1285.08</v>
      </c>
      <c r="I218" s="866">
        <f>SUM(I223)</f>
        <v>0</v>
      </c>
      <c r="J218" s="54"/>
    </row>
    <row r="219" spans="1:10" s="23" customFormat="1" ht="13.5">
      <c r="A219" s="966" t="str">
        <f>'ПРИЛОЖЕНИЕ № 5 (расх)'!A182</f>
        <v>Мероприятия в рамках реализации муниципальных программ</v>
      </c>
      <c r="B219" s="53"/>
      <c r="C219" s="967" t="s">
        <v>36</v>
      </c>
      <c r="D219" s="730" t="s">
        <v>41</v>
      </c>
      <c r="E219" s="492" t="str">
        <f>'ПРИЛОЖЕНИЕ № 5 (расх)'!E182</f>
        <v>01010</v>
      </c>
      <c r="F219" s="493" t="str">
        <f>'ПРИЛОЖЕНИЕ № 5 (расх)'!F182</f>
        <v>10000</v>
      </c>
      <c r="G219" s="968"/>
      <c r="H219" s="969">
        <v>1285.08</v>
      </c>
      <c r="I219" s="250"/>
      <c r="J219" s="54"/>
    </row>
    <row r="220" spans="1:10" s="23" customFormat="1" ht="25.5">
      <c r="A220" s="789" t="s">
        <v>353</v>
      </c>
      <c r="B220" s="53"/>
      <c r="C220" s="83" t="s">
        <v>36</v>
      </c>
      <c r="D220" s="590" t="s">
        <v>41</v>
      </c>
      <c r="E220" s="486" t="str">
        <f>'ПРИЛОЖЕНИЕ № 5 (расх)'!E183</f>
        <v>01010</v>
      </c>
      <c r="F220" s="487" t="str">
        <f>F221</f>
        <v>10000</v>
      </c>
      <c r="G220" s="621">
        <v>200</v>
      </c>
      <c r="H220" s="241">
        <v>455.08</v>
      </c>
      <c r="I220" s="250"/>
      <c r="J220" s="54"/>
    </row>
    <row r="221" spans="1:10" s="23" customFormat="1" ht="25.5">
      <c r="A221" s="311" t="s">
        <v>98</v>
      </c>
      <c r="B221" s="53"/>
      <c r="C221" s="83" t="s">
        <v>36</v>
      </c>
      <c r="D221" s="590" t="s">
        <v>41</v>
      </c>
      <c r="E221" s="486" t="str">
        <f>'ПРИЛОЖЕНИЕ № 5 (расх)'!E184</f>
        <v>01010</v>
      </c>
      <c r="F221" s="487" t="str">
        <f>'ПРИЛОЖЕНИЕ № 5 (расх)'!F184</f>
        <v>10000</v>
      </c>
      <c r="G221" s="621" t="s">
        <v>99</v>
      </c>
      <c r="H221" s="241">
        <v>455.08</v>
      </c>
      <c r="I221" s="250"/>
      <c r="J221" s="54"/>
    </row>
    <row r="222" spans="1:10" s="23" customFormat="1" ht="12.75">
      <c r="A222" s="688" t="s">
        <v>357</v>
      </c>
      <c r="B222" s="53"/>
      <c r="C222" s="83" t="s">
        <v>36</v>
      </c>
      <c r="D222" s="590" t="s">
        <v>41</v>
      </c>
      <c r="E222" s="486" t="str">
        <f>'ПРИЛОЖЕНИЕ № 5 (расх)'!E185</f>
        <v>01010</v>
      </c>
      <c r="F222" s="487" t="str">
        <f>F223</f>
        <v>10000</v>
      </c>
      <c r="G222" s="621">
        <v>800</v>
      </c>
      <c r="H222" s="241">
        <v>830</v>
      </c>
      <c r="I222" s="250"/>
      <c r="J222" s="54"/>
    </row>
    <row r="223" spans="1:10" s="23" customFormat="1" ht="38.25">
      <c r="A223" s="690" t="s">
        <v>159</v>
      </c>
      <c r="B223" s="53"/>
      <c r="C223" s="901" t="s">
        <v>36</v>
      </c>
      <c r="D223" s="902" t="s">
        <v>41</v>
      </c>
      <c r="E223" s="504" t="str">
        <f>'ПРИЛОЖЕНИЕ № 5 (расх)'!E186</f>
        <v>01010</v>
      </c>
      <c r="F223" s="503" t="str">
        <f>'ПРИЛОЖЕНИЕ № 5 (расх)'!F186</f>
        <v>10000</v>
      </c>
      <c r="G223" s="903" t="s">
        <v>70</v>
      </c>
      <c r="H223" s="768">
        <v>830</v>
      </c>
      <c r="I223" s="251"/>
      <c r="J223" s="54"/>
    </row>
    <row r="224" spans="1:10" s="23" customFormat="1" ht="12.75">
      <c r="A224" s="1018" t="str">
        <f>'ПРИЛОЖЕНИЕ № 5 (расх)'!A187</f>
        <v>Мероприятия в сфере пожарной безопасности</v>
      </c>
      <c r="B224" s="825"/>
      <c r="C224" s="1087" t="s">
        <v>36</v>
      </c>
      <c r="D224" s="1090" t="s">
        <v>41</v>
      </c>
      <c r="E224" s="1060" t="str">
        <f>'ПРИЛОЖЕНИЕ № 5 (расх)'!E187</f>
        <v>01030</v>
      </c>
      <c r="F224" s="1061" t="str">
        <f>'ПРИЛОЖЕНИЕ № 5 (расх)'!F187</f>
        <v>00000</v>
      </c>
      <c r="G224" s="1091"/>
      <c r="H224" s="1092">
        <v>407</v>
      </c>
      <c r="I224" s="867"/>
      <c r="J224" s="54"/>
    </row>
    <row r="225" spans="1:10" s="23" customFormat="1" ht="13.5">
      <c r="A225" s="694" t="str">
        <f>'ПРИЛОЖЕНИЕ № 5 (расх)'!A188</f>
        <v>Мероприятия в рамках реализации муниципальных программ</v>
      </c>
      <c r="B225" s="1093"/>
      <c r="C225" s="943" t="s">
        <v>36</v>
      </c>
      <c r="D225" s="1094" t="s">
        <v>41</v>
      </c>
      <c r="E225" s="1063" t="str">
        <f>'ПРИЛОЖЕНИЕ № 5 (расх)'!E188</f>
        <v>01030</v>
      </c>
      <c r="F225" s="595" t="str">
        <f>'ПРИЛОЖЕНИЕ № 5 (расх)'!F188</f>
        <v>10000</v>
      </c>
      <c r="G225" s="1095"/>
      <c r="H225" s="1096">
        <v>407</v>
      </c>
      <c r="I225" s="867"/>
      <c r="J225" s="54"/>
    </row>
    <row r="226" spans="1:10" s="23" customFormat="1" ht="25.5">
      <c r="A226" s="690" t="str">
        <f>'ПРИЛОЖЕНИЕ № 5 (расх)'!A189</f>
        <v>Закупка товаров, работ и услуг для обеспечения государственных (муниципальных) нужд</v>
      </c>
      <c r="B226" s="824"/>
      <c r="C226" s="901" t="s">
        <v>36</v>
      </c>
      <c r="D226" s="902" t="s">
        <v>41</v>
      </c>
      <c r="E226" s="504" t="str">
        <f>'ПРИЛОЖЕНИЕ № 5 (расх)'!E189</f>
        <v>01030</v>
      </c>
      <c r="F226" s="503" t="str">
        <f>'ПРИЛОЖЕНИЕ № 5 (расх)'!F189</f>
        <v>10000</v>
      </c>
      <c r="G226" s="903" t="str">
        <f>'ПРИЛОЖЕНИЕ № 5 (расх)'!G189</f>
        <v>200</v>
      </c>
      <c r="H226" s="768">
        <v>407</v>
      </c>
      <c r="I226" s="867"/>
      <c r="J226" s="54"/>
    </row>
    <row r="227" spans="1:10" s="23" customFormat="1" ht="25.5">
      <c r="A227" s="690" t="str">
        <f>'ПРИЛОЖЕНИЕ № 5 (расх)'!A190</f>
        <v>Иные закупки товаров, работ и услуг для обеспечения государственных (муниципальных) нужд</v>
      </c>
      <c r="B227" s="824"/>
      <c r="C227" s="901" t="s">
        <v>36</v>
      </c>
      <c r="D227" s="902" t="s">
        <v>41</v>
      </c>
      <c r="E227" s="504" t="str">
        <f>'ПРИЛОЖЕНИЕ № 5 (расх)'!E190</f>
        <v>01030</v>
      </c>
      <c r="F227" s="503" t="str">
        <f>'ПРИЛОЖЕНИЕ № 5 (расх)'!F190</f>
        <v>10000</v>
      </c>
      <c r="G227" s="903" t="str">
        <f>'ПРИЛОЖЕНИЕ № 5 (расх)'!G190</f>
        <v>240</v>
      </c>
      <c r="H227" s="768">
        <v>407</v>
      </c>
      <c r="I227" s="867"/>
      <c r="J227" s="54"/>
    </row>
    <row r="228" spans="1:10" s="23" customFormat="1" ht="12.75">
      <c r="A228" s="522" t="str">
        <f>'ПРИЛОЖЕНИЕ № 5 (расх)'!A191</f>
        <v>Непрограммные мероприятия</v>
      </c>
      <c r="B228" s="825"/>
      <c r="C228" s="196" t="s">
        <v>36</v>
      </c>
      <c r="D228" s="196" t="s">
        <v>41</v>
      </c>
      <c r="E228" s="499" t="str">
        <f>'ПРИЛОЖЕНИЕ № 5 (расх)'!E191</f>
        <v>71000</v>
      </c>
      <c r="F228" s="500" t="str">
        <f>'ПРИЛОЖЕНИЕ № 5 (расх)'!F191</f>
        <v>00000</v>
      </c>
      <c r="G228" s="705"/>
      <c r="H228" s="767">
        <v>207.92</v>
      </c>
      <c r="I228" s="867"/>
      <c r="J228" s="54"/>
    </row>
    <row r="229" spans="1:10" s="41" customFormat="1" ht="25.5">
      <c r="A229" s="522" t="str">
        <f>'ПРИЛОЖЕНИЕ № 5 (расх)'!A192</f>
        <v>Предупреждение и ликвидация последствий чрезвычайных ситуаций и стихийных бедствий</v>
      </c>
      <c r="B229" s="826"/>
      <c r="C229" s="155" t="s">
        <v>36</v>
      </c>
      <c r="D229" s="653" t="s">
        <v>41</v>
      </c>
      <c r="E229" s="501" t="str">
        <f>'ПРИЛОЖЕНИЕ № 5 (расх)'!E192</f>
        <v>710Ч0</v>
      </c>
      <c r="F229" s="502" t="s">
        <v>78</v>
      </c>
      <c r="G229" s="703"/>
      <c r="H229" s="226">
        <v>207.92</v>
      </c>
      <c r="I229" s="861"/>
      <c r="J229" s="146"/>
    </row>
    <row r="230" spans="1:10" s="49" customFormat="1" ht="13.5">
      <c r="A230" s="953" t="str">
        <f>'ПРИЛОЖЕНИЕ № 5 (расх)'!A193</f>
        <v>Прочие расходы</v>
      </c>
      <c r="B230" s="47">
        <v>503</v>
      </c>
      <c r="C230" s="601" t="s">
        <v>36</v>
      </c>
      <c r="D230" s="664" t="s">
        <v>41</v>
      </c>
      <c r="E230" s="496" t="str">
        <f>'ПРИЛОЖЕНИЕ № 5 (расх)'!E193</f>
        <v>710Ч0</v>
      </c>
      <c r="F230" s="497" t="str">
        <f>'ПРИЛОЖЕНИЕ № 5 (расх)'!F193</f>
        <v>20000</v>
      </c>
      <c r="G230" s="710"/>
      <c r="H230" s="231">
        <v>207.92</v>
      </c>
      <c r="I230" s="244">
        <f>SUM(I232:I232)</f>
        <v>0</v>
      </c>
      <c r="J230" s="48">
        <f>I230/H230</f>
        <v>0</v>
      </c>
    </row>
    <row r="231" spans="1:10" s="49" customFormat="1" ht="25.5">
      <c r="A231" s="789" t="s">
        <v>353</v>
      </c>
      <c r="B231" s="47"/>
      <c r="C231" s="83" t="s">
        <v>36</v>
      </c>
      <c r="D231" s="590" t="s">
        <v>41</v>
      </c>
      <c r="E231" s="488" t="str">
        <f>E232</f>
        <v>710Ч0</v>
      </c>
      <c r="F231" s="498" t="str">
        <f>F232</f>
        <v>20000</v>
      </c>
      <c r="G231" s="586">
        <v>200</v>
      </c>
      <c r="H231" s="216">
        <v>207.92</v>
      </c>
      <c r="I231" s="244"/>
      <c r="J231" s="48"/>
    </row>
    <row r="232" spans="1:10" s="52" customFormat="1" ht="25.5">
      <c r="A232" s="311" t="s">
        <v>98</v>
      </c>
      <c r="B232" s="50" t="s">
        <v>3</v>
      </c>
      <c r="C232" s="43" t="s">
        <v>36</v>
      </c>
      <c r="D232" s="507" t="s">
        <v>41</v>
      </c>
      <c r="E232" s="486" t="str">
        <f>'ПРИЛОЖЕНИЕ № 5 (расх)'!E195</f>
        <v>710Ч0</v>
      </c>
      <c r="F232" s="487" t="str">
        <f>'ПРИЛОЖЕНИЕ № 5 (расх)'!F195</f>
        <v>20000</v>
      </c>
      <c r="G232" s="586" t="s">
        <v>99</v>
      </c>
      <c r="H232" s="216">
        <v>207.92</v>
      </c>
      <c r="I232" s="245"/>
      <c r="J232" s="51">
        <f>I232/H232</f>
        <v>0</v>
      </c>
    </row>
    <row r="233" spans="1:10" s="23" customFormat="1" ht="25.5">
      <c r="A233" s="522" t="s">
        <v>232</v>
      </c>
      <c r="B233" s="824"/>
      <c r="C233" s="475" t="s">
        <v>36</v>
      </c>
      <c r="D233" s="650" t="s">
        <v>41</v>
      </c>
      <c r="E233" s="501" t="s">
        <v>231</v>
      </c>
      <c r="F233" s="502" t="s">
        <v>78</v>
      </c>
      <c r="G233" s="621"/>
      <c r="H233" s="767">
        <v>1252.09</v>
      </c>
      <c r="I233" s="867"/>
      <c r="J233" s="54"/>
    </row>
    <row r="234" spans="1:10" s="23" customFormat="1" ht="25.5">
      <c r="A234" s="522" t="str">
        <f>'ПРИЛОЖЕНИЕ № 5 (расх)'!A387</f>
        <v>Обеспечение выполнения функций муниципальными органами, казенными учреждениями </v>
      </c>
      <c r="B234" s="827"/>
      <c r="C234" s="155" t="s">
        <v>36</v>
      </c>
      <c r="D234" s="653" t="s">
        <v>41</v>
      </c>
      <c r="E234" s="640" t="str">
        <f>'ПРИЛОЖЕНИЕ № 5 (расх)'!E406</f>
        <v>2244Т</v>
      </c>
      <c r="F234" s="502" t="str">
        <f>'ПРИЛОЖЕНИЕ № 5 (расх)'!F387</f>
        <v>00000</v>
      </c>
      <c r="G234" s="621"/>
      <c r="H234" s="767">
        <v>1252.09</v>
      </c>
      <c r="I234" s="867"/>
      <c r="J234" s="54"/>
    </row>
    <row r="235" spans="1:10" s="23" customFormat="1" ht="13.5">
      <c r="A235" s="953" t="str">
        <f>'ПРИЛОЖЕНИЕ № 5 (расх)'!A407</f>
        <v>Содержание единой диспетчерской службы</v>
      </c>
      <c r="B235" s="53"/>
      <c r="C235" s="601" t="s">
        <v>36</v>
      </c>
      <c r="D235" s="664" t="s">
        <v>41</v>
      </c>
      <c r="E235" s="496" t="str">
        <f>'ПРИЛОЖЕНИЕ № 5 (расх)'!E407</f>
        <v>2244Т</v>
      </c>
      <c r="F235" s="497" t="str">
        <f>'ПРИЛОЖЕНИЕ № 5 (расх)'!F407</f>
        <v>00ЕДС</v>
      </c>
      <c r="G235" s="970"/>
      <c r="H235" s="969">
        <v>1252.09</v>
      </c>
      <c r="I235" s="251"/>
      <c r="J235" s="54"/>
    </row>
    <row r="236" spans="1:10" s="23" customFormat="1" ht="38.25">
      <c r="A236" s="683" t="s">
        <v>355</v>
      </c>
      <c r="B236" s="53"/>
      <c r="C236" s="83" t="s">
        <v>36</v>
      </c>
      <c r="D236" s="590" t="s">
        <v>41</v>
      </c>
      <c r="E236" s="641" t="str">
        <f>E237</f>
        <v>2244Т</v>
      </c>
      <c r="F236" s="498" t="str">
        <f>F237</f>
        <v>00ЕДС</v>
      </c>
      <c r="G236" s="621">
        <v>100</v>
      </c>
      <c r="H236" s="547">
        <v>1035.48</v>
      </c>
      <c r="I236" s="251"/>
      <c r="J236" s="54"/>
    </row>
    <row r="237" spans="1:10" s="23" customFormat="1" ht="12.75">
      <c r="A237" s="321" t="s">
        <v>121</v>
      </c>
      <c r="B237" s="53"/>
      <c r="C237" s="43" t="s">
        <v>36</v>
      </c>
      <c r="D237" s="507" t="s">
        <v>41</v>
      </c>
      <c r="E237" s="641" t="str">
        <f>'ПРИЛОЖЕНИЕ № 5 (расх)'!E409</f>
        <v>2244Т</v>
      </c>
      <c r="F237" s="498" t="str">
        <f>'ПРИЛОЖЕНИЕ № 5 (расх)'!F409</f>
        <v>00ЕДС</v>
      </c>
      <c r="G237" s="621" t="s">
        <v>122</v>
      </c>
      <c r="H237" s="547">
        <v>1035.48</v>
      </c>
      <c r="I237" s="251"/>
      <c r="J237" s="54"/>
    </row>
    <row r="238" spans="1:10" s="23" customFormat="1" ht="25.5">
      <c r="A238" s="789" t="s">
        <v>353</v>
      </c>
      <c r="B238" s="53"/>
      <c r="C238" s="83" t="s">
        <v>36</v>
      </c>
      <c r="D238" s="590" t="s">
        <v>41</v>
      </c>
      <c r="E238" s="641" t="str">
        <f>'ПРИЛОЖЕНИЕ № 5 (расх)'!E410</f>
        <v>2244Т</v>
      </c>
      <c r="F238" s="498" t="str">
        <f>F239</f>
        <v>00ЕДС</v>
      </c>
      <c r="G238" s="621">
        <v>200</v>
      </c>
      <c r="H238" s="547">
        <v>216.61</v>
      </c>
      <c r="I238" s="251"/>
      <c r="J238" s="54"/>
    </row>
    <row r="239" spans="1:10" s="23" customFormat="1" ht="25.5">
      <c r="A239" s="311" t="s">
        <v>98</v>
      </c>
      <c r="B239" s="53"/>
      <c r="C239" s="43" t="s">
        <v>36</v>
      </c>
      <c r="D239" s="507" t="s">
        <v>41</v>
      </c>
      <c r="E239" s="641" t="str">
        <f>'ПРИЛОЖЕНИЕ № 5 (расх)'!E411</f>
        <v>2244Т</v>
      </c>
      <c r="F239" s="487" t="str">
        <f>'ПРИЛОЖЕНИЕ № 5 (расх)'!F411</f>
        <v>00ЕДС</v>
      </c>
      <c r="G239" s="621" t="s">
        <v>99</v>
      </c>
      <c r="H239" s="547">
        <v>216.61</v>
      </c>
      <c r="I239" s="251"/>
      <c r="J239" s="54"/>
    </row>
    <row r="240" spans="1:10" s="23" customFormat="1" ht="28.5">
      <c r="A240" s="900" t="s">
        <v>104</v>
      </c>
      <c r="B240" s="53"/>
      <c r="C240" s="904" t="s">
        <v>36</v>
      </c>
      <c r="D240" s="905" t="s">
        <v>45</v>
      </c>
      <c r="E240" s="1185"/>
      <c r="F240" s="1186"/>
      <c r="G240" s="906"/>
      <c r="H240" s="907">
        <v>2218.6099999999997</v>
      </c>
      <c r="I240" s="253">
        <f>I249</f>
        <v>100</v>
      </c>
      <c r="J240" s="54"/>
    </row>
    <row r="241" spans="1:10" s="44" customFormat="1" ht="57">
      <c r="A241" s="1097" t="str">
        <f>'ПРИЛОЖЕНИЕ № 5 (расх)'!A197</f>
        <v>Реализация муниципальной программы "Обеспечение безопасности населения и объектов экономики Среднеканского городского округа от негативного воздействия паводковых и талых вод на 2012-2020 годы"</v>
      </c>
      <c r="B241" s="828"/>
      <c r="C241" s="167" t="s">
        <v>36</v>
      </c>
      <c r="D241" s="250" t="s">
        <v>45</v>
      </c>
      <c r="E241" s="670" t="str">
        <f>'ПРИЛОЖЕНИЕ № 5 (расх)'!E197</f>
        <v>01000</v>
      </c>
      <c r="F241" s="671" t="str">
        <f>'ПРИЛОЖЕНИЕ № 5 (расх)'!F197</f>
        <v>00000</v>
      </c>
      <c r="G241" s="902"/>
      <c r="H241" s="1088">
        <v>1985.61</v>
      </c>
      <c r="I241" s="868"/>
      <c r="J241" s="512"/>
    </row>
    <row r="242" spans="1:10" s="44" customFormat="1" ht="30">
      <c r="A242" s="1098" t="str">
        <f>'ПРИЛОЖЕНИЕ № 5 (расх)'!A198</f>
        <v>Обеспечение выполнения функций Единой дежурно-диспетчерской службы</v>
      </c>
      <c r="B242" s="1099"/>
      <c r="C242" s="55" t="s">
        <v>36</v>
      </c>
      <c r="D242" s="658" t="s">
        <v>45</v>
      </c>
      <c r="E242" s="1051" t="str">
        <f>'ПРИЛОЖЕНИЕ № 5 (расх)'!E198</f>
        <v>01040</v>
      </c>
      <c r="F242" s="1052" t="str">
        <f>'ПРИЛОЖЕНИЕ № 5 (расх)'!F198</f>
        <v>00000</v>
      </c>
      <c r="G242" s="1100"/>
      <c r="H242" s="1089">
        <v>1985.61</v>
      </c>
      <c r="I242" s="868"/>
      <c r="J242" s="512"/>
    </row>
    <row r="243" spans="1:10" s="44" customFormat="1" ht="15">
      <c r="A243" s="1098" t="str">
        <f>'ПРИЛОЖЕНИЕ № 5 (расх)'!A199</f>
        <v>Мероприятия в рамках реализации муниципальных программ</v>
      </c>
      <c r="B243" s="1099"/>
      <c r="C243" s="55" t="s">
        <v>36</v>
      </c>
      <c r="D243" s="658" t="s">
        <v>45</v>
      </c>
      <c r="E243" s="1051" t="str">
        <f>'ПРИЛОЖЕНИЕ № 5 (расх)'!E199</f>
        <v>01040</v>
      </c>
      <c r="F243" s="1052" t="str">
        <f>'ПРИЛОЖЕНИЕ № 5 (расх)'!F199</f>
        <v>10000</v>
      </c>
      <c r="G243" s="1100"/>
      <c r="H243" s="1089">
        <v>1985.61</v>
      </c>
      <c r="I243" s="868"/>
      <c r="J243" s="512"/>
    </row>
    <row r="244" spans="1:10" s="44" customFormat="1" ht="60">
      <c r="A244" s="1101" t="str">
        <f>'ПРИЛОЖЕНИЕ № 5 (расх)'!A200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828"/>
      <c r="C244" s="993" t="s">
        <v>36</v>
      </c>
      <c r="D244" s="1102" t="s">
        <v>45</v>
      </c>
      <c r="E244" s="708" t="str">
        <f>'ПРИЛОЖЕНИЕ № 5 (расх)'!E200</f>
        <v>01040</v>
      </c>
      <c r="F244" s="709" t="str">
        <f>'ПРИЛОЖЕНИЕ № 5 (расх)'!F200</f>
        <v>10ЕДС</v>
      </c>
      <c r="G244" s="902" t="str">
        <f>'ПРИЛОЖЕНИЕ № 5 (расх)'!G200</f>
        <v>100</v>
      </c>
      <c r="H244" s="932">
        <v>1585.61</v>
      </c>
      <c r="I244" s="868"/>
      <c r="J244" s="512"/>
    </row>
    <row r="245" spans="1:10" s="44" customFormat="1" ht="15">
      <c r="A245" s="1101" t="str">
        <f>'ПРИЛОЖЕНИЕ № 5 (расх)'!A201</f>
        <v>Расходы на выплаты персоналу казенных учреждений</v>
      </c>
      <c r="B245" s="828"/>
      <c r="C245" s="581" t="s">
        <v>36</v>
      </c>
      <c r="D245" s="659" t="s">
        <v>45</v>
      </c>
      <c r="E245" s="708" t="str">
        <f>'ПРИЛОЖЕНИЕ № 5 (расх)'!E201</f>
        <v>01040</v>
      </c>
      <c r="F245" s="709" t="str">
        <f>'ПРИЛОЖЕНИЕ № 5 (расх)'!F201</f>
        <v>10ЕДС</v>
      </c>
      <c r="G245" s="902" t="str">
        <f>'ПРИЛОЖЕНИЕ № 5 (расх)'!G201</f>
        <v>110</v>
      </c>
      <c r="H245" s="932">
        <v>1585.61</v>
      </c>
      <c r="I245" s="868"/>
      <c r="J245" s="512"/>
    </row>
    <row r="246" spans="1:10" s="44" customFormat="1" ht="15">
      <c r="A246" s="1101" t="str">
        <f>'ПРИЛОЖЕНИЕ № 5 (расх)'!A202</f>
        <v>Иные бюджетные ассигнования</v>
      </c>
      <c r="B246" s="828"/>
      <c r="C246" s="581" t="s">
        <v>36</v>
      </c>
      <c r="D246" s="659" t="s">
        <v>45</v>
      </c>
      <c r="E246" s="708" t="str">
        <f>'ПРИЛОЖЕНИЕ № 5 (расх)'!E202</f>
        <v>01040</v>
      </c>
      <c r="F246" s="709" t="str">
        <f>'ПРИЛОЖЕНИЕ № 5 (расх)'!F202</f>
        <v>10ЕДС</v>
      </c>
      <c r="G246" s="902" t="str">
        <f>'ПРИЛОЖЕНИЕ № 5 (расх)'!G202</f>
        <v>200</v>
      </c>
      <c r="H246" s="932">
        <v>400</v>
      </c>
      <c r="I246" s="868"/>
      <c r="J246" s="512"/>
    </row>
    <row r="247" spans="1:10" s="44" customFormat="1" ht="45">
      <c r="A247" s="1101" t="str">
        <f>'ПРИЛОЖЕНИЕ № 5 (расх)'!A203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47" s="828"/>
      <c r="C247" s="57" t="s">
        <v>36</v>
      </c>
      <c r="D247" s="661" t="s">
        <v>45</v>
      </c>
      <c r="E247" s="708" t="str">
        <f>'ПРИЛОЖЕНИЕ № 5 (расх)'!E203</f>
        <v>01040</v>
      </c>
      <c r="F247" s="709" t="str">
        <f>'ПРИЛОЖЕНИЕ № 5 (расх)'!F203</f>
        <v>10ЕДС</v>
      </c>
      <c r="G247" s="902" t="str">
        <f>'ПРИЛОЖЕНИЕ № 5 (расх)'!G203</f>
        <v>240</v>
      </c>
      <c r="H247" s="932">
        <v>400</v>
      </c>
      <c r="I247" s="868"/>
      <c r="J247" s="512"/>
    </row>
    <row r="248" spans="1:10" s="44" customFormat="1" ht="38.25">
      <c r="A248" s="522" t="s">
        <v>208</v>
      </c>
      <c r="B248" s="828"/>
      <c r="C248" s="167" t="s">
        <v>36</v>
      </c>
      <c r="D248" s="250" t="s">
        <v>45</v>
      </c>
      <c r="E248" s="501" t="s">
        <v>207</v>
      </c>
      <c r="F248" s="502" t="s">
        <v>78</v>
      </c>
      <c r="G248" s="590"/>
      <c r="H248" s="238">
        <v>233</v>
      </c>
      <c r="I248" s="868"/>
      <c r="J248" s="512"/>
    </row>
    <row r="249" spans="1:10" s="23" customFormat="1" ht="25.5">
      <c r="A249" s="339" t="str">
        <f>'ПРИЛОЖЕНИЕ № 5 (расх)'!A205</f>
        <v>Профилактика правонарушений, терроризма и экстремизма в общественных местах</v>
      </c>
      <c r="B249" s="824"/>
      <c r="C249" s="167" t="s">
        <v>36</v>
      </c>
      <c r="D249" s="250" t="s">
        <v>45</v>
      </c>
      <c r="E249" s="501" t="s">
        <v>220</v>
      </c>
      <c r="F249" s="502" t="s">
        <v>78</v>
      </c>
      <c r="G249" s="250"/>
      <c r="H249" s="767">
        <v>158</v>
      </c>
      <c r="I249" s="869">
        <f>I257</f>
        <v>100</v>
      </c>
      <c r="J249" s="54"/>
    </row>
    <row r="250" spans="1:10" s="23" customFormat="1" ht="25.5">
      <c r="A250" s="339" t="str">
        <f>'ПРИЛОЖЕНИЕ № 5 (расх)'!A206</f>
        <v>Профилактика правонарушений, терроризма и экстремизма в общественных местах, деятельность народных дружин</v>
      </c>
      <c r="B250" s="829"/>
      <c r="C250" s="167" t="s">
        <v>36</v>
      </c>
      <c r="D250" s="250" t="s">
        <v>45</v>
      </c>
      <c r="E250" s="501" t="str">
        <f>'ПРИЛОЖЕНИЕ № 5 (расх)'!E206</f>
        <v>09420</v>
      </c>
      <c r="F250" s="502" t="str">
        <f>'ПРИЛОЖЕНИЕ № 5 (расх)'!F206</f>
        <v>00000</v>
      </c>
      <c r="G250" s="250"/>
      <c r="H250" s="767">
        <v>8</v>
      </c>
      <c r="I250" s="869"/>
      <c r="J250" s="54"/>
    </row>
    <row r="251" spans="1:10" s="23" customFormat="1" ht="13.5">
      <c r="A251" s="966" t="str">
        <f>'ПРИЛОЖЕНИЕ № 5 (расх)'!A207</f>
        <v>Мероприятия в рамках реализации муниципальных программ</v>
      </c>
      <c r="B251" s="367"/>
      <c r="C251" s="971" t="s">
        <v>36</v>
      </c>
      <c r="D251" s="972" t="s">
        <v>45</v>
      </c>
      <c r="E251" s="973" t="str">
        <f>'ПРИЛОЖЕНИЕ № 5 (расх)'!E207</f>
        <v>09420</v>
      </c>
      <c r="F251" s="974" t="str">
        <f>'ПРИЛОЖЕНИЕ № 5 (расх)'!F207</f>
        <v>10000</v>
      </c>
      <c r="G251" s="975"/>
      <c r="H251" s="197">
        <v>8</v>
      </c>
      <c r="I251" s="249"/>
      <c r="J251" s="54"/>
    </row>
    <row r="252" spans="1:10" s="23" customFormat="1" ht="25.5">
      <c r="A252" s="683" t="s">
        <v>353</v>
      </c>
      <c r="B252" s="367"/>
      <c r="C252" s="581" t="s">
        <v>36</v>
      </c>
      <c r="D252" s="659" t="s">
        <v>45</v>
      </c>
      <c r="E252" s="708" t="str">
        <f>E253</f>
        <v>09420</v>
      </c>
      <c r="F252" s="709" t="str">
        <f>F253</f>
        <v>10000</v>
      </c>
      <c r="G252" s="706">
        <v>200</v>
      </c>
      <c r="H252" s="768">
        <v>8</v>
      </c>
      <c r="I252" s="249"/>
      <c r="J252" s="54"/>
    </row>
    <row r="253" spans="1:10" s="23" customFormat="1" ht="25.5">
      <c r="A253" s="580" t="s">
        <v>98</v>
      </c>
      <c r="B253" s="367"/>
      <c r="C253" s="581" t="s">
        <v>36</v>
      </c>
      <c r="D253" s="659" t="s">
        <v>45</v>
      </c>
      <c r="E253" s="504" t="str">
        <f>'ПРИЛОЖЕНИЕ № 5 (расх)'!E209</f>
        <v>09420</v>
      </c>
      <c r="F253" s="503" t="str">
        <f>'ПРИЛОЖЕНИЕ № 5 (расх)'!F209</f>
        <v>10000</v>
      </c>
      <c r="G253" s="706" t="s">
        <v>99</v>
      </c>
      <c r="H253" s="768">
        <v>8</v>
      </c>
      <c r="I253" s="249"/>
      <c r="J253" s="54"/>
    </row>
    <row r="254" spans="1:10" s="23" customFormat="1" ht="25.5">
      <c r="A254" s="474" t="str">
        <f>'ПРИЛОЖЕНИЕ № 5 (расх)'!A210</f>
        <v>Профилактика правонарушений, терроризма и экстремизма в общественных местах, видеонаблюдение</v>
      </c>
      <c r="B254" s="829"/>
      <c r="C254" s="167" t="s">
        <v>36</v>
      </c>
      <c r="D254" s="250" t="s">
        <v>45</v>
      </c>
      <c r="E254" s="499" t="str">
        <f>'ПРИЛОЖЕНИЕ № 5 (расх)'!E210</f>
        <v>09430</v>
      </c>
      <c r="F254" s="500" t="str">
        <f>'ПРИЛОЖЕНИЕ № 5 (расх)'!F210</f>
        <v>00000</v>
      </c>
      <c r="G254" s="717"/>
      <c r="H254" s="767">
        <v>150</v>
      </c>
      <c r="I254" s="869"/>
      <c r="J254" s="54"/>
    </row>
    <row r="255" spans="1:10" s="23" customFormat="1" ht="13.5">
      <c r="A255" s="966" t="str">
        <f>'ПРИЛОЖЕНИЕ № 5 (расх)'!A211</f>
        <v>Мероприятия в рамках реализации муниципальных программ</v>
      </c>
      <c r="B255" s="367"/>
      <c r="C255" s="971" t="s">
        <v>36</v>
      </c>
      <c r="D255" s="972" t="s">
        <v>45</v>
      </c>
      <c r="E255" s="496" t="str">
        <f>'ПРИЛОЖЕНИЕ № 5 (расх)'!E211</f>
        <v>09430</v>
      </c>
      <c r="F255" s="497" t="str">
        <f>'ПРИЛОЖЕНИЕ № 5 (расх)'!F211</f>
        <v>10000</v>
      </c>
      <c r="G255" s="976"/>
      <c r="H255" s="197">
        <v>150</v>
      </c>
      <c r="I255" s="249"/>
      <c r="J255" s="54"/>
    </row>
    <row r="256" spans="1:10" s="23" customFormat="1" ht="25.5">
      <c r="A256" s="789" t="s">
        <v>353</v>
      </c>
      <c r="B256" s="367"/>
      <c r="C256" s="581" t="s">
        <v>36</v>
      </c>
      <c r="D256" s="659" t="s">
        <v>45</v>
      </c>
      <c r="E256" s="708" t="str">
        <f>E257</f>
        <v>09430</v>
      </c>
      <c r="F256" s="709" t="str">
        <f>F257</f>
        <v>10000</v>
      </c>
      <c r="G256" s="706">
        <v>200</v>
      </c>
      <c r="H256" s="768">
        <v>150</v>
      </c>
      <c r="I256" s="249"/>
      <c r="J256" s="54"/>
    </row>
    <row r="257" spans="1:10" s="23" customFormat="1" ht="25.5">
      <c r="A257" s="580" t="s">
        <v>98</v>
      </c>
      <c r="B257" s="367"/>
      <c r="C257" s="581" t="s">
        <v>36</v>
      </c>
      <c r="D257" s="659" t="s">
        <v>45</v>
      </c>
      <c r="E257" s="504" t="str">
        <f>'ПРИЛОЖЕНИЕ № 5 (расх)'!E213</f>
        <v>09430</v>
      </c>
      <c r="F257" s="503" t="str">
        <f>'ПРИЛОЖЕНИЕ № 5 (расх)'!F213</f>
        <v>10000</v>
      </c>
      <c r="G257" s="706" t="s">
        <v>99</v>
      </c>
      <c r="H257" s="768">
        <v>150</v>
      </c>
      <c r="I257" s="251">
        <v>100</v>
      </c>
      <c r="J257" s="54"/>
    </row>
    <row r="258" spans="1:10" s="23" customFormat="1" ht="12.75">
      <c r="A258" s="474" t="str">
        <f>'ПРИЛОЖЕНИЕ № 5 (расх)'!A214</f>
        <v>Профилактика терроризма и экстремизма</v>
      </c>
      <c r="B258" s="829"/>
      <c r="C258" s="167" t="s">
        <v>36</v>
      </c>
      <c r="D258" s="250" t="s">
        <v>45</v>
      </c>
      <c r="E258" s="499" t="str">
        <f>'ПРИЛОЖЕНИЕ № 5 (расх)'!E214</f>
        <v>09050</v>
      </c>
      <c r="F258" s="500" t="str">
        <f>'ПРИЛОЖЕНИЕ № 5 (расх)'!F214</f>
        <v>00000</v>
      </c>
      <c r="G258" s="707"/>
      <c r="H258" s="767">
        <v>75</v>
      </c>
      <c r="I258" s="579"/>
      <c r="J258" s="54"/>
    </row>
    <row r="259" spans="1:10" s="23" customFormat="1" ht="13.5">
      <c r="A259" s="966" t="str">
        <f>'ПРИЛОЖЕНИЕ № 5 (расх)'!A215</f>
        <v>Мероприятия в рамках реализации муниципальных программ</v>
      </c>
      <c r="B259" s="30"/>
      <c r="C259" s="971" t="s">
        <v>36</v>
      </c>
      <c r="D259" s="977" t="s">
        <v>45</v>
      </c>
      <c r="E259" s="492" t="s">
        <v>221</v>
      </c>
      <c r="F259" s="493" t="str">
        <f>'ПРИЛОЖЕНИЕ № 5 (расх)'!F215</f>
        <v>10000</v>
      </c>
      <c r="G259" s="978"/>
      <c r="H259" s="969">
        <v>75</v>
      </c>
      <c r="I259" s="579"/>
      <c r="J259" s="54"/>
    </row>
    <row r="260" spans="1:10" s="23" customFormat="1" ht="25.5">
      <c r="A260" s="789" t="s">
        <v>353</v>
      </c>
      <c r="B260" s="30"/>
      <c r="C260" s="581" t="s">
        <v>36</v>
      </c>
      <c r="D260" s="659" t="s">
        <v>45</v>
      </c>
      <c r="E260" s="637" t="str">
        <f>E261</f>
        <v>09050</v>
      </c>
      <c r="F260" s="674" t="str">
        <f>F261</f>
        <v>10000</v>
      </c>
      <c r="G260" s="707">
        <v>200</v>
      </c>
      <c r="H260" s="769">
        <v>75</v>
      </c>
      <c r="I260" s="579"/>
      <c r="J260" s="54"/>
    </row>
    <row r="261" spans="1:10" s="23" customFormat="1" ht="26.25" thickBot="1">
      <c r="A261" s="309" t="str">
        <f>'ПРИЛОЖЕНИЕ № 5 (расх)'!A417</f>
        <v>Иные закупки товаров, работ и услуг для обеспечения государственных (муниципальных) нужд</v>
      </c>
      <c r="B261" s="30"/>
      <c r="C261" s="57" t="s">
        <v>36</v>
      </c>
      <c r="D261" s="661" t="s">
        <v>45</v>
      </c>
      <c r="E261" s="486" t="s">
        <v>221</v>
      </c>
      <c r="F261" s="487" t="str">
        <f>'ПРИЛОЖЕНИЕ № 5 (расх)'!F217</f>
        <v>10000</v>
      </c>
      <c r="G261" s="660" t="s">
        <v>99</v>
      </c>
      <c r="H261" s="241">
        <v>75</v>
      </c>
      <c r="I261" s="579"/>
      <c r="J261" s="54"/>
    </row>
    <row r="262" spans="1:10" s="23" customFormat="1" ht="15" thickBot="1">
      <c r="A262" s="791" t="s">
        <v>15</v>
      </c>
      <c r="B262" s="368"/>
      <c r="C262" s="136" t="s">
        <v>10</v>
      </c>
      <c r="D262" s="662"/>
      <c r="E262" s="1189"/>
      <c r="F262" s="1190"/>
      <c r="G262" s="662"/>
      <c r="H262" s="770">
        <v>13183.800000000001</v>
      </c>
      <c r="I262" s="232" t="e">
        <f>#REF!</f>
        <v>#REF!</v>
      </c>
      <c r="J262" s="22" t="e">
        <f>I262/H262</f>
        <v>#REF!</v>
      </c>
    </row>
    <row r="263" spans="1:10" s="44" customFormat="1" ht="14.25">
      <c r="A263" s="213" t="s">
        <v>103</v>
      </c>
      <c r="B263" s="394"/>
      <c r="C263" s="395" t="s">
        <v>10</v>
      </c>
      <c r="D263" s="663" t="s">
        <v>37</v>
      </c>
      <c r="E263" s="1195"/>
      <c r="F263" s="1196"/>
      <c r="G263" s="663"/>
      <c r="H263" s="908">
        <v>595.7</v>
      </c>
      <c r="I263" s="254" t="e">
        <f>#REF!</f>
        <v>#REF!</v>
      </c>
      <c r="J263" s="146"/>
    </row>
    <row r="264" spans="1:10" s="44" customFormat="1" ht="25.5">
      <c r="A264" s="513" t="str">
        <f>'ПРИЛОЖЕНИЕ № 5 (расх)'!A220</f>
        <v>Реализация муниципальной программы "Развитие торговли в Среднеканском городском округе на 2016-2020 годы"</v>
      </c>
      <c r="B264" s="830"/>
      <c r="C264" s="155" t="s">
        <v>10</v>
      </c>
      <c r="D264" s="653" t="s">
        <v>37</v>
      </c>
      <c r="E264" s="501" t="str">
        <f>'ПРИЛОЖЕНИЕ № 5 (расх)'!E220</f>
        <v>14000</v>
      </c>
      <c r="F264" s="502" t="str">
        <f>'ПРИЛОЖЕНИЕ № 5 (расх)'!F220</f>
        <v>00000</v>
      </c>
      <c r="G264" s="653"/>
      <c r="H264" s="772">
        <v>595.7</v>
      </c>
      <c r="I264" s="870"/>
      <c r="J264" s="146"/>
    </row>
    <row r="265" spans="1:10" s="44" customFormat="1" ht="14.25">
      <c r="A265" s="513" t="str">
        <f>'ПРИЛОЖЕНИЕ № 5 (расх)'!A221</f>
        <v>Организация и проведение гастрономического фестиваля"Колымское братство"</v>
      </c>
      <c r="B265" s="724"/>
      <c r="C265" s="155" t="s">
        <v>10</v>
      </c>
      <c r="D265" s="653" t="s">
        <v>37</v>
      </c>
      <c r="E265" s="501" t="str">
        <f>'ПРИЛОЖЕНИЕ № 5 (расх)'!E221</f>
        <v>14220</v>
      </c>
      <c r="F265" s="502" t="str">
        <f>'ПРИЛОЖЕНИЕ № 5 (расх)'!F221</f>
        <v>00000</v>
      </c>
      <c r="G265" s="653"/>
      <c r="H265" s="771">
        <v>161.7</v>
      </c>
      <c r="I265" s="870"/>
      <c r="J265" s="146"/>
    </row>
    <row r="266" spans="1:10" s="44" customFormat="1" ht="25.5">
      <c r="A266" s="338" t="str">
        <f>'ПРИЛОЖЕНИЕ № 5 (расх)'!A222</f>
        <v>Расходы на организацию и проведение гастрономического фестиваля «Колымское братство» </v>
      </c>
      <c r="B266" s="476"/>
      <c r="C266" s="43" t="s">
        <v>10</v>
      </c>
      <c r="D266" s="507" t="s">
        <v>37</v>
      </c>
      <c r="E266" s="488" t="str">
        <f>'ПРИЛОЖЕНИЕ № 5 (расх)'!E222</f>
        <v>14220</v>
      </c>
      <c r="F266" s="498" t="str">
        <f>'ПРИЛОЖЕНИЕ № 5 (расх)'!F222</f>
        <v>73Б01</v>
      </c>
      <c r="G266" s="507"/>
      <c r="H266" s="1068">
        <v>135.17</v>
      </c>
      <c r="I266" s="870"/>
      <c r="J266" s="146"/>
    </row>
    <row r="267" spans="1:10" s="44" customFormat="1" ht="14.25">
      <c r="A267" s="338" t="str">
        <f>'ПРИЛОЖЕНИЕ № 5 (расх)'!A223</f>
        <v>Иные бюджетные ассигнования</v>
      </c>
      <c r="B267" s="476"/>
      <c r="C267" s="43" t="s">
        <v>10</v>
      </c>
      <c r="D267" s="507" t="s">
        <v>37</v>
      </c>
      <c r="E267" s="488" t="str">
        <f>'ПРИЛОЖЕНИЕ № 5 (расх)'!E223</f>
        <v>14220</v>
      </c>
      <c r="F267" s="498" t="str">
        <f>'ПРИЛОЖЕНИЕ № 5 (расх)'!F223</f>
        <v>73Б01</v>
      </c>
      <c r="G267" s="507" t="str">
        <f>'ПРИЛОЖЕНИЕ № 5 (расх)'!G223</f>
        <v>800</v>
      </c>
      <c r="H267" s="1068">
        <v>135.17</v>
      </c>
      <c r="I267" s="870"/>
      <c r="J267" s="146"/>
    </row>
    <row r="268" spans="1:10" s="44" customFormat="1" ht="38.25">
      <c r="A268" s="338" t="str">
        <f>'ПРИЛОЖЕНИЕ № 5 (расх)'!A224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68" s="476"/>
      <c r="C268" s="43" t="s">
        <v>10</v>
      </c>
      <c r="D268" s="507" t="s">
        <v>37</v>
      </c>
      <c r="E268" s="488" t="str">
        <f>'ПРИЛОЖЕНИЕ № 5 (расх)'!E224</f>
        <v>14220</v>
      </c>
      <c r="F268" s="498" t="str">
        <f>'ПРИЛОЖЕНИЕ № 5 (расх)'!F224</f>
        <v>73Б01</v>
      </c>
      <c r="G268" s="507" t="str">
        <f>'ПРИЛОЖЕНИЕ № 5 (расх)'!G224</f>
        <v>810</v>
      </c>
      <c r="H268" s="1068">
        <v>135.17</v>
      </c>
      <c r="I268" s="870"/>
      <c r="J268" s="146"/>
    </row>
    <row r="269" spans="1:10" s="44" customFormat="1" ht="25.5">
      <c r="A269" s="338" t="str">
        <f>'ПРИЛОЖЕНИЕ № 5 (расх)'!A225</f>
        <v>Софинансирование субсидии на организацию и проведение гастрономического фестиваля «Колымское братство» </v>
      </c>
      <c r="B269" s="476"/>
      <c r="C269" s="43" t="s">
        <v>10</v>
      </c>
      <c r="D269" s="507" t="s">
        <v>37</v>
      </c>
      <c r="E269" s="488" t="str">
        <f>'ПРИЛОЖЕНИЕ № 5 (расх)'!E225</f>
        <v>14220</v>
      </c>
      <c r="F269" s="498" t="str">
        <f>'ПРИЛОЖЕНИЕ № 5 (расх)'!F225</f>
        <v>S3Б01</v>
      </c>
      <c r="G269" s="507"/>
      <c r="H269" s="1068">
        <v>26.53</v>
      </c>
      <c r="I269" s="870"/>
      <c r="J269" s="146"/>
    </row>
    <row r="270" spans="1:10" s="44" customFormat="1" ht="14.25">
      <c r="A270" s="338" t="str">
        <f>'ПРИЛОЖЕНИЕ № 5 (расх)'!A226</f>
        <v>Иные бюджетные ассигнования</v>
      </c>
      <c r="B270" s="476"/>
      <c r="C270" s="43" t="s">
        <v>10</v>
      </c>
      <c r="D270" s="507" t="s">
        <v>37</v>
      </c>
      <c r="E270" s="488" t="str">
        <f>'ПРИЛОЖЕНИЕ № 5 (расх)'!E226</f>
        <v>14220</v>
      </c>
      <c r="F270" s="498" t="str">
        <f>'ПРИЛОЖЕНИЕ № 5 (расх)'!F226</f>
        <v>S3Б01</v>
      </c>
      <c r="G270" s="507" t="str">
        <f>'ПРИЛОЖЕНИЕ № 5 (расх)'!G226</f>
        <v>800</v>
      </c>
      <c r="H270" s="1068">
        <v>26.53</v>
      </c>
      <c r="I270" s="870"/>
      <c r="J270" s="146"/>
    </row>
    <row r="271" spans="1:10" s="44" customFormat="1" ht="38.25">
      <c r="A271" s="338" t="str">
        <f>'ПРИЛОЖЕНИЕ № 5 (расх)'!A227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71" s="476"/>
      <c r="C271" s="43" t="s">
        <v>10</v>
      </c>
      <c r="D271" s="507" t="s">
        <v>37</v>
      </c>
      <c r="E271" s="488" t="str">
        <f>'ПРИЛОЖЕНИЕ № 5 (расх)'!E227</f>
        <v>14220</v>
      </c>
      <c r="F271" s="498" t="str">
        <f>'ПРИЛОЖЕНИЕ № 5 (расх)'!F227</f>
        <v>S3Б01</v>
      </c>
      <c r="G271" s="507" t="str">
        <f>'ПРИЛОЖЕНИЕ № 5 (расх)'!G227</f>
        <v>810</v>
      </c>
      <c r="H271" s="1068">
        <v>26.53</v>
      </c>
      <c r="I271" s="870"/>
      <c r="J271" s="146"/>
    </row>
    <row r="272" spans="1:10" s="467" customFormat="1" ht="27">
      <c r="A272" s="314" t="str">
        <f>'ПРИЛОЖЕНИЕ № 5 (расх)'!A228</f>
        <v>Организация и проведение выездной торговли местных сельхозпроизводителей</v>
      </c>
      <c r="B272" s="713"/>
      <c r="C272" s="42" t="s">
        <v>10</v>
      </c>
      <c r="D272" s="651" t="s">
        <v>37</v>
      </c>
      <c r="E272" s="485" t="str">
        <f>'ПРИЛОЖЕНИЕ № 5 (расх)'!E228</f>
        <v>14260</v>
      </c>
      <c r="F272" s="484" t="str">
        <f>'ПРИЛОЖЕНИЕ № 5 (расх)'!F228</f>
        <v>00000</v>
      </c>
      <c r="G272" s="651"/>
      <c r="H272" s="980">
        <v>51</v>
      </c>
      <c r="I272" s="1069"/>
      <c r="J272" s="1070"/>
    </row>
    <row r="273" spans="1:10" s="467" customFormat="1" ht="15">
      <c r="A273" s="314" t="str">
        <f>'ПРИЛОЖЕНИЕ № 5 (расх)'!A229</f>
        <v>Мероприятия в рамках реализации муниципальных программ</v>
      </c>
      <c r="B273" s="713"/>
      <c r="C273" s="601" t="s">
        <v>10</v>
      </c>
      <c r="D273" s="664" t="s">
        <v>37</v>
      </c>
      <c r="E273" s="485" t="str">
        <f>'ПРИЛОЖЕНИЕ № 5 (расх)'!E229</f>
        <v>14260</v>
      </c>
      <c r="F273" s="484" t="str">
        <f>'ПРИЛОЖЕНИЕ № 5 (расх)'!F229</f>
        <v>10000</v>
      </c>
      <c r="G273" s="651"/>
      <c r="H273" s="980">
        <v>51</v>
      </c>
      <c r="I273" s="1069"/>
      <c r="J273" s="1070"/>
    </row>
    <row r="274" spans="1:10" s="44" customFormat="1" ht="14.25">
      <c r="A274" s="338" t="str">
        <f>'ПРИЛОЖЕНИЕ № 5 (расх)'!A230</f>
        <v>Иные бюджетные ассигнования</v>
      </c>
      <c r="B274" s="476"/>
      <c r="C274" s="43" t="s">
        <v>10</v>
      </c>
      <c r="D274" s="507" t="s">
        <v>37</v>
      </c>
      <c r="E274" s="488" t="str">
        <f>'ПРИЛОЖЕНИЕ № 5 (расх)'!E230</f>
        <v>14260</v>
      </c>
      <c r="F274" s="498" t="str">
        <f>'ПРИЛОЖЕНИЕ № 5 (расх)'!F230</f>
        <v>10000</v>
      </c>
      <c r="G274" s="507" t="str">
        <f>'ПРИЛОЖЕНИЕ № 5 (расх)'!G230</f>
        <v>800</v>
      </c>
      <c r="H274" s="1068">
        <v>51</v>
      </c>
      <c r="I274" s="870"/>
      <c r="J274" s="146"/>
    </row>
    <row r="275" spans="1:10" s="44" customFormat="1" ht="38.25">
      <c r="A275" s="338" t="str">
        <f>'ПРИЛОЖЕНИЕ № 5 (расх)'!A231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75" s="476"/>
      <c r="C275" s="43" t="s">
        <v>10</v>
      </c>
      <c r="D275" s="507" t="s">
        <v>37</v>
      </c>
      <c r="E275" s="488" t="str">
        <f>'ПРИЛОЖЕНИЕ № 5 (расх)'!E231</f>
        <v>14260</v>
      </c>
      <c r="F275" s="498" t="str">
        <f>'ПРИЛОЖЕНИЕ № 5 (расх)'!F231</f>
        <v>10000</v>
      </c>
      <c r="G275" s="507" t="str">
        <f>'ПРИЛОЖЕНИЕ № 5 (расх)'!G231</f>
        <v>810</v>
      </c>
      <c r="H275" s="1068">
        <v>51</v>
      </c>
      <c r="I275" s="870"/>
      <c r="J275" s="146"/>
    </row>
    <row r="276" spans="1:10" s="44" customFormat="1" ht="14.25">
      <c r="A276" s="513" t="str">
        <f>'ПРИЛОЖЕНИЕ № 5 (расх)'!A232</f>
        <v>Возмещение расходов по организации проведения универсальных ярмарок </v>
      </c>
      <c r="B276" s="724"/>
      <c r="C276" s="155" t="s">
        <v>10</v>
      </c>
      <c r="D276" s="653" t="s">
        <v>37</v>
      </c>
      <c r="E276" s="501" t="str">
        <f>'ПРИЛОЖЕНИЕ № 5 (расх)'!E232</f>
        <v>14280</v>
      </c>
      <c r="F276" s="502" t="str">
        <f>'ПРИЛОЖЕНИЕ № 5 (расх)'!F232</f>
        <v>00000</v>
      </c>
      <c r="G276" s="653"/>
      <c r="H276" s="771">
        <v>383</v>
      </c>
      <c r="I276" s="870"/>
      <c r="J276" s="146"/>
    </row>
    <row r="277" spans="1:10" s="44" customFormat="1" ht="27">
      <c r="A277" s="600" t="str">
        <f>'ПРИЛОЖЕНИЕ № 5 (расх)'!A233</f>
        <v>Расходы на организацию и проведение областных универсальных совместных ярмарок</v>
      </c>
      <c r="B277" s="394"/>
      <c r="C277" s="601" t="s">
        <v>10</v>
      </c>
      <c r="D277" s="664" t="s">
        <v>37</v>
      </c>
      <c r="E277" s="496" t="str">
        <f>'ПРИЛОЖЕНИЕ № 5 (расх)'!E233</f>
        <v>14280</v>
      </c>
      <c r="F277" s="497" t="s">
        <v>170</v>
      </c>
      <c r="G277" s="710"/>
      <c r="H277" s="345">
        <v>365</v>
      </c>
      <c r="I277" s="39">
        <f>SUM(I279:I279)</f>
        <v>250</v>
      </c>
      <c r="J277" s="146"/>
    </row>
    <row r="278" spans="1:10" s="44" customFormat="1" ht="13.5">
      <c r="A278" s="338" t="str">
        <f>'ПРИЛОЖЕНИЕ № 5 (расх)'!A237</f>
        <v>Иные бюджетные ассигнования</v>
      </c>
      <c r="B278" s="712"/>
      <c r="C278" s="43" t="s">
        <v>10</v>
      </c>
      <c r="D278" s="507" t="s">
        <v>37</v>
      </c>
      <c r="E278" s="488" t="str">
        <f>E279</f>
        <v>14280</v>
      </c>
      <c r="F278" s="498" t="str">
        <f>F279</f>
        <v>73900</v>
      </c>
      <c r="G278" s="586">
        <v>800</v>
      </c>
      <c r="H278" s="399">
        <v>365</v>
      </c>
      <c r="I278" s="39"/>
      <c r="J278" s="146"/>
    </row>
    <row r="279" spans="1:10" s="44" customFormat="1" ht="38.25">
      <c r="A279" s="311" t="s">
        <v>159</v>
      </c>
      <c r="B279" s="394"/>
      <c r="C279" s="43" t="s">
        <v>10</v>
      </c>
      <c r="D279" s="507" t="s">
        <v>37</v>
      </c>
      <c r="E279" s="488" t="str">
        <f>'ПРИЛОЖЕНИЕ № 5 (расх)'!E235</f>
        <v>14280</v>
      </c>
      <c r="F279" s="498" t="s">
        <v>170</v>
      </c>
      <c r="G279" s="507" t="s">
        <v>70</v>
      </c>
      <c r="H279" s="399">
        <v>365</v>
      </c>
      <c r="I279" s="40">
        <v>250</v>
      </c>
      <c r="J279" s="146"/>
    </row>
    <row r="280" spans="1:10" s="44" customFormat="1" ht="27">
      <c r="A280" s="600" t="str">
        <f>'ПРИЛОЖЕНИЕ № 5 (расх)'!A236</f>
        <v>Софинансирование субсидии на организацию и проведение областных универсальных совместных ярмарок</v>
      </c>
      <c r="B280" s="394"/>
      <c r="C280" s="601" t="s">
        <v>10</v>
      </c>
      <c r="D280" s="664" t="s">
        <v>37</v>
      </c>
      <c r="E280" s="496" t="str">
        <f>'ПРИЛОЖЕНИЕ № 5 (расх)'!E236</f>
        <v>14280</v>
      </c>
      <c r="F280" s="497" t="s">
        <v>184</v>
      </c>
      <c r="G280" s="710"/>
      <c r="H280" s="400">
        <v>18</v>
      </c>
      <c r="I280" s="39">
        <f>I282</f>
        <v>5</v>
      </c>
      <c r="J280" s="146"/>
    </row>
    <row r="281" spans="1:10" s="44" customFormat="1" ht="13.5">
      <c r="A281" s="691" t="str">
        <f>'ПРИЛОЖЕНИЕ № 5 (расх)'!A234</f>
        <v>Иные бюджетные ассигнования</v>
      </c>
      <c r="B281" s="394"/>
      <c r="C281" s="43" t="s">
        <v>10</v>
      </c>
      <c r="D281" s="507" t="s">
        <v>37</v>
      </c>
      <c r="E281" s="641" t="str">
        <f>E282</f>
        <v>14280</v>
      </c>
      <c r="F281" s="702" t="str">
        <f>F282</f>
        <v>S3900</v>
      </c>
      <c r="G281" s="711">
        <v>800</v>
      </c>
      <c r="H281" s="399">
        <v>18</v>
      </c>
      <c r="I281" s="39"/>
      <c r="J281" s="146"/>
    </row>
    <row r="282" spans="1:10" s="44" customFormat="1" ht="38.25">
      <c r="A282" s="338" t="s">
        <v>159</v>
      </c>
      <c r="B282" s="394"/>
      <c r="C282" s="43" t="s">
        <v>10</v>
      </c>
      <c r="D282" s="507" t="s">
        <v>37</v>
      </c>
      <c r="E282" s="488" t="str">
        <f>'ПРИЛОЖЕНИЕ № 5 (расх)'!E238</f>
        <v>14280</v>
      </c>
      <c r="F282" s="498" t="s">
        <v>184</v>
      </c>
      <c r="G282" s="586" t="s">
        <v>70</v>
      </c>
      <c r="H282" s="399">
        <v>18</v>
      </c>
      <c r="I282" s="40">
        <v>5</v>
      </c>
      <c r="J282" s="146"/>
    </row>
    <row r="283" spans="1:10" s="44" customFormat="1" ht="14.25">
      <c r="A283" s="885" t="s">
        <v>16</v>
      </c>
      <c r="B283" s="282"/>
      <c r="C283" s="909" t="s">
        <v>10</v>
      </c>
      <c r="D283" s="910" t="s">
        <v>40</v>
      </c>
      <c r="E283" s="1185"/>
      <c r="F283" s="1186"/>
      <c r="G283" s="910"/>
      <c r="H283" s="911">
        <v>2300</v>
      </c>
      <c r="I283" s="246">
        <f>I285</f>
        <v>0</v>
      </c>
      <c r="J283" s="146"/>
    </row>
    <row r="284" spans="1:10" s="44" customFormat="1" ht="25.5">
      <c r="A284" s="522" t="str">
        <f>'ПРИЛОЖЕНИЕ № 5 (расх)'!A240</f>
        <v>Реализация муниципальной программы «Комплексное развитие транспортной инфраструктуры Среднеканского городского округа на 2017 – 2027 годы»</v>
      </c>
      <c r="B284" s="826"/>
      <c r="C284" s="155" t="s">
        <v>10</v>
      </c>
      <c r="D284" s="653" t="s">
        <v>40</v>
      </c>
      <c r="E284" s="501" t="str">
        <f>'ПРИЛОЖЕНИЕ № 5 (расх)'!E240</f>
        <v>19000</v>
      </c>
      <c r="F284" s="502" t="str">
        <f>'ПРИЛОЖЕНИЕ № 5 (расх)'!F240</f>
        <v>00000</v>
      </c>
      <c r="G284" s="653"/>
      <c r="H284" s="772">
        <v>2300</v>
      </c>
      <c r="I284" s="861"/>
      <c r="J284" s="146"/>
    </row>
    <row r="285" spans="1:10" s="44" customFormat="1" ht="25.5">
      <c r="A285" s="339" t="str">
        <f>'ПРИЛОЖЕНИЕ № 5 (расх)'!A241</f>
        <v>Возмещение финансовых затрат по организации регулярных пассажирских перевозок  и багажа автомобильным транспортом на муниципальных маршрутах</v>
      </c>
      <c r="B285" s="826"/>
      <c r="C285" s="155" t="s">
        <v>10</v>
      </c>
      <c r="D285" s="653" t="s">
        <v>40</v>
      </c>
      <c r="E285" s="501" t="str">
        <f>'ПРИЛОЖЕНИЕ № 5 (расх)'!E241</f>
        <v>19310</v>
      </c>
      <c r="F285" s="502" t="str">
        <f>'ПРИЛОЖЕНИЕ № 5 (расх)'!F241</f>
        <v>00000</v>
      </c>
      <c r="G285" s="653"/>
      <c r="H285" s="1033">
        <v>2300</v>
      </c>
      <c r="I285" s="871">
        <f>I288</f>
        <v>0</v>
      </c>
      <c r="J285" s="146"/>
    </row>
    <row r="286" spans="1:10" s="44" customFormat="1" ht="13.5">
      <c r="A286" s="966" t="str">
        <f>'ПРИЛОЖЕНИЕ № 5 (расх)'!A242</f>
        <v>Мероприятия в рамках реализации муниципальных программ</v>
      </c>
      <c r="B286" s="145"/>
      <c r="C286" s="601" t="s">
        <v>10</v>
      </c>
      <c r="D286" s="664" t="s">
        <v>40</v>
      </c>
      <c r="E286" s="496" t="str">
        <f>'ПРИЛОЖЕНИЕ № 5 (расх)'!E242</f>
        <v>19310</v>
      </c>
      <c r="F286" s="497" t="str">
        <f>'ПРИЛОЖЕНИЕ № 5 (расх)'!F242</f>
        <v>10000</v>
      </c>
      <c r="G286" s="664"/>
      <c r="H286" s="979">
        <v>2300</v>
      </c>
      <c r="I286" s="244"/>
      <c r="J286" s="146"/>
    </row>
    <row r="287" spans="1:10" s="44" customFormat="1" ht="13.5">
      <c r="A287" s="321" t="str">
        <f>'ПРИЛОЖЕНИЕ № 5 (расх)'!A243</f>
        <v>Иные бюджетные ассигнования</v>
      </c>
      <c r="B287" s="145"/>
      <c r="C287" s="43" t="s">
        <v>10</v>
      </c>
      <c r="D287" s="507" t="s">
        <v>40</v>
      </c>
      <c r="E287" s="488" t="str">
        <f>E288</f>
        <v>19310</v>
      </c>
      <c r="F287" s="498" t="str">
        <f>F288</f>
        <v>10000</v>
      </c>
      <c r="G287" s="586">
        <v>800</v>
      </c>
      <c r="H287" s="773">
        <v>2300</v>
      </c>
      <c r="I287" s="244"/>
      <c r="J287" s="146"/>
    </row>
    <row r="288" spans="1:10" s="44" customFormat="1" ht="38.25">
      <c r="A288" s="311" t="s">
        <v>159</v>
      </c>
      <c r="B288" s="145"/>
      <c r="C288" s="43" t="s">
        <v>10</v>
      </c>
      <c r="D288" s="507" t="s">
        <v>40</v>
      </c>
      <c r="E288" s="488" t="str">
        <f>'ПРИЛОЖЕНИЕ № 5 (расх)'!E244</f>
        <v>19310</v>
      </c>
      <c r="F288" s="487" t="str">
        <f>'ПРИЛОЖЕНИЕ № 5 (расх)'!F244</f>
        <v>10000</v>
      </c>
      <c r="G288" s="507" t="s">
        <v>70</v>
      </c>
      <c r="H288" s="773">
        <v>2300</v>
      </c>
      <c r="I288" s="245"/>
      <c r="J288" s="146"/>
    </row>
    <row r="289" spans="1:10" s="44" customFormat="1" ht="14.25">
      <c r="A289" s="895" t="s">
        <v>50</v>
      </c>
      <c r="B289" s="282"/>
      <c r="C289" s="909" t="s">
        <v>10</v>
      </c>
      <c r="D289" s="910" t="s">
        <v>41</v>
      </c>
      <c r="E289" s="1185"/>
      <c r="F289" s="1186"/>
      <c r="G289" s="897"/>
      <c r="H289" s="912">
        <v>8886</v>
      </c>
      <c r="I289" s="245"/>
      <c r="J289" s="146"/>
    </row>
    <row r="290" spans="1:10" s="44" customFormat="1" ht="25.5">
      <c r="A290" s="513" t="str">
        <f>'ПРИЛОЖЕНИЕ № 5 (расх)'!A420</f>
        <v>Реализация муниципальной программы «Комплексное развитие транспортной инфраструктуры Среднеканского городского округа на 2017 – 2027 годы»</v>
      </c>
      <c r="B290" s="826"/>
      <c r="C290" s="155" t="s">
        <v>10</v>
      </c>
      <c r="D290" s="653" t="s">
        <v>41</v>
      </c>
      <c r="E290" s="501" t="str">
        <f>'ПРИЛОЖЕНИЕ № 5 (расх)'!E420</f>
        <v>19000</v>
      </c>
      <c r="F290" s="502" t="str">
        <f>'ПРИЛОЖЕНИЕ № 5 (расх)'!F420</f>
        <v>00000</v>
      </c>
      <c r="G290" s="653"/>
      <c r="H290" s="772">
        <v>8886</v>
      </c>
      <c r="I290" s="872"/>
      <c r="J290" s="146"/>
    </row>
    <row r="291" spans="1:10" s="44" customFormat="1" ht="25.5">
      <c r="A291" s="513" t="str">
        <f>'ПРИЛОЖЕНИЕ № 5 (расх)'!A421</f>
        <v>Содержание и ремонт автомобильных дорог общего пользования местного значения</v>
      </c>
      <c r="B291" s="826"/>
      <c r="C291" s="155" t="s">
        <v>10</v>
      </c>
      <c r="D291" s="653" t="s">
        <v>41</v>
      </c>
      <c r="E291" s="501" t="str">
        <f>'ПРИЛОЖЕНИЕ № 5 (расх)'!E421</f>
        <v>1913Д</v>
      </c>
      <c r="F291" s="502" t="s">
        <v>78</v>
      </c>
      <c r="G291" s="653"/>
      <c r="H291" s="218">
        <v>8886</v>
      </c>
      <c r="I291" s="218">
        <f>I292</f>
        <v>0</v>
      </c>
      <c r="J291" s="146"/>
    </row>
    <row r="292" spans="1:10" s="44" customFormat="1" ht="13.5">
      <c r="A292" s="600" t="str">
        <f>'ПРИЛОЖЕНИЕ № 5 (расх)'!A422</f>
        <v>Дорожный фонд</v>
      </c>
      <c r="B292" s="145"/>
      <c r="C292" s="601" t="s">
        <v>10</v>
      </c>
      <c r="D292" s="664" t="s">
        <v>41</v>
      </c>
      <c r="E292" s="496" t="str">
        <f>'ПРИЛОЖЕНИЕ № 5 (расх)'!E422</f>
        <v>1913Д</v>
      </c>
      <c r="F292" s="497" t="str">
        <f>'ПРИЛОЖЕНИЕ № 5 (расх)'!F422</f>
        <v>00400</v>
      </c>
      <c r="G292" s="664"/>
      <c r="H292" s="345">
        <v>8886</v>
      </c>
      <c r="I292" s="39">
        <f>SUM(I294:I296)</f>
        <v>0</v>
      </c>
      <c r="J292" s="146"/>
    </row>
    <row r="293" spans="1:10" s="44" customFormat="1" ht="25.5">
      <c r="A293" s="789" t="s">
        <v>353</v>
      </c>
      <c r="B293" s="145"/>
      <c r="C293" s="43" t="s">
        <v>10</v>
      </c>
      <c r="D293" s="507" t="s">
        <v>41</v>
      </c>
      <c r="E293" s="488" t="str">
        <f>E294</f>
        <v>1913Д</v>
      </c>
      <c r="F293" s="498" t="str">
        <f>F294</f>
        <v>00400</v>
      </c>
      <c r="G293" s="586">
        <v>200</v>
      </c>
      <c r="H293" s="399">
        <v>500</v>
      </c>
      <c r="I293" s="39"/>
      <c r="J293" s="146"/>
    </row>
    <row r="294" spans="1:10" s="44" customFormat="1" ht="25.5">
      <c r="A294" s="309" t="s">
        <v>98</v>
      </c>
      <c r="B294" s="145"/>
      <c r="C294" s="43" t="s">
        <v>10</v>
      </c>
      <c r="D294" s="507" t="s">
        <v>41</v>
      </c>
      <c r="E294" s="486" t="str">
        <f>'ПРИЛОЖЕНИЕ № 5 (расх)'!E424</f>
        <v>1913Д</v>
      </c>
      <c r="F294" s="487" t="str">
        <f>'ПРИЛОЖЕНИЕ № 5 (расх)'!F424</f>
        <v>00400</v>
      </c>
      <c r="G294" s="507" t="s">
        <v>99</v>
      </c>
      <c r="H294" s="773">
        <v>500</v>
      </c>
      <c r="I294" s="245"/>
      <c r="J294" s="146"/>
    </row>
    <row r="295" spans="1:10" s="44" customFormat="1" ht="12.75">
      <c r="A295" s="321" t="str">
        <f>'ПРИЛОЖЕНИЕ № 5 (расх)'!A425</f>
        <v>Иные бюджетные ассигнования</v>
      </c>
      <c r="B295" s="145"/>
      <c r="C295" s="43" t="s">
        <v>10</v>
      </c>
      <c r="D295" s="507" t="s">
        <v>41</v>
      </c>
      <c r="E295" s="486" t="str">
        <f>E296</f>
        <v>1913Д</v>
      </c>
      <c r="F295" s="487" t="str">
        <f>F296</f>
        <v>00400</v>
      </c>
      <c r="G295" s="586">
        <v>800</v>
      </c>
      <c r="H295" s="773">
        <v>8386</v>
      </c>
      <c r="I295" s="245"/>
      <c r="J295" s="146"/>
    </row>
    <row r="296" spans="1:10" s="44" customFormat="1" ht="38.25">
      <c r="A296" s="309" t="s">
        <v>159</v>
      </c>
      <c r="B296" s="145"/>
      <c r="C296" s="43" t="s">
        <v>10</v>
      </c>
      <c r="D296" s="507" t="s">
        <v>41</v>
      </c>
      <c r="E296" s="486" t="str">
        <f>'ПРИЛОЖЕНИЕ № 5 (расх)'!E426</f>
        <v>1913Д</v>
      </c>
      <c r="F296" s="487" t="str">
        <f>'ПРИЛОЖЕНИЕ № 5 (расх)'!F426</f>
        <v>00400</v>
      </c>
      <c r="G296" s="507" t="s">
        <v>70</v>
      </c>
      <c r="H296" s="773">
        <v>8386</v>
      </c>
      <c r="I296" s="245"/>
      <c r="J296" s="146"/>
    </row>
    <row r="297" spans="1:10" s="44" customFormat="1" ht="14.25">
      <c r="A297" s="913" t="s">
        <v>47</v>
      </c>
      <c r="B297" s="282"/>
      <c r="C297" s="909" t="s">
        <v>10</v>
      </c>
      <c r="D297" s="910" t="s">
        <v>44</v>
      </c>
      <c r="E297" s="1185"/>
      <c r="F297" s="1186"/>
      <c r="G297" s="910"/>
      <c r="H297" s="911">
        <v>1402.1</v>
      </c>
      <c r="I297" s="246" t="e">
        <f>#REF!+#REF!</f>
        <v>#REF!</v>
      </c>
      <c r="J297" s="146"/>
    </row>
    <row r="298" spans="1:10" s="44" customFormat="1" ht="38.25">
      <c r="A298" s="513" t="str">
        <f>'ПРИЛОЖЕНИЕ № 5 (расх)'!A246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298" s="724"/>
      <c r="C298" s="155" t="s">
        <v>10</v>
      </c>
      <c r="D298" s="653" t="s">
        <v>44</v>
      </c>
      <c r="E298" s="501" t="str">
        <f>'ПРИЛОЖЕНИЕ № 5 (расх)'!E246</f>
        <v>03000</v>
      </c>
      <c r="F298" s="502" t="str">
        <f>'ПРИЛОЖЕНИЕ № 5 (расх)'!F246</f>
        <v>00000</v>
      </c>
      <c r="G298" s="653"/>
      <c r="H298" s="772">
        <v>776.1</v>
      </c>
      <c r="I298" s="861"/>
      <c r="J298" s="416"/>
    </row>
    <row r="299" spans="1:10" s="41" customFormat="1" ht="12.75">
      <c r="A299" s="513" t="str">
        <f>'ПРИЛОЖЕНИЕ № 5 (расх)'!A247</f>
        <v>Расходы на обеспечение деятельности органов местного самоуправления</v>
      </c>
      <c r="B299" s="724"/>
      <c r="C299" s="155" t="s">
        <v>10</v>
      </c>
      <c r="D299" s="653" t="s">
        <v>44</v>
      </c>
      <c r="E299" s="501" t="str">
        <f>'ПРИЛОЖЕНИЕ № 5 (расх)'!E247</f>
        <v>03010</v>
      </c>
      <c r="F299" s="502" t="str">
        <f>'ПРИЛОЖЕНИЕ № 5 (расх)'!F247</f>
        <v>00000</v>
      </c>
      <c r="G299" s="653"/>
      <c r="H299" s="772">
        <v>776.1</v>
      </c>
      <c r="I299" s="861"/>
      <c r="J299" s="416"/>
    </row>
    <row r="300" spans="1:10" s="346" customFormat="1" ht="40.5">
      <c r="A300" s="600" t="str">
        <f>'ПРИЛОЖЕНИЕ № 5 (расх)'!A248</f>
        <v>Расходы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v>
      </c>
      <c r="B300" s="713"/>
      <c r="C300" s="601" t="s">
        <v>10</v>
      </c>
      <c r="D300" s="664" t="s">
        <v>44</v>
      </c>
      <c r="E300" s="496" t="str">
        <f>'ПРИЛОЖЕНИЕ № 5 (расх)'!E248</f>
        <v>03010</v>
      </c>
      <c r="F300" s="497" t="str">
        <f>'ПРИЛОЖЕНИЕ № 5 (расх)'!F248</f>
        <v>74040</v>
      </c>
      <c r="G300" s="664"/>
      <c r="H300" s="980">
        <v>776.1</v>
      </c>
      <c r="I300" s="248"/>
      <c r="J300" s="725"/>
    </row>
    <row r="301" spans="1:10" s="44" customFormat="1" ht="38.25">
      <c r="A301" s="338" t="str">
        <f>'ПРИЛОЖЕНИЕ № 5 (расх)'!A249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1" s="476"/>
      <c r="C301" s="43" t="s">
        <v>10</v>
      </c>
      <c r="D301" s="507" t="s">
        <v>44</v>
      </c>
      <c r="E301" s="488" t="str">
        <f>'ПРИЛОЖЕНИЕ № 5 (расх)'!E249</f>
        <v>03010</v>
      </c>
      <c r="F301" s="498" t="str">
        <f>'ПРИЛОЖЕНИЕ № 5 (расх)'!F249</f>
        <v>74040</v>
      </c>
      <c r="G301" s="507" t="str">
        <f>'ПРИЛОЖЕНИЕ № 5 (расх)'!G249</f>
        <v>100</v>
      </c>
      <c r="H301" s="774">
        <v>694.7</v>
      </c>
      <c r="I301" s="508"/>
      <c r="J301" s="416"/>
    </row>
    <row r="302" spans="1:10" s="44" customFormat="1" ht="12.75">
      <c r="A302" s="338" t="str">
        <f>'ПРИЛОЖЕНИЕ № 5 (расх)'!A250</f>
        <v>Расходы на выплаты персоналу государственных (муниципальных) органов</v>
      </c>
      <c r="B302" s="476"/>
      <c r="C302" s="43" t="s">
        <v>10</v>
      </c>
      <c r="D302" s="507" t="s">
        <v>44</v>
      </c>
      <c r="E302" s="488" t="str">
        <f>'ПРИЛОЖЕНИЕ № 5 (расх)'!E250</f>
        <v>03010</v>
      </c>
      <c r="F302" s="498" t="str">
        <f>'ПРИЛОЖЕНИЕ № 5 (расх)'!F250</f>
        <v>74040</v>
      </c>
      <c r="G302" s="507" t="str">
        <f>'ПРИЛОЖЕНИЕ № 5 (расх)'!G250</f>
        <v>120</v>
      </c>
      <c r="H302" s="774">
        <v>694.7</v>
      </c>
      <c r="I302" s="508"/>
      <c r="J302" s="416"/>
    </row>
    <row r="303" spans="1:10" s="44" customFormat="1" ht="25.5">
      <c r="A303" s="338" t="str">
        <f>'ПРИЛОЖЕНИЕ № 5 (расх)'!A251</f>
        <v>Закупка товаров, работ и услуг для обеспечения государственных (муниципальных) нужд</v>
      </c>
      <c r="B303" s="476"/>
      <c r="C303" s="43" t="s">
        <v>10</v>
      </c>
      <c r="D303" s="507" t="s">
        <v>44</v>
      </c>
      <c r="E303" s="488" t="str">
        <f>'ПРИЛОЖЕНИЕ № 5 (расх)'!E251</f>
        <v>03010</v>
      </c>
      <c r="F303" s="498" t="str">
        <f>'ПРИЛОЖЕНИЕ № 5 (расх)'!F251</f>
        <v>74040</v>
      </c>
      <c r="G303" s="507" t="str">
        <f>'ПРИЛОЖЕНИЕ № 5 (расх)'!G251</f>
        <v>200</v>
      </c>
      <c r="H303" s="774">
        <v>81.4</v>
      </c>
      <c r="I303" s="508"/>
      <c r="J303" s="416"/>
    </row>
    <row r="304" spans="1:10" s="44" customFormat="1" ht="25.5">
      <c r="A304" s="914" t="str">
        <f>'ПРИЛОЖЕНИЕ № 5 (расх)'!A252</f>
        <v>Иные закупки товаров, работ и услуг для обеспечения государственных (муниципальных) нужд</v>
      </c>
      <c r="B304" s="476"/>
      <c r="C304" s="886" t="s">
        <v>10</v>
      </c>
      <c r="D304" s="887" t="s">
        <v>44</v>
      </c>
      <c r="E304" s="708" t="str">
        <f>'ПРИЛОЖЕНИЕ № 5 (расх)'!E252</f>
        <v>03010</v>
      </c>
      <c r="F304" s="709" t="str">
        <f>'ПРИЛОЖЕНИЕ № 5 (расх)'!F252</f>
        <v>74040</v>
      </c>
      <c r="G304" s="887" t="str">
        <f>'ПРИЛОЖЕНИЕ № 5 (расх)'!G252</f>
        <v>240</v>
      </c>
      <c r="H304" s="915">
        <v>81.4</v>
      </c>
      <c r="I304" s="508"/>
      <c r="J304" s="416"/>
    </row>
    <row r="305" spans="1:10" s="44" customFormat="1" ht="38.25">
      <c r="A305" s="513" t="s">
        <v>243</v>
      </c>
      <c r="B305" s="476"/>
      <c r="C305" s="155" t="s">
        <v>10</v>
      </c>
      <c r="D305" s="653" t="s">
        <v>44</v>
      </c>
      <c r="E305" s="501" t="s">
        <v>119</v>
      </c>
      <c r="F305" s="502" t="s">
        <v>78</v>
      </c>
      <c r="G305" s="653"/>
      <c r="H305" s="772">
        <v>616</v>
      </c>
      <c r="I305" s="862"/>
      <c r="J305" s="416"/>
    </row>
    <row r="306" spans="1:10" s="44" customFormat="1" ht="38.25">
      <c r="A306" s="513" t="str">
        <f>'ПРИЛОЖЕНИЕ № 5 (расх)'!A254</f>
        <v>Укрепление материально- технической базы муниципальных предприятий, муниципальных сельскохозяйственных предприятий, КФХ, территориально соседских общин, родовых общин КМНС</v>
      </c>
      <c r="B306" s="476"/>
      <c r="C306" s="155" t="s">
        <v>10</v>
      </c>
      <c r="D306" s="653" t="s">
        <v>44</v>
      </c>
      <c r="E306" s="501" t="str">
        <f>'ПРИЛОЖЕНИЕ № 5 (расх)'!E254</f>
        <v>05010</v>
      </c>
      <c r="F306" s="502" t="str">
        <f>'ПРИЛОЖЕНИЕ № 5 (расх)'!F254</f>
        <v>00000</v>
      </c>
      <c r="G306" s="653"/>
      <c r="H306" s="772">
        <v>401</v>
      </c>
      <c r="I306" s="862"/>
      <c r="J306" s="416"/>
    </row>
    <row r="307" spans="1:10" s="44" customFormat="1" ht="13.5">
      <c r="A307" s="600" t="str">
        <f>'ПРИЛОЖЕНИЕ № 5 (расх)'!A255</f>
        <v>Мероприятия в рамках реализации муниципальных программ</v>
      </c>
      <c r="B307" s="1124"/>
      <c r="C307" s="601" t="s">
        <v>10</v>
      </c>
      <c r="D307" s="664" t="s">
        <v>44</v>
      </c>
      <c r="E307" s="496" t="str">
        <f>'ПРИЛОЖЕНИЕ № 5 (расх)'!E255</f>
        <v>05010</v>
      </c>
      <c r="F307" s="497" t="str">
        <f>'ПРИЛОЖЕНИЕ № 5 (расх)'!F255</f>
        <v>10000</v>
      </c>
      <c r="G307" s="664"/>
      <c r="H307" s="980">
        <v>100</v>
      </c>
      <c r="I307" s="862"/>
      <c r="J307" s="416"/>
    </row>
    <row r="308" spans="1:10" s="44" customFormat="1" ht="25.5">
      <c r="A308" s="1123" t="str">
        <f>'ПРИЛОЖЕНИЕ № 5 (расх)'!A256</f>
        <v>Предоставление субсидий бюджетным, автономным учреждениям и иным некоммерческим организациям</v>
      </c>
      <c r="B308" s="476"/>
      <c r="C308" s="43" t="s">
        <v>10</v>
      </c>
      <c r="D308" s="507" t="s">
        <v>44</v>
      </c>
      <c r="E308" s="641" t="str">
        <f>'ПРИЛОЖЕНИЕ № 5 (расх)'!E256</f>
        <v>05010</v>
      </c>
      <c r="F308" s="702" t="str">
        <f>'ПРИЛОЖЕНИЕ № 5 (расх)'!F256</f>
        <v>10000</v>
      </c>
      <c r="G308" s="954" t="str">
        <f>'ПРИЛОЖЕНИЕ № 5 (расх)'!G256</f>
        <v>600</v>
      </c>
      <c r="H308" s="1068">
        <v>100</v>
      </c>
      <c r="I308" s="862"/>
      <c r="J308" s="416"/>
    </row>
    <row r="309" spans="1:10" s="44" customFormat="1" ht="25.5">
      <c r="A309" s="691" t="str">
        <f>'ПРИЛОЖЕНИЕ № 5 (расх)'!A257</f>
        <v>Субсидии некоммерческим организациям (за исключением государственных (муниципальных) учреждений)</v>
      </c>
      <c r="B309" s="476"/>
      <c r="C309" s="43" t="s">
        <v>10</v>
      </c>
      <c r="D309" s="507" t="s">
        <v>44</v>
      </c>
      <c r="E309" s="641" t="str">
        <f>'ПРИЛОЖЕНИЕ № 5 (расх)'!E257</f>
        <v>05010</v>
      </c>
      <c r="F309" s="702" t="str">
        <f>'ПРИЛОЖЕНИЕ № 5 (расх)'!F257</f>
        <v>10000</v>
      </c>
      <c r="G309" s="954" t="str">
        <f>'ПРИЛОЖЕНИЕ № 5 (расх)'!G257</f>
        <v>630</v>
      </c>
      <c r="H309" s="1068">
        <v>100</v>
      </c>
      <c r="I309" s="862"/>
      <c r="J309" s="416"/>
    </row>
    <row r="310" spans="1:10" s="44" customFormat="1" ht="67.5">
      <c r="A310" s="600" t="str">
        <f>'ПРИЛОЖЕНИЕ № 5 (расх)'!A258</f>
        <v>Расходы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v>
      </c>
      <c r="B310" s="476"/>
      <c r="C310" s="601" t="s">
        <v>10</v>
      </c>
      <c r="D310" s="664" t="s">
        <v>44</v>
      </c>
      <c r="E310" s="496" t="str">
        <f>'ПРИЛОЖЕНИЕ № 5 (расх)'!E258</f>
        <v>05010</v>
      </c>
      <c r="F310" s="497" t="s">
        <v>161</v>
      </c>
      <c r="G310" s="710"/>
      <c r="H310" s="981">
        <v>300</v>
      </c>
      <c r="I310" s="39">
        <f>I330</f>
        <v>0</v>
      </c>
      <c r="J310" s="416"/>
    </row>
    <row r="311" spans="1:10" s="44" customFormat="1" ht="25.5">
      <c r="A311" s="789" t="s">
        <v>353</v>
      </c>
      <c r="B311" s="476"/>
      <c r="C311" s="43" t="s">
        <v>10</v>
      </c>
      <c r="D311" s="507" t="s">
        <v>44</v>
      </c>
      <c r="E311" s="488" t="str">
        <f>E312</f>
        <v>05000</v>
      </c>
      <c r="F311" s="498" t="str">
        <f>F312</f>
        <v>73290</v>
      </c>
      <c r="G311" s="586">
        <v>200</v>
      </c>
      <c r="H311" s="775">
        <v>300</v>
      </c>
      <c r="I311" s="39"/>
      <c r="J311" s="416"/>
    </row>
    <row r="312" spans="1:10" s="44" customFormat="1" ht="25.5">
      <c r="A312" s="311" t="s">
        <v>98</v>
      </c>
      <c r="B312" s="476"/>
      <c r="C312" s="43" t="s">
        <v>10</v>
      </c>
      <c r="D312" s="507" t="s">
        <v>44</v>
      </c>
      <c r="E312" s="488" t="s">
        <v>119</v>
      </c>
      <c r="F312" s="498" t="s">
        <v>161</v>
      </c>
      <c r="G312" s="586" t="s">
        <v>99</v>
      </c>
      <c r="H312" s="775">
        <v>300</v>
      </c>
      <c r="I312" s="39"/>
      <c r="J312" s="416"/>
    </row>
    <row r="313" spans="1:10" s="44" customFormat="1" ht="27">
      <c r="A313" s="392" t="str">
        <f>'ПРИЛОЖЕНИЕ № 5 (расх)'!A261</f>
        <v>Софинансирование субсидии на укрепление материально-технической базы коренных малочисленных народов Севера</v>
      </c>
      <c r="B313" s="476"/>
      <c r="C313" s="42" t="s">
        <v>10</v>
      </c>
      <c r="D313" s="651" t="s">
        <v>44</v>
      </c>
      <c r="E313" s="485" t="str">
        <f>'ПРИЛОЖЕНИЕ № 5 (расх)'!E261</f>
        <v>05010</v>
      </c>
      <c r="F313" s="484" t="s">
        <v>162</v>
      </c>
      <c r="G313" s="677"/>
      <c r="H313" s="400">
        <v>1</v>
      </c>
      <c r="I313" s="39">
        <f>I315</f>
        <v>1</v>
      </c>
      <c r="J313" s="416"/>
    </row>
    <row r="314" spans="1:10" s="44" customFormat="1" ht="25.5">
      <c r="A314" s="789" t="s">
        <v>353</v>
      </c>
      <c r="B314" s="476"/>
      <c r="C314" s="43" t="s">
        <v>10</v>
      </c>
      <c r="D314" s="507" t="s">
        <v>44</v>
      </c>
      <c r="E314" s="488" t="str">
        <f>'ПРИЛОЖЕНИЕ № 5 (расх)'!E262</f>
        <v>05010</v>
      </c>
      <c r="F314" s="498" t="str">
        <f>F315</f>
        <v>S3290</v>
      </c>
      <c r="G314" s="586">
        <v>200</v>
      </c>
      <c r="H314" s="399">
        <v>1</v>
      </c>
      <c r="I314" s="39"/>
      <c r="J314" s="416"/>
    </row>
    <row r="315" spans="1:10" s="44" customFormat="1" ht="25.5">
      <c r="A315" s="690" t="s">
        <v>98</v>
      </c>
      <c r="B315" s="476"/>
      <c r="C315" s="886" t="s">
        <v>10</v>
      </c>
      <c r="D315" s="887" t="s">
        <v>44</v>
      </c>
      <c r="E315" s="708" t="str">
        <f>'ПРИЛОЖЕНИЕ № 5 (расх)'!E260</f>
        <v>05010</v>
      </c>
      <c r="F315" s="709" t="s">
        <v>162</v>
      </c>
      <c r="G315" s="893" t="s">
        <v>99</v>
      </c>
      <c r="H315" s="890">
        <v>1</v>
      </c>
      <c r="I315" s="40">
        <v>1</v>
      </c>
      <c r="J315" s="416"/>
    </row>
    <row r="316" spans="1:10" s="44" customFormat="1" ht="13.5">
      <c r="A316" s="694" t="str">
        <f>'ПРИЛОЖЕНИЕ № 5 (расх)'!A264</f>
        <v>Адресная помощь коренным малочисленным народам Севера</v>
      </c>
      <c r="B316" s="713"/>
      <c r="C316" s="42" t="s">
        <v>10</v>
      </c>
      <c r="D316" s="651" t="s">
        <v>44</v>
      </c>
      <c r="E316" s="1051" t="str">
        <f>'ПРИЛОЖЕНИЕ № 5 (расх)'!E264</f>
        <v>05020</v>
      </c>
      <c r="F316" s="1052" t="str">
        <f>'ПРИЛОЖЕНИЕ № 5 (расх)'!F264</f>
        <v>00000</v>
      </c>
      <c r="G316" s="1064"/>
      <c r="H316" s="403">
        <v>155</v>
      </c>
      <c r="I316" s="399"/>
      <c r="J316" s="416"/>
    </row>
    <row r="317" spans="1:10" s="44" customFormat="1" ht="13.5">
      <c r="A317" s="694" t="str">
        <f>'ПРИЛОЖЕНИЕ № 5 (расх)'!A265</f>
        <v>Мероприятия в рамках реализации муниципальных программ</v>
      </c>
      <c r="B317" s="713"/>
      <c r="C317" s="42" t="s">
        <v>10</v>
      </c>
      <c r="D317" s="651" t="s">
        <v>44</v>
      </c>
      <c r="E317" s="1051" t="str">
        <f>'ПРИЛОЖЕНИЕ № 5 (расх)'!E265</f>
        <v>05020</v>
      </c>
      <c r="F317" s="1052" t="str">
        <f>'ПРИЛОЖЕНИЕ № 5 (расх)'!F265</f>
        <v>10000</v>
      </c>
      <c r="G317" s="1064"/>
      <c r="H317" s="403">
        <v>155</v>
      </c>
      <c r="I317" s="399"/>
      <c r="J317" s="416"/>
    </row>
    <row r="318" spans="1:10" s="44" customFormat="1" ht="12.75">
      <c r="A318" s="690" t="str">
        <f>'ПРИЛОЖЕНИЕ № 5 (расх)'!A266</f>
        <v>Социальное обеспечение и иные выплаты населению</v>
      </c>
      <c r="B318" s="476"/>
      <c r="C318" s="43" t="s">
        <v>10</v>
      </c>
      <c r="D318" s="507" t="s">
        <v>44</v>
      </c>
      <c r="E318" s="708" t="str">
        <f>'ПРИЛОЖЕНИЕ № 5 (расх)'!E266</f>
        <v>05020</v>
      </c>
      <c r="F318" s="709" t="str">
        <f>'ПРИЛОЖЕНИЕ № 5 (расх)'!F266</f>
        <v>10000</v>
      </c>
      <c r="G318" s="893" t="str">
        <f>'ПРИЛОЖЕНИЕ № 5 (расх)'!G266</f>
        <v>300</v>
      </c>
      <c r="H318" s="890">
        <v>155</v>
      </c>
      <c r="I318" s="399"/>
      <c r="J318" s="416"/>
    </row>
    <row r="319" spans="1:10" s="44" customFormat="1" ht="25.5">
      <c r="A319" s="690" t="str">
        <f>'ПРИЛОЖЕНИЕ № 5 (расх)'!A267</f>
        <v>Социальные выплаты гражданам, кроме публичных нормативных социальных выплат</v>
      </c>
      <c r="B319" s="476"/>
      <c r="C319" s="43" t="s">
        <v>10</v>
      </c>
      <c r="D319" s="507" t="s">
        <v>44</v>
      </c>
      <c r="E319" s="708" t="str">
        <f>'ПРИЛОЖЕНИЕ № 5 (расх)'!E267</f>
        <v>05020</v>
      </c>
      <c r="F319" s="709" t="str">
        <f>'ПРИЛОЖЕНИЕ № 5 (расх)'!F267</f>
        <v>10000</v>
      </c>
      <c r="G319" s="893" t="str">
        <f>'ПРИЛОЖЕНИЕ № 5 (расх)'!G267</f>
        <v>320</v>
      </c>
      <c r="H319" s="890">
        <v>155</v>
      </c>
      <c r="I319" s="399"/>
      <c r="J319" s="416"/>
    </row>
    <row r="320" spans="1:10" s="44" customFormat="1" ht="13.5">
      <c r="A320" s="694" t="str">
        <f>'ПРИЛОЖЕНИЕ № 5 (расх)'!A268</f>
        <v>Проведение культурнор-массовых мероприятий</v>
      </c>
      <c r="B320" s="713"/>
      <c r="C320" s="42" t="s">
        <v>10</v>
      </c>
      <c r="D320" s="651" t="s">
        <v>44</v>
      </c>
      <c r="E320" s="1051" t="str">
        <f>'ПРИЛОЖЕНИЕ № 5 (расх)'!E268</f>
        <v>05030</v>
      </c>
      <c r="F320" s="1052" t="str">
        <f>'ПРИЛОЖЕНИЕ № 5 (расх)'!F268</f>
        <v>00000</v>
      </c>
      <c r="G320" s="1064"/>
      <c r="H320" s="403">
        <v>40</v>
      </c>
      <c r="I320" s="399"/>
      <c r="J320" s="416"/>
    </row>
    <row r="321" spans="1:10" s="44" customFormat="1" ht="13.5">
      <c r="A321" s="694" t="str">
        <f>'ПРИЛОЖЕНИЕ № 5 (расх)'!A269</f>
        <v>Мероприятия в рамках реализации муниципальных программ</v>
      </c>
      <c r="B321" s="713"/>
      <c r="C321" s="1062" t="s">
        <v>10</v>
      </c>
      <c r="D321" s="1027" t="s">
        <v>44</v>
      </c>
      <c r="E321" s="1051" t="str">
        <f>'ПРИЛОЖЕНИЕ № 5 (расх)'!E269</f>
        <v>05030</v>
      </c>
      <c r="F321" s="1052" t="str">
        <f>'ПРИЛОЖЕНИЕ № 5 (расх)'!F269</f>
        <v>10000</v>
      </c>
      <c r="G321" s="1064"/>
      <c r="H321" s="403">
        <v>40</v>
      </c>
      <c r="I321" s="399"/>
      <c r="J321" s="416"/>
    </row>
    <row r="322" spans="1:10" s="44" customFormat="1" ht="25.5">
      <c r="A322" s="690" t="str">
        <f>'ПРИЛОЖЕНИЕ № 5 (расх)'!A270</f>
        <v>Закупка товаров, работ и услуг для обеспечения государственных (муниципальных) нужд</v>
      </c>
      <c r="B322" s="476"/>
      <c r="C322" s="43" t="s">
        <v>10</v>
      </c>
      <c r="D322" s="507" t="s">
        <v>44</v>
      </c>
      <c r="E322" s="708" t="str">
        <f>'ПРИЛОЖЕНИЕ № 5 (расх)'!E270</f>
        <v>05030</v>
      </c>
      <c r="F322" s="709" t="str">
        <f>'ПРИЛОЖЕНИЕ № 5 (расх)'!F270</f>
        <v>10000</v>
      </c>
      <c r="G322" s="893" t="str">
        <f>'ПРИЛОЖЕНИЕ № 5 (расх)'!G270</f>
        <v>200</v>
      </c>
      <c r="H322" s="890">
        <v>20</v>
      </c>
      <c r="I322" s="399"/>
      <c r="J322" s="416"/>
    </row>
    <row r="323" spans="1:10" s="44" customFormat="1" ht="25.5">
      <c r="A323" s="690" t="str">
        <f>'ПРИЛОЖЕНИЕ № 5 (расх)'!A271</f>
        <v>Иные закупки товаров, работ и услуг для обеспечения государственных (муниципальных) нужд</v>
      </c>
      <c r="B323" s="476"/>
      <c r="C323" s="43" t="s">
        <v>10</v>
      </c>
      <c r="D323" s="507" t="s">
        <v>44</v>
      </c>
      <c r="E323" s="708" t="str">
        <f>'ПРИЛОЖЕНИЕ № 5 (расх)'!E271</f>
        <v>05030</v>
      </c>
      <c r="F323" s="709" t="str">
        <f>'ПРИЛОЖЕНИЕ № 5 (расх)'!F271</f>
        <v>10000</v>
      </c>
      <c r="G323" s="893" t="str">
        <f>'ПРИЛОЖЕНИЕ № 5 (расх)'!G271</f>
        <v>240</v>
      </c>
      <c r="H323" s="890">
        <v>20</v>
      </c>
      <c r="I323" s="399"/>
      <c r="J323" s="416"/>
    </row>
    <row r="324" spans="1:10" s="44" customFormat="1" ht="25.5">
      <c r="A324" s="1103" t="str">
        <f>'ПРИЛОЖЕНИЕ № 5 (расх)'!A272</f>
        <v>Предоставление субсидий бюджетным, автономным учреждениям и иным некоммерческим организациям</v>
      </c>
      <c r="B324" s="476"/>
      <c r="C324" s="43" t="s">
        <v>10</v>
      </c>
      <c r="D324" s="507" t="s">
        <v>44</v>
      </c>
      <c r="E324" s="708" t="str">
        <f>'ПРИЛОЖЕНИЕ № 5 (расх)'!E272</f>
        <v>05030</v>
      </c>
      <c r="F324" s="709" t="str">
        <f>'ПРИЛОЖЕНИЕ № 5 (расх)'!F272</f>
        <v>10000</v>
      </c>
      <c r="G324" s="893" t="str">
        <f>'ПРИЛОЖЕНИЕ № 5 (расх)'!G272</f>
        <v>600</v>
      </c>
      <c r="H324" s="890">
        <v>20</v>
      </c>
      <c r="I324" s="399"/>
      <c r="J324" s="416"/>
    </row>
    <row r="325" spans="1:10" s="44" customFormat="1" ht="25.5">
      <c r="A325" s="690" t="str">
        <f>'ПРИЛОЖЕНИЕ № 5 (расх)'!A273</f>
        <v>Субсидии некоммерческим организациям (за исключением государственных (муниципальных) учреждений)</v>
      </c>
      <c r="B325" s="476"/>
      <c r="C325" s="43" t="s">
        <v>10</v>
      </c>
      <c r="D325" s="507" t="s">
        <v>44</v>
      </c>
      <c r="E325" s="708" t="str">
        <f>'ПРИЛОЖЕНИЕ № 5 (расх)'!E273</f>
        <v>05030</v>
      </c>
      <c r="F325" s="709" t="str">
        <f>'ПРИЛОЖЕНИЕ № 5 (расх)'!F273</f>
        <v>10000</v>
      </c>
      <c r="G325" s="893" t="str">
        <f>'ПРИЛОЖЕНИЕ № 5 (расх)'!G273</f>
        <v>630</v>
      </c>
      <c r="H325" s="890">
        <v>20</v>
      </c>
      <c r="I325" s="399"/>
      <c r="J325" s="416"/>
    </row>
    <row r="326" spans="1:10" s="44" customFormat="1" ht="13.5">
      <c r="A326" s="694" t="str">
        <f>'ПРИЛОЖЕНИЕ № 5 (расх)'!A274</f>
        <v>Доставка рыбной продукции коренным малочисленным народам Севера</v>
      </c>
      <c r="B326" s="713"/>
      <c r="C326" s="42" t="s">
        <v>10</v>
      </c>
      <c r="D326" s="651" t="s">
        <v>44</v>
      </c>
      <c r="E326" s="1051" t="str">
        <f>'ПРИЛОЖЕНИЕ № 5 (расх)'!E274</f>
        <v>05080</v>
      </c>
      <c r="F326" s="1052" t="str">
        <f>'ПРИЛОЖЕНИЕ № 5 (расх)'!F274</f>
        <v>00000</v>
      </c>
      <c r="G326" s="1064"/>
      <c r="H326" s="403">
        <v>20</v>
      </c>
      <c r="I326" s="399"/>
      <c r="J326" s="416"/>
    </row>
    <row r="327" spans="1:10" s="44" customFormat="1" ht="13.5">
      <c r="A327" s="694" t="str">
        <f>'ПРИЛОЖЕНИЕ № 5 (расх)'!A275</f>
        <v>Мероприятия в рамках реализации муниципальных программ</v>
      </c>
      <c r="B327" s="713"/>
      <c r="C327" s="42" t="s">
        <v>10</v>
      </c>
      <c r="D327" s="651" t="s">
        <v>44</v>
      </c>
      <c r="E327" s="1051" t="str">
        <f>'ПРИЛОЖЕНИЕ № 5 (расх)'!E275</f>
        <v>05080</v>
      </c>
      <c r="F327" s="1052" t="str">
        <f>'ПРИЛОЖЕНИЕ № 5 (расх)'!F275</f>
        <v>10000</v>
      </c>
      <c r="G327" s="1064"/>
      <c r="H327" s="403">
        <v>20</v>
      </c>
      <c r="I327" s="399"/>
      <c r="J327" s="416"/>
    </row>
    <row r="328" spans="1:10" s="44" customFormat="1" ht="25.5">
      <c r="A328" s="690" t="str">
        <f>'ПРИЛОЖЕНИЕ № 5 (расх)'!A276</f>
        <v>Закупка товаров, работ и услуг для обеспечения государственных (муниципальных) нужд</v>
      </c>
      <c r="B328" s="476"/>
      <c r="C328" s="43" t="s">
        <v>10</v>
      </c>
      <c r="D328" s="507" t="s">
        <v>44</v>
      </c>
      <c r="E328" s="708" t="str">
        <f>'ПРИЛОЖЕНИЕ № 5 (расх)'!E276</f>
        <v>05080</v>
      </c>
      <c r="F328" s="709" t="str">
        <f>'ПРИЛОЖЕНИЕ № 5 (расх)'!F276</f>
        <v>10000</v>
      </c>
      <c r="G328" s="893" t="str">
        <f>'ПРИЛОЖЕНИЕ № 5 (расх)'!G276</f>
        <v>200</v>
      </c>
      <c r="H328" s="890">
        <v>20</v>
      </c>
      <c r="I328" s="399"/>
      <c r="J328" s="416"/>
    </row>
    <row r="329" spans="1:10" s="44" customFormat="1" ht="25.5">
      <c r="A329" s="690" t="str">
        <f>'ПРИЛОЖЕНИЕ № 5 (расх)'!A277</f>
        <v>Иные закупки товаров, работ и услуг для обеспечения государственных (муниципальных) нужд</v>
      </c>
      <c r="B329" s="476"/>
      <c r="C329" s="886" t="s">
        <v>10</v>
      </c>
      <c r="D329" s="887" t="s">
        <v>44</v>
      </c>
      <c r="E329" s="708" t="str">
        <f>'ПРИЛОЖЕНИЕ № 5 (расх)'!E277</f>
        <v>05080</v>
      </c>
      <c r="F329" s="709" t="str">
        <f>'ПРИЛОЖЕНИЕ № 5 (расх)'!F277</f>
        <v>10000</v>
      </c>
      <c r="G329" s="893" t="str">
        <f>'ПРИЛОЖЕНИЕ № 5 (расх)'!G277</f>
        <v>240</v>
      </c>
      <c r="H329" s="890">
        <v>20</v>
      </c>
      <c r="I329" s="399"/>
      <c r="J329" s="416"/>
    </row>
    <row r="330" spans="1:10" s="44" customFormat="1" ht="38.25">
      <c r="A330" s="679" t="str">
        <f>'ПРИЛОЖЕНИЕ № 5 (расх)'!A278</f>
        <v>Реализация муниципальной программы "Поддержка субъектов малого предпринимательства на территории Среднеканского городского округа на 2016-2020 годы"</v>
      </c>
      <c r="B330" s="826"/>
      <c r="C330" s="155" t="s">
        <v>10</v>
      </c>
      <c r="D330" s="653" t="s">
        <v>44</v>
      </c>
      <c r="E330" s="501" t="str">
        <f>'ПРИЛОЖЕНИЕ № 5 (расх)'!E278</f>
        <v>07000</v>
      </c>
      <c r="F330" s="502" t="str">
        <f>'ПРИЛОЖЕНИЕ № 5 (расх)'!F278</f>
        <v>00000</v>
      </c>
      <c r="G330" s="703"/>
      <c r="H330" s="772">
        <v>10</v>
      </c>
      <c r="I330" s="861"/>
      <c r="J330" s="146"/>
    </row>
    <row r="331" spans="1:10" s="44" customFormat="1" ht="12.75">
      <c r="A331" s="679" t="str">
        <f>'ПРИЛОЖЕНИЕ № 5 (расх)'!A279</f>
        <v>Финансовая поддержка субъектов  малого и среднего предпринимательства</v>
      </c>
      <c r="B331" s="826"/>
      <c r="C331" s="155" t="s">
        <v>10</v>
      </c>
      <c r="D331" s="653" t="s">
        <v>44</v>
      </c>
      <c r="E331" s="501" t="str">
        <f>'ПРИЛОЖЕНИЕ № 5 (расх)'!E279</f>
        <v>07020</v>
      </c>
      <c r="F331" s="502" t="str">
        <f>'ПРИЛОЖЕНИЕ № 5 (расх)'!F279</f>
        <v>00000</v>
      </c>
      <c r="G331" s="703"/>
      <c r="H331" s="772">
        <v>10</v>
      </c>
      <c r="I331" s="861"/>
      <c r="J331" s="146"/>
    </row>
    <row r="332" spans="1:10" s="44" customFormat="1" ht="13.5">
      <c r="A332" s="953" t="str">
        <f>'ПРИЛОЖЕНИЕ № 5 (расх)'!A280</f>
        <v>Мероприятия в рамках реализации муниципальных программ</v>
      </c>
      <c r="B332" s="145"/>
      <c r="C332" s="601" t="s">
        <v>10</v>
      </c>
      <c r="D332" s="664" t="s">
        <v>44</v>
      </c>
      <c r="E332" s="496" t="str">
        <f>'ПРИЛОЖЕНИЕ № 5 (расх)'!E280</f>
        <v>07020</v>
      </c>
      <c r="F332" s="497" t="str">
        <f>'ПРИЛОЖЕНИЕ № 5 (расх)'!F280</f>
        <v>10000</v>
      </c>
      <c r="G332" s="710"/>
      <c r="H332" s="980">
        <v>10</v>
      </c>
      <c r="I332" s="246"/>
      <c r="J332" s="146"/>
    </row>
    <row r="333" spans="1:10" s="44" customFormat="1" ht="12.75">
      <c r="A333" s="688" t="s">
        <v>357</v>
      </c>
      <c r="B333" s="145"/>
      <c r="C333" s="43" t="s">
        <v>10</v>
      </c>
      <c r="D333" s="507" t="s">
        <v>44</v>
      </c>
      <c r="E333" s="488" t="str">
        <f>'ПРИЛОЖЕНИЕ № 5 (расх)'!E281</f>
        <v>07020</v>
      </c>
      <c r="F333" s="498" t="str">
        <f>F334</f>
        <v>10000</v>
      </c>
      <c r="G333" s="586">
        <v>800</v>
      </c>
      <c r="H333" s="774">
        <v>10</v>
      </c>
      <c r="I333" s="246"/>
      <c r="J333" s="146"/>
    </row>
    <row r="334" spans="1:10" s="44" customFormat="1" ht="39" thickBot="1">
      <c r="A334" s="311" t="s">
        <v>159</v>
      </c>
      <c r="B334" s="145"/>
      <c r="C334" s="43" t="s">
        <v>10</v>
      </c>
      <c r="D334" s="507" t="s">
        <v>44</v>
      </c>
      <c r="E334" s="488" t="str">
        <f>'ПРИЛОЖЕНИЕ № 5 (расх)'!E282</f>
        <v>07020</v>
      </c>
      <c r="F334" s="498" t="str">
        <f>'ПРИЛОЖЕНИЕ № 5 (расх)'!F282</f>
        <v>10000</v>
      </c>
      <c r="G334" s="586" t="s">
        <v>70</v>
      </c>
      <c r="H334" s="774">
        <v>10</v>
      </c>
      <c r="I334" s="246"/>
      <c r="J334" s="146"/>
    </row>
    <row r="335" spans="1:10" s="72" customFormat="1" ht="15" thickBot="1">
      <c r="A335" s="59" t="s">
        <v>17</v>
      </c>
      <c r="B335" s="147"/>
      <c r="C335" s="148" t="s">
        <v>37</v>
      </c>
      <c r="D335" s="665"/>
      <c r="E335" s="1189"/>
      <c r="F335" s="1190"/>
      <c r="G335" s="665"/>
      <c r="H335" s="776">
        <v>68299.6</v>
      </c>
      <c r="I335" s="150" t="e">
        <f>#REF!+#REF!+I402</f>
        <v>#REF!</v>
      </c>
      <c r="J335" s="151" t="e">
        <f>I335/H335</f>
        <v>#REF!</v>
      </c>
    </row>
    <row r="336" spans="1:10" s="152" customFormat="1" ht="14.25">
      <c r="A336" s="916" t="s">
        <v>71</v>
      </c>
      <c r="B336" s="153"/>
      <c r="C336" s="917" t="s">
        <v>37</v>
      </c>
      <c r="D336" s="918" t="s">
        <v>35</v>
      </c>
      <c r="E336" s="1195"/>
      <c r="F336" s="1196"/>
      <c r="G336" s="918"/>
      <c r="H336" s="919">
        <v>6588</v>
      </c>
      <c r="I336" s="255" t="e">
        <f>#REF!</f>
        <v>#REF!</v>
      </c>
      <c r="J336" s="93"/>
    </row>
    <row r="337" spans="1:10" s="152" customFormat="1" ht="25.5">
      <c r="A337" s="315" t="str">
        <f>'ПРИЛОЖЕНИЕ № 5 (расх)'!A429</f>
        <v>Реализация муниципальной программы "Управление муниципальным имуществом Среднеканского городского округа на 2018-2020 годы"</v>
      </c>
      <c r="B337" s="831"/>
      <c r="C337" s="196" t="s">
        <v>37</v>
      </c>
      <c r="D337" s="622" t="s">
        <v>35</v>
      </c>
      <c r="E337" s="501" t="str">
        <f>'ПРИЛОЖЕНИЕ № 5 (расх)'!E429</f>
        <v>11000</v>
      </c>
      <c r="F337" s="502" t="str">
        <f>'ПРИЛОЖЕНИЕ № 5 (расх)'!F429</f>
        <v>00000</v>
      </c>
      <c r="G337" s="622"/>
      <c r="H337" s="1009">
        <v>6570</v>
      </c>
      <c r="I337" s="868"/>
      <c r="J337" s="93"/>
    </row>
    <row r="338" spans="1:10" s="152" customFormat="1" ht="12.75">
      <c r="A338" s="315" t="str">
        <f>'ПРИЛОЖЕНИЕ № 5 (расх)'!A430</f>
        <v>Содержание муниципального имущества</v>
      </c>
      <c r="B338" s="831"/>
      <c r="C338" s="196" t="s">
        <v>37</v>
      </c>
      <c r="D338" s="622" t="s">
        <v>35</v>
      </c>
      <c r="E338" s="640" t="str">
        <f>'ПРИЛОЖЕНИЕ № 5 (расх)'!E430</f>
        <v>11030</v>
      </c>
      <c r="F338" s="655" t="str">
        <f>'ПРИЛОЖЕНИЕ № 5 (расх)'!F430</f>
        <v>00000</v>
      </c>
      <c r="G338" s="714"/>
      <c r="H338" s="777">
        <v>6570</v>
      </c>
      <c r="I338" s="868"/>
      <c r="J338" s="93"/>
    </row>
    <row r="339" spans="1:10" s="152" customFormat="1" ht="14.25">
      <c r="A339" s="982" t="str">
        <f>'ПРИЛОЖЕНИЕ № 5 (расх)'!A431</f>
        <v>Содержание муниципального жилищного фонда</v>
      </c>
      <c r="B339" s="153"/>
      <c r="C339" s="967" t="s">
        <v>37</v>
      </c>
      <c r="D339" s="730" t="s">
        <v>35</v>
      </c>
      <c r="E339" s="496" t="str">
        <f>'ПРИЛОЖЕНИЕ № 5 (расх)'!E431</f>
        <v>11030</v>
      </c>
      <c r="F339" s="958" t="str">
        <f>'ПРИЛОЖЕНИЕ № 5 (расх)'!F431</f>
        <v>ЖФ000</v>
      </c>
      <c r="G339" s="730"/>
      <c r="H339" s="983">
        <v>2750</v>
      </c>
      <c r="I339" s="204"/>
      <c r="J339" s="93"/>
    </row>
    <row r="340" spans="1:10" s="152" customFormat="1" ht="25.5">
      <c r="A340" s="335" t="str">
        <f>'ПРИЛОЖЕНИЕ № 5 (расх)'!A432</f>
        <v>Закупка товаров, работ и услуг для обеспечения государственных (муниципальных) нужд</v>
      </c>
      <c r="B340" s="153"/>
      <c r="C340" s="83" t="s">
        <v>37</v>
      </c>
      <c r="D340" s="590" t="s">
        <v>35</v>
      </c>
      <c r="E340" s="488" t="str">
        <f>'ПРИЛОЖЕНИЕ № 5 (расх)'!E432</f>
        <v>11030</v>
      </c>
      <c r="F340" s="698" t="str">
        <f>'ПРИЛОЖЕНИЕ № 5 (расх)'!F432</f>
        <v>ЖФ000</v>
      </c>
      <c r="G340" s="590" t="str">
        <f>'ПРИЛОЖЕНИЕ № 5 (расх)'!G432</f>
        <v>200</v>
      </c>
      <c r="H340" s="779">
        <v>2500</v>
      </c>
      <c r="I340" s="204"/>
      <c r="J340" s="93"/>
    </row>
    <row r="341" spans="1:10" s="152" customFormat="1" ht="25.5">
      <c r="A341" s="335" t="s">
        <v>98</v>
      </c>
      <c r="B341" s="153"/>
      <c r="C341" s="83" t="s">
        <v>37</v>
      </c>
      <c r="D341" s="590" t="s">
        <v>35</v>
      </c>
      <c r="E341" s="486" t="str">
        <f>'ПРИЛОЖЕНИЕ № 5 (расх)'!E433</f>
        <v>11030</v>
      </c>
      <c r="F341" s="487" t="str">
        <f>'ПРИЛОЖЕНИЕ № 5 (расх)'!F433</f>
        <v>ЖФ000</v>
      </c>
      <c r="G341" s="590" t="s">
        <v>99</v>
      </c>
      <c r="H341" s="779">
        <v>2500</v>
      </c>
      <c r="I341" s="204"/>
      <c r="J341" s="93"/>
    </row>
    <row r="342" spans="1:10" s="152" customFormat="1" ht="14.25">
      <c r="A342" s="335" t="str">
        <f>'ПРИЛОЖЕНИЕ № 5 (расх)'!A434</f>
        <v>Иные бюджетные ассигнования</v>
      </c>
      <c r="B342" s="153"/>
      <c r="C342" s="83" t="s">
        <v>37</v>
      </c>
      <c r="D342" s="590" t="s">
        <v>35</v>
      </c>
      <c r="E342" s="486" t="str">
        <f>'ПРИЛОЖЕНИЕ № 5 (расх)'!E434</f>
        <v>11030</v>
      </c>
      <c r="F342" s="487" t="str">
        <f>'ПРИЛОЖЕНИЕ № 5 (расх)'!F434</f>
        <v>ЖФ000</v>
      </c>
      <c r="G342" s="590" t="str">
        <f>'ПРИЛОЖЕНИЕ № 5 (расх)'!G434</f>
        <v>800</v>
      </c>
      <c r="H342" s="779">
        <v>250</v>
      </c>
      <c r="I342" s="204"/>
      <c r="J342" s="93"/>
    </row>
    <row r="343" spans="1:10" s="152" customFormat="1" ht="38.25">
      <c r="A343" s="311" t="s">
        <v>159</v>
      </c>
      <c r="B343" s="153"/>
      <c r="C343" s="83" t="s">
        <v>37</v>
      </c>
      <c r="D343" s="590" t="s">
        <v>35</v>
      </c>
      <c r="E343" s="486" t="str">
        <f>'ПРИЛОЖЕНИЕ № 5 (расх)'!E435</f>
        <v>11030</v>
      </c>
      <c r="F343" s="487" t="str">
        <f>'ПРИЛОЖЕНИЕ № 5 (расх)'!F435</f>
        <v>ЖФ000</v>
      </c>
      <c r="G343" s="590" t="s">
        <v>70</v>
      </c>
      <c r="H343" s="779">
        <v>250</v>
      </c>
      <c r="I343" s="204"/>
      <c r="J343" s="93"/>
    </row>
    <row r="344" spans="1:10" s="152" customFormat="1" ht="15">
      <c r="A344" s="310" t="str">
        <f>'ПРИЛОЖЕНИЕ № 5 (расх)'!A436</f>
        <v>Коммунальные услуги, муниципальный жилищный фонд</v>
      </c>
      <c r="B344" s="514"/>
      <c r="C344" s="82" t="s">
        <v>37</v>
      </c>
      <c r="D344" s="623" t="s">
        <v>35</v>
      </c>
      <c r="E344" s="490" t="str">
        <f>'ПРИЛОЖЕНИЕ № 5 (расх)'!E436</f>
        <v>11030</v>
      </c>
      <c r="F344" s="491" t="str">
        <f>'ПРИЛОЖЕНИЕ № 5 (расх)'!F436</f>
        <v>ЖФ223</v>
      </c>
      <c r="G344" s="623"/>
      <c r="H344" s="778">
        <v>1320</v>
      </c>
      <c r="I344" s="204"/>
      <c r="J344" s="93"/>
    </row>
    <row r="345" spans="1:10" s="152" customFormat="1" ht="25.5">
      <c r="A345" s="789" t="s">
        <v>353</v>
      </c>
      <c r="B345" s="514"/>
      <c r="C345" s="83" t="s">
        <v>37</v>
      </c>
      <c r="D345" s="590" t="s">
        <v>35</v>
      </c>
      <c r="E345" s="486" t="str">
        <f>E346</f>
        <v>11030</v>
      </c>
      <c r="F345" s="487" t="str">
        <f>F346</f>
        <v>ЖФ223</v>
      </c>
      <c r="G345" s="621">
        <v>200</v>
      </c>
      <c r="H345" s="779">
        <v>1320</v>
      </c>
      <c r="I345" s="204"/>
      <c r="J345" s="93"/>
    </row>
    <row r="346" spans="1:10" s="152" customFormat="1" ht="25.5">
      <c r="A346" s="311" t="str">
        <f>'ПРИЛОЖЕНИЕ № 5 (расх)'!A438</f>
        <v>Иные закупки товаров, работ и услуг для обеспечения государственных (муниципальных) нужд</v>
      </c>
      <c r="B346" s="153"/>
      <c r="C346" s="83" t="s">
        <v>37</v>
      </c>
      <c r="D346" s="590" t="s">
        <v>35</v>
      </c>
      <c r="E346" s="486" t="str">
        <f>'ПРИЛОЖЕНИЕ № 5 (расх)'!E438</f>
        <v>11030</v>
      </c>
      <c r="F346" s="487" t="str">
        <f>'ПРИЛОЖЕНИЕ № 5 (расх)'!F438</f>
        <v>ЖФ223</v>
      </c>
      <c r="G346" s="590" t="s">
        <v>99</v>
      </c>
      <c r="H346" s="779">
        <v>1320</v>
      </c>
      <c r="I346" s="204"/>
      <c r="J346" s="93"/>
    </row>
    <row r="347" spans="1:10" s="152" customFormat="1" ht="14.25">
      <c r="A347" s="310" t="str">
        <f>'ПРИЛОЖЕНИЕ № 5 (расх)'!A439</f>
        <v>Взносы на капитальный ремонт муниципального жилищного фонда</v>
      </c>
      <c r="B347" s="153"/>
      <c r="C347" s="82" t="s">
        <v>37</v>
      </c>
      <c r="D347" s="623" t="s">
        <v>35</v>
      </c>
      <c r="E347" s="490" t="str">
        <f>'ПРИЛОЖЕНИЕ № 5 (расх)'!E440</f>
        <v>11030</v>
      </c>
      <c r="F347" s="675" t="str">
        <f>'ПРИЛОЖЕНИЕ № 5 (расх)'!F440</f>
        <v>КР000</v>
      </c>
      <c r="G347" s="623"/>
      <c r="H347" s="778">
        <v>2500</v>
      </c>
      <c r="I347" s="204"/>
      <c r="J347" s="93"/>
    </row>
    <row r="348" spans="1:10" s="152" customFormat="1" ht="25.5">
      <c r="A348" s="792" t="s">
        <v>353</v>
      </c>
      <c r="B348" s="153"/>
      <c r="C348" s="83" t="s">
        <v>37</v>
      </c>
      <c r="D348" s="590" t="s">
        <v>35</v>
      </c>
      <c r="E348" s="486" t="str">
        <f>E349</f>
        <v>11030</v>
      </c>
      <c r="F348" s="674" t="str">
        <f>F349</f>
        <v>КР000</v>
      </c>
      <c r="G348" s="621">
        <v>200</v>
      </c>
      <c r="H348" s="779">
        <v>2500</v>
      </c>
      <c r="I348" s="204"/>
      <c r="J348" s="93"/>
    </row>
    <row r="349" spans="1:10" s="152" customFormat="1" ht="25.5">
      <c r="A349" s="690" t="s">
        <v>98</v>
      </c>
      <c r="B349" s="153"/>
      <c r="C349" s="901" t="s">
        <v>37</v>
      </c>
      <c r="D349" s="902" t="s">
        <v>35</v>
      </c>
      <c r="E349" s="504" t="str">
        <f>'ПРИЛОЖЕНИЕ № 5 (расх)'!E441</f>
        <v>11030</v>
      </c>
      <c r="F349" s="503" t="str">
        <f>'ПРИЛОЖЕНИЕ № 5 (расх)'!F441</f>
        <v>КР000</v>
      </c>
      <c r="G349" s="902" t="s">
        <v>99</v>
      </c>
      <c r="H349" s="920">
        <v>2500</v>
      </c>
      <c r="I349" s="256"/>
      <c r="J349" s="93"/>
    </row>
    <row r="350" spans="1:10" s="152" customFormat="1" ht="38.25">
      <c r="A350" s="522" t="str">
        <f>'ПРИЛОЖЕНИЕ № 5 (расх)'!A442</f>
        <v>Реализация муниципальной программы "Обеспечение населения Среднеканского городского округа комфортными условиями проживания на 2017-2021 годы"</v>
      </c>
      <c r="B350" s="832"/>
      <c r="C350" s="196" t="s">
        <v>37</v>
      </c>
      <c r="D350" s="622" t="s">
        <v>35</v>
      </c>
      <c r="E350" s="499" t="str">
        <f>'ПРИЛОЖЕНИЕ № 5 (расх)'!E442</f>
        <v>23000</v>
      </c>
      <c r="F350" s="500" t="str">
        <f>'ПРИЛОЖЕНИЕ № 5 (расх)'!F442</f>
        <v>00000</v>
      </c>
      <c r="G350" s="622"/>
      <c r="H350" s="238">
        <v>18</v>
      </c>
      <c r="I350" s="237"/>
      <c r="J350" s="93"/>
    </row>
    <row r="351" spans="1:10" s="152" customFormat="1" ht="14.25">
      <c r="A351" s="1029" t="s">
        <v>436</v>
      </c>
      <c r="B351" s="832"/>
      <c r="C351" s="196" t="s">
        <v>37</v>
      </c>
      <c r="D351" s="622" t="s">
        <v>35</v>
      </c>
      <c r="E351" s="615">
        <v>23010</v>
      </c>
      <c r="F351" s="500" t="str">
        <f>'ПРИЛОЖЕНИЕ № 5 (расх)'!F443</f>
        <v>00000</v>
      </c>
      <c r="G351" s="622"/>
      <c r="H351" s="238">
        <v>18</v>
      </c>
      <c r="I351" s="237"/>
      <c r="J351" s="93"/>
    </row>
    <row r="352" spans="1:10" s="152" customFormat="1" ht="14.25">
      <c r="A352" s="953" t="str">
        <f>'ПРИЛОЖЕНИЕ № 5 (расх)'!A444</f>
        <v>Капитальные вложения</v>
      </c>
      <c r="B352" s="153"/>
      <c r="C352" s="967" t="s">
        <v>37</v>
      </c>
      <c r="D352" s="730" t="s">
        <v>35</v>
      </c>
      <c r="E352" s="959">
        <v>23010</v>
      </c>
      <c r="F352" s="493" t="str">
        <f>'ПРИЛОЖЕНИЕ № 5 (расх)'!F444</f>
        <v>00310</v>
      </c>
      <c r="G352" s="730"/>
      <c r="H352" s="201">
        <v>18</v>
      </c>
      <c r="I352" s="92"/>
      <c r="J352" s="93"/>
    </row>
    <row r="353" spans="1:10" s="152" customFormat="1" ht="14.25">
      <c r="A353" s="793" t="s">
        <v>365</v>
      </c>
      <c r="B353" s="153"/>
      <c r="C353" s="83" t="s">
        <v>37</v>
      </c>
      <c r="D353" s="590" t="s">
        <v>35</v>
      </c>
      <c r="E353" s="637">
        <v>23010</v>
      </c>
      <c r="F353" s="487" t="str">
        <f>F354</f>
        <v>00310</v>
      </c>
      <c r="G353" s="621">
        <v>400</v>
      </c>
      <c r="H353" s="237">
        <v>18</v>
      </c>
      <c r="I353" s="92"/>
      <c r="J353" s="93"/>
    </row>
    <row r="354" spans="1:10" s="152" customFormat="1" ht="14.25">
      <c r="A354" s="311" t="s">
        <v>211</v>
      </c>
      <c r="B354" s="153"/>
      <c r="C354" s="83" t="s">
        <v>37</v>
      </c>
      <c r="D354" s="590" t="s">
        <v>35</v>
      </c>
      <c r="E354" s="637">
        <v>23010</v>
      </c>
      <c r="F354" s="487" t="str">
        <f>'ПРИЛОЖЕНИЕ № 5 (расх)'!F446</f>
        <v>00310</v>
      </c>
      <c r="G354" s="590" t="s">
        <v>212</v>
      </c>
      <c r="H354" s="237">
        <v>18</v>
      </c>
      <c r="I354" s="92"/>
      <c r="J354" s="93"/>
    </row>
    <row r="355" spans="1:10" s="152" customFormat="1" ht="14.25">
      <c r="A355" s="885" t="s">
        <v>73</v>
      </c>
      <c r="B355" s="153"/>
      <c r="C355" s="921" t="s">
        <v>37</v>
      </c>
      <c r="D355" s="922" t="s">
        <v>38</v>
      </c>
      <c r="E355" s="1185"/>
      <c r="F355" s="1186"/>
      <c r="G355" s="922"/>
      <c r="H355" s="923">
        <v>43463.05</v>
      </c>
      <c r="I355" s="255" t="e">
        <f>#REF!+#REF!+#REF!</f>
        <v>#REF!</v>
      </c>
      <c r="J355" s="93"/>
    </row>
    <row r="356" spans="1:10" s="152" customFormat="1" ht="25.5">
      <c r="A356" s="339" t="str">
        <f>'ПРИЛОЖЕНИЕ № 5 (расх)'!A448</f>
        <v>Реализация муниципальной программы "Комплексное развитие коммунальной инфраструктуры Среднеканского городского округа на 2018-2020 годы"</v>
      </c>
      <c r="B356" s="832"/>
      <c r="C356" s="155" t="s">
        <v>37</v>
      </c>
      <c r="D356" s="653" t="s">
        <v>38</v>
      </c>
      <c r="E356" s="594">
        <v>12000</v>
      </c>
      <c r="F356" s="502" t="s">
        <v>78</v>
      </c>
      <c r="G356" s="653"/>
      <c r="H356" s="218">
        <v>43463.05</v>
      </c>
      <c r="I356" s="400">
        <f>SUM(I399)</f>
        <v>279.1</v>
      </c>
      <c r="J356" s="93"/>
    </row>
    <row r="357" spans="1:10" s="152" customFormat="1" ht="25.5">
      <c r="A357" s="1014" t="str">
        <f>'ПРИЛОЖЕНИЕ № 5 (расх)'!A449</f>
        <v>Расходы на осуществление мероприятий по подготовке к осенне-зимнему отопительному периоду 2017 года, подготовка котельных</v>
      </c>
      <c r="B357" s="832"/>
      <c r="C357" s="681" t="s">
        <v>37</v>
      </c>
      <c r="D357" s="714" t="s">
        <v>38</v>
      </c>
      <c r="E357" s="1015" t="str">
        <f>'ПРИЛОЖЕНИЕ № 5 (расх)'!E449</f>
        <v>12001</v>
      </c>
      <c r="F357" s="655" t="str">
        <f>'ПРИЛОЖЕНИЕ № 5 (расх)'!F449</f>
        <v>00000</v>
      </c>
      <c r="G357" s="963"/>
      <c r="H357" s="226">
        <v>12713.75</v>
      </c>
      <c r="I357" s="400"/>
      <c r="J357" s="93"/>
    </row>
    <row r="358" spans="1:10" s="152" customFormat="1" ht="27">
      <c r="A358" s="966" t="str">
        <f>'ПРИЛОЖЕНИЕ № 5 (расх)'!A450</f>
        <v>Расходы на осуществление мероприятий по подготовке к осенне-зимнему отопительному периоду за счет межбюджетных трансфертов</v>
      </c>
      <c r="B358" s="833"/>
      <c r="C358" s="967" t="s">
        <v>37</v>
      </c>
      <c r="D358" s="730" t="s">
        <v>38</v>
      </c>
      <c r="E358" s="957" t="str">
        <f>'ПРИЛОЖЕНИЕ № 5 (расх)'!E450</f>
        <v>12001</v>
      </c>
      <c r="F358" s="497" t="str">
        <f>'ПРИЛОЖЕНИЕ № 5 (расх)'!F450</f>
        <v>62110</v>
      </c>
      <c r="G358" s="664"/>
      <c r="H358" s="345">
        <v>12600</v>
      </c>
      <c r="I358" s="400"/>
      <c r="J358" s="93"/>
    </row>
    <row r="359" spans="1:10" s="152" customFormat="1" ht="25.5">
      <c r="A359" s="1042" t="str">
        <f>'ПРИЛОЖЕНИЕ № 5 (расх)'!A451</f>
        <v>Закупка товаров, работ и услуг для обеспечения государственных (муниципальных) нужд</v>
      </c>
      <c r="B359" s="832"/>
      <c r="C359" s="83" t="s">
        <v>37</v>
      </c>
      <c r="D359" s="590" t="s">
        <v>38</v>
      </c>
      <c r="E359" s="1043" t="str">
        <f>'ПРИЛОЖЕНИЕ № 5 (расх)'!E451</f>
        <v>12001</v>
      </c>
      <c r="F359" s="702" t="str">
        <f>'ПРИЛОЖЕНИЕ № 5 (расх)'!F451</f>
        <v>62110</v>
      </c>
      <c r="G359" s="954" t="str">
        <f>'ПРИЛОЖЕНИЕ № 5 (расх)'!G451</f>
        <v>200</v>
      </c>
      <c r="H359" s="227">
        <v>2250</v>
      </c>
      <c r="I359" s="400"/>
      <c r="J359" s="93"/>
    </row>
    <row r="360" spans="1:10" s="152" customFormat="1" ht="25.5">
      <c r="A360" s="1042" t="str">
        <f>'ПРИЛОЖЕНИЕ № 5 (расх)'!A452</f>
        <v>Иные закупки товаров, работ и услуг для обеспечения государственных (муниципальных) нужд</v>
      </c>
      <c r="B360" s="832"/>
      <c r="C360" s="83" t="s">
        <v>37</v>
      </c>
      <c r="D360" s="590" t="s">
        <v>38</v>
      </c>
      <c r="E360" s="1043" t="str">
        <f>'ПРИЛОЖЕНИЕ № 5 (расх)'!E452</f>
        <v>12001</v>
      </c>
      <c r="F360" s="702" t="str">
        <f>'ПРИЛОЖЕНИЕ № 5 (расх)'!F452</f>
        <v>62110</v>
      </c>
      <c r="G360" s="954" t="str">
        <f>'ПРИЛОЖЕНИЕ № 5 (расх)'!G452</f>
        <v>240</v>
      </c>
      <c r="H360" s="227">
        <v>2250</v>
      </c>
      <c r="I360" s="400"/>
      <c r="J360" s="93"/>
    </row>
    <row r="361" spans="1:10" s="152" customFormat="1" ht="14.25">
      <c r="A361" s="1042" t="str">
        <f>'ПРИЛОЖЕНИЕ № 5 (расх)'!A453</f>
        <v>Иные бюджетные ассигнования</v>
      </c>
      <c r="B361" s="832"/>
      <c r="C361" s="83" t="s">
        <v>37</v>
      </c>
      <c r="D361" s="590" t="s">
        <v>38</v>
      </c>
      <c r="E361" s="1043" t="str">
        <f>'ПРИЛОЖЕНИЕ № 5 (расх)'!E453</f>
        <v>12001</v>
      </c>
      <c r="F361" s="702" t="str">
        <f>'ПРИЛОЖЕНИЕ № 5 (расх)'!F453</f>
        <v>62110</v>
      </c>
      <c r="G361" s="954" t="str">
        <f>'ПРИЛОЖЕНИЕ № 5 (расх)'!G453</f>
        <v>800</v>
      </c>
      <c r="H361" s="227">
        <v>10350</v>
      </c>
      <c r="I361" s="400"/>
      <c r="J361" s="93"/>
    </row>
    <row r="362" spans="1:10" s="152" customFormat="1" ht="38.25">
      <c r="A362" s="1042" t="str">
        <f>'ПРИЛОЖЕНИЕ № 5 (расх)'!A454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2" s="832"/>
      <c r="C362" s="83" t="s">
        <v>37</v>
      </c>
      <c r="D362" s="590" t="s">
        <v>38</v>
      </c>
      <c r="E362" s="1043" t="str">
        <f>'ПРИЛОЖЕНИЕ № 5 (расх)'!E454</f>
        <v>12001</v>
      </c>
      <c r="F362" s="702" t="str">
        <f>'ПРИЛОЖЕНИЕ № 5 (расх)'!F454</f>
        <v>62110</v>
      </c>
      <c r="G362" s="954" t="str">
        <f>'ПРИЛОЖЕНИЕ № 5 (расх)'!G454</f>
        <v>810</v>
      </c>
      <c r="H362" s="227">
        <v>10350</v>
      </c>
      <c r="I362" s="400"/>
      <c r="J362" s="93"/>
    </row>
    <row r="363" spans="1:10" s="152" customFormat="1" ht="27">
      <c r="A363" s="966" t="str">
        <f>'ПРИЛОЖЕНИЕ № 5 (расх)'!A455</f>
        <v>Расходы на осуществление мероприятий по подготовке к осенне-зимнему отопительному периоду 2017 года, софинансирование</v>
      </c>
      <c r="B363" s="833"/>
      <c r="C363" s="967" t="s">
        <v>37</v>
      </c>
      <c r="D363" s="730" t="s">
        <v>38</v>
      </c>
      <c r="E363" s="957" t="str">
        <f>'ПРИЛОЖЕНИЕ № 5 (расх)'!E455</f>
        <v>12001</v>
      </c>
      <c r="F363" s="497" t="str">
        <f>'ПРИЛОЖЕНИЕ № 5 (расх)'!F455</f>
        <v>S2110</v>
      </c>
      <c r="G363" s="664"/>
      <c r="H363" s="345">
        <v>113.75</v>
      </c>
      <c r="I363" s="400"/>
      <c r="J363" s="93"/>
    </row>
    <row r="364" spans="1:10" s="152" customFormat="1" ht="25.5">
      <c r="A364" s="1042" t="str">
        <f>'ПРИЛОЖЕНИЕ № 5 (расх)'!A456</f>
        <v>Закупка товаров, работ и услуг для обеспечения государственных (муниципальных) нужд</v>
      </c>
      <c r="B364" s="832"/>
      <c r="C364" s="83" t="s">
        <v>37</v>
      </c>
      <c r="D364" s="590" t="s">
        <v>38</v>
      </c>
      <c r="E364" s="1043" t="str">
        <f>'ПРИЛОЖЕНИЕ № 5 (расх)'!E456</f>
        <v>12001</v>
      </c>
      <c r="F364" s="702" t="str">
        <f>'ПРИЛОЖЕНИЕ № 5 (расх)'!F456</f>
        <v>S2110</v>
      </c>
      <c r="G364" s="954" t="str">
        <f>'ПРИЛОЖЕНИЕ № 5 (расх)'!G456</f>
        <v>200</v>
      </c>
      <c r="H364" s="227">
        <v>50</v>
      </c>
      <c r="I364" s="400"/>
      <c r="J364" s="93"/>
    </row>
    <row r="365" spans="1:10" s="152" customFormat="1" ht="25.5">
      <c r="A365" s="1042" t="str">
        <f>'ПРИЛОЖЕНИЕ № 5 (расх)'!A457</f>
        <v>Иные закупки товаров, работ и услуг для обеспечения государственных (муниципальных) нужд</v>
      </c>
      <c r="B365" s="832"/>
      <c r="C365" s="83" t="s">
        <v>37</v>
      </c>
      <c r="D365" s="590" t="s">
        <v>38</v>
      </c>
      <c r="E365" s="1043" t="str">
        <f>'ПРИЛОЖЕНИЕ № 5 (расх)'!E457</f>
        <v>12001</v>
      </c>
      <c r="F365" s="702" t="str">
        <f>'ПРИЛОЖЕНИЕ № 5 (расх)'!F457</f>
        <v>S2110</v>
      </c>
      <c r="G365" s="954" t="str">
        <f>'ПРИЛОЖЕНИЕ № 5 (расх)'!G457</f>
        <v>240</v>
      </c>
      <c r="H365" s="227">
        <v>50</v>
      </c>
      <c r="I365" s="400"/>
      <c r="J365" s="93"/>
    </row>
    <row r="366" spans="1:10" s="152" customFormat="1" ht="14.25">
      <c r="A366" s="1042" t="str">
        <f>'ПРИЛОЖЕНИЕ № 5 (расх)'!A458</f>
        <v>Иные бюджетные ассигнования</v>
      </c>
      <c r="B366" s="832"/>
      <c r="C366" s="83" t="s">
        <v>37</v>
      </c>
      <c r="D366" s="590" t="s">
        <v>38</v>
      </c>
      <c r="E366" s="1043" t="str">
        <f>'ПРИЛОЖЕНИЕ № 5 (расх)'!E458</f>
        <v>12001</v>
      </c>
      <c r="F366" s="702" t="str">
        <f>'ПРИЛОЖЕНИЕ № 5 (расх)'!F458</f>
        <v>S2110</v>
      </c>
      <c r="G366" s="954" t="str">
        <f>'ПРИЛОЖЕНИЕ № 5 (расх)'!G458</f>
        <v>800</v>
      </c>
      <c r="H366" s="227">
        <v>63.75</v>
      </c>
      <c r="I366" s="400"/>
      <c r="J366" s="93"/>
    </row>
    <row r="367" spans="1:10" s="152" customFormat="1" ht="38.25">
      <c r="A367" s="1042" t="str">
        <f>'ПРИЛОЖЕНИЕ № 5 (расх)'!A459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7" s="832"/>
      <c r="C367" s="83" t="s">
        <v>37</v>
      </c>
      <c r="D367" s="590" t="s">
        <v>38</v>
      </c>
      <c r="E367" s="1043" t="str">
        <f>'ПРИЛОЖЕНИЕ № 5 (расх)'!E459</f>
        <v>12001</v>
      </c>
      <c r="F367" s="702" t="str">
        <f>'ПРИЛОЖЕНИЕ № 5 (расх)'!F458</f>
        <v>S2110</v>
      </c>
      <c r="G367" s="954" t="str">
        <f>'ПРИЛОЖЕНИЕ № 5 (расх)'!G459</f>
        <v>810</v>
      </c>
      <c r="H367" s="227">
        <v>63.75</v>
      </c>
      <c r="I367" s="400"/>
      <c r="J367" s="93"/>
    </row>
    <row r="368" spans="1:10" s="152" customFormat="1" ht="25.5">
      <c r="A368" s="1014" t="str">
        <f>'ПРИЛОЖЕНИЕ № 5 (расх)'!A460</f>
        <v>Расходы на осуществление мероприятий по подготовке к осенне-зимнему отопительному периоду, подготовка водопроводных сетей и водозаборов</v>
      </c>
      <c r="B368" s="832"/>
      <c r="C368" s="196" t="s">
        <v>37</v>
      </c>
      <c r="D368" s="622" t="s">
        <v>38</v>
      </c>
      <c r="E368" s="1015" t="str">
        <f>'ПРИЛОЖЕНИЕ № 5 (расх)'!E460</f>
        <v>12003</v>
      </c>
      <c r="F368" s="655" t="str">
        <f>'ПРИЛОЖЕНИЕ № 5 (расх)'!F460</f>
        <v>00000</v>
      </c>
      <c r="G368" s="963"/>
      <c r="H368" s="226">
        <v>1619.1</v>
      </c>
      <c r="I368" s="400"/>
      <c r="J368" s="93"/>
    </row>
    <row r="369" spans="1:10" s="152" customFormat="1" ht="27">
      <c r="A369" s="966" t="str">
        <f>'ПРИЛОЖЕНИЕ № 5 (расх)'!A461</f>
        <v>Расходы на осуществление мероприятий по подготовке к осенне-зимнему отопительному периоду за счет межбюджетных трансфертов</v>
      </c>
      <c r="B369" s="833"/>
      <c r="C369" s="82" t="s">
        <v>37</v>
      </c>
      <c r="D369" s="623" t="s">
        <v>38</v>
      </c>
      <c r="E369" s="957" t="str">
        <f>'ПРИЛОЖЕНИЕ № 5 (расх)'!E461</f>
        <v>12003</v>
      </c>
      <c r="F369" s="497" t="str">
        <f>'ПРИЛОЖЕНИЕ № 5 (расх)'!F461</f>
        <v>62110</v>
      </c>
      <c r="G369" s="664"/>
      <c r="H369" s="345">
        <v>1619.1</v>
      </c>
      <c r="I369" s="400"/>
      <c r="J369" s="93"/>
    </row>
    <row r="370" spans="1:10" s="152" customFormat="1" ht="25.5">
      <c r="A370" s="1042" t="str">
        <f>'ПРИЛОЖЕНИЕ № 5 (расх)'!A462</f>
        <v>Закупка товаров, работ и услуг для обеспечения государственных (муниципальных) нужд</v>
      </c>
      <c r="B370" s="832"/>
      <c r="C370" s="83" t="s">
        <v>37</v>
      </c>
      <c r="D370" s="590" t="s">
        <v>38</v>
      </c>
      <c r="E370" s="1043" t="str">
        <f>'ПРИЛОЖЕНИЕ № 5 (расх)'!E462</f>
        <v>12003</v>
      </c>
      <c r="F370" s="702" t="str">
        <f>'ПРИЛОЖЕНИЕ № 5 (расх)'!F462</f>
        <v>62110</v>
      </c>
      <c r="G370" s="954" t="str">
        <f>'ПРИЛОЖЕНИЕ № 5 (расх)'!G462</f>
        <v>200</v>
      </c>
      <c r="H370" s="227">
        <v>1619.1</v>
      </c>
      <c r="I370" s="400"/>
      <c r="J370" s="93"/>
    </row>
    <row r="371" spans="1:10" s="152" customFormat="1" ht="25.5">
      <c r="A371" s="1042" t="str">
        <f>'ПРИЛОЖЕНИЕ № 5 (расх)'!A463</f>
        <v>Иные закупки товаров, работ и услуг для обеспечения государственных (муниципальных) нужд</v>
      </c>
      <c r="B371" s="832"/>
      <c r="C371" s="83" t="s">
        <v>37</v>
      </c>
      <c r="D371" s="590" t="s">
        <v>38</v>
      </c>
      <c r="E371" s="1043" t="str">
        <f>'ПРИЛОЖЕНИЕ № 5 (расх)'!E463</f>
        <v>12003</v>
      </c>
      <c r="F371" s="702" t="str">
        <f>'ПРИЛОЖЕНИЕ № 5 (расх)'!F463</f>
        <v>62110</v>
      </c>
      <c r="G371" s="954" t="str">
        <f>'ПРИЛОЖЕНИЕ № 5 (расх)'!G463</f>
        <v>240</v>
      </c>
      <c r="H371" s="227">
        <v>1619.1</v>
      </c>
      <c r="I371" s="400"/>
      <c r="J371" s="93"/>
    </row>
    <row r="372" spans="1:10" s="152" customFormat="1" ht="15">
      <c r="A372" s="966" t="str">
        <f>'ПРИЛОЖЕНИЕ № 5 (расх)'!A286</f>
        <v>Приобретение специализированного транспорта</v>
      </c>
      <c r="B372" s="833"/>
      <c r="C372" s="967" t="s">
        <v>37</v>
      </c>
      <c r="D372" s="730" t="s">
        <v>38</v>
      </c>
      <c r="E372" s="957" t="str">
        <f>'ПРИЛОЖЕНИЕ № 5 (расх)'!E286</f>
        <v>12006</v>
      </c>
      <c r="F372" s="497" t="str">
        <f>'ПРИЛОЖЕНИЕ № 5 (расх)'!F286</f>
        <v>00000</v>
      </c>
      <c r="G372" s="664"/>
      <c r="H372" s="345">
        <v>4162.7</v>
      </c>
      <c r="I372" s="400"/>
      <c r="J372" s="93"/>
    </row>
    <row r="373" spans="1:10" s="152" customFormat="1" ht="15">
      <c r="A373" s="966" t="str">
        <f>'ПРИЛОЖЕНИЕ № 5 (расх)'!A287</f>
        <v>Приобретение транспорта</v>
      </c>
      <c r="B373" s="833"/>
      <c r="C373" s="82" t="s">
        <v>37</v>
      </c>
      <c r="D373" s="623" t="s">
        <v>38</v>
      </c>
      <c r="E373" s="957" t="str">
        <f>'ПРИЛОЖЕНИЕ № 5 (расх)'!E287</f>
        <v>12006</v>
      </c>
      <c r="F373" s="497" t="str">
        <f>'ПРИЛОЖЕНИЕ № 5 (расх)'!F287</f>
        <v>00502</v>
      </c>
      <c r="G373" s="664"/>
      <c r="H373" s="345">
        <v>4162.7</v>
      </c>
      <c r="I373" s="400"/>
      <c r="J373" s="93"/>
    </row>
    <row r="374" spans="1:10" s="152" customFormat="1" ht="25.5">
      <c r="A374" s="1042" t="str">
        <f>'ПРИЛОЖЕНИЕ № 5 (расх)'!A288</f>
        <v>Закупка товаров, работ и услуг для обеспечения государственных (муниципальных) нужд</v>
      </c>
      <c r="B374" s="832"/>
      <c r="C374" s="83" t="s">
        <v>37</v>
      </c>
      <c r="D374" s="590" t="s">
        <v>38</v>
      </c>
      <c r="E374" s="1043" t="str">
        <f>'ПРИЛОЖЕНИЕ № 5 (расх)'!E288</f>
        <v>12006</v>
      </c>
      <c r="F374" s="702" t="str">
        <f>'ПРИЛОЖЕНИЕ № 5 (расх)'!F288</f>
        <v>00502</v>
      </c>
      <c r="G374" s="954" t="str">
        <f>'ПРИЛОЖЕНИЕ № 5 (расх)'!G288</f>
        <v>200</v>
      </c>
      <c r="H374" s="227">
        <v>4162.7</v>
      </c>
      <c r="I374" s="400"/>
      <c r="J374" s="93"/>
    </row>
    <row r="375" spans="1:10" s="152" customFormat="1" ht="25.5">
      <c r="A375" s="1042" t="str">
        <f>'ПРИЛОЖЕНИЕ № 5 (расх)'!A289</f>
        <v>Иные закупки товаров, работ и услуг для обеспечения государственных (муниципальных) нужд</v>
      </c>
      <c r="B375" s="832"/>
      <c r="C375" s="83" t="s">
        <v>37</v>
      </c>
      <c r="D375" s="590" t="s">
        <v>38</v>
      </c>
      <c r="E375" s="1043" t="str">
        <f>'ПРИЛОЖЕНИЕ № 5 (расх)'!E289</f>
        <v>12006</v>
      </c>
      <c r="F375" s="702" t="str">
        <f>'ПРИЛОЖЕНИЕ № 5 (расх)'!F289</f>
        <v>00502</v>
      </c>
      <c r="G375" s="954" t="str">
        <f>'ПРИЛОЖЕНИЕ № 5 (расх)'!G289</f>
        <v>240</v>
      </c>
      <c r="H375" s="227">
        <v>4162.7</v>
      </c>
      <c r="I375" s="400"/>
      <c r="J375" s="93"/>
    </row>
    <row r="376" spans="1:10" s="152" customFormat="1" ht="25.5">
      <c r="A376" s="1014" t="str">
        <f>'ПРИЛОЖЕНИЕ № 5 (расх)'!A464</f>
        <v>Расходы на осуществление мероприятий по подготовке к осенне-зимнему отопительному периоду, подготовка котельных</v>
      </c>
      <c r="B376" s="832"/>
      <c r="C376" s="681" t="s">
        <v>37</v>
      </c>
      <c r="D376" s="714" t="s">
        <v>38</v>
      </c>
      <c r="E376" s="1015" t="str">
        <f>'ПРИЛОЖЕНИЕ № 5 (расх)'!E464</f>
        <v>12010</v>
      </c>
      <c r="F376" s="655" t="str">
        <f>'ПРИЛОЖЕНИЕ № 5 (расх)'!F464</f>
        <v>00000</v>
      </c>
      <c r="G376" s="963"/>
      <c r="H376" s="226">
        <v>16845</v>
      </c>
      <c r="I376" s="400"/>
      <c r="J376" s="93"/>
    </row>
    <row r="377" spans="1:10" s="152" customFormat="1" ht="21.75" customHeight="1">
      <c r="A377" s="984" t="str">
        <f>'ПРИЛОЖЕНИЕ № 5 (расх)'!A465</f>
        <v>Мероприятия в рамках реализации муниципальных программ</v>
      </c>
      <c r="B377" s="153"/>
      <c r="C377" s="967" t="s">
        <v>37</v>
      </c>
      <c r="D377" s="730" t="s">
        <v>38</v>
      </c>
      <c r="E377" s="492" t="str">
        <f>'ПРИЛОЖЕНИЕ № 5 (расх)'!E465</f>
        <v>12010</v>
      </c>
      <c r="F377" s="493" t="str">
        <f>'ПРИЛОЖЕНИЕ № 5 (расх)'!F465</f>
        <v>10000</v>
      </c>
      <c r="G377" s="730"/>
      <c r="H377" s="201">
        <v>16845</v>
      </c>
      <c r="I377" s="84">
        <f>SUM(I379)</f>
        <v>0</v>
      </c>
      <c r="J377" s="93"/>
    </row>
    <row r="378" spans="1:10" s="152" customFormat="1" ht="25.5">
      <c r="A378" s="792" t="s">
        <v>353</v>
      </c>
      <c r="B378" s="153"/>
      <c r="C378" s="83" t="s">
        <v>37</v>
      </c>
      <c r="D378" s="590" t="s">
        <v>38</v>
      </c>
      <c r="E378" s="486" t="str">
        <f>'ПРИЛОЖЕНИЕ № 5 (расх)'!E466</f>
        <v>12010</v>
      </c>
      <c r="F378" s="487" t="str">
        <f>'ПРИЛОЖЕНИЕ № 5 (расх)'!F466</f>
        <v>10000</v>
      </c>
      <c r="G378" s="621">
        <v>200</v>
      </c>
      <c r="H378" s="237">
        <v>16845</v>
      </c>
      <c r="I378" s="84"/>
      <c r="J378" s="93"/>
    </row>
    <row r="379" spans="1:10" s="152" customFormat="1" ht="25.5">
      <c r="A379" s="311" t="s">
        <v>98</v>
      </c>
      <c r="B379" s="153"/>
      <c r="C379" s="83" t="s">
        <v>37</v>
      </c>
      <c r="D379" s="590" t="s">
        <v>38</v>
      </c>
      <c r="E379" s="486" t="str">
        <f>'ПРИЛОЖЕНИЕ № 5 (расх)'!E467</f>
        <v>12010</v>
      </c>
      <c r="F379" s="487" t="str">
        <f>'ПРИЛОЖЕНИЕ № 5 (расх)'!F467</f>
        <v>10000</v>
      </c>
      <c r="G379" s="621" t="s">
        <v>99</v>
      </c>
      <c r="H379" s="237">
        <v>16845</v>
      </c>
      <c r="I379" s="92"/>
      <c r="J379" s="93"/>
    </row>
    <row r="380" spans="1:10" s="152" customFormat="1" ht="25.5">
      <c r="A380" s="522" t="str">
        <f>'ПРИЛОЖЕНИЕ № 5 (расх)'!A468</f>
        <v>Расходы на осуществление мероприятий по подготовке к осенне-зимнему отопительному периоду, подготовка котельны, софинансирование</v>
      </c>
      <c r="B380" s="153"/>
      <c r="C380" s="681" t="s">
        <v>37</v>
      </c>
      <c r="D380" s="714" t="s">
        <v>38</v>
      </c>
      <c r="E380" s="499" t="str">
        <f>'ПРИЛОЖЕНИЕ № 5 (расх)'!E468</f>
        <v>12011</v>
      </c>
      <c r="F380" s="500" t="str">
        <f>'ПРИЛОЖЕНИЕ № 5 (расх)'!F468</f>
        <v>00000</v>
      </c>
      <c r="G380" s="705"/>
      <c r="H380" s="238">
        <v>13.98</v>
      </c>
      <c r="I380" s="92"/>
      <c r="J380" s="93"/>
    </row>
    <row r="381" spans="1:10" s="152" customFormat="1" ht="15">
      <c r="A381" s="310" t="str">
        <f>'ПРИЛОЖЕНИЕ № 5 (расх)'!A469</f>
        <v>Мероприятия в рамках реализации муниципальных программ</v>
      </c>
      <c r="B381" s="514"/>
      <c r="C381" s="967" t="s">
        <v>37</v>
      </c>
      <c r="D381" s="730" t="s">
        <v>38</v>
      </c>
      <c r="E381" s="490" t="str">
        <f>'ПРИЛОЖЕНИЕ № 5 (расх)'!E469</f>
        <v>12011</v>
      </c>
      <c r="F381" s="491" t="str">
        <f>'ПРИЛОЖЕНИЕ № 5 (расх)'!F469</f>
        <v>10000</v>
      </c>
      <c r="G381" s="624"/>
      <c r="H381" s="236">
        <v>13.98</v>
      </c>
      <c r="I381" s="92"/>
      <c r="J381" s="93"/>
    </row>
    <row r="382" spans="1:10" s="152" customFormat="1" ht="25.5">
      <c r="A382" s="311" t="str">
        <f>'ПРИЛОЖЕНИЕ № 5 (расх)'!A470</f>
        <v>Закупка товаров, работ и услуг для обеспечения государственных (муниципальных) нужд</v>
      </c>
      <c r="B382" s="153"/>
      <c r="C382" s="83" t="s">
        <v>37</v>
      </c>
      <c r="D382" s="590" t="s">
        <v>38</v>
      </c>
      <c r="E382" s="486" t="str">
        <f>'ПРИЛОЖЕНИЕ № 5 (расх)'!E470</f>
        <v>12011</v>
      </c>
      <c r="F382" s="487" t="str">
        <f>'ПРИЛОЖЕНИЕ № 5 (расх)'!F470</f>
        <v>10000</v>
      </c>
      <c r="G382" s="621" t="str">
        <f>'ПРИЛОЖЕНИЕ № 5 (расх)'!G474</f>
        <v>200</v>
      </c>
      <c r="H382" s="237">
        <v>13.98</v>
      </c>
      <c r="I382" s="92"/>
      <c r="J382" s="93"/>
    </row>
    <row r="383" spans="1:10" s="152" customFormat="1" ht="25.5">
      <c r="A383" s="311" t="str">
        <f>'ПРИЛОЖЕНИЕ № 5 (расх)'!A471</f>
        <v>Иные закупки товаров, работ и услуг для обеспечения государственных (муниципальных) нужд</v>
      </c>
      <c r="B383" s="153"/>
      <c r="C383" s="83" t="s">
        <v>37</v>
      </c>
      <c r="D383" s="590" t="s">
        <v>38</v>
      </c>
      <c r="E383" s="486" t="str">
        <f>'ПРИЛОЖЕНИЕ № 5 (расх)'!E471</f>
        <v>12011</v>
      </c>
      <c r="F383" s="487" t="str">
        <f>'ПРИЛОЖЕНИЕ № 5 (расх)'!F471</f>
        <v>10000</v>
      </c>
      <c r="G383" s="621" t="str">
        <f>'ПРИЛОЖЕНИЕ № 5 (расх)'!G475</f>
        <v>240</v>
      </c>
      <c r="H383" s="237">
        <v>13.98</v>
      </c>
      <c r="I383" s="92"/>
      <c r="J383" s="93"/>
    </row>
    <row r="384" spans="1:10" s="152" customFormat="1" ht="25.5">
      <c r="A384" s="474" t="str">
        <f>'ПРИЛОЖЕНИЕ № 5 (расх)'!A472</f>
        <v>Расходы на осуществление мероприятий по подготовке к осенне-зимнему отопительному периоду, подготовка тепловых сетей</v>
      </c>
      <c r="B384" s="153"/>
      <c r="C384" s="196" t="s">
        <v>37</v>
      </c>
      <c r="D384" s="622" t="s">
        <v>38</v>
      </c>
      <c r="E384" s="499" t="str">
        <f>'ПРИЛОЖЕНИЕ № 5 (расх)'!E472</f>
        <v>12020</v>
      </c>
      <c r="F384" s="500" t="str">
        <f>'ПРИЛОЖЕНИЕ № 5 (расх)'!F472</f>
        <v>00000</v>
      </c>
      <c r="G384" s="705"/>
      <c r="H384" s="772">
        <v>3155</v>
      </c>
      <c r="I384" s="257"/>
      <c r="J384" s="93"/>
    </row>
    <row r="385" spans="1:10" s="152" customFormat="1" ht="14.25">
      <c r="A385" s="310" t="str">
        <f>'ПРИЛОЖЕНИЕ № 5 (расх)'!A473</f>
        <v>Мероприятия в рамках реализации муниципальных программ</v>
      </c>
      <c r="B385" s="153"/>
      <c r="C385" s="82" t="s">
        <v>37</v>
      </c>
      <c r="D385" s="623" t="s">
        <v>38</v>
      </c>
      <c r="E385" s="490" t="str">
        <f>'ПРИЛОЖЕНИЕ № 5 (расх)'!E473</f>
        <v>12020</v>
      </c>
      <c r="F385" s="491" t="str">
        <f>'ПРИЛОЖЕНИЕ № 5 (расх)'!F473</f>
        <v>10000</v>
      </c>
      <c r="G385" s="624"/>
      <c r="H385" s="236">
        <v>3155</v>
      </c>
      <c r="I385" s="257"/>
      <c r="J385" s="93"/>
    </row>
    <row r="386" spans="1:10" s="152" customFormat="1" ht="25.5">
      <c r="A386" s="792" t="s">
        <v>353</v>
      </c>
      <c r="B386" s="153"/>
      <c r="C386" s="83" t="s">
        <v>37</v>
      </c>
      <c r="D386" s="590" t="s">
        <v>38</v>
      </c>
      <c r="E386" s="486" t="str">
        <f>'ПРИЛОЖЕНИЕ № 5 (расх)'!E474</f>
        <v>12020</v>
      </c>
      <c r="F386" s="487" t="str">
        <f>'ПРИЛОЖЕНИЕ № 5 (расх)'!F474</f>
        <v>10000</v>
      </c>
      <c r="G386" s="621">
        <v>200</v>
      </c>
      <c r="H386" s="237">
        <v>3155</v>
      </c>
      <c r="I386" s="257"/>
      <c r="J386" s="93"/>
    </row>
    <row r="387" spans="1:10" s="152" customFormat="1" ht="25.5">
      <c r="A387" s="311" t="s">
        <v>98</v>
      </c>
      <c r="B387" s="153"/>
      <c r="C387" s="83" t="s">
        <v>37</v>
      </c>
      <c r="D387" s="590" t="s">
        <v>38</v>
      </c>
      <c r="E387" s="486" t="str">
        <f>'ПРИЛОЖЕНИЕ № 5 (расх)'!E475</f>
        <v>12020</v>
      </c>
      <c r="F387" s="487" t="str">
        <f>'ПРИЛОЖЕНИЕ № 5 (расх)'!F475</f>
        <v>10000</v>
      </c>
      <c r="G387" s="621" t="s">
        <v>99</v>
      </c>
      <c r="H387" s="237">
        <v>3155</v>
      </c>
      <c r="I387" s="257"/>
      <c r="J387" s="93"/>
    </row>
    <row r="388" spans="1:10" s="152" customFormat="1" ht="25.5">
      <c r="A388" s="522" t="str">
        <f>'ПРИЛОЖЕНИЕ № 5 (расх)'!A476</f>
        <v>Расходы на осуществление мероприятий по подготовке к осенне-зимнему отопительному периоду, подготовка тепловых сетей, софинансирование</v>
      </c>
      <c r="B388" s="832"/>
      <c r="C388" s="196" t="s">
        <v>37</v>
      </c>
      <c r="D388" s="622" t="s">
        <v>38</v>
      </c>
      <c r="E388" s="499" t="str">
        <f>'ПРИЛОЖЕНИЕ № 5 (расх)'!E476</f>
        <v>12021</v>
      </c>
      <c r="F388" s="500" t="str">
        <f>'ПРИЛОЖЕНИЕ № 5 (расх)'!F472</f>
        <v>00000</v>
      </c>
      <c r="G388" s="705"/>
      <c r="H388" s="238">
        <v>3.53</v>
      </c>
      <c r="I388" s="1085"/>
      <c r="J388" s="93"/>
    </row>
    <row r="389" spans="1:10" s="152" customFormat="1" ht="15">
      <c r="A389" s="310" t="str">
        <f>'ПРИЛОЖЕНИЕ № 5 (расх)'!A477</f>
        <v>Мероприятия в рамках реализации муниципальных программ</v>
      </c>
      <c r="B389" s="833"/>
      <c r="C389" s="82" t="s">
        <v>37</v>
      </c>
      <c r="D389" s="623" t="s">
        <v>38</v>
      </c>
      <c r="E389" s="490" t="str">
        <f>'ПРИЛОЖЕНИЕ № 5 (расх)'!E477</f>
        <v>12021</v>
      </c>
      <c r="F389" s="491" t="str">
        <f>'ПРИЛОЖЕНИЕ № 5 (расх)'!F473</f>
        <v>10000</v>
      </c>
      <c r="G389" s="624"/>
      <c r="H389" s="236">
        <v>3.53</v>
      </c>
      <c r="I389" s="1085"/>
      <c r="J389" s="93"/>
    </row>
    <row r="390" spans="1:10" s="152" customFormat="1" ht="25.5">
      <c r="A390" s="311" t="str">
        <f>'ПРИЛОЖЕНИЕ № 5 (расх)'!A478</f>
        <v>Закупка товаров, работ и услуг для обеспечения государственных (муниципальных) нужд</v>
      </c>
      <c r="B390" s="832"/>
      <c r="C390" s="83" t="s">
        <v>37</v>
      </c>
      <c r="D390" s="590" t="s">
        <v>38</v>
      </c>
      <c r="E390" s="486" t="str">
        <f>'ПРИЛОЖЕНИЕ № 5 (расх)'!E478</f>
        <v>12021</v>
      </c>
      <c r="F390" s="487" t="str">
        <f>'ПРИЛОЖЕНИЕ № 5 (расх)'!F474</f>
        <v>10000</v>
      </c>
      <c r="G390" s="621" t="str">
        <f>'ПРИЛОЖЕНИЕ № 5 (расх)'!G474</f>
        <v>200</v>
      </c>
      <c r="H390" s="237">
        <v>3.53</v>
      </c>
      <c r="I390" s="1085"/>
      <c r="J390" s="93"/>
    </row>
    <row r="391" spans="1:10" s="152" customFormat="1" ht="25.5">
      <c r="A391" s="311" t="str">
        <f>'ПРИЛОЖЕНИЕ № 5 (расх)'!A479</f>
        <v>Иные закупки товаров, работ и услуг для обеспечения государственных (муниципальных) нужд</v>
      </c>
      <c r="B391" s="832"/>
      <c r="C391" s="83" t="s">
        <v>37</v>
      </c>
      <c r="D391" s="590" t="s">
        <v>38</v>
      </c>
      <c r="E391" s="486" t="str">
        <f>'ПРИЛОЖЕНИЕ № 5 (расх)'!E479</f>
        <v>12021</v>
      </c>
      <c r="F391" s="487" t="str">
        <f>'ПРИЛОЖЕНИЕ № 5 (расх)'!F475</f>
        <v>10000</v>
      </c>
      <c r="G391" s="621" t="str">
        <f>'ПРИЛОЖЕНИЕ № 5 (расх)'!G475</f>
        <v>240</v>
      </c>
      <c r="H391" s="237">
        <v>3.53</v>
      </c>
      <c r="I391" s="1085"/>
      <c r="J391" s="93"/>
    </row>
    <row r="392" spans="1:10" s="152" customFormat="1" ht="14.25">
      <c r="A392" s="339" t="str">
        <f>'ПРИЛОЖЕНИЕ № 5 (расх)'!A480</f>
        <v>Водоснабжение населения</v>
      </c>
      <c r="B392" s="832"/>
      <c r="C392" s="155" t="s">
        <v>37</v>
      </c>
      <c r="D392" s="653" t="s">
        <v>38</v>
      </c>
      <c r="E392" s="501" t="str">
        <f>'ПРИЛОЖЕНИЕ № 5 (расх)'!E480</f>
        <v>12040</v>
      </c>
      <c r="F392" s="502" t="str">
        <f>'ПРИЛОЖЕНИЕ № 5 (расх)'!F480</f>
        <v>00000</v>
      </c>
      <c r="G392" s="703"/>
      <c r="H392" s="218">
        <v>1900</v>
      </c>
      <c r="I392" s="400"/>
      <c r="J392" s="93"/>
    </row>
    <row r="393" spans="1:10" s="152" customFormat="1" ht="14.25">
      <c r="A393" s="966" t="str">
        <f>'ПРИЛОЖЕНИЕ № 5 (расх)'!A481</f>
        <v>Мероприятия в рамках реализации муниципальных программ</v>
      </c>
      <c r="B393" s="153"/>
      <c r="C393" s="613" t="s">
        <v>37</v>
      </c>
      <c r="D393" s="728" t="s">
        <v>38</v>
      </c>
      <c r="E393" s="496" t="str">
        <f>'ПРИЛОЖЕНИЕ № 5 (расх)'!E481</f>
        <v>12040</v>
      </c>
      <c r="F393" s="497" t="str">
        <f>'ПРИЛОЖЕНИЕ № 5 (расх)'!F481</f>
        <v>10000</v>
      </c>
      <c r="G393" s="710"/>
      <c r="H393" s="345">
        <v>1900</v>
      </c>
      <c r="I393" s="39"/>
      <c r="J393" s="93"/>
    </row>
    <row r="394" spans="1:10" s="152" customFormat="1" ht="14.25">
      <c r="A394" s="688" t="s">
        <v>357</v>
      </c>
      <c r="B394" s="153"/>
      <c r="C394" s="83" t="s">
        <v>37</v>
      </c>
      <c r="D394" s="590" t="s">
        <v>38</v>
      </c>
      <c r="E394" s="488" t="str">
        <f>E395</f>
        <v>12040</v>
      </c>
      <c r="F394" s="498" t="str">
        <f>F395</f>
        <v>10000</v>
      </c>
      <c r="G394" s="586">
        <v>800</v>
      </c>
      <c r="H394" s="399">
        <v>1900</v>
      </c>
      <c r="I394" s="39"/>
      <c r="J394" s="93"/>
    </row>
    <row r="395" spans="1:10" s="152" customFormat="1" ht="38.25">
      <c r="A395" s="924" t="str">
        <f>'ПРИЛОЖЕНИЕ № 5 (расх)'!A483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5" s="153"/>
      <c r="C395" s="886" t="s">
        <v>37</v>
      </c>
      <c r="D395" s="887" t="s">
        <v>38</v>
      </c>
      <c r="E395" s="708" t="str">
        <f>'ПРИЛОЖЕНИЕ № 5 (расх)'!E483</f>
        <v>12040</v>
      </c>
      <c r="F395" s="709" t="str">
        <f>'ПРИЛОЖЕНИЕ № 5 (расх)'!F483</f>
        <v>10000</v>
      </c>
      <c r="G395" s="893" t="s">
        <v>70</v>
      </c>
      <c r="H395" s="890">
        <v>1900</v>
      </c>
      <c r="I395" s="39"/>
      <c r="J395" s="93"/>
    </row>
    <row r="396" spans="1:10" s="466" customFormat="1" ht="15">
      <c r="A396" s="339" t="str">
        <f>'ПРИЛОЖЕНИЕ № 5 (расх)'!A484</f>
        <v>Содержание бани</v>
      </c>
      <c r="B396" s="833"/>
      <c r="C396" s="155" t="s">
        <v>37</v>
      </c>
      <c r="D396" s="653" t="s">
        <v>38</v>
      </c>
      <c r="E396" s="501" t="str">
        <f>'ПРИЛОЖЕНИЕ № 5 (расх)'!E484</f>
        <v>12050</v>
      </c>
      <c r="F396" s="500" t="str">
        <f>'ПРИЛОЖЕНИЕ № 5 (расх)'!F484</f>
        <v>00000</v>
      </c>
      <c r="G396" s="703"/>
      <c r="H396" s="218">
        <v>3049.99</v>
      </c>
      <c r="I396" s="400">
        <f>I399</f>
        <v>279.1</v>
      </c>
      <c r="J396" s="154"/>
    </row>
    <row r="397" spans="1:10" s="466" customFormat="1" ht="15">
      <c r="A397" s="966" t="str">
        <f>'ПРИЛОЖЕНИЕ № 5 (расх)'!A485</f>
        <v>Мероприятия в рамках реализации муниципальных программ</v>
      </c>
      <c r="B397" s="514"/>
      <c r="C397" s="613" t="s">
        <v>37</v>
      </c>
      <c r="D397" s="728" t="s">
        <v>38</v>
      </c>
      <c r="E397" s="496" t="str">
        <f>'ПРИЛОЖЕНИЕ № 5 (расх)'!E485</f>
        <v>12050</v>
      </c>
      <c r="F397" s="493" t="str">
        <f>'ПРИЛОЖЕНИЕ № 5 (расх)'!F486</f>
        <v>10000</v>
      </c>
      <c r="G397" s="710"/>
      <c r="H397" s="345">
        <v>3049.99</v>
      </c>
      <c r="I397" s="39"/>
      <c r="J397" s="154"/>
    </row>
    <row r="398" spans="1:10" s="466" customFormat="1" ht="25.5">
      <c r="A398" s="792" t="s">
        <v>353</v>
      </c>
      <c r="B398" s="514"/>
      <c r="C398" s="83" t="s">
        <v>37</v>
      </c>
      <c r="D398" s="590" t="s">
        <v>38</v>
      </c>
      <c r="E398" s="488" t="str">
        <f>'ПРИЛОЖЕНИЕ № 5 (расх)'!E486</f>
        <v>12050</v>
      </c>
      <c r="F398" s="487" t="str">
        <f>F399</f>
        <v>10000</v>
      </c>
      <c r="G398" s="586">
        <v>200</v>
      </c>
      <c r="H398" s="399">
        <v>49.99</v>
      </c>
      <c r="I398" s="39"/>
      <c r="J398" s="154"/>
    </row>
    <row r="399" spans="1:10" s="152" customFormat="1" ht="25.5">
      <c r="A399" s="311" t="s">
        <v>98</v>
      </c>
      <c r="B399" s="153"/>
      <c r="C399" s="43" t="s">
        <v>37</v>
      </c>
      <c r="D399" s="507" t="s">
        <v>38</v>
      </c>
      <c r="E399" s="488" t="str">
        <f>'ПРИЛОЖЕНИЕ № 5 (расх)'!E487</f>
        <v>12050</v>
      </c>
      <c r="F399" s="487" t="str">
        <f>'ПРИЛОЖЕНИЕ № 5 (расх)'!F487</f>
        <v>10000</v>
      </c>
      <c r="G399" s="586" t="s">
        <v>99</v>
      </c>
      <c r="H399" s="399">
        <v>49.99</v>
      </c>
      <c r="I399" s="40">
        <f>'[1]704'!$F$31/1000</f>
        <v>279.1</v>
      </c>
      <c r="J399" s="93"/>
    </row>
    <row r="400" spans="1:10" s="152" customFormat="1" ht="14.25">
      <c r="A400" s="688" t="s">
        <v>357</v>
      </c>
      <c r="B400" s="153"/>
      <c r="C400" s="83" t="s">
        <v>37</v>
      </c>
      <c r="D400" s="590" t="s">
        <v>38</v>
      </c>
      <c r="E400" s="488" t="str">
        <f>'ПРИЛОЖЕНИЕ № 5 (расх)'!E488</f>
        <v>12050</v>
      </c>
      <c r="F400" s="487" t="str">
        <f>F401</f>
        <v>10000</v>
      </c>
      <c r="G400" s="586">
        <v>800</v>
      </c>
      <c r="H400" s="399">
        <v>3000</v>
      </c>
      <c r="I400" s="40"/>
      <c r="J400" s="93"/>
    </row>
    <row r="401" spans="1:10" s="152" customFormat="1" ht="38.25">
      <c r="A401" s="311" t="s">
        <v>159</v>
      </c>
      <c r="B401" s="153"/>
      <c r="C401" s="43" t="s">
        <v>37</v>
      </c>
      <c r="D401" s="507" t="s">
        <v>38</v>
      </c>
      <c r="E401" s="488" t="str">
        <f>'ПРИЛОЖЕНИЕ № 5 (расх)'!E489</f>
        <v>12050</v>
      </c>
      <c r="F401" s="487" t="str">
        <f>'ПРИЛОЖЕНИЕ № 5 (расх)'!F489</f>
        <v>10000</v>
      </c>
      <c r="G401" s="507" t="s">
        <v>70</v>
      </c>
      <c r="H401" s="774">
        <v>3000</v>
      </c>
      <c r="I401" s="257"/>
      <c r="J401" s="93"/>
    </row>
    <row r="402" spans="1:10" s="152" customFormat="1" ht="14.25">
      <c r="A402" s="885" t="s">
        <v>60</v>
      </c>
      <c r="B402" s="153"/>
      <c r="C402" s="921" t="s">
        <v>37</v>
      </c>
      <c r="D402" s="922" t="s">
        <v>36</v>
      </c>
      <c r="E402" s="1185"/>
      <c r="F402" s="1186"/>
      <c r="G402" s="922"/>
      <c r="H402" s="925">
        <v>6289.049999999999</v>
      </c>
      <c r="I402" s="255" t="e">
        <f>I475+#REF!+#REF!</f>
        <v>#REF!</v>
      </c>
      <c r="J402" s="70" t="e">
        <f>I402/H402</f>
        <v>#REF!</v>
      </c>
    </row>
    <row r="403" spans="1:10" s="152" customFormat="1" ht="38.25">
      <c r="A403" s="522" t="str">
        <f>'ПРИЛОЖЕНИЕ № 5 (расх)'!A491</f>
        <v>Муниципальная программа «Развитие системы обращения с отходами производства и потребления на территории муниципального образования «Среднеканский городской округ» на 2017-2021 годы»</v>
      </c>
      <c r="B403" s="832"/>
      <c r="C403" s="196" t="s">
        <v>37</v>
      </c>
      <c r="D403" s="622" t="s">
        <v>36</v>
      </c>
      <c r="E403" s="501" t="str">
        <f>'ПРИЛОЖЕНИЕ № 5 (расх)'!E491</f>
        <v>08000</v>
      </c>
      <c r="F403" s="502" t="str">
        <f>'ПРИЛОЖЕНИЕ № 5 (расх)'!F491</f>
        <v>00000</v>
      </c>
      <c r="G403" s="622"/>
      <c r="H403" s="767">
        <v>500</v>
      </c>
      <c r="I403" s="873"/>
      <c r="J403" s="593"/>
    </row>
    <row r="404" spans="1:10" s="152" customFormat="1" ht="15">
      <c r="A404" s="522" t="str">
        <f>'ПРИЛОЖЕНИЕ № 5 (расх)'!A492</f>
        <v>Ликвидация мест несанкционированного размещения отходов</v>
      </c>
      <c r="B404" s="833"/>
      <c r="C404" s="196" t="s">
        <v>37</v>
      </c>
      <c r="D404" s="622" t="s">
        <v>36</v>
      </c>
      <c r="E404" s="501" t="str">
        <f>'ПРИЛОЖЕНИЕ № 5 (расх)'!E492</f>
        <v>08050</v>
      </c>
      <c r="F404" s="502" t="str">
        <f>'ПРИЛОЖЕНИЕ № 5 (расх)'!F492</f>
        <v>00000</v>
      </c>
      <c r="G404" s="622"/>
      <c r="H404" s="767">
        <v>500</v>
      </c>
      <c r="I404" s="873"/>
      <c r="J404" s="593"/>
    </row>
    <row r="405" spans="1:10" s="152" customFormat="1" ht="15">
      <c r="A405" s="953" t="str">
        <f>'ПРИЛОЖЕНИЕ № 5 (расх)'!A493</f>
        <v>Мероприятия в рамках реализации муниципальных программ</v>
      </c>
      <c r="B405" s="514"/>
      <c r="C405" s="613" t="s">
        <v>37</v>
      </c>
      <c r="D405" s="728" t="s">
        <v>36</v>
      </c>
      <c r="E405" s="496" t="str">
        <f>'ПРИЛОЖЕНИЕ № 5 (расх)'!E493</f>
        <v>08050</v>
      </c>
      <c r="F405" s="497" t="str">
        <f>'ПРИЛОЖЕНИЕ № 5 (расх)'!F493</f>
        <v>10000</v>
      </c>
      <c r="G405" s="730"/>
      <c r="H405" s="969">
        <v>500</v>
      </c>
      <c r="I405" s="258"/>
      <c r="J405" s="593"/>
    </row>
    <row r="406" spans="1:10" s="152" customFormat="1" ht="15">
      <c r="A406" s="688" t="s">
        <v>357</v>
      </c>
      <c r="B406" s="514"/>
      <c r="C406" s="83" t="s">
        <v>37</v>
      </c>
      <c r="D406" s="590" t="s">
        <v>36</v>
      </c>
      <c r="E406" s="488" t="str">
        <f>E407</f>
        <v>08050</v>
      </c>
      <c r="F406" s="498" t="str">
        <f>F407</f>
        <v>10000</v>
      </c>
      <c r="G406" s="621">
        <v>800</v>
      </c>
      <c r="H406" s="241">
        <v>500</v>
      </c>
      <c r="I406" s="258"/>
      <c r="J406" s="593"/>
    </row>
    <row r="407" spans="1:10" s="152" customFormat="1" ht="38.25">
      <c r="A407" s="690" t="str">
        <f>'ПРИЛОЖЕНИЕ № 5 (расх)'!A495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07" s="153"/>
      <c r="C407" s="901" t="s">
        <v>37</v>
      </c>
      <c r="D407" s="902" t="s">
        <v>36</v>
      </c>
      <c r="E407" s="708" t="str">
        <f>'ПРИЛОЖЕНИЕ № 5 (расх)'!E495</f>
        <v>08050</v>
      </c>
      <c r="F407" s="709" t="str">
        <f>'ПРИЛОЖЕНИЕ № 5 (расх)'!F495</f>
        <v>10000</v>
      </c>
      <c r="G407" s="902" t="s">
        <v>70</v>
      </c>
      <c r="H407" s="768">
        <v>500</v>
      </c>
      <c r="I407" s="258"/>
      <c r="J407" s="593"/>
    </row>
    <row r="408" spans="1:10" s="152" customFormat="1" ht="25.5">
      <c r="A408" s="339" t="str">
        <f>'ПРИЛОЖЕНИЕ № 5 (расх)'!A496</f>
        <v>Реализация муниципальной программы "Комплексное развитие коммунальной инфраструктуры Среднеканского городского округа на 2018-2020 годы"</v>
      </c>
      <c r="B408" s="832"/>
      <c r="C408" s="155" t="s">
        <v>37</v>
      </c>
      <c r="D408" s="155" t="s">
        <v>36</v>
      </c>
      <c r="E408" s="594">
        <v>12000</v>
      </c>
      <c r="F408" s="502" t="s">
        <v>78</v>
      </c>
      <c r="G408" s="653"/>
      <c r="H408" s="218">
        <v>511</v>
      </c>
      <c r="I408" s="400">
        <f>SUM(I455)</f>
        <v>0</v>
      </c>
      <c r="J408" s="93"/>
    </row>
    <row r="409" spans="1:10" s="152" customFormat="1" ht="14.25">
      <c r="A409" s="522" t="s">
        <v>158</v>
      </c>
      <c r="B409" s="832"/>
      <c r="C409" s="196" t="s">
        <v>37</v>
      </c>
      <c r="D409" s="622" t="s">
        <v>36</v>
      </c>
      <c r="E409" s="501" t="str">
        <f>'ПРИЛОЖЕНИЕ № 5 (расх)'!E497</f>
        <v>12070</v>
      </c>
      <c r="F409" s="502" t="str">
        <f>'ПРИЛОЖЕНИЕ № 5 (расх)'!F497</f>
        <v>00000</v>
      </c>
      <c r="G409" s="590"/>
      <c r="H409" s="767">
        <v>511</v>
      </c>
      <c r="I409" s="873"/>
      <c r="J409" s="154"/>
    </row>
    <row r="410" spans="1:10" s="152" customFormat="1" ht="14.25">
      <c r="A410" s="953" t="str">
        <f>'ПРИЛОЖЕНИЕ № 5 (расх)'!A498</f>
        <v>Коммунальные услуги</v>
      </c>
      <c r="B410" s="153"/>
      <c r="C410" s="613" t="s">
        <v>37</v>
      </c>
      <c r="D410" s="728" t="s">
        <v>36</v>
      </c>
      <c r="E410" s="496" t="str">
        <f>'ПРИЛОЖЕНИЕ № 5 (расх)'!E498</f>
        <v>12070</v>
      </c>
      <c r="F410" s="497" t="str">
        <f>'ПРИЛОЖЕНИЕ № 5 (расх)'!F498</f>
        <v>00223</v>
      </c>
      <c r="G410" s="728"/>
      <c r="H410" s="969">
        <v>511</v>
      </c>
      <c r="I410" s="258"/>
      <c r="J410" s="154"/>
    </row>
    <row r="411" spans="1:10" s="152" customFormat="1" ht="25.5">
      <c r="A411" s="792" t="s">
        <v>353</v>
      </c>
      <c r="B411" s="153"/>
      <c r="C411" s="83" t="s">
        <v>37</v>
      </c>
      <c r="D411" s="590" t="s">
        <v>36</v>
      </c>
      <c r="E411" s="488" t="str">
        <f>E412</f>
        <v>12070</v>
      </c>
      <c r="F411" s="498" t="str">
        <f>F412</f>
        <v>00223</v>
      </c>
      <c r="G411" s="621">
        <v>200</v>
      </c>
      <c r="H411" s="241">
        <v>511</v>
      </c>
      <c r="I411" s="258"/>
      <c r="J411" s="154"/>
    </row>
    <row r="412" spans="1:10" s="152" customFormat="1" ht="25.5">
      <c r="A412" s="690" t="s">
        <v>98</v>
      </c>
      <c r="B412" s="153"/>
      <c r="C412" s="901" t="s">
        <v>37</v>
      </c>
      <c r="D412" s="902" t="s">
        <v>36</v>
      </c>
      <c r="E412" s="708" t="str">
        <f>'ПРИЛОЖЕНИЕ № 5 (расх)'!E500</f>
        <v>12070</v>
      </c>
      <c r="F412" s="709" t="str">
        <f>'ПРИЛОЖЕНИЕ № 5 (расх)'!F500</f>
        <v>00223</v>
      </c>
      <c r="G412" s="902" t="s">
        <v>99</v>
      </c>
      <c r="H412" s="768">
        <v>511</v>
      </c>
      <c r="I412" s="258"/>
      <c r="J412" s="154"/>
    </row>
    <row r="413" spans="1:10" s="152" customFormat="1" ht="25.5">
      <c r="A413" s="339" t="str">
        <f>'ПРИЛОЖЕНИЕ № 5 (расх)'!A501</f>
        <v>Реализация муниципальной программы «Благоустройство территории Среднеканского городского округа на 2017-2021 годы»</v>
      </c>
      <c r="B413" s="832"/>
      <c r="C413" s="155" t="s">
        <v>37</v>
      </c>
      <c r="D413" s="653" t="s">
        <v>36</v>
      </c>
      <c r="E413" s="594">
        <v>16000</v>
      </c>
      <c r="F413" s="502" t="str">
        <f>'ПРИЛОЖЕНИЕ № 5 (расх)'!F501</f>
        <v>00000</v>
      </c>
      <c r="G413" s="590"/>
      <c r="H413" s="767">
        <v>4086.1499999999996</v>
      </c>
      <c r="I413" s="873"/>
      <c r="J413" s="593"/>
    </row>
    <row r="414" spans="1:10" s="152" customFormat="1" ht="14.25">
      <c r="A414" s="339" t="str">
        <f>'ПРИЛОЖЕНИЕ № 5 (расх)'!A502</f>
        <v>Обеспечение комфортными условиями проживания населения</v>
      </c>
      <c r="B414" s="832"/>
      <c r="C414" s="601" t="s">
        <v>37</v>
      </c>
      <c r="D414" s="664" t="s">
        <v>36</v>
      </c>
      <c r="E414" s="594" t="str">
        <f>'ПРИЛОЖЕНИЕ № 5 (расх)'!E502</f>
        <v>16001</v>
      </c>
      <c r="F414" s="502" t="str">
        <f>'ПРИЛОЖЕНИЕ № 5 (расх)'!F501</f>
        <v>00000</v>
      </c>
      <c r="G414" s="590"/>
      <c r="H414" s="767">
        <v>1183.56407</v>
      </c>
      <c r="I414" s="873"/>
      <c r="J414" s="593"/>
    </row>
    <row r="415" spans="1:10" s="1047" customFormat="1" ht="15">
      <c r="A415" s="290" t="str">
        <f>'ПРИЛОЖЕНИЕ № 5 (расх)'!A503</f>
        <v>Мероприятия в рамках реализации муниципальных программ</v>
      </c>
      <c r="B415" s="833"/>
      <c r="C415" s="680" t="s">
        <v>37</v>
      </c>
      <c r="D415" s="1044" t="s">
        <v>36</v>
      </c>
      <c r="E415" s="592" t="str">
        <f>'ПРИЛОЖЕНИЕ № 5 (расх)'!E503</f>
        <v>160Э1</v>
      </c>
      <c r="F415" s="484" t="str">
        <f>'ПРИЛОЖЕНИЕ № 5 (расх)'!F503</f>
        <v>10000</v>
      </c>
      <c r="G415" s="666"/>
      <c r="H415" s="239">
        <v>100.96407000000006</v>
      </c>
      <c r="I415" s="869"/>
      <c r="J415" s="593"/>
    </row>
    <row r="416" spans="1:10" s="152" customFormat="1" ht="25.5">
      <c r="A416" s="321" t="str">
        <f>'ПРИЛОЖЕНИЕ № 5 (расх)'!A504</f>
        <v>Закупка товаров, работ и услуг для обеспечения государственных (муниципальных) нужд</v>
      </c>
      <c r="B416" s="1065"/>
      <c r="C416" s="43" t="s">
        <v>37</v>
      </c>
      <c r="D416" s="507" t="s">
        <v>36</v>
      </c>
      <c r="E416" s="626" t="str">
        <f>'ПРИЛОЖЕНИЕ № 5 (расх)'!E504</f>
        <v>160Э1</v>
      </c>
      <c r="F416" s="498" t="str">
        <f>'ПРИЛОЖЕНИЕ № 5 (расх)'!F504</f>
        <v>10000</v>
      </c>
      <c r="G416" s="590" t="str">
        <f>'ПРИЛОЖЕНИЕ № 5 (расх)'!G504</f>
        <v>200</v>
      </c>
      <c r="H416" s="241">
        <v>100.96407000000006</v>
      </c>
      <c r="I416" s="867"/>
      <c r="J416" s="1153"/>
    </row>
    <row r="417" spans="1:10" s="152" customFormat="1" ht="25.5">
      <c r="A417" s="321" t="str">
        <f>'ПРИЛОЖЕНИЕ № 5 (расх)'!A505</f>
        <v>Иные закупки товаров, работ и услуг для обеспечения государственных (муниципальных) нужд</v>
      </c>
      <c r="B417" s="1065"/>
      <c r="C417" s="43" t="s">
        <v>37</v>
      </c>
      <c r="D417" s="507" t="s">
        <v>36</v>
      </c>
      <c r="E417" s="626" t="str">
        <f>'ПРИЛОЖЕНИЕ № 5 (расх)'!E505</f>
        <v>160Э1</v>
      </c>
      <c r="F417" s="498" t="str">
        <f>'ПРИЛОЖЕНИЕ № 5 (расх)'!F505</f>
        <v>10000</v>
      </c>
      <c r="G417" s="590" t="str">
        <f>'ПРИЛОЖЕНИЕ № 5 (расх)'!G505</f>
        <v>240</v>
      </c>
      <c r="H417" s="241">
        <v>100.96407000000006</v>
      </c>
      <c r="I417" s="867"/>
      <c r="J417" s="1153"/>
    </row>
    <row r="418" spans="1:10" s="152" customFormat="1" ht="15">
      <c r="A418" s="290" t="str">
        <f>'ПРИЛОЖЕНИЕ № 5 (расх)'!A506</f>
        <v>Расходы на обеспечение комфортными условиями проживания населения</v>
      </c>
      <c r="B418" s="833"/>
      <c r="C418" s="680" t="s">
        <v>37</v>
      </c>
      <c r="D418" s="1044" t="s">
        <v>36</v>
      </c>
      <c r="E418" s="592" t="str">
        <f>'ПРИЛОЖЕНИЕ № 5 (расх)'!E506</f>
        <v>16001</v>
      </c>
      <c r="F418" s="484" t="str">
        <f>'ПРИЛОЖЕНИЕ № 5 (расх)'!F506</f>
        <v>62010</v>
      </c>
      <c r="G418" s="666"/>
      <c r="H418" s="239">
        <v>1082.6</v>
      </c>
      <c r="I418" s="873"/>
      <c r="J418" s="593"/>
    </row>
    <row r="419" spans="1:10" s="152" customFormat="1" ht="25.5">
      <c r="A419" s="321" t="str">
        <f>'ПРИЛОЖЕНИЕ № 5 (расх)'!A507</f>
        <v>Закупка товаров, работ и услуг для обеспечения государственных (муниципальных) нужд</v>
      </c>
      <c r="B419" s="832"/>
      <c r="C419" s="43" t="s">
        <v>37</v>
      </c>
      <c r="D419" s="507" t="s">
        <v>36</v>
      </c>
      <c r="E419" s="594" t="str">
        <f>'ПРИЛОЖЕНИЕ № 5 (расх)'!E507</f>
        <v>16001</v>
      </c>
      <c r="F419" s="502" t="str">
        <f>'ПРИЛОЖЕНИЕ № 5 (расх)'!F507</f>
        <v>62010</v>
      </c>
      <c r="G419" s="590" t="str">
        <f>'ПРИЛОЖЕНИЕ № 5 (расх)'!G507</f>
        <v>200</v>
      </c>
      <c r="H419" s="241">
        <v>1082.6</v>
      </c>
      <c r="I419" s="873"/>
      <c r="J419" s="593"/>
    </row>
    <row r="420" spans="1:10" s="152" customFormat="1" ht="25.5">
      <c r="A420" s="321" t="str">
        <f>'ПРИЛОЖЕНИЕ № 5 (расх)'!A508</f>
        <v>Иные закупки товаров, работ и услуг для обеспечения государственных (муниципальных) нужд</v>
      </c>
      <c r="B420" s="832"/>
      <c r="C420" s="43" t="s">
        <v>37</v>
      </c>
      <c r="D420" s="507" t="s">
        <v>36</v>
      </c>
      <c r="E420" s="594" t="str">
        <f>'ПРИЛОЖЕНИЕ № 5 (расх)'!E508</f>
        <v>16001</v>
      </c>
      <c r="F420" s="502" t="str">
        <f>'ПРИЛОЖЕНИЕ № 5 (расх)'!F508</f>
        <v>62010</v>
      </c>
      <c r="G420" s="590" t="str">
        <f>'ПРИЛОЖЕНИЕ № 5 (расх)'!G508</f>
        <v>240</v>
      </c>
      <c r="H420" s="241">
        <v>1082.6</v>
      </c>
      <c r="I420" s="873"/>
      <c r="J420" s="593"/>
    </row>
    <row r="421" spans="1:10" s="152" customFormat="1" ht="25.5">
      <c r="A421" s="339" t="str">
        <f>'ПРИЛОЖЕНИЕ № 5 (расх)'!A509</f>
        <v>Обеспечение комфортными условиями проживания населения Среднеканского городского округа</v>
      </c>
      <c r="B421" s="832"/>
      <c r="C421" s="155" t="s">
        <v>37</v>
      </c>
      <c r="D421" s="653" t="s">
        <v>36</v>
      </c>
      <c r="E421" s="594" t="str">
        <f>'ПРИЛОЖЕНИЕ № 5 (расх)'!E509</f>
        <v>16010</v>
      </c>
      <c r="F421" s="502" t="str">
        <f>'ПРИЛОЖЕНИЕ № 5 (расх)'!F509</f>
        <v>00000</v>
      </c>
      <c r="G421" s="622"/>
      <c r="H421" s="767">
        <v>1453.58593</v>
      </c>
      <c r="I421" s="873"/>
      <c r="J421" s="593"/>
    </row>
    <row r="422" spans="1:10" s="152" customFormat="1" ht="14.25">
      <c r="A422" s="290" t="str">
        <f>'ПРИЛОЖЕНИЕ № 5 (расх)'!A510</f>
        <v>Мероприятия в рамках реализации муниципальных программ</v>
      </c>
      <c r="B422" s="153"/>
      <c r="C422" s="42" t="s">
        <v>37</v>
      </c>
      <c r="D422" s="651" t="s">
        <v>36</v>
      </c>
      <c r="E422" s="485" t="str">
        <f>'ПРИЛОЖЕНИЕ № 5 (расх)'!E510</f>
        <v>16010</v>
      </c>
      <c r="F422" s="484" t="str">
        <f>'ПРИЛОЖЕНИЕ № 5 (расх)'!F510</f>
        <v>10000</v>
      </c>
      <c r="G422" s="651"/>
      <c r="H422" s="400">
        <v>1141.75</v>
      </c>
      <c r="I422" s="248">
        <f>I426</f>
        <v>0</v>
      </c>
      <c r="J422" s="177"/>
    </row>
    <row r="423" spans="1:10" s="152" customFormat="1" ht="25.5">
      <c r="A423" s="792" t="s">
        <v>353</v>
      </c>
      <c r="B423" s="153"/>
      <c r="C423" s="43" t="s">
        <v>37</v>
      </c>
      <c r="D423" s="507" t="s">
        <v>36</v>
      </c>
      <c r="E423" s="488" t="str">
        <f>'ПРИЛОЖЕНИЕ № 5 (расх)'!E511</f>
        <v>16010</v>
      </c>
      <c r="F423" s="498" t="str">
        <f>F424</f>
        <v>10000</v>
      </c>
      <c r="G423" s="586">
        <v>200</v>
      </c>
      <c r="H423" s="399">
        <v>568.75</v>
      </c>
      <c r="I423" s="248"/>
      <c r="J423" s="177"/>
    </row>
    <row r="424" spans="1:10" s="152" customFormat="1" ht="25.5">
      <c r="A424" s="311" t="s">
        <v>98</v>
      </c>
      <c r="B424" s="153"/>
      <c r="C424" s="43" t="s">
        <v>37</v>
      </c>
      <c r="D424" s="507" t="s">
        <v>36</v>
      </c>
      <c r="E424" s="486" t="str">
        <f>'ПРИЛОЖЕНИЕ № 5 (расх)'!E512</f>
        <v>16010</v>
      </c>
      <c r="F424" s="487" t="str">
        <f>'ПРИЛОЖЕНИЕ № 5 (расх)'!F512</f>
        <v>10000</v>
      </c>
      <c r="G424" s="586" t="s">
        <v>99</v>
      </c>
      <c r="H424" s="241">
        <v>568.75</v>
      </c>
      <c r="I424" s="248"/>
      <c r="J424" s="177"/>
    </row>
    <row r="425" spans="1:10" s="152" customFormat="1" ht="14.25">
      <c r="A425" s="688" t="s">
        <v>357</v>
      </c>
      <c r="B425" s="153"/>
      <c r="C425" s="43" t="s">
        <v>37</v>
      </c>
      <c r="D425" s="507" t="s">
        <v>36</v>
      </c>
      <c r="E425" s="486" t="str">
        <f>'ПРИЛОЖЕНИЕ № 5 (расх)'!E513</f>
        <v>16010</v>
      </c>
      <c r="F425" s="487" t="str">
        <f>F426</f>
        <v>10000</v>
      </c>
      <c r="G425" s="586">
        <v>800</v>
      </c>
      <c r="H425" s="241">
        <v>573</v>
      </c>
      <c r="I425" s="248"/>
      <c r="J425" s="177"/>
    </row>
    <row r="426" spans="1:10" s="152" customFormat="1" ht="38.25">
      <c r="A426" s="690" t="s">
        <v>159</v>
      </c>
      <c r="B426" s="153"/>
      <c r="C426" s="886" t="s">
        <v>37</v>
      </c>
      <c r="D426" s="887" t="s">
        <v>36</v>
      </c>
      <c r="E426" s="504" t="str">
        <f>'ПРИЛОЖЕНИЕ № 5 (расх)'!E514</f>
        <v>16010</v>
      </c>
      <c r="F426" s="503" t="str">
        <f>'ПРИЛОЖЕНИЕ № 5 (расх)'!F514</f>
        <v>10000</v>
      </c>
      <c r="G426" s="893" t="s">
        <v>70</v>
      </c>
      <c r="H426" s="890">
        <v>573</v>
      </c>
      <c r="I426" s="245">
        <v>0</v>
      </c>
      <c r="J426" s="177"/>
    </row>
    <row r="427" spans="1:10" s="364" customFormat="1" ht="25.5">
      <c r="A427" s="1018" t="str">
        <f>'ПРИЛОЖЕНИЕ № 5 (расх)'!A515</f>
        <v>Обеспечение комфортными условиями проживания населения за счет средств Особой экономической зоны, софинансирование</v>
      </c>
      <c r="B427" s="832"/>
      <c r="C427" s="155" t="s">
        <v>37</v>
      </c>
      <c r="D427" s="653" t="s">
        <v>36</v>
      </c>
      <c r="E427" s="1060" t="str">
        <f>'ПРИЛОЖЕНИЕ № 5 (расх)'!E515</f>
        <v>16011</v>
      </c>
      <c r="F427" s="1061" t="str">
        <f>'ПРИЛОЖЕНИЕ № 5 (расх)'!F515</f>
        <v>00000</v>
      </c>
      <c r="G427" s="1154"/>
      <c r="H427" s="1023">
        <v>27</v>
      </c>
      <c r="I427" s="1155"/>
      <c r="J427" s="1156"/>
    </row>
    <row r="428" spans="1:10" s="466" customFormat="1" ht="15">
      <c r="A428" s="694" t="str">
        <f>'ПРИЛОЖЕНИЕ № 5 (расх)'!A516</f>
        <v>Мероприятия в рамках реализации муниципальных программ</v>
      </c>
      <c r="B428" s="833"/>
      <c r="C428" s="42" t="s">
        <v>37</v>
      </c>
      <c r="D428" s="651" t="s">
        <v>36</v>
      </c>
      <c r="E428" s="1063" t="str">
        <f>'ПРИЛОЖЕНИЕ № 5 (расх)'!E516</f>
        <v>16011</v>
      </c>
      <c r="F428" s="595" t="str">
        <f>'ПРИЛОЖЕНИЕ № 5 (расх)'!F516</f>
        <v>10000</v>
      </c>
      <c r="G428" s="1064"/>
      <c r="H428" s="403">
        <v>27</v>
      </c>
      <c r="I428" s="871"/>
      <c r="J428" s="593"/>
    </row>
    <row r="429" spans="1:10" s="152" customFormat="1" ht="25.5">
      <c r="A429" s="690" t="str">
        <f>'ПРИЛОЖЕНИЕ № 5 (расх)'!A517</f>
        <v>Закупка товаров, работ и услуг для обеспечения государственных (муниципальных) нужд</v>
      </c>
      <c r="B429" s="832"/>
      <c r="C429" s="43" t="s">
        <v>37</v>
      </c>
      <c r="D429" s="507" t="s">
        <v>36</v>
      </c>
      <c r="E429" s="504" t="str">
        <f>'ПРИЛОЖЕНИЕ № 5 (расх)'!E517</f>
        <v>16011</v>
      </c>
      <c r="F429" s="503" t="str">
        <f>'ПРИЛОЖЕНИЕ № 5 (расх)'!F517</f>
        <v>10000</v>
      </c>
      <c r="G429" s="893" t="str">
        <f>'ПРИЛОЖЕНИЕ № 5 (расх)'!G517</f>
        <v>200</v>
      </c>
      <c r="H429" s="890">
        <v>27</v>
      </c>
      <c r="I429" s="865"/>
      <c r="J429" s="177"/>
    </row>
    <row r="430" spans="1:10" s="152" customFormat="1" ht="25.5">
      <c r="A430" s="690" t="str">
        <f>'ПРИЛОЖЕНИЕ № 5 (расх)'!A518</f>
        <v>Иные закупки товаров, работ и услуг для обеспечения государственных (муниципальных) нужд</v>
      </c>
      <c r="B430" s="832"/>
      <c r="C430" s="886" t="s">
        <v>37</v>
      </c>
      <c r="D430" s="887" t="s">
        <v>36</v>
      </c>
      <c r="E430" s="504" t="str">
        <f>'ПРИЛОЖЕНИЕ № 5 (расх)'!E518</f>
        <v>16011</v>
      </c>
      <c r="F430" s="503" t="str">
        <f>'ПРИЛОЖЕНИЕ № 5 (расх)'!F518</f>
        <v>10000</v>
      </c>
      <c r="G430" s="893" t="str">
        <f>'ПРИЛОЖЕНИЕ № 5 (расх)'!G518</f>
        <v>240</v>
      </c>
      <c r="H430" s="890">
        <v>27</v>
      </c>
      <c r="I430" s="865"/>
      <c r="J430" s="177"/>
    </row>
    <row r="431" spans="1:10" s="152" customFormat="1" ht="25.5">
      <c r="A431" s="1018" t="str">
        <f>'ПРИЛОЖЕНИЕ № 5 (расх)'!A519</f>
        <v>Обеспечение комфортными условиями проживания населения за счет средств Особой экономической зоны</v>
      </c>
      <c r="B431" s="832"/>
      <c r="C431" s="155" t="s">
        <v>37</v>
      </c>
      <c r="D431" s="653" t="s">
        <v>36</v>
      </c>
      <c r="E431" s="1060" t="str">
        <f>'ПРИЛОЖЕНИЕ № 5 (расх)'!E519</f>
        <v>1601Э</v>
      </c>
      <c r="F431" s="1061" t="str">
        <f>'ПРИЛОЖЕНИЕ № 5 (расх)'!F519</f>
        <v>00000</v>
      </c>
      <c r="G431" s="1154"/>
      <c r="H431" s="1023">
        <v>284.83593</v>
      </c>
      <c r="I431" s="865"/>
      <c r="J431" s="177"/>
    </row>
    <row r="432" spans="1:10" s="152" customFormat="1" ht="15">
      <c r="A432" s="694" t="str">
        <f>'ПРИЛОЖЕНИЕ № 5 (расх)'!A520</f>
        <v>Мероприятия в рамках реализации муниципальных программ</v>
      </c>
      <c r="B432" s="833"/>
      <c r="C432" s="42" t="s">
        <v>37</v>
      </c>
      <c r="D432" s="651" t="s">
        <v>36</v>
      </c>
      <c r="E432" s="1063" t="str">
        <f>'ПРИЛОЖЕНИЕ № 5 (расх)'!E520</f>
        <v>1601Э</v>
      </c>
      <c r="F432" s="595" t="str">
        <f>'ПРИЛОЖЕНИЕ № 5 (расх)'!F520</f>
        <v>10000</v>
      </c>
      <c r="G432" s="1064"/>
      <c r="H432" s="403">
        <v>284.83593</v>
      </c>
      <c r="I432" s="865"/>
      <c r="J432" s="177"/>
    </row>
    <row r="433" spans="1:10" s="152" customFormat="1" ht="25.5">
      <c r="A433" s="690" t="str">
        <f>'ПРИЛОЖЕНИЕ № 5 (расх)'!A521</f>
        <v>Закупка товаров, работ и услуг для обеспечения государственных (муниципальных) нужд</v>
      </c>
      <c r="B433" s="832"/>
      <c r="C433" s="43" t="s">
        <v>37</v>
      </c>
      <c r="D433" s="507" t="s">
        <v>36</v>
      </c>
      <c r="E433" s="504" t="str">
        <f>'ПРИЛОЖЕНИЕ № 5 (расх)'!E521</f>
        <v>1601Э</v>
      </c>
      <c r="F433" s="503" t="str">
        <f>'ПРИЛОЖЕНИЕ № 5 (расх)'!F521</f>
        <v>10000</v>
      </c>
      <c r="G433" s="893" t="str">
        <f>'ПРИЛОЖЕНИЕ № 5 (расх)'!G521</f>
        <v>200</v>
      </c>
      <c r="H433" s="890">
        <v>284.83593</v>
      </c>
      <c r="I433" s="865"/>
      <c r="J433" s="177"/>
    </row>
    <row r="434" spans="1:10" s="152" customFormat="1" ht="25.5">
      <c r="A434" s="690" t="str">
        <f>'ПРИЛОЖЕНИЕ № 5 (расх)'!A522</f>
        <v>Иные закупки товаров, работ и услуг для обеспечения государственных (муниципальных) нужд</v>
      </c>
      <c r="B434" s="832"/>
      <c r="C434" s="886" t="s">
        <v>37</v>
      </c>
      <c r="D434" s="887" t="s">
        <v>36</v>
      </c>
      <c r="E434" s="504" t="str">
        <f>'ПРИЛОЖЕНИЕ № 5 (расх)'!E522</f>
        <v>1601Э</v>
      </c>
      <c r="F434" s="503" t="str">
        <f>'ПРИЛОЖЕНИЕ № 5 (расх)'!F522</f>
        <v>10000</v>
      </c>
      <c r="G434" s="893" t="str">
        <f>'ПРИЛОЖЕНИЕ № 5 (расх)'!G522</f>
        <v>240</v>
      </c>
      <c r="H434" s="890">
        <v>284.83593</v>
      </c>
      <c r="I434" s="865"/>
      <c r="J434" s="177"/>
    </row>
    <row r="435" spans="1:10" s="152" customFormat="1" ht="25.5">
      <c r="A435" s="522" t="str">
        <f>'ПРИЛОЖЕНИЕ № 5 (расх)'!A523</f>
        <v>Санитарное содержание территорий поселений Среднекакнского городского округа</v>
      </c>
      <c r="B435" s="833"/>
      <c r="C435" s="155" t="s">
        <v>37</v>
      </c>
      <c r="D435" s="653" t="s">
        <v>36</v>
      </c>
      <c r="E435" s="499" t="str">
        <f>'ПРИЛОЖЕНИЕ № 5 (расх)'!E523</f>
        <v>16020</v>
      </c>
      <c r="F435" s="500" t="str">
        <f>'ПРИЛОЖЕНИЕ № 5 (расх)'!F523</f>
        <v>00000</v>
      </c>
      <c r="G435" s="586"/>
      <c r="H435" s="218">
        <v>1449</v>
      </c>
      <c r="I435" s="865"/>
      <c r="J435" s="177"/>
    </row>
    <row r="436" spans="1:10" s="152" customFormat="1" ht="27">
      <c r="A436" s="953" t="str">
        <f>'ПРИЛОЖЕНИЕ № 5 (расх)'!A524</f>
        <v>Расходы на осуществление государственных полномочий по отлову и содержанию безнадзорных животных</v>
      </c>
      <c r="B436" s="153"/>
      <c r="C436" s="601" t="s">
        <v>37</v>
      </c>
      <c r="D436" s="664" t="s">
        <v>36</v>
      </c>
      <c r="E436" s="490" t="str">
        <f>'ПРИЛОЖЕНИЕ № 5 (расх)'!E523</f>
        <v>16020</v>
      </c>
      <c r="F436" s="491" t="s">
        <v>205</v>
      </c>
      <c r="G436" s="711"/>
      <c r="H436" s="345">
        <v>976</v>
      </c>
      <c r="I436" s="40"/>
      <c r="J436" s="177"/>
    </row>
    <row r="437" spans="1:10" s="152" customFormat="1" ht="14.25">
      <c r="A437" s="688" t="s">
        <v>357</v>
      </c>
      <c r="B437" s="153"/>
      <c r="C437" s="43" t="s">
        <v>37</v>
      </c>
      <c r="D437" s="507" t="s">
        <v>36</v>
      </c>
      <c r="E437" s="486" t="str">
        <f>E438</f>
        <v>16020</v>
      </c>
      <c r="F437" s="487" t="str">
        <f>F438</f>
        <v>74170</v>
      </c>
      <c r="G437" s="586">
        <v>800</v>
      </c>
      <c r="H437" s="399">
        <v>976</v>
      </c>
      <c r="I437" s="40"/>
      <c r="J437" s="177"/>
    </row>
    <row r="438" spans="1:10" s="152" customFormat="1" ht="38.25">
      <c r="A438" s="311" t="str">
        <f>'ПРИЛОЖЕНИЕ № 5 (расх)'!A526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38" s="153"/>
      <c r="C438" s="43" t="s">
        <v>37</v>
      </c>
      <c r="D438" s="507" t="s">
        <v>36</v>
      </c>
      <c r="E438" s="486" t="str">
        <f>'ПРИЛОЖЕНИЕ № 5 (расх)'!E526</f>
        <v>16020</v>
      </c>
      <c r="F438" s="487" t="s">
        <v>205</v>
      </c>
      <c r="G438" s="586">
        <v>810</v>
      </c>
      <c r="H438" s="399">
        <v>976</v>
      </c>
      <c r="I438" s="40"/>
      <c r="J438" s="177"/>
    </row>
    <row r="439" spans="1:10" s="152" customFormat="1" ht="14.25">
      <c r="A439" s="290" t="str">
        <f>'ПРИЛОЖЕНИЕ № 5 (расх)'!A527</f>
        <v>Мероприятия в рамках реализации муниципальных программ</v>
      </c>
      <c r="B439" s="153"/>
      <c r="C439" s="42" t="s">
        <v>37</v>
      </c>
      <c r="D439" s="651" t="s">
        <v>36</v>
      </c>
      <c r="E439" s="485" t="str">
        <f>'ПРИЛОЖЕНИЕ № 5 (расх)'!E527</f>
        <v>16020</v>
      </c>
      <c r="F439" s="484" t="str">
        <f>'ПРИЛОЖЕНИЕ № 5 (расх)'!F527</f>
        <v>10000</v>
      </c>
      <c r="G439" s="586"/>
      <c r="H439" s="400">
        <v>473</v>
      </c>
      <c r="I439" s="248">
        <f>I443</f>
        <v>0</v>
      </c>
      <c r="J439" s="177"/>
    </row>
    <row r="440" spans="1:10" s="152" customFormat="1" ht="25.5">
      <c r="A440" s="792" t="s">
        <v>353</v>
      </c>
      <c r="B440" s="153"/>
      <c r="C440" s="43" t="s">
        <v>37</v>
      </c>
      <c r="D440" s="507" t="s">
        <v>36</v>
      </c>
      <c r="E440" s="488" t="str">
        <f>E441</f>
        <v>16020</v>
      </c>
      <c r="F440" s="498" t="str">
        <f>F441</f>
        <v>10000</v>
      </c>
      <c r="G440" s="586">
        <v>200</v>
      </c>
      <c r="H440" s="399">
        <v>173</v>
      </c>
      <c r="I440" s="248"/>
      <c r="J440" s="177"/>
    </row>
    <row r="441" spans="1:10" s="152" customFormat="1" ht="25.5">
      <c r="A441" s="311" t="s">
        <v>98</v>
      </c>
      <c r="B441" s="153"/>
      <c r="C441" s="43" t="s">
        <v>37</v>
      </c>
      <c r="D441" s="507" t="s">
        <v>36</v>
      </c>
      <c r="E441" s="486" t="str">
        <f>'ПРИЛОЖЕНИЕ № 5 (расх)'!E529</f>
        <v>16020</v>
      </c>
      <c r="F441" s="487" t="str">
        <f>'ПРИЛОЖЕНИЕ № 5 (расх)'!F529</f>
        <v>10000</v>
      </c>
      <c r="G441" s="586" t="s">
        <v>99</v>
      </c>
      <c r="H441" s="241">
        <v>173</v>
      </c>
      <c r="I441" s="248"/>
      <c r="J441" s="177"/>
    </row>
    <row r="442" spans="1:10" s="152" customFormat="1" ht="14.25">
      <c r="A442" s="688" t="s">
        <v>357</v>
      </c>
      <c r="B442" s="153"/>
      <c r="C442" s="43" t="s">
        <v>37</v>
      </c>
      <c r="D442" s="507" t="s">
        <v>36</v>
      </c>
      <c r="E442" s="486" t="str">
        <f>E443</f>
        <v>16020</v>
      </c>
      <c r="F442" s="487" t="str">
        <f>F443</f>
        <v>10000</v>
      </c>
      <c r="G442" s="586">
        <v>800</v>
      </c>
      <c r="H442" s="241">
        <v>300</v>
      </c>
      <c r="I442" s="248"/>
      <c r="J442" s="177"/>
    </row>
    <row r="443" spans="1:10" s="152" customFormat="1" ht="38.25">
      <c r="A443" s="690" t="s">
        <v>159</v>
      </c>
      <c r="B443" s="153"/>
      <c r="C443" s="886" t="s">
        <v>37</v>
      </c>
      <c r="D443" s="887" t="s">
        <v>36</v>
      </c>
      <c r="E443" s="504" t="str">
        <f>'ПРИЛОЖЕНИЕ № 5 (расх)'!E531</f>
        <v>16020</v>
      </c>
      <c r="F443" s="503" t="str">
        <f>'ПРИЛОЖЕНИЕ № 5 (расх)'!F531</f>
        <v>10000</v>
      </c>
      <c r="G443" s="893" t="s">
        <v>70</v>
      </c>
      <c r="H443" s="890">
        <v>300</v>
      </c>
      <c r="I443" s="245">
        <v>0</v>
      </c>
      <c r="J443" s="177"/>
    </row>
    <row r="444" spans="1:10" s="152" customFormat="1" ht="38.25">
      <c r="A444" s="522" t="str">
        <f>'ПРИЛОЖЕНИЕ № 5 (расх)'!A532</f>
        <v>Реализация муниципальной программы "Формирование современной городской среды муниципального образования «Среднеканский городской округ» на 2018-2022 годы»</v>
      </c>
      <c r="B444" s="832"/>
      <c r="C444" s="155" t="s">
        <v>37</v>
      </c>
      <c r="D444" s="653" t="s">
        <v>36</v>
      </c>
      <c r="E444" s="499" t="str">
        <f>'ПРИЛОЖЕНИЕ № 5 (расх)'!E532</f>
        <v>24000</v>
      </c>
      <c r="F444" s="500" t="str">
        <f>'ПРИЛОЖЕНИЕ № 5 (расх)'!F532</f>
        <v>00000</v>
      </c>
      <c r="G444" s="586"/>
      <c r="H444" s="218">
        <v>851.9</v>
      </c>
      <c r="I444" s="399"/>
      <c r="J444" s="177"/>
    </row>
    <row r="445" spans="1:10" s="152" customFormat="1" ht="15">
      <c r="A445" s="522" t="str">
        <f>'ПРИЛОЖЕНИЕ № 5 (расх)'!A533</f>
        <v>Повышение уровня благоустройства дворовых территорий </v>
      </c>
      <c r="B445" s="833"/>
      <c r="C445" s="155" t="s">
        <v>37</v>
      </c>
      <c r="D445" s="653" t="s">
        <v>36</v>
      </c>
      <c r="E445" s="499" t="str">
        <f>'ПРИЛОЖЕНИЕ № 5 (расх)'!E533</f>
        <v>24010</v>
      </c>
      <c r="F445" s="500" t="str">
        <f>'ПРИЛОЖЕНИЕ № 5 (расх)'!F533</f>
        <v>00000</v>
      </c>
      <c r="G445" s="586"/>
      <c r="H445" s="218">
        <v>846.9</v>
      </c>
      <c r="I445" s="399"/>
      <c r="J445" s="177"/>
    </row>
    <row r="446" spans="1:10" s="152" customFormat="1" ht="15">
      <c r="A446" s="953" t="str">
        <f>'ПРИЛОЖЕНИЕ № 5 (расх)'!A534</f>
        <v>Софинансирование субсидии на формирование современной городской среды</v>
      </c>
      <c r="B446" s="514"/>
      <c r="C446" s="985" t="s">
        <v>37</v>
      </c>
      <c r="D446" s="954" t="s">
        <v>36</v>
      </c>
      <c r="E446" s="492" t="str">
        <f>'ПРИЛОЖЕНИЕ № 5 (расх)'!E534</f>
        <v>24010</v>
      </c>
      <c r="F446" s="493" t="str">
        <f>'ПРИЛОЖЕНИЕ № 5 (расх)'!F534</f>
        <v>L5550</v>
      </c>
      <c r="G446" s="711"/>
      <c r="H446" s="345">
        <v>15</v>
      </c>
      <c r="I446" s="40"/>
      <c r="J446" s="177"/>
    </row>
    <row r="447" spans="1:10" s="152" customFormat="1" ht="25.5">
      <c r="A447" s="792" t="s">
        <v>353</v>
      </c>
      <c r="B447" s="514"/>
      <c r="C447" s="43" t="s">
        <v>37</v>
      </c>
      <c r="D447" s="507" t="s">
        <v>36</v>
      </c>
      <c r="E447" s="486" t="str">
        <f>E448</f>
        <v>24010</v>
      </c>
      <c r="F447" s="487" t="str">
        <f>F448</f>
        <v>L5550</v>
      </c>
      <c r="G447" s="586">
        <v>200</v>
      </c>
      <c r="H447" s="399">
        <v>15</v>
      </c>
      <c r="I447" s="40"/>
      <c r="J447" s="177"/>
    </row>
    <row r="448" spans="1:10" s="152" customFormat="1" ht="25.5">
      <c r="A448" s="311" t="str">
        <f>'ПРИЛОЖЕНИЕ № 5 (расх)'!A536</f>
        <v>Иные закупки товаров, работ и услуг для обеспечения государственных (муниципальных) нужд</v>
      </c>
      <c r="B448" s="153"/>
      <c r="C448" s="43" t="s">
        <v>37</v>
      </c>
      <c r="D448" s="507" t="s">
        <v>36</v>
      </c>
      <c r="E448" s="486" t="str">
        <f>'ПРИЛОЖЕНИЕ № 5 (расх)'!E536</f>
        <v>24010</v>
      </c>
      <c r="F448" s="487" t="str">
        <f>'ПРИЛОЖЕНИЕ № 5 (расх)'!F536</f>
        <v>L5550</v>
      </c>
      <c r="G448" s="586" t="s">
        <v>99</v>
      </c>
      <c r="H448" s="399">
        <v>15</v>
      </c>
      <c r="I448" s="40"/>
      <c r="J448" s="177"/>
    </row>
    <row r="449" spans="1:10" s="152" customFormat="1" ht="14.25" hidden="1">
      <c r="A449" s="688" t="s">
        <v>357</v>
      </c>
      <c r="B449" s="153"/>
      <c r="C449" s="43" t="s">
        <v>37</v>
      </c>
      <c r="D449" s="507" t="s">
        <v>36</v>
      </c>
      <c r="E449" s="486" t="str">
        <f>E450</f>
        <v>24010</v>
      </c>
      <c r="F449" s="487" t="str">
        <f>F450</f>
        <v>L5550</v>
      </c>
      <c r="G449" s="586">
        <v>800</v>
      </c>
      <c r="H449" s="399">
        <v>0</v>
      </c>
      <c r="I449" s="40"/>
      <c r="J449" s="177"/>
    </row>
    <row r="450" spans="1:10" s="152" customFormat="1" ht="38.25" hidden="1">
      <c r="A450" s="311" t="str">
        <f>'ПРИЛОЖЕНИЕ № 5 (расх)'!A538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50" s="153"/>
      <c r="C450" s="43" t="s">
        <v>37</v>
      </c>
      <c r="D450" s="507" t="s">
        <v>36</v>
      </c>
      <c r="E450" s="486" t="str">
        <f>'ПРИЛОЖЕНИЕ № 5 (расх)'!E538</f>
        <v>24010</v>
      </c>
      <c r="F450" s="487" t="str">
        <f>'ПРИЛОЖЕНИЕ № 5 (расх)'!F538</f>
        <v>L5550</v>
      </c>
      <c r="G450" s="586" t="s">
        <v>70</v>
      </c>
      <c r="H450" s="399">
        <v>0</v>
      </c>
      <c r="I450" s="40"/>
      <c r="J450" s="177"/>
    </row>
    <row r="451" spans="1:10" s="152" customFormat="1" ht="27">
      <c r="A451" s="310" t="str">
        <f>'ПРИЛОЖЕНИЕ № 5 (расх)'!A539</f>
        <v>Расходы на формирование современной городской среды на повышение уровня благоустройства дворовых территорий</v>
      </c>
      <c r="B451" s="514"/>
      <c r="C451" s="42" t="s">
        <v>37</v>
      </c>
      <c r="D451" s="651" t="s">
        <v>36</v>
      </c>
      <c r="E451" s="490" t="str">
        <f>'ПРИЛОЖЕНИЕ № 5 (расх)'!E539</f>
        <v>24010</v>
      </c>
      <c r="F451" s="491" t="str">
        <f>'ПРИЛОЖЕНИЕ № 5 (расх)'!F539</f>
        <v>R5550</v>
      </c>
      <c r="G451" s="586"/>
      <c r="H451" s="400">
        <v>831.9</v>
      </c>
      <c r="I451" s="40"/>
      <c r="J451" s="177"/>
    </row>
    <row r="452" spans="1:10" s="152" customFormat="1" ht="25.5">
      <c r="A452" s="792" t="s">
        <v>353</v>
      </c>
      <c r="B452" s="514"/>
      <c r="C452" s="43" t="s">
        <v>37</v>
      </c>
      <c r="D452" s="507" t="s">
        <v>36</v>
      </c>
      <c r="E452" s="486" t="str">
        <f>E453</f>
        <v>24010</v>
      </c>
      <c r="F452" s="487" t="str">
        <f>F453</f>
        <v>R5550</v>
      </c>
      <c r="G452" s="586">
        <v>200</v>
      </c>
      <c r="H452" s="399">
        <v>831.9</v>
      </c>
      <c r="I452" s="40"/>
      <c r="J452" s="177"/>
    </row>
    <row r="453" spans="1:10" s="152" customFormat="1" ht="25.5" hidden="1">
      <c r="A453" s="311" t="str">
        <f>'ПРИЛОЖЕНИЕ № 5 (расх)'!A541</f>
        <v>Иные закупки товаров, работ и услуг для обеспечения государственных (муниципальных) нужд</v>
      </c>
      <c r="B453" s="153"/>
      <c r="C453" s="43" t="s">
        <v>37</v>
      </c>
      <c r="D453" s="507" t="s">
        <v>36</v>
      </c>
      <c r="E453" s="486" t="str">
        <f>'ПРИЛОЖЕНИЕ № 5 (расх)'!E541</f>
        <v>24010</v>
      </c>
      <c r="F453" s="487" t="str">
        <f>'ПРИЛОЖЕНИЕ № 5 (расх)'!F541</f>
        <v>R5550</v>
      </c>
      <c r="G453" s="586" t="str">
        <f>'ПРИЛОЖЕНИЕ № 5 (расх)'!G541</f>
        <v>240</v>
      </c>
      <c r="H453" s="780">
        <v>831.9</v>
      </c>
      <c r="I453" s="40"/>
      <c r="J453" s="177"/>
    </row>
    <row r="454" spans="1:10" s="152" customFormat="1" ht="14.25" hidden="1">
      <c r="A454" s="688" t="s">
        <v>357</v>
      </c>
      <c r="B454" s="153"/>
      <c r="C454" s="43" t="s">
        <v>37</v>
      </c>
      <c r="D454" s="507" t="s">
        <v>36</v>
      </c>
      <c r="E454" s="486" t="str">
        <f>E455</f>
        <v>24010</v>
      </c>
      <c r="F454" s="487" t="str">
        <f>F455</f>
        <v>R5550</v>
      </c>
      <c r="G454" s="586">
        <v>800</v>
      </c>
      <c r="H454" s="780">
        <v>0</v>
      </c>
      <c r="I454" s="40"/>
      <c r="J454" s="177"/>
    </row>
    <row r="455" spans="1:10" s="152" customFormat="1" ht="38.25" hidden="1">
      <c r="A455" s="690" t="str">
        <f>'ПРИЛОЖЕНИЕ № 5 (расх)'!A543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55" s="153"/>
      <c r="C455" s="886" t="s">
        <v>37</v>
      </c>
      <c r="D455" s="887" t="s">
        <v>36</v>
      </c>
      <c r="E455" s="504" t="str">
        <f>'ПРИЛОЖЕНИЕ № 5 (расх)'!E543</f>
        <v>24010</v>
      </c>
      <c r="F455" s="503" t="str">
        <f>'ПРИЛОЖЕНИЕ № 5 (расх)'!F543</f>
        <v>R5550</v>
      </c>
      <c r="G455" s="893" t="str">
        <f>'ПРИЛОЖЕНИЕ № 5 (расх)'!G543</f>
        <v>810</v>
      </c>
      <c r="H455" s="926">
        <v>0</v>
      </c>
      <c r="I455" s="40"/>
      <c r="J455" s="177"/>
    </row>
    <row r="456" spans="1:10" s="152" customFormat="1" ht="25.5" hidden="1">
      <c r="A456" s="522" t="str">
        <f>'ПРИЛОЖЕНИЕ № 5 (расх)'!A544</f>
        <v>Повышение уровня благоустройства  муниципальных территорий общего пользования</v>
      </c>
      <c r="B456" s="833"/>
      <c r="C456" s="155" t="s">
        <v>37</v>
      </c>
      <c r="D456" s="653" t="s">
        <v>36</v>
      </c>
      <c r="E456" s="499" t="str">
        <f>'ПРИЛОЖЕНИЕ № 5 (расх)'!E544</f>
        <v>24020</v>
      </c>
      <c r="F456" s="500" t="str">
        <f>'ПРИЛОЖЕНИЕ № 5 (расх)'!F544</f>
        <v>00000</v>
      </c>
      <c r="G456" s="586"/>
      <c r="H456" s="218">
        <v>0</v>
      </c>
      <c r="I456" s="399"/>
      <c r="J456" s="177"/>
    </row>
    <row r="457" spans="1:10" s="152" customFormat="1" ht="15" hidden="1">
      <c r="A457" s="953" t="str">
        <f>'ПРИЛОЖЕНИЕ № 5 (расх)'!A545</f>
        <v>Софинансирование субсидии на формирование современной городской среды</v>
      </c>
      <c r="B457" s="514"/>
      <c r="C457" s="985" t="s">
        <v>37</v>
      </c>
      <c r="D457" s="954" t="s">
        <v>36</v>
      </c>
      <c r="E457" s="492" t="str">
        <f>'ПРИЛОЖЕНИЕ № 5 (расх)'!E545</f>
        <v>24020</v>
      </c>
      <c r="F457" s="493" t="str">
        <f>'ПРИЛОЖЕНИЕ № 5 (расх)'!F545</f>
        <v>L5550</v>
      </c>
      <c r="G457" s="711"/>
      <c r="H457" s="345">
        <v>0</v>
      </c>
      <c r="I457" s="40"/>
      <c r="J457" s="177"/>
    </row>
    <row r="458" spans="1:10" s="152" customFormat="1" ht="25.5" hidden="1">
      <c r="A458" s="718" t="s">
        <v>353</v>
      </c>
      <c r="B458" s="514"/>
      <c r="C458" s="43" t="s">
        <v>37</v>
      </c>
      <c r="D458" s="507" t="s">
        <v>36</v>
      </c>
      <c r="E458" s="486" t="str">
        <f>E459</f>
        <v>24020</v>
      </c>
      <c r="F458" s="487" t="str">
        <f>F459</f>
        <v>L5550</v>
      </c>
      <c r="G458" s="586">
        <v>200</v>
      </c>
      <c r="H458" s="399">
        <v>0</v>
      </c>
      <c r="I458" s="40"/>
      <c r="J458" s="177"/>
    </row>
    <row r="459" spans="1:10" s="152" customFormat="1" ht="25.5" hidden="1">
      <c r="A459" s="311" t="str">
        <f>'ПРИЛОЖЕНИЕ № 5 (расх)'!A547</f>
        <v>Иные закупки товаров, работ и услуг для обеспечения государственных (муниципальных) нужд</v>
      </c>
      <c r="B459" s="153"/>
      <c r="C459" s="43" t="s">
        <v>37</v>
      </c>
      <c r="D459" s="507" t="s">
        <v>36</v>
      </c>
      <c r="E459" s="486" t="str">
        <f>'ПРИЛОЖЕНИЕ № 5 (расх)'!E547</f>
        <v>24020</v>
      </c>
      <c r="F459" s="487" t="str">
        <f>'ПРИЛОЖЕНИЕ № 5 (расх)'!F547</f>
        <v>L5550</v>
      </c>
      <c r="G459" s="586" t="s">
        <v>99</v>
      </c>
      <c r="H459" s="399">
        <v>0</v>
      </c>
      <c r="I459" s="40"/>
      <c r="J459" s="177"/>
    </row>
    <row r="460" spans="1:10" s="152" customFormat="1" ht="14.25" hidden="1">
      <c r="A460" s="688" t="s">
        <v>357</v>
      </c>
      <c r="B460" s="153"/>
      <c r="C460" s="43" t="s">
        <v>37</v>
      </c>
      <c r="D460" s="507" t="s">
        <v>36</v>
      </c>
      <c r="E460" s="486" t="str">
        <f>E461</f>
        <v>24020</v>
      </c>
      <c r="F460" s="487" t="str">
        <f>F461</f>
        <v>L5550</v>
      </c>
      <c r="G460" s="586">
        <v>800</v>
      </c>
      <c r="H460" s="399">
        <v>0</v>
      </c>
      <c r="I460" s="40"/>
      <c r="J460" s="177"/>
    </row>
    <row r="461" spans="1:10" s="152" customFormat="1" ht="38.25" hidden="1">
      <c r="A461" s="311" t="str">
        <f>'ПРИЛОЖЕНИЕ № 5 (расх)'!A549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61" s="153"/>
      <c r="C461" s="43" t="s">
        <v>37</v>
      </c>
      <c r="D461" s="507" t="s">
        <v>36</v>
      </c>
      <c r="E461" s="486" t="str">
        <f>'ПРИЛОЖЕНИЕ № 5 (расх)'!E549</f>
        <v>24020</v>
      </c>
      <c r="F461" s="487" t="str">
        <f>'ПРИЛОЖЕНИЕ № 5 (расх)'!F549</f>
        <v>L5550</v>
      </c>
      <c r="G461" s="586" t="s">
        <v>70</v>
      </c>
      <c r="H461" s="399">
        <v>0</v>
      </c>
      <c r="I461" s="40"/>
      <c r="J461" s="177"/>
    </row>
    <row r="462" spans="1:10" s="152" customFormat="1" ht="27" hidden="1">
      <c r="A462" s="310" t="str">
        <f>'ПРИЛОЖЕНИЕ № 5 (расх)'!A550</f>
        <v>Расходы на формирование современной городской среды на повышение уровня благоустройства дворовых территорий</v>
      </c>
      <c r="B462" s="514"/>
      <c r="C462" s="42" t="s">
        <v>37</v>
      </c>
      <c r="D462" s="651" t="s">
        <v>36</v>
      </c>
      <c r="E462" s="636">
        <v>24020</v>
      </c>
      <c r="F462" s="491" t="s">
        <v>330</v>
      </c>
      <c r="G462" s="586"/>
      <c r="H462" s="400">
        <v>0</v>
      </c>
      <c r="I462" s="40"/>
      <c r="J462" s="177"/>
    </row>
    <row r="463" spans="1:10" s="152" customFormat="1" ht="25.5" hidden="1">
      <c r="A463" s="792" t="s">
        <v>353</v>
      </c>
      <c r="B463" s="514"/>
      <c r="C463" s="43" t="s">
        <v>37</v>
      </c>
      <c r="D463" s="507" t="s">
        <v>36</v>
      </c>
      <c r="E463" s="637">
        <v>24020</v>
      </c>
      <c r="F463" s="487" t="str">
        <f>F464</f>
        <v>R5550</v>
      </c>
      <c r="G463" s="586">
        <v>200</v>
      </c>
      <c r="H463" s="399">
        <v>0</v>
      </c>
      <c r="I463" s="40"/>
      <c r="J463" s="177"/>
    </row>
    <row r="464" spans="1:10" s="152" customFormat="1" ht="25.5" hidden="1">
      <c r="A464" s="311" t="str">
        <f>'ПРИЛОЖЕНИЕ № 5 (расх)'!A552</f>
        <v>Иные закупки товаров, работ и услуг для обеспечения государственных (муниципальных) нужд</v>
      </c>
      <c r="B464" s="153"/>
      <c r="C464" s="43" t="s">
        <v>37</v>
      </c>
      <c r="D464" s="507" t="s">
        <v>36</v>
      </c>
      <c r="E464" s="637">
        <v>24020</v>
      </c>
      <c r="F464" s="487" t="s">
        <v>330</v>
      </c>
      <c r="G464" s="586" t="s">
        <v>99</v>
      </c>
      <c r="H464" s="780">
        <v>0</v>
      </c>
      <c r="I464" s="40"/>
      <c r="J464" s="177"/>
    </row>
    <row r="465" spans="1:10" s="152" customFormat="1" ht="14.25" hidden="1">
      <c r="A465" s="688" t="s">
        <v>357</v>
      </c>
      <c r="B465" s="153"/>
      <c r="C465" s="43" t="s">
        <v>37</v>
      </c>
      <c r="D465" s="507" t="s">
        <v>36</v>
      </c>
      <c r="E465" s="637">
        <v>24020</v>
      </c>
      <c r="F465" s="487" t="str">
        <f>F466</f>
        <v>R5550</v>
      </c>
      <c r="G465" s="586">
        <v>800</v>
      </c>
      <c r="H465" s="780">
        <v>0</v>
      </c>
      <c r="I465" s="40"/>
      <c r="J465" s="177"/>
    </row>
    <row r="466" spans="1:10" s="152" customFormat="1" ht="38.25" hidden="1">
      <c r="A466" s="690" t="str">
        <f>'ПРИЛОЖЕНИЕ № 5 (расх)'!A554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66" s="153"/>
      <c r="C466" s="886" t="s">
        <v>37</v>
      </c>
      <c r="D466" s="887" t="s">
        <v>36</v>
      </c>
      <c r="E466" s="888">
        <v>24020</v>
      </c>
      <c r="F466" s="503" t="s">
        <v>330</v>
      </c>
      <c r="G466" s="893" t="s">
        <v>70</v>
      </c>
      <c r="H466" s="926">
        <v>0</v>
      </c>
      <c r="I466" s="40"/>
      <c r="J466" s="177"/>
    </row>
    <row r="467" spans="1:10" s="152" customFormat="1" ht="15">
      <c r="A467" s="522" t="str">
        <f>'ПРИЛОЖЕНИЕ № 5 (расх)'!A555</f>
        <v>Обустройство территорий для маломобильных групп населения</v>
      </c>
      <c r="B467" s="833"/>
      <c r="C467" s="155" t="s">
        <v>37</v>
      </c>
      <c r="D467" s="653" t="s">
        <v>36</v>
      </c>
      <c r="E467" s="499" t="str">
        <f>'ПРИЛОЖЕНИЕ № 5 (расх)'!E555</f>
        <v>24040</v>
      </c>
      <c r="F467" s="500" t="str">
        <f>'ПРИЛОЖЕНИЕ № 5 (расх)'!F555</f>
        <v>00000</v>
      </c>
      <c r="G467" s="586"/>
      <c r="H467" s="218">
        <v>5</v>
      </c>
      <c r="I467" s="399"/>
      <c r="J467" s="177"/>
    </row>
    <row r="468" spans="1:10" s="152" customFormat="1" ht="15">
      <c r="A468" s="794" t="str">
        <f>'ПРИЛОЖЕНИЕ № 5 (расх)'!A556</f>
        <v>Софинансирование субсидии на формирование современной городской среды</v>
      </c>
      <c r="B468" s="514"/>
      <c r="C468" s="985" t="s">
        <v>37</v>
      </c>
      <c r="D468" s="954" t="s">
        <v>36</v>
      </c>
      <c r="E468" s="492" t="str">
        <f>'ПРИЛОЖЕНИЕ № 5 (расх)'!E556</f>
        <v>24040</v>
      </c>
      <c r="F468" s="493" t="str">
        <f>'ПРИЛОЖЕНИЕ № 5 (расх)'!F556</f>
        <v>L5550</v>
      </c>
      <c r="G468" s="711"/>
      <c r="H468" s="345">
        <v>5</v>
      </c>
      <c r="I468" s="40"/>
      <c r="J468" s="177"/>
    </row>
    <row r="469" spans="1:10" s="152" customFormat="1" ht="25.5">
      <c r="A469" s="718" t="s">
        <v>353</v>
      </c>
      <c r="B469" s="514"/>
      <c r="C469" s="43" t="s">
        <v>37</v>
      </c>
      <c r="D469" s="507" t="s">
        <v>36</v>
      </c>
      <c r="E469" s="486" t="str">
        <f>E470</f>
        <v>24040</v>
      </c>
      <c r="F469" s="487" t="str">
        <f>F470</f>
        <v>L5550</v>
      </c>
      <c r="G469" s="586">
        <v>200</v>
      </c>
      <c r="H469" s="399">
        <v>2</v>
      </c>
      <c r="I469" s="40"/>
      <c r="J469" s="177"/>
    </row>
    <row r="470" spans="1:10" s="152" customFormat="1" ht="25.5">
      <c r="A470" s="311" t="str">
        <f>'ПРИЛОЖЕНИЕ № 5 (расх)'!A558</f>
        <v>Иные закупки товаров, работ и услуг для обеспечения государственных (муниципальных) нужд</v>
      </c>
      <c r="B470" s="153"/>
      <c r="C470" s="43" t="s">
        <v>37</v>
      </c>
      <c r="D470" s="507" t="s">
        <v>36</v>
      </c>
      <c r="E470" s="486" t="str">
        <f>'ПРИЛОЖЕНИЕ № 5 (расх)'!E558</f>
        <v>24040</v>
      </c>
      <c r="F470" s="487" t="str">
        <f>'ПРИЛОЖЕНИЕ № 5 (расх)'!F558</f>
        <v>L5550</v>
      </c>
      <c r="G470" s="586" t="s">
        <v>99</v>
      </c>
      <c r="H470" s="399">
        <v>2</v>
      </c>
      <c r="I470" s="40"/>
      <c r="J470" s="177"/>
    </row>
    <row r="471" spans="1:10" s="152" customFormat="1" ht="14.25">
      <c r="A471" s="688" t="s">
        <v>357</v>
      </c>
      <c r="B471" s="153"/>
      <c r="C471" s="43" t="s">
        <v>37</v>
      </c>
      <c r="D471" s="507" t="s">
        <v>36</v>
      </c>
      <c r="E471" s="486" t="str">
        <f>E472</f>
        <v>24040</v>
      </c>
      <c r="F471" s="487" t="str">
        <f>F472</f>
        <v>L5550</v>
      </c>
      <c r="G471" s="586">
        <v>800</v>
      </c>
      <c r="H471" s="399">
        <v>3</v>
      </c>
      <c r="I471" s="40"/>
      <c r="J471" s="177"/>
    </row>
    <row r="472" spans="1:10" s="152" customFormat="1" ht="38.25">
      <c r="A472" s="690" t="str">
        <f>'ПРИЛОЖЕНИЕ № 5 (расх)'!A560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72" s="153"/>
      <c r="C472" s="886" t="s">
        <v>37</v>
      </c>
      <c r="D472" s="887" t="s">
        <v>36</v>
      </c>
      <c r="E472" s="504" t="str">
        <f>'ПРИЛОЖЕНИЕ № 5 (расх)'!E560</f>
        <v>24040</v>
      </c>
      <c r="F472" s="503" t="str">
        <f>'ПРИЛОЖЕНИЕ № 5 (расх)'!F560</f>
        <v>L5550</v>
      </c>
      <c r="G472" s="893" t="s">
        <v>70</v>
      </c>
      <c r="H472" s="890">
        <v>3</v>
      </c>
      <c r="I472" s="40"/>
      <c r="J472" s="177"/>
    </row>
    <row r="473" spans="1:10" s="152" customFormat="1" ht="15">
      <c r="A473" s="522" t="str">
        <f>'ПРИЛОЖЕНИЕ № 5 (расх)'!A561</f>
        <v>Непрограммные мероприятия</v>
      </c>
      <c r="B473" s="833"/>
      <c r="C473" s="167" t="s">
        <v>37</v>
      </c>
      <c r="D473" s="250" t="s">
        <v>36</v>
      </c>
      <c r="E473" s="499" t="str">
        <f>'ПРИЛОЖЕНИЕ № 5 (расх)'!E561</f>
        <v>71000</v>
      </c>
      <c r="F473" s="500" t="str">
        <f>'ПРИЛОЖЕНИЕ № 5 (расх)'!F561</f>
        <v>00000</v>
      </c>
      <c r="G473" s="703"/>
      <c r="H473" s="218">
        <v>340</v>
      </c>
      <c r="I473" s="399"/>
      <c r="J473" s="177"/>
    </row>
    <row r="474" spans="1:10" s="152" customFormat="1" ht="15">
      <c r="A474" s="522" t="str">
        <f>'ПРИЛОЖЕНИЕ № 5 (расх)'!A562</f>
        <v>Непрограммные мероприятия в рамках жилищно-коммунального хозяйства</v>
      </c>
      <c r="B474" s="833"/>
      <c r="C474" s="167" t="s">
        <v>37</v>
      </c>
      <c r="D474" s="250" t="s">
        <v>36</v>
      </c>
      <c r="E474" s="499" t="str">
        <f>'ПРИЛОЖЕНИЕ № 5 (расх)'!E562</f>
        <v>71500</v>
      </c>
      <c r="F474" s="500" t="str">
        <f>'ПРИЛОЖЕНИЕ № 5 (расх)'!F562</f>
        <v>00000</v>
      </c>
      <c r="G474" s="703"/>
      <c r="H474" s="218">
        <v>340</v>
      </c>
      <c r="I474" s="399"/>
      <c r="J474" s="177"/>
    </row>
    <row r="475" spans="1:10" s="152" customFormat="1" ht="14.25">
      <c r="A475" s="474" t="s">
        <v>74</v>
      </c>
      <c r="B475" s="832"/>
      <c r="C475" s="167" t="s">
        <v>37</v>
      </c>
      <c r="D475" s="250" t="s">
        <v>36</v>
      </c>
      <c r="E475" s="501" t="str">
        <f>'ПРИЛОЖЕНИЕ № 5 (расх)'!E563</f>
        <v>7150К</v>
      </c>
      <c r="F475" s="502" t="str">
        <f>'ПРИЛОЖЕНИЕ № 5 (расх)'!F563</f>
        <v>00000</v>
      </c>
      <c r="G475" s="717"/>
      <c r="H475" s="767">
        <v>340</v>
      </c>
      <c r="I475" s="869">
        <f>I478</f>
        <v>0</v>
      </c>
      <c r="J475" s="154">
        <f>I475/H475</f>
        <v>0</v>
      </c>
    </row>
    <row r="476" spans="1:10" s="152" customFormat="1" ht="14.25">
      <c r="A476" s="984" t="str">
        <f>'ПРИЛОЖЕНИЕ № 5 (расх)'!A564</f>
        <v>Прочие расходы</v>
      </c>
      <c r="B476" s="153"/>
      <c r="C476" s="985" t="s">
        <v>37</v>
      </c>
      <c r="D476" s="954" t="s">
        <v>36</v>
      </c>
      <c r="E476" s="496" t="str">
        <f>'ПРИЛОЖЕНИЕ № 5 (расх)'!E564</f>
        <v>7150К</v>
      </c>
      <c r="F476" s="497" t="str">
        <f>'ПРИЛОЖЕНИЕ № 5 (расх)'!F564</f>
        <v>20000</v>
      </c>
      <c r="G476" s="986"/>
      <c r="H476" s="969">
        <v>340</v>
      </c>
      <c r="I476" s="249"/>
      <c r="J476" s="154"/>
    </row>
    <row r="477" spans="1:10" s="152" customFormat="1" ht="25.5">
      <c r="A477" s="718" t="s">
        <v>353</v>
      </c>
      <c r="B477" s="153"/>
      <c r="C477" s="43" t="s">
        <v>37</v>
      </c>
      <c r="D477" s="507" t="s">
        <v>36</v>
      </c>
      <c r="E477" s="488" t="str">
        <f>'ПРИЛОЖЕНИЕ № 5 (расх)'!E565</f>
        <v>7150К</v>
      </c>
      <c r="F477" s="498" t="str">
        <f>F478</f>
        <v>20000</v>
      </c>
      <c r="G477" s="717">
        <v>200</v>
      </c>
      <c r="H477" s="241">
        <v>40</v>
      </c>
      <c r="I477" s="249"/>
      <c r="J477" s="154"/>
    </row>
    <row r="478" spans="1:10" s="152" customFormat="1" ht="25.5">
      <c r="A478" s="311" t="s">
        <v>98</v>
      </c>
      <c r="B478" s="153"/>
      <c r="C478" s="83" t="s">
        <v>37</v>
      </c>
      <c r="D478" s="590" t="s">
        <v>36</v>
      </c>
      <c r="E478" s="486" t="str">
        <f>'ПРИЛОЖЕНИЕ № 5 (расх)'!E566</f>
        <v>7150К</v>
      </c>
      <c r="F478" s="487" t="str">
        <f>'ПРИЛОЖЕНИЕ № 5 (расх)'!F566</f>
        <v>20000</v>
      </c>
      <c r="G478" s="621" t="s">
        <v>99</v>
      </c>
      <c r="H478" s="241">
        <v>40</v>
      </c>
      <c r="I478" s="251"/>
      <c r="J478" s="154"/>
    </row>
    <row r="479" spans="1:10" s="152" customFormat="1" ht="14.25">
      <c r="A479" s="688" t="s">
        <v>357</v>
      </c>
      <c r="B479" s="153"/>
      <c r="C479" s="43" t="s">
        <v>37</v>
      </c>
      <c r="D479" s="507" t="s">
        <v>36</v>
      </c>
      <c r="E479" s="486" t="str">
        <f>'ПРИЛОЖЕНИЕ № 5 (расх)'!E567</f>
        <v>7150К</v>
      </c>
      <c r="F479" s="487" t="str">
        <f>F480</f>
        <v>20000</v>
      </c>
      <c r="G479" s="621">
        <v>800</v>
      </c>
      <c r="H479" s="241">
        <v>300</v>
      </c>
      <c r="I479" s="251"/>
      <c r="J479" s="154"/>
    </row>
    <row r="480" spans="1:10" s="152" customFormat="1" ht="38.25">
      <c r="A480" s="309" t="s">
        <v>159</v>
      </c>
      <c r="B480" s="153"/>
      <c r="C480" s="83" t="s">
        <v>37</v>
      </c>
      <c r="D480" s="590" t="s">
        <v>36</v>
      </c>
      <c r="E480" s="486" t="str">
        <f>'ПРИЛОЖЕНИЕ № 5 (расх)'!E568</f>
        <v>7150К</v>
      </c>
      <c r="F480" s="487" t="str">
        <f>'ПРИЛОЖЕНИЕ № 5 (расх)'!F568</f>
        <v>20000</v>
      </c>
      <c r="G480" s="621" t="s">
        <v>70</v>
      </c>
      <c r="H480" s="241">
        <v>300</v>
      </c>
      <c r="I480" s="251"/>
      <c r="J480" s="154"/>
    </row>
    <row r="481" spans="1:10" s="152" customFormat="1" ht="14.25">
      <c r="A481" s="927" t="s">
        <v>76</v>
      </c>
      <c r="B481" s="153"/>
      <c r="C481" s="904" t="s">
        <v>37</v>
      </c>
      <c r="D481" s="905" t="s">
        <v>37</v>
      </c>
      <c r="E481" s="1185"/>
      <c r="F481" s="1186"/>
      <c r="G481" s="906"/>
      <c r="H481" s="907">
        <v>11959.5</v>
      </c>
      <c r="I481" s="252">
        <f>I483</f>
        <v>8917.47</v>
      </c>
      <c r="J481" s="177"/>
    </row>
    <row r="482" spans="1:10" s="152" customFormat="1" ht="38.25">
      <c r="A482" s="1028" t="str">
        <f>'ПРИЛОЖЕНИЕ № 5 (расх)'!A570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482" s="831"/>
      <c r="C482" s="155" t="s">
        <v>37</v>
      </c>
      <c r="D482" s="653" t="s">
        <v>37</v>
      </c>
      <c r="E482" s="501" t="str">
        <f>'ПРИЛОЖЕНИЕ № 5 (расх)'!E570</f>
        <v>03000</v>
      </c>
      <c r="F482" s="502" t="str">
        <f>'ПРИЛОЖЕНИЕ № 5 (расх)'!F570</f>
        <v>00000</v>
      </c>
      <c r="G482" s="590"/>
      <c r="H482" s="238">
        <v>11959.5</v>
      </c>
      <c r="I482" s="874"/>
      <c r="J482" s="177"/>
    </row>
    <row r="483" spans="1:10" s="152" customFormat="1" ht="14.25">
      <c r="A483" s="474" t="str">
        <f>'ПРИЛОЖЕНИЕ № 5 (расх)'!A571</f>
        <v>Расходы на обеспечение деятельности органов местного самоуправления</v>
      </c>
      <c r="B483" s="832"/>
      <c r="C483" s="155" t="s">
        <v>37</v>
      </c>
      <c r="D483" s="653" t="s">
        <v>37</v>
      </c>
      <c r="E483" s="501" t="str">
        <f>'ПРИЛОЖЕНИЕ № 5 (расх)'!E571</f>
        <v>03010</v>
      </c>
      <c r="F483" s="502" t="str">
        <f>'ПРИЛОЖЕНИЕ № 5 (расх)'!F571</f>
        <v>00000</v>
      </c>
      <c r="G483" s="653"/>
      <c r="H483" s="218">
        <v>11959.5</v>
      </c>
      <c r="I483" s="218">
        <f>I485+I488</f>
        <v>8917.47</v>
      </c>
      <c r="J483" s="177"/>
    </row>
    <row r="484" spans="1:10" s="152" customFormat="1" ht="14.25">
      <c r="A484" s="474" t="str">
        <f>'ПРИЛОЖЕНИЕ № 5 (расх)'!A572</f>
        <v>Расходы на обеспечение деятельности органов местного самоуправления</v>
      </c>
      <c r="B484" s="832"/>
      <c r="C484" s="155" t="s">
        <v>37</v>
      </c>
      <c r="D484" s="653" t="s">
        <v>37</v>
      </c>
      <c r="E484" s="501" t="str">
        <f>'ПРИЛОЖЕНИЕ № 5 (расх)'!E572</f>
        <v>03010</v>
      </c>
      <c r="F484" s="502" t="str">
        <f>'ПРИЛОЖЕНИЕ № 5 (расх)'!F572</f>
        <v>00000</v>
      </c>
      <c r="G484" s="653"/>
      <c r="H484" s="218">
        <v>10562.9</v>
      </c>
      <c r="I484" s="218"/>
      <c r="J484" s="177"/>
    </row>
    <row r="485" spans="1:10" s="152" customFormat="1" ht="14.25">
      <c r="A485" s="984" t="str">
        <f>'ПРИЛОЖЕНИЕ № 5 (расх)'!A573</f>
        <v>Расходы на выплаты по оплате труда работников муниципальных органов</v>
      </c>
      <c r="B485" s="153"/>
      <c r="C485" s="601" t="s">
        <v>37</v>
      </c>
      <c r="D485" s="664" t="s">
        <v>37</v>
      </c>
      <c r="E485" s="492" t="str">
        <f>'ПРИЛОЖЕНИЕ № 5 (расх)'!E573</f>
        <v>03010</v>
      </c>
      <c r="F485" s="493" t="str">
        <f>'ПРИЛОЖЕНИЕ № 5 (расх)'!F573</f>
        <v>00110</v>
      </c>
      <c r="G485" s="664"/>
      <c r="H485" s="345">
        <v>8812.8</v>
      </c>
      <c r="I485" s="39">
        <f>SUM(I487)</f>
        <v>7226.19</v>
      </c>
      <c r="J485" s="177"/>
    </row>
    <row r="486" spans="1:10" s="152" customFormat="1" ht="38.25">
      <c r="A486" s="309" t="str">
        <f>'ПРИЛОЖЕНИЕ № 5 (расх)'!A574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6" s="715"/>
      <c r="C486" s="43" t="s">
        <v>37</v>
      </c>
      <c r="D486" s="507" t="s">
        <v>37</v>
      </c>
      <c r="E486" s="486" t="str">
        <f>'ПРИЛОЖЕНИЕ № 5 (расх)'!E574</f>
        <v>03010</v>
      </c>
      <c r="F486" s="487" t="str">
        <f>'ПРИЛОЖЕНИЕ № 5 (расх)'!F574</f>
        <v>00110</v>
      </c>
      <c r="G486" s="586">
        <v>100</v>
      </c>
      <c r="H486" s="399">
        <v>8812.8</v>
      </c>
      <c r="I486" s="39"/>
      <c r="J486" s="177"/>
    </row>
    <row r="487" spans="1:10" s="152" customFormat="1" ht="14.25">
      <c r="A487" s="309" t="str">
        <f>'ПРИЛОЖЕНИЕ № 5 (расх)'!A575</f>
        <v>Расходы на выплаты персоналу государственных (муниципальных) органов</v>
      </c>
      <c r="B487" s="153"/>
      <c r="C487" s="43" t="s">
        <v>37</v>
      </c>
      <c r="D487" s="507" t="s">
        <v>37</v>
      </c>
      <c r="E487" s="486" t="str">
        <f>'ПРИЛОЖЕНИЕ № 5 (расх)'!E575</f>
        <v>03010</v>
      </c>
      <c r="F487" s="487" t="str">
        <f>'ПРИЛОЖЕНИЕ № 5 (расх)'!F575</f>
        <v>00110</v>
      </c>
      <c r="G487" s="507" t="s">
        <v>97</v>
      </c>
      <c r="H487" s="399">
        <v>8812.8</v>
      </c>
      <c r="I487" s="40">
        <v>7226.19</v>
      </c>
      <c r="J487" s="177"/>
    </row>
    <row r="488" spans="1:10" s="152" customFormat="1" ht="14.25">
      <c r="A488" s="308" t="str">
        <f>'ПРИЛОЖЕНИЕ № 5 (расх)'!A576</f>
        <v>Расходы на обеспечение функций органов местного самоуправления</v>
      </c>
      <c r="B488" s="153"/>
      <c r="C488" s="42" t="s">
        <v>37</v>
      </c>
      <c r="D488" s="651" t="s">
        <v>37</v>
      </c>
      <c r="E488" s="490" t="str">
        <f>'ПРИЛОЖЕНИЕ № 5 (расх)'!E576</f>
        <v>03010</v>
      </c>
      <c r="F488" s="491" t="str">
        <f>'ПРИЛОЖЕНИЕ № 5 (расх)'!F576</f>
        <v>00190</v>
      </c>
      <c r="G488" s="507"/>
      <c r="H488" s="400">
        <v>1305.1</v>
      </c>
      <c r="I488" s="39">
        <f>SUM(I490:I492)</f>
        <v>1691.28</v>
      </c>
      <c r="J488" s="177"/>
    </row>
    <row r="489" spans="1:10" s="152" customFormat="1" ht="25.5">
      <c r="A489" s="718" t="str">
        <f>'ПРИЛОЖЕНИЕ № 5 (расх)'!A577</f>
        <v>Закупка товаров, работ и услуг для обеспечения государственных (муниципальных) нужд</v>
      </c>
      <c r="B489" s="153"/>
      <c r="C489" s="43" t="s">
        <v>37</v>
      </c>
      <c r="D489" s="507" t="s">
        <v>37</v>
      </c>
      <c r="E489" s="486" t="str">
        <f>'ПРИЛОЖЕНИЕ № 5 (расх)'!E577</f>
        <v>03010</v>
      </c>
      <c r="F489" s="487" t="str">
        <f>'ПРИЛОЖЕНИЕ № 5 (расх)'!F577</f>
        <v>00190</v>
      </c>
      <c r="G489" s="586">
        <v>200</v>
      </c>
      <c r="H489" s="399">
        <v>1165.1</v>
      </c>
      <c r="I489" s="39"/>
      <c r="J489" s="177"/>
    </row>
    <row r="490" spans="1:10" s="152" customFormat="1" ht="25.5">
      <c r="A490" s="309" t="str">
        <f>'ПРИЛОЖЕНИЕ № 5 (расх)'!A578</f>
        <v>Иные закупки товаров, работ и услуг для обеспечения государственных (муниципальных) нужд</v>
      </c>
      <c r="B490" s="153"/>
      <c r="C490" s="43" t="s">
        <v>37</v>
      </c>
      <c r="D490" s="507" t="s">
        <v>37</v>
      </c>
      <c r="E490" s="486" t="str">
        <f>'ПРИЛОЖЕНИЕ № 5 (расх)'!E578</f>
        <v>03010</v>
      </c>
      <c r="F490" s="487" t="str">
        <f>'ПРИЛОЖЕНИЕ № 5 (расх)'!F578</f>
        <v>00190</v>
      </c>
      <c r="G490" s="586" t="s">
        <v>99</v>
      </c>
      <c r="H490" s="399">
        <v>1165.1</v>
      </c>
      <c r="I490" s="40">
        <v>1621.28</v>
      </c>
      <c r="J490" s="177"/>
    </row>
    <row r="491" spans="1:10" s="152" customFormat="1" ht="14.25">
      <c r="A491" s="688" t="str">
        <f>'ПРИЛОЖЕНИЕ № 5 (расх)'!A579</f>
        <v>Иные бюджетные ассигнования</v>
      </c>
      <c r="B491" s="153"/>
      <c r="C491" s="43" t="s">
        <v>37</v>
      </c>
      <c r="D491" s="507" t="s">
        <v>37</v>
      </c>
      <c r="E491" s="486" t="str">
        <f>'ПРИЛОЖЕНИЕ № 5 (расх)'!E579</f>
        <v>03010</v>
      </c>
      <c r="F491" s="487" t="str">
        <f>'ПРИЛОЖЕНИЕ № 5 (расх)'!F579</f>
        <v>00190</v>
      </c>
      <c r="G491" s="586">
        <v>800</v>
      </c>
      <c r="H491" s="399">
        <v>140</v>
      </c>
      <c r="I491" s="40"/>
      <c r="J491" s="177"/>
    </row>
    <row r="492" spans="1:10" s="152" customFormat="1" ht="14.25">
      <c r="A492" s="309" t="str">
        <f>'ПРИЛОЖЕНИЕ № 5 (расх)'!A580</f>
        <v>Уплата налогов, сборов и иных платежей</v>
      </c>
      <c r="B492" s="153"/>
      <c r="C492" s="30" t="s">
        <v>37</v>
      </c>
      <c r="D492" s="652" t="s">
        <v>37</v>
      </c>
      <c r="E492" s="486" t="str">
        <f>'ПРИЛОЖЕНИЕ № 5 (расх)'!E580</f>
        <v>03010</v>
      </c>
      <c r="F492" s="487" t="str">
        <f>'ПРИЛОЖЕНИЕ № 5 (расх)'!F580</f>
        <v>00190</v>
      </c>
      <c r="G492" s="652" t="s">
        <v>66</v>
      </c>
      <c r="H492" s="216">
        <v>140</v>
      </c>
      <c r="I492" s="40">
        <v>70</v>
      </c>
      <c r="J492" s="177"/>
    </row>
    <row r="493" spans="1:10" s="152" customFormat="1" ht="14.25">
      <c r="A493" s="310" t="str">
        <f>'ПРИЛОЖЕНИЕ № 5 (расх)'!A581</f>
        <v>Коммунальные услуги</v>
      </c>
      <c r="B493" s="153"/>
      <c r="C493" s="42" t="s">
        <v>37</v>
      </c>
      <c r="D493" s="651" t="s">
        <v>37</v>
      </c>
      <c r="E493" s="490" t="str">
        <f>'ПРИЛОЖЕНИЕ № 5 (расх)'!E581</f>
        <v>03010</v>
      </c>
      <c r="F493" s="491" t="str">
        <f>'ПРИЛОЖЕНИЕ № 5 (расх)'!F581</f>
        <v>00223</v>
      </c>
      <c r="G493" s="507"/>
      <c r="H493" s="215">
        <v>445</v>
      </c>
      <c r="I493" s="40"/>
      <c r="J493" s="177"/>
    </row>
    <row r="494" spans="1:10" s="152" customFormat="1" ht="25.5">
      <c r="A494" s="718" t="str">
        <f>'ПРИЛОЖЕНИЕ № 5 (расх)'!A582</f>
        <v>Закупка товаров, работ и услуг для обеспечения государственных (муниципальных) нужд</v>
      </c>
      <c r="B494" s="153"/>
      <c r="C494" s="43" t="s">
        <v>37</v>
      </c>
      <c r="D494" s="507" t="s">
        <v>37</v>
      </c>
      <c r="E494" s="486" t="str">
        <f>'ПРИЛОЖЕНИЕ № 5 (расх)'!E582</f>
        <v>03010</v>
      </c>
      <c r="F494" s="487" t="str">
        <f>'ПРИЛОЖЕНИЕ № 5 (расх)'!F582</f>
        <v>00223</v>
      </c>
      <c r="G494" s="586">
        <v>200</v>
      </c>
      <c r="H494" s="216">
        <v>445</v>
      </c>
      <c r="I494" s="40"/>
      <c r="J494" s="177"/>
    </row>
    <row r="495" spans="1:10" s="152" customFormat="1" ht="25.5">
      <c r="A495" s="690" t="str">
        <f>'ПРИЛОЖЕНИЕ № 5 (расх)'!A583</f>
        <v>Иные закупки товаров, работ и услуг для обеспечения государственных (муниципальных) нужд</v>
      </c>
      <c r="B495" s="153"/>
      <c r="C495" s="886" t="s">
        <v>37</v>
      </c>
      <c r="D495" s="887" t="s">
        <v>37</v>
      </c>
      <c r="E495" s="504" t="str">
        <f>'ПРИЛОЖЕНИЕ № 5 (расх)'!E583</f>
        <v>03010</v>
      </c>
      <c r="F495" s="503" t="str">
        <f>'ПРИЛОЖЕНИЕ № 5 (расх)'!F583</f>
        <v>00223</v>
      </c>
      <c r="G495" s="887" t="s">
        <v>99</v>
      </c>
      <c r="H495" s="766">
        <v>445</v>
      </c>
      <c r="I495" s="40"/>
      <c r="J495" s="177"/>
    </row>
    <row r="496" spans="1:10" s="152" customFormat="1" ht="14.25">
      <c r="A496" s="522" t="str">
        <f>'ПРИЛОЖЕНИЕ № 5 (расх)'!A584</f>
        <v>Техническое обеспечение деятельности органов местного самоуправления</v>
      </c>
      <c r="B496" s="832"/>
      <c r="C496" s="155" t="s">
        <v>37</v>
      </c>
      <c r="D496" s="653" t="s">
        <v>37</v>
      </c>
      <c r="E496" s="501" t="str">
        <f>'ПРИЛОЖЕНИЕ № 5 (расх)'!E584</f>
        <v>0301У</v>
      </c>
      <c r="F496" s="502" t="str">
        <f>'ПРИЛОЖЕНИЕ № 5 (расх)'!F584</f>
        <v>00000</v>
      </c>
      <c r="G496" s="653"/>
      <c r="H496" s="767">
        <v>1396.6</v>
      </c>
      <c r="I496" s="241"/>
      <c r="J496" s="177"/>
    </row>
    <row r="497" spans="1:10" s="152" customFormat="1" ht="14.25">
      <c r="A497" s="953" t="str">
        <f>'ПРИЛОЖЕНИЕ № 5 (расх)'!A585</f>
        <v>Расходы на выплаты по оплате труда работников муниципальных органов</v>
      </c>
      <c r="B497" s="153"/>
      <c r="C497" s="601" t="s">
        <v>37</v>
      </c>
      <c r="D497" s="664" t="s">
        <v>37</v>
      </c>
      <c r="E497" s="492" t="str">
        <f>'ПРИЛОЖЕНИЕ № 5 (расх)'!E585</f>
        <v>0301У</v>
      </c>
      <c r="F497" s="493" t="str">
        <f>'ПРИЛОЖЕНИЕ № 5 (расх)'!F585</f>
        <v>00110</v>
      </c>
      <c r="G497" s="664"/>
      <c r="H497" s="969">
        <v>1386.6</v>
      </c>
      <c r="I497" s="64"/>
      <c r="J497" s="177"/>
    </row>
    <row r="498" spans="1:10" s="152" customFormat="1" ht="38.25">
      <c r="A498" s="309" t="str">
        <f>'ПРИЛОЖЕНИЕ № 5 (расх)'!A586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8" s="153"/>
      <c r="C498" s="43" t="s">
        <v>37</v>
      </c>
      <c r="D498" s="507" t="s">
        <v>37</v>
      </c>
      <c r="E498" s="486" t="str">
        <f>'ПРИЛОЖЕНИЕ № 5 (расх)'!E586</f>
        <v>0301У</v>
      </c>
      <c r="F498" s="487" t="str">
        <f>'ПРИЛОЖЕНИЕ № 5 (расх)'!F586</f>
        <v>00110</v>
      </c>
      <c r="G498" s="586">
        <v>100</v>
      </c>
      <c r="H498" s="241">
        <v>1386.6</v>
      </c>
      <c r="I498" s="64"/>
      <c r="J498" s="177"/>
    </row>
    <row r="499" spans="1:10" s="152" customFormat="1" ht="14.25">
      <c r="A499" s="311" t="str">
        <f>'ПРИЛОЖЕНИЕ № 5 (расх)'!A587</f>
        <v>Расходы на выплаты персоналу государственных (муниципальных) органов</v>
      </c>
      <c r="B499" s="153"/>
      <c r="C499" s="43" t="s">
        <v>37</v>
      </c>
      <c r="D499" s="507" t="s">
        <v>37</v>
      </c>
      <c r="E499" s="486" t="str">
        <f>'ПРИЛОЖЕНИЕ № 5 (расх)'!E587</f>
        <v>0301У</v>
      </c>
      <c r="F499" s="487" t="str">
        <f>'ПРИЛОЖЕНИЕ № 5 (расх)'!F587</f>
        <v>00110</v>
      </c>
      <c r="G499" s="507" t="s">
        <v>97</v>
      </c>
      <c r="H499" s="241">
        <v>1386.6</v>
      </c>
      <c r="I499" s="64"/>
      <c r="J499" s="177"/>
    </row>
    <row r="500" spans="1:10" s="152" customFormat="1" ht="14.25">
      <c r="A500" s="310" t="str">
        <f>'ПРИЛОЖЕНИЕ № 5 (расх)'!A588</f>
        <v>Расходы на обеспечение функций органов местного самоуправления</v>
      </c>
      <c r="B500" s="153"/>
      <c r="C500" s="42" t="s">
        <v>37</v>
      </c>
      <c r="D500" s="651" t="s">
        <v>37</v>
      </c>
      <c r="E500" s="490" t="str">
        <f>'ПРИЛОЖЕНИЕ № 5 (расх)'!E588</f>
        <v>0301У</v>
      </c>
      <c r="F500" s="491" t="str">
        <f>'ПРИЛОЖЕНИЕ № 5 (расх)'!F588</f>
        <v>00190</v>
      </c>
      <c r="G500" s="651"/>
      <c r="H500" s="239">
        <v>10</v>
      </c>
      <c r="I500" s="64"/>
      <c r="J500" s="177"/>
    </row>
    <row r="501" spans="1:10" s="152" customFormat="1" ht="25.5">
      <c r="A501" s="718" t="str">
        <f>'ПРИЛОЖЕНИЕ № 5 (расх)'!A589</f>
        <v>Закупка товаров, работ и услуг для обеспечения государственных (муниципальных) нужд</v>
      </c>
      <c r="B501" s="153"/>
      <c r="C501" s="43" t="s">
        <v>37</v>
      </c>
      <c r="D501" s="507" t="s">
        <v>37</v>
      </c>
      <c r="E501" s="486" t="str">
        <f>'ПРИЛОЖЕНИЕ № 5 (расх)'!E589</f>
        <v>0301У</v>
      </c>
      <c r="F501" s="487" t="str">
        <f>'ПРИЛОЖЕНИЕ № 5 (расх)'!F589</f>
        <v>00190</v>
      </c>
      <c r="G501" s="586">
        <v>200</v>
      </c>
      <c r="H501" s="241">
        <v>10</v>
      </c>
      <c r="I501" s="64"/>
      <c r="J501" s="177"/>
    </row>
    <row r="502" spans="1:10" s="152" customFormat="1" ht="25.5">
      <c r="A502" s="311" t="str">
        <f>'ПРИЛОЖЕНИЕ № 5 (расх)'!A590</f>
        <v>Иные закупки товаров, работ и услуг для обеспечения государственных (муниципальных) нужд</v>
      </c>
      <c r="B502" s="153"/>
      <c r="C502" s="43" t="s">
        <v>37</v>
      </c>
      <c r="D502" s="507" t="s">
        <v>37</v>
      </c>
      <c r="E502" s="486" t="str">
        <f>'ПРИЛОЖЕНИЕ № 5 (расх)'!E590</f>
        <v>0301У</v>
      </c>
      <c r="F502" s="487" t="str">
        <f>'ПРИЛОЖЕНИЕ № 5 (расх)'!F590</f>
        <v>00190</v>
      </c>
      <c r="G502" s="507" t="s">
        <v>99</v>
      </c>
      <c r="H502" s="241">
        <v>10</v>
      </c>
      <c r="I502" s="64"/>
      <c r="J502" s="177"/>
    </row>
    <row r="503" spans="1:10" s="152" customFormat="1" ht="14.25">
      <c r="A503" s="327" t="s">
        <v>56</v>
      </c>
      <c r="B503" s="153"/>
      <c r="C503" s="184" t="s">
        <v>39</v>
      </c>
      <c r="D503" s="656"/>
      <c r="E503" s="1191"/>
      <c r="F503" s="1192"/>
      <c r="G503" s="656"/>
      <c r="H503" s="765">
        <v>4186.25</v>
      </c>
      <c r="I503" s="292" t="e">
        <f>I504</f>
        <v>#REF!</v>
      </c>
      <c r="J503" s="177"/>
    </row>
    <row r="504" spans="1:10" s="152" customFormat="1" ht="14.25">
      <c r="A504" s="927" t="s">
        <v>57</v>
      </c>
      <c r="B504" s="153"/>
      <c r="C504" s="904" t="s">
        <v>39</v>
      </c>
      <c r="D504" s="905" t="s">
        <v>37</v>
      </c>
      <c r="E504" s="1185"/>
      <c r="F504" s="1186"/>
      <c r="G504" s="906"/>
      <c r="H504" s="907">
        <v>4186.25</v>
      </c>
      <c r="I504" s="276" t="e">
        <f>#REF!</f>
        <v>#REF!</v>
      </c>
      <c r="J504" s="177"/>
    </row>
    <row r="505" spans="1:10" s="152" customFormat="1" ht="38.25">
      <c r="A505" s="474" t="str">
        <f>'ПРИЛОЖЕНИЕ № 5 (расх)'!A593</f>
        <v>Муниципальная программа «Развитие системы обращения с отходами производства и потребления на территории муниципального образования «Среднеканский городской округ» на 2017-2021 годы»</v>
      </c>
      <c r="B505" s="832"/>
      <c r="C505" s="475" t="s">
        <v>39</v>
      </c>
      <c r="D505" s="650" t="s">
        <v>37</v>
      </c>
      <c r="E505" s="499" t="s">
        <v>194</v>
      </c>
      <c r="F505" s="500" t="str">
        <f>'ПРИЛОЖЕНИЕ № 5 (расх)'!F593</f>
        <v>00000</v>
      </c>
      <c r="G505" s="250"/>
      <c r="H505" s="767">
        <v>4186.25</v>
      </c>
      <c r="I505" s="238" t="e">
        <f>I517+#REF!</f>
        <v>#REF!</v>
      </c>
      <c r="J505" s="177"/>
    </row>
    <row r="506" spans="1:10" s="152" customFormat="1" ht="38.25">
      <c r="A506" s="474" t="str">
        <f>'ПРИЛОЖЕНИЕ № 5 (расх)'!A594</f>
        <v>Проведение работ по выбору земельного участка, выполнение инженерных изысканий, разработка проектно-сметной документации по объекту размещения ТКО отчетного года</v>
      </c>
      <c r="B506" s="832"/>
      <c r="C506" s="475" t="s">
        <v>39</v>
      </c>
      <c r="D506" s="650" t="s">
        <v>37</v>
      </c>
      <c r="E506" s="499" t="str">
        <f>'ПРИЛОЖЕНИЕ № 5 (расх)'!E594</f>
        <v>08001</v>
      </c>
      <c r="F506" s="500" t="str">
        <f>'ПРИЛОЖЕНИЕ № 5 (расх)'!F594</f>
        <v>00000</v>
      </c>
      <c r="G506" s="250"/>
      <c r="H506" s="767">
        <v>2392.25</v>
      </c>
      <c r="I506" s="238"/>
      <c r="J506" s="177"/>
    </row>
    <row r="507" spans="1:10" s="152" customFormat="1" ht="40.5">
      <c r="A507" s="308" t="str">
        <f>'ПРИЛОЖЕНИЕ № 5 (расх)'!A595</f>
        <v>Расходы на разработку проектно-сметной документации и выполнение инженерных изысканий по объекту: «Межпоселенческий полигон ТКО в поселке Сеймчан»</v>
      </c>
      <c r="B507" s="833"/>
      <c r="C507" s="965" t="s">
        <v>39</v>
      </c>
      <c r="D507" s="961" t="s">
        <v>37</v>
      </c>
      <c r="E507" s="490" t="str">
        <f>'ПРИЛОЖЕНИЕ № 5 (расх)'!E595</f>
        <v>08001</v>
      </c>
      <c r="F507" s="491" t="str">
        <f>'ПРИЛОЖЕНИЕ № 5 (расх)'!F595</f>
        <v>73750</v>
      </c>
      <c r="G507" s="658"/>
      <c r="H507" s="239">
        <v>1900</v>
      </c>
      <c r="I507" s="238"/>
      <c r="J507" s="177"/>
    </row>
    <row r="508" spans="1:10" s="152" customFormat="1" ht="25.5">
      <c r="A508" s="309" t="str">
        <f>'ПРИЛОЖЕНИЕ № 5 (расх)'!A596</f>
        <v>Закупка товаров, работ и услуг для обеспечения государственных (муниципальных) нужд</v>
      </c>
      <c r="B508" s="1065"/>
      <c r="C508" s="30" t="s">
        <v>39</v>
      </c>
      <c r="D508" s="652" t="s">
        <v>37</v>
      </c>
      <c r="E508" s="486" t="str">
        <f>'ПРИЛОЖЕНИЕ № 5 (расх)'!E596</f>
        <v>08001</v>
      </c>
      <c r="F508" s="487" t="str">
        <f>'ПРИЛОЖЕНИЕ № 5 (расх)'!F596</f>
        <v>73750</v>
      </c>
      <c r="G508" s="661" t="str">
        <f>'ПРИЛОЖЕНИЕ № 5 (расх)'!G596</f>
        <v>200</v>
      </c>
      <c r="H508" s="241">
        <v>1900</v>
      </c>
      <c r="I508" s="238"/>
      <c r="J508" s="177"/>
    </row>
    <row r="509" spans="1:10" s="152" customFormat="1" ht="25.5">
      <c r="A509" s="309" t="str">
        <f>'ПРИЛОЖЕНИЕ № 5 (расх)'!A597</f>
        <v>Иные закупки товаров, работ и услуг для обеспечения государственных (муниципальных) нужд</v>
      </c>
      <c r="B509" s="1065"/>
      <c r="C509" s="30" t="s">
        <v>39</v>
      </c>
      <c r="D509" s="652" t="s">
        <v>37</v>
      </c>
      <c r="E509" s="486" t="str">
        <f>'ПРИЛОЖЕНИЕ № 5 (расх)'!E597</f>
        <v>08001</v>
      </c>
      <c r="F509" s="487" t="str">
        <f>'ПРИЛОЖЕНИЕ № 5 (расх)'!F597</f>
        <v>73750</v>
      </c>
      <c r="G509" s="661" t="str">
        <f>'ПРИЛОЖЕНИЕ № 5 (расх)'!G597</f>
        <v>240</v>
      </c>
      <c r="H509" s="241">
        <v>1900</v>
      </c>
      <c r="I509" s="238"/>
      <c r="J509" s="177"/>
    </row>
    <row r="510" spans="1:10" s="152" customFormat="1" ht="40.5">
      <c r="A510" s="308" t="str">
        <f>'ПРИЛОЖЕНИЕ № 5 (расх)'!A598</f>
        <v>Расходы на разработку проектно-сметной документации и выполнение инженерных изысканий по объекту: «Межпоселенческий полигон ТКО в поселке Сеймчан»</v>
      </c>
      <c r="B510" s="833"/>
      <c r="C510" s="965" t="s">
        <v>39</v>
      </c>
      <c r="D510" s="961" t="s">
        <v>37</v>
      </c>
      <c r="E510" s="490" t="str">
        <f>'ПРИЛОЖЕНИЕ № 5 (расх)'!E598</f>
        <v>08001</v>
      </c>
      <c r="F510" s="491" t="str">
        <f>'ПРИЛОЖЕНИЕ № 5 (расх)'!F598</f>
        <v>73П06</v>
      </c>
      <c r="G510" s="658"/>
      <c r="H510" s="239">
        <v>492.25</v>
      </c>
      <c r="I510" s="238"/>
      <c r="J510" s="177"/>
    </row>
    <row r="511" spans="1:10" s="152" customFormat="1" ht="25.5">
      <c r="A511" s="309" t="str">
        <f>'ПРИЛОЖЕНИЕ № 5 (расх)'!A599</f>
        <v>Закупка товаров, работ и услуг для обеспечения государственных (муниципальных) нужд</v>
      </c>
      <c r="B511" s="1065"/>
      <c r="C511" s="30" t="s">
        <v>39</v>
      </c>
      <c r="D511" s="652" t="s">
        <v>37</v>
      </c>
      <c r="E511" s="486" t="str">
        <f>'ПРИЛОЖЕНИЕ № 5 (расх)'!E599</f>
        <v>08001</v>
      </c>
      <c r="F511" s="487" t="str">
        <f>'ПРИЛОЖЕНИЕ № 5 (расх)'!F599</f>
        <v>73П06</v>
      </c>
      <c r="G511" s="661" t="str">
        <f>'ПРИЛОЖЕНИЕ № 5 (расх)'!G599</f>
        <v>200</v>
      </c>
      <c r="H511" s="241">
        <v>492.25</v>
      </c>
      <c r="I511" s="238"/>
      <c r="J511" s="177"/>
    </row>
    <row r="512" spans="1:10" s="152" customFormat="1" ht="25.5">
      <c r="A512" s="309" t="str">
        <f>'ПРИЛОЖЕНИЕ № 5 (расх)'!A600</f>
        <v>Иные закупки товаров, работ и услуг для обеспечения государственных (муниципальных) нужд</v>
      </c>
      <c r="B512" s="1065"/>
      <c r="C512" s="30" t="s">
        <v>39</v>
      </c>
      <c r="D512" s="652" t="s">
        <v>37</v>
      </c>
      <c r="E512" s="486" t="str">
        <f>'ПРИЛОЖЕНИЕ № 5 (расх)'!E600</f>
        <v>08001</v>
      </c>
      <c r="F512" s="487" t="str">
        <f>'ПРИЛОЖЕНИЕ № 5 (расх)'!F600</f>
        <v>73П06</v>
      </c>
      <c r="G512" s="661" t="str">
        <f>'ПРИЛОЖЕНИЕ № 5 (расх)'!G600</f>
        <v>240</v>
      </c>
      <c r="H512" s="241">
        <v>492.25</v>
      </c>
      <c r="I512" s="238"/>
      <c r="J512" s="177"/>
    </row>
    <row r="513" spans="1:10" s="152" customFormat="1" ht="38.25">
      <c r="A513" s="474" t="str">
        <f>'ПРИЛОЖЕНИЕ № 5 (расх)'!A601</f>
        <v>Проведение работ по выбору земельного участка, выполнение инженерных изысканий, разработка проектно-сметной документации по объекту размещения ТКО</v>
      </c>
      <c r="B513" s="832"/>
      <c r="C513" s="475" t="s">
        <v>39</v>
      </c>
      <c r="D513" s="650" t="s">
        <v>37</v>
      </c>
      <c r="E513" s="499" t="str">
        <f>'ПРИЛОЖЕНИЕ № 5 (расх)'!E601</f>
        <v>08010</v>
      </c>
      <c r="F513" s="500" t="str">
        <f>'ПРИЛОЖЕНИЕ № 5 (расх)'!F601</f>
        <v>00000</v>
      </c>
      <c r="G513" s="250"/>
      <c r="H513" s="767">
        <v>1794</v>
      </c>
      <c r="I513" s="238"/>
      <c r="J513" s="177"/>
    </row>
    <row r="514" spans="1:10" s="152" customFormat="1" ht="40.5">
      <c r="A514" s="984" t="str">
        <f>'ПРИЛОЖЕНИЕ № 5 (расх)'!A602</f>
        <v>Расходы на разработку проектно-сметной документации и выполнение инженерных изысканий по объекту: «Межпоселенческий полигон ТКО в поселке Сеймчан»</v>
      </c>
      <c r="B514" s="153"/>
      <c r="C514" s="965" t="s">
        <v>39</v>
      </c>
      <c r="D514" s="961" t="s">
        <v>37</v>
      </c>
      <c r="E514" s="492" t="str">
        <f>'ПРИЛОЖЕНИЕ № 5 (расх)'!E602</f>
        <v>08010</v>
      </c>
      <c r="F514" s="493" t="s">
        <v>182</v>
      </c>
      <c r="G514" s="986"/>
      <c r="H514" s="969">
        <v>1502</v>
      </c>
      <c r="I514" s="84">
        <f>SUM(I516:I519)</f>
        <v>220</v>
      </c>
      <c r="J514" s="177"/>
    </row>
    <row r="515" spans="1:10" s="152" customFormat="1" ht="25.5">
      <c r="A515" s="718" t="s">
        <v>353</v>
      </c>
      <c r="B515" s="153"/>
      <c r="C515" s="30" t="s">
        <v>39</v>
      </c>
      <c r="D515" s="652" t="s">
        <v>37</v>
      </c>
      <c r="E515" s="486" t="str">
        <f>'ПРИЛОЖЕНИЕ № 5 (расх)'!E603</f>
        <v>08010</v>
      </c>
      <c r="F515" s="487" t="str">
        <f>F516</f>
        <v>73750</v>
      </c>
      <c r="G515" s="717">
        <v>200</v>
      </c>
      <c r="H515" s="241">
        <v>1502</v>
      </c>
      <c r="I515" s="84"/>
      <c r="J515" s="177"/>
    </row>
    <row r="516" spans="1:10" s="152" customFormat="1" ht="25.5">
      <c r="A516" s="311" t="s">
        <v>98</v>
      </c>
      <c r="B516" s="153"/>
      <c r="C516" s="30" t="s">
        <v>39</v>
      </c>
      <c r="D516" s="652" t="s">
        <v>37</v>
      </c>
      <c r="E516" s="486" t="str">
        <f>'ПРИЛОЖЕНИЕ № 5 (расх)'!E604</f>
        <v>08010</v>
      </c>
      <c r="F516" s="487" t="s">
        <v>182</v>
      </c>
      <c r="G516" s="661" t="s">
        <v>99</v>
      </c>
      <c r="H516" s="241">
        <v>1502</v>
      </c>
      <c r="I516" s="92">
        <v>200</v>
      </c>
      <c r="J516" s="177"/>
    </row>
    <row r="517" spans="1:10" s="152" customFormat="1" ht="40.5">
      <c r="A517" s="308" t="str">
        <f>'ПРИЛОЖЕНИЕ № 5 (расх)'!A605</f>
        <v>Софинансирование субсидии на разработку проектно-сметной документации и выполнение инженерных изысканий по объекту: «Межпоселенческий полигон ТКО в поселке Сеймчан»</v>
      </c>
      <c r="B517" s="153"/>
      <c r="C517" s="25" t="s">
        <v>39</v>
      </c>
      <c r="D517" s="654" t="s">
        <v>37</v>
      </c>
      <c r="E517" s="490" t="str">
        <f>'ПРИЛОЖЕНИЕ № 5 (расх)'!E605</f>
        <v>08010</v>
      </c>
      <c r="F517" s="491" t="s">
        <v>185</v>
      </c>
      <c r="G517" s="658"/>
      <c r="H517" s="239">
        <v>292</v>
      </c>
      <c r="I517" s="84">
        <f>I519</f>
        <v>10</v>
      </c>
      <c r="J517" s="177"/>
    </row>
    <row r="518" spans="1:10" s="152" customFormat="1" ht="25.5">
      <c r="A518" s="718" t="s">
        <v>353</v>
      </c>
      <c r="B518" s="153"/>
      <c r="C518" s="30" t="s">
        <v>39</v>
      </c>
      <c r="D518" s="652" t="s">
        <v>37</v>
      </c>
      <c r="E518" s="486" t="str">
        <f>'ПРИЛОЖЕНИЕ № 5 (расх)'!E606</f>
        <v>08010</v>
      </c>
      <c r="F518" s="487" t="str">
        <f>F519</f>
        <v>S3750</v>
      </c>
      <c r="G518" s="717">
        <v>200</v>
      </c>
      <c r="H518" s="241">
        <v>292</v>
      </c>
      <c r="I518" s="84"/>
      <c r="J518" s="177"/>
    </row>
    <row r="519" spans="1:10" s="152" customFormat="1" ht="26.25" thickBot="1">
      <c r="A519" s="810" t="s">
        <v>98</v>
      </c>
      <c r="B519" s="153"/>
      <c r="C519" s="30" t="s">
        <v>39</v>
      </c>
      <c r="D519" s="652" t="s">
        <v>37</v>
      </c>
      <c r="E519" s="486" t="str">
        <f>'ПРИЛОЖЕНИЕ № 5 (расх)'!E607</f>
        <v>08010</v>
      </c>
      <c r="F519" s="487" t="s">
        <v>185</v>
      </c>
      <c r="G519" s="717" t="s">
        <v>99</v>
      </c>
      <c r="H519" s="241">
        <v>292</v>
      </c>
      <c r="I519" s="92">
        <v>10</v>
      </c>
      <c r="J519" s="177"/>
    </row>
    <row r="520" spans="1:10" s="72" customFormat="1" ht="15" thickBot="1">
      <c r="A520" s="811" t="s">
        <v>18</v>
      </c>
      <c r="B520" s="156"/>
      <c r="C520" s="149" t="s">
        <v>19</v>
      </c>
      <c r="D520" s="665"/>
      <c r="E520" s="1189"/>
      <c r="F520" s="1190"/>
      <c r="G520" s="665"/>
      <c r="H520" s="781">
        <v>156980.19999999998</v>
      </c>
      <c r="I520" s="366" t="e">
        <f>I521+#REF!+#REF!+#REF!</f>
        <v>#REF!</v>
      </c>
      <c r="J520" s="157" t="e">
        <f>I520/H520</f>
        <v>#REF!</v>
      </c>
    </row>
    <row r="521" spans="1:10" s="79" customFormat="1" ht="14.25">
      <c r="A521" s="928" t="s">
        <v>20</v>
      </c>
      <c r="B521" s="158"/>
      <c r="C521" s="921" t="s">
        <v>19</v>
      </c>
      <c r="D521" s="922" t="s">
        <v>35</v>
      </c>
      <c r="E521" s="1185"/>
      <c r="F521" s="1186"/>
      <c r="G521" s="922"/>
      <c r="H521" s="929">
        <v>43844.6</v>
      </c>
      <c r="I521" s="255" t="e">
        <f>#REF!+#REF!+#REF!+#REF!+I590</f>
        <v>#REF!</v>
      </c>
      <c r="J521" s="65" t="e">
        <f>I521/H521</f>
        <v>#REF!</v>
      </c>
    </row>
    <row r="522" spans="1:10" s="79" customFormat="1" ht="25.5">
      <c r="A522" s="339" t="str">
        <f>'ПРИЛОЖЕНИЕ № 5 (расх)'!A627</f>
        <v>Реализация муниципальной программы "Развитие образования в Среднеканском городском округе на 2015-2019 годы" </v>
      </c>
      <c r="B522" s="834"/>
      <c r="C522" s="196" t="s">
        <v>19</v>
      </c>
      <c r="D522" s="622" t="s">
        <v>35</v>
      </c>
      <c r="E522" s="501" t="str">
        <f>'ПРИЛОЖЕНИЕ № 5 (расх)'!E627</f>
        <v>10000</v>
      </c>
      <c r="F522" s="502" t="str">
        <f>'ПРИЛОЖЕНИЕ № 5 (расх)'!F627</f>
        <v>00000</v>
      </c>
      <c r="G522" s="622"/>
      <c r="H522" s="238">
        <v>43843.799999999996</v>
      </c>
      <c r="I522" s="875"/>
      <c r="J522" s="65"/>
    </row>
    <row r="523" spans="1:10" s="79" customFormat="1" ht="12.75">
      <c r="A523" s="339" t="str">
        <f>'ПРИЛОЖЕНИЕ № 5 (расх)'!A628</f>
        <v>Обеспечение деятельности  муниципальных образовательных организаций</v>
      </c>
      <c r="B523" s="834"/>
      <c r="C523" s="196" t="s">
        <v>19</v>
      </c>
      <c r="D523" s="622" t="s">
        <v>35</v>
      </c>
      <c r="E523" s="501" t="str">
        <f>'ПРИЛОЖЕНИЕ № 5 (расх)'!E628</f>
        <v>10010</v>
      </c>
      <c r="F523" s="502" t="str">
        <f>'ПРИЛОЖЕНИЕ № 5 (расх)'!F628</f>
        <v>00000</v>
      </c>
      <c r="G523" s="622"/>
      <c r="H523" s="242">
        <v>41319.5</v>
      </c>
      <c r="I523" s="875"/>
      <c r="J523" s="65"/>
    </row>
    <row r="524" spans="1:10" s="79" customFormat="1" ht="12.75">
      <c r="A524" s="801" t="str">
        <f>'ПРИЛОЖЕНИЕ № 5 (расх)'!A629</f>
        <v>Обеспечение деятельности  дошкольных учреждений комбинированного вида</v>
      </c>
      <c r="B524" s="834"/>
      <c r="C524" s="167" t="s">
        <v>19</v>
      </c>
      <c r="D524" s="250" t="s">
        <v>35</v>
      </c>
      <c r="E524" s="501" t="str">
        <f>'ПРИЛОЖЕНИЕ № 5 (расх)'!E630</f>
        <v>10016</v>
      </c>
      <c r="F524" s="372" t="s">
        <v>78</v>
      </c>
      <c r="G524" s="622"/>
      <c r="H524" s="242">
        <v>18766.25</v>
      </c>
      <c r="I524" s="875"/>
      <c r="J524" s="65"/>
    </row>
    <row r="525" spans="1:10" s="79" customFormat="1" ht="13.5">
      <c r="A525" s="987" t="str">
        <f>'ПРИЛОЖЕНИЕ № 5 (расх)'!A631</f>
        <v>Субсидии в рамках муниципальных программ</v>
      </c>
      <c r="B525" s="80"/>
      <c r="C525" s="971" t="s">
        <v>19</v>
      </c>
      <c r="D525" s="972" t="s">
        <v>35</v>
      </c>
      <c r="E525" s="496" t="str">
        <f>'ПРИЛОЖЕНИЕ № 5 (расх)'!E631</f>
        <v>10016</v>
      </c>
      <c r="F525" s="497" t="str">
        <f>'ПРИЛОЖЕНИЕ № 5 (расх)'!F631</f>
        <v>10610</v>
      </c>
      <c r="G525" s="972"/>
      <c r="H525" s="201">
        <v>2268</v>
      </c>
      <c r="I525" s="84">
        <f>I527</f>
        <v>0</v>
      </c>
      <c r="J525" s="65"/>
    </row>
    <row r="526" spans="1:10" s="79" customFormat="1" ht="27">
      <c r="A526" s="193" t="str">
        <f>'ПРИЛОЖЕНИЕ № 5 (расх)'!A632</f>
        <v>Предоставление субсидий бюджетным, автономным учреждениям и иным некоммерческим организациям</v>
      </c>
      <c r="B526" s="80"/>
      <c r="C526" s="57" t="s">
        <v>19</v>
      </c>
      <c r="D526" s="661" t="s">
        <v>35</v>
      </c>
      <c r="E526" s="486" t="str">
        <f>'ПРИЛОЖЕНИЕ № 5 (расх)'!E632</f>
        <v>10016</v>
      </c>
      <c r="F526" s="487" t="str">
        <f>'ПРИЛОЖЕНИЕ № 5 (расх)'!F632</f>
        <v>10610</v>
      </c>
      <c r="G526" s="717">
        <v>600</v>
      </c>
      <c r="H526" s="237">
        <v>2268</v>
      </c>
      <c r="I526" s="84"/>
      <c r="J526" s="65"/>
    </row>
    <row r="527" spans="1:10" s="79" customFormat="1" ht="12.75">
      <c r="A527" s="330" t="s">
        <v>108</v>
      </c>
      <c r="B527" s="80"/>
      <c r="C527" s="57" t="s">
        <v>19</v>
      </c>
      <c r="D527" s="661" t="s">
        <v>35</v>
      </c>
      <c r="E527" s="486" t="str">
        <f>'ПРИЛОЖЕНИЕ № 5 (расх)'!E633</f>
        <v>10016</v>
      </c>
      <c r="F527" s="487" t="str">
        <f>'ПРИЛОЖЕНИЕ № 5 (расх)'!F633</f>
        <v>10610</v>
      </c>
      <c r="G527" s="621" t="s">
        <v>109</v>
      </c>
      <c r="H527" s="237">
        <v>2268</v>
      </c>
      <c r="I527" s="92"/>
      <c r="J527" s="65"/>
    </row>
    <row r="528" spans="1:10" s="79" customFormat="1" ht="13.5">
      <c r="A528" s="310" t="str">
        <f>'ПРИЛОЖЕНИЕ № 5 (расх)'!A634</f>
        <v>Коммунальные услуги </v>
      </c>
      <c r="B528" s="80"/>
      <c r="C528" s="55" t="s">
        <v>19</v>
      </c>
      <c r="D528" s="658" t="s">
        <v>35</v>
      </c>
      <c r="E528" s="485" t="str">
        <f>'ПРИЛОЖЕНИЕ № 5 (расх)'!E634</f>
        <v>10016</v>
      </c>
      <c r="F528" s="491" t="s">
        <v>216</v>
      </c>
      <c r="G528" s="586"/>
      <c r="H528" s="236">
        <v>3339.45</v>
      </c>
      <c r="I528" s="92"/>
      <c r="J528" s="65"/>
    </row>
    <row r="529" spans="1:10" s="79" customFormat="1" ht="27">
      <c r="A529" s="310" t="str">
        <f>'ПРИЛОЖЕНИЕ № 5 (расх)'!A635</f>
        <v>Предоставление субсидий бюджетным, автономным учреждениям и иным некоммерческим организациям</v>
      </c>
      <c r="B529" s="80"/>
      <c r="C529" s="57" t="s">
        <v>19</v>
      </c>
      <c r="D529" s="661" t="s">
        <v>35</v>
      </c>
      <c r="E529" s="486" t="str">
        <f>'ПРИЛОЖЕНИЕ № 5 (расх)'!E635</f>
        <v>10016</v>
      </c>
      <c r="F529" s="487" t="s">
        <v>216</v>
      </c>
      <c r="G529" s="586">
        <v>600</v>
      </c>
      <c r="H529" s="237">
        <v>3339.45</v>
      </c>
      <c r="I529" s="92"/>
      <c r="J529" s="65"/>
    </row>
    <row r="530" spans="1:10" s="79" customFormat="1" ht="12.75">
      <c r="A530" s="330" t="s">
        <v>108</v>
      </c>
      <c r="B530" s="80"/>
      <c r="C530" s="57" t="s">
        <v>19</v>
      </c>
      <c r="D530" s="661" t="s">
        <v>35</v>
      </c>
      <c r="E530" s="486" t="str">
        <f>'ПРИЛОЖЕНИЕ № 5 (расх)'!E636</f>
        <v>10016</v>
      </c>
      <c r="F530" s="487" t="s">
        <v>216</v>
      </c>
      <c r="G530" s="507" t="s">
        <v>109</v>
      </c>
      <c r="H530" s="237">
        <v>3339.45</v>
      </c>
      <c r="I530" s="92"/>
      <c r="J530" s="65"/>
    </row>
    <row r="531" spans="1:10" s="76" customFormat="1" ht="54">
      <c r="A531" s="331" t="str">
        <f>'ПРИЛОЖЕНИЕ № 5 (расх)'!A637</f>
        <v>Расходы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v>
      </c>
      <c r="B531" s="67"/>
      <c r="C531" s="55" t="s">
        <v>19</v>
      </c>
      <c r="D531" s="658" t="s">
        <v>35</v>
      </c>
      <c r="E531" s="490" t="str">
        <f>'ПРИЛОЖЕНИЕ № 5 (расх)'!E637</f>
        <v>10016</v>
      </c>
      <c r="F531" s="491" t="str">
        <f>'ПРИЛОЖЕНИЕ № 5 (расх)'!F637</f>
        <v>73420</v>
      </c>
      <c r="G531" s="651"/>
      <c r="H531" s="236">
        <v>440.6</v>
      </c>
      <c r="I531" s="84"/>
      <c r="J531" s="735"/>
    </row>
    <row r="532" spans="1:10" s="79" customFormat="1" ht="25.5">
      <c r="A532" s="330" t="str">
        <f>'ПРИЛОЖЕНИЕ № 5 (расх)'!A638</f>
        <v>Предоставление субсидий бюджетным, автономным учреждениям и иным некоммерческим организациям</v>
      </c>
      <c r="B532" s="80"/>
      <c r="C532" s="57" t="s">
        <v>19</v>
      </c>
      <c r="D532" s="661" t="s">
        <v>35</v>
      </c>
      <c r="E532" s="486" t="str">
        <f>'ПРИЛОЖЕНИЕ № 5 (расх)'!E638</f>
        <v>10016</v>
      </c>
      <c r="F532" s="487" t="str">
        <f>'ПРИЛОЖЕНИЕ № 5 (расх)'!F638</f>
        <v>73420</v>
      </c>
      <c r="G532" s="586">
        <v>600</v>
      </c>
      <c r="H532" s="237">
        <v>440.6</v>
      </c>
      <c r="I532" s="92"/>
      <c r="J532" s="65"/>
    </row>
    <row r="533" spans="1:10" s="79" customFormat="1" ht="12.75">
      <c r="A533" s="330" t="str">
        <f>'ПРИЛОЖЕНИЕ № 5 (расх)'!A639</f>
        <v>Субсидии бюджетным учреждениям</v>
      </c>
      <c r="B533" s="80"/>
      <c r="C533" s="57" t="s">
        <v>19</v>
      </c>
      <c r="D533" s="661" t="s">
        <v>35</v>
      </c>
      <c r="E533" s="486" t="str">
        <f>'ПРИЛОЖЕНИЕ № 5 (расх)'!E639</f>
        <v>10016</v>
      </c>
      <c r="F533" s="487" t="str">
        <f>'ПРИЛОЖЕНИЕ № 5 (расх)'!F639</f>
        <v>73420</v>
      </c>
      <c r="G533" s="507" t="s">
        <v>109</v>
      </c>
      <c r="H533" s="237">
        <v>440.6</v>
      </c>
      <c r="I533" s="92"/>
      <c r="J533" s="65"/>
    </row>
    <row r="534" spans="1:10" s="79" customFormat="1" ht="27">
      <c r="A534" s="331" t="str">
        <f>'ПРИЛОЖЕНИЕ № 5 (расх)'!A640</f>
        <v>Расходы по присмотру и уходу за детьми-инвалидами, детьми-сиротами и детьми, оставшимися без попечения родителей</v>
      </c>
      <c r="B534" s="67"/>
      <c r="C534" s="55" t="s">
        <v>19</v>
      </c>
      <c r="D534" s="658" t="s">
        <v>35</v>
      </c>
      <c r="E534" s="490" t="str">
        <f>'ПРИЛОЖЕНИЕ № 5 (расх)'!E640</f>
        <v>10016</v>
      </c>
      <c r="F534" s="491" t="str">
        <f>'ПРИЛОЖЕНИЕ № 5 (расх)'!F640</f>
        <v>73С20</v>
      </c>
      <c r="G534" s="651"/>
      <c r="H534" s="236">
        <v>94.5</v>
      </c>
      <c r="I534" s="92"/>
      <c r="J534" s="65"/>
    </row>
    <row r="535" spans="1:10" s="79" customFormat="1" ht="25.5">
      <c r="A535" s="330" t="str">
        <f>'ПРИЛОЖЕНИЕ № 5 (расх)'!A641</f>
        <v>Предоставление субсидий бюджетным, автономным учреждениям и иным некоммерческим организациям</v>
      </c>
      <c r="B535" s="80"/>
      <c r="C535" s="57" t="s">
        <v>19</v>
      </c>
      <c r="D535" s="661" t="s">
        <v>35</v>
      </c>
      <c r="E535" s="486" t="str">
        <f>'ПРИЛОЖЕНИЕ № 5 (расх)'!E641</f>
        <v>10016</v>
      </c>
      <c r="F535" s="487" t="str">
        <f>'ПРИЛОЖЕНИЕ № 5 (расх)'!F641</f>
        <v>73С20</v>
      </c>
      <c r="G535" s="507" t="str">
        <f>'ПРИЛОЖЕНИЕ № 5 (расх)'!G641</f>
        <v>600</v>
      </c>
      <c r="H535" s="237">
        <v>94.5</v>
      </c>
      <c r="I535" s="92"/>
      <c r="J535" s="65"/>
    </row>
    <row r="536" spans="1:10" s="79" customFormat="1" ht="12.75">
      <c r="A536" s="330" t="str">
        <f>'ПРИЛОЖЕНИЕ № 5 (расх)'!A642</f>
        <v>Субсидии бюджетным учреждениям</v>
      </c>
      <c r="B536" s="80"/>
      <c r="C536" s="57" t="s">
        <v>19</v>
      </c>
      <c r="D536" s="661" t="s">
        <v>35</v>
      </c>
      <c r="E536" s="486" t="str">
        <f>'ПРИЛОЖЕНИЕ № 5 (расх)'!E642</f>
        <v>10016</v>
      </c>
      <c r="F536" s="487" t="str">
        <f>'ПРИЛОЖЕНИЕ № 5 (расх)'!F642</f>
        <v>73С20</v>
      </c>
      <c r="G536" s="507" t="str">
        <f>'ПРИЛОЖЕНИЕ № 5 (расх)'!G642</f>
        <v>610</v>
      </c>
      <c r="H536" s="237">
        <v>94.5</v>
      </c>
      <c r="I536" s="92"/>
      <c r="J536" s="65"/>
    </row>
    <row r="537" spans="1:10" s="76" customFormat="1" ht="40.5">
      <c r="A537" s="331" t="str">
        <f>'ПРИЛОЖЕНИЕ № 5 (расх)'!A643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537" s="67"/>
      <c r="C537" s="55" t="s">
        <v>19</v>
      </c>
      <c r="D537" s="658" t="s">
        <v>35</v>
      </c>
      <c r="E537" s="490" t="str">
        <f>'ПРИЛОЖЕНИЕ № 5 (расх)'!E643</f>
        <v>10016</v>
      </c>
      <c r="F537" s="491" t="str">
        <f>'ПРИЛОЖЕНИЕ № 5 (расх)'!F643</f>
        <v>74060</v>
      </c>
      <c r="G537" s="651"/>
      <c r="H537" s="236">
        <v>161.6</v>
      </c>
      <c r="I537" s="84"/>
      <c r="J537" s="735"/>
    </row>
    <row r="538" spans="1:10" s="79" customFormat="1" ht="25.5">
      <c r="A538" s="330" t="str">
        <f>'ПРИЛОЖЕНИЕ № 5 (расх)'!A644</f>
        <v>Предоставление субсидий бюджетным, автономным учреждениям и иным некоммерческим организациям</v>
      </c>
      <c r="B538" s="80"/>
      <c r="C538" s="55" t="s">
        <v>19</v>
      </c>
      <c r="D538" s="658" t="s">
        <v>35</v>
      </c>
      <c r="E538" s="486" t="str">
        <f>'ПРИЛОЖЕНИЕ № 5 (расх)'!E644</f>
        <v>10016</v>
      </c>
      <c r="F538" s="487" t="str">
        <f>'ПРИЛОЖЕНИЕ № 5 (расх)'!F644</f>
        <v>74060</v>
      </c>
      <c r="G538" s="586">
        <v>600</v>
      </c>
      <c r="H538" s="237">
        <v>161.6</v>
      </c>
      <c r="I538" s="92"/>
      <c r="J538" s="65"/>
    </row>
    <row r="539" spans="1:10" s="79" customFormat="1" ht="12.75">
      <c r="A539" s="330" t="str">
        <f>'ПРИЛОЖЕНИЕ № 5 (расх)'!A645</f>
        <v>Субсидии бюджетным учреждениям</v>
      </c>
      <c r="B539" s="80"/>
      <c r="C539" s="57" t="s">
        <v>19</v>
      </c>
      <c r="D539" s="661" t="s">
        <v>35</v>
      </c>
      <c r="E539" s="486" t="str">
        <f>'ПРИЛОЖЕНИЕ № 5 (расх)'!E645</f>
        <v>10016</v>
      </c>
      <c r="F539" s="487" t="str">
        <f>'ПРИЛОЖЕНИЕ № 5 (расх)'!F645</f>
        <v>74060</v>
      </c>
      <c r="G539" s="507" t="s">
        <v>109</v>
      </c>
      <c r="H539" s="237">
        <v>161.6</v>
      </c>
      <c r="I539" s="92"/>
      <c r="J539" s="65"/>
    </row>
    <row r="540" spans="1:10" s="76" customFormat="1" ht="27">
      <c r="A540" s="331" t="str">
        <f>'ПРИЛОЖЕНИЕ № 5 (расх)'!A646</f>
        <v>Расходы на дополнительные меры социальной поддержки педагогическим работникам</v>
      </c>
      <c r="B540" s="67"/>
      <c r="C540" s="55" t="s">
        <v>19</v>
      </c>
      <c r="D540" s="658" t="s">
        <v>35</v>
      </c>
      <c r="E540" s="490" t="str">
        <f>'ПРИЛОЖЕНИЕ № 5 (расх)'!E646</f>
        <v>10016</v>
      </c>
      <c r="F540" s="491" t="str">
        <f>'ПРИЛОЖЕНИЕ № 5 (расх)'!F646</f>
        <v>74070</v>
      </c>
      <c r="G540" s="651"/>
      <c r="H540" s="236">
        <v>279.5</v>
      </c>
      <c r="I540" s="84"/>
      <c r="J540" s="735"/>
    </row>
    <row r="541" spans="1:10" s="79" customFormat="1" ht="25.5">
      <c r="A541" s="330" t="str">
        <f>'ПРИЛОЖЕНИЕ № 5 (расх)'!A647</f>
        <v>Предоставление субсидий бюджетным, автономным учреждениям и иным некоммерческим организациям</v>
      </c>
      <c r="B541" s="80"/>
      <c r="C541" s="57" t="s">
        <v>19</v>
      </c>
      <c r="D541" s="661" t="s">
        <v>35</v>
      </c>
      <c r="E541" s="486" t="str">
        <f>'ПРИЛОЖЕНИЕ № 5 (расх)'!E647</f>
        <v>10016</v>
      </c>
      <c r="F541" s="487" t="str">
        <f>'ПРИЛОЖЕНИЕ № 5 (расх)'!F647</f>
        <v>74070</v>
      </c>
      <c r="G541" s="586">
        <v>600</v>
      </c>
      <c r="H541" s="237">
        <v>279.5</v>
      </c>
      <c r="I541" s="92"/>
      <c r="J541" s="65"/>
    </row>
    <row r="542" spans="1:10" s="79" customFormat="1" ht="13.5">
      <c r="A542" s="330" t="str">
        <f>'ПРИЛОЖЕНИЕ № 5 (расх)'!A648</f>
        <v>Субсидии бюджетным учреждениям</v>
      </c>
      <c r="B542" s="80"/>
      <c r="C542" s="55" t="s">
        <v>19</v>
      </c>
      <c r="D542" s="658" t="s">
        <v>35</v>
      </c>
      <c r="E542" s="486" t="str">
        <f>'ПРИЛОЖЕНИЕ № 5 (расх)'!E648</f>
        <v>10016</v>
      </c>
      <c r="F542" s="487" t="str">
        <f>'ПРИЛОЖЕНИЕ № 5 (расх)'!F648</f>
        <v>74070</v>
      </c>
      <c r="G542" s="507" t="s">
        <v>109</v>
      </c>
      <c r="H542" s="237">
        <v>279.5</v>
      </c>
      <c r="I542" s="92"/>
      <c r="J542" s="65"/>
    </row>
    <row r="543" spans="1:10" s="76" customFormat="1" ht="27">
      <c r="A543" s="331" t="str">
        <f>'ПРИЛОЖЕНИЕ № 5 (расх)'!A649</f>
        <v>Расходы на финансовое обеспечение дошкольного образования в муниципальных дошкольных образовательных организациях</v>
      </c>
      <c r="B543" s="67"/>
      <c r="C543" s="55" t="s">
        <v>19</v>
      </c>
      <c r="D543" s="658" t="s">
        <v>35</v>
      </c>
      <c r="E543" s="490" t="str">
        <f>'ПРИЛОЖЕНИЕ № 5 (расх)'!E649</f>
        <v>10016</v>
      </c>
      <c r="F543" s="491" t="str">
        <f>'ПРИЛОЖЕНИЕ № 5 (расх)'!F649</f>
        <v>74120</v>
      </c>
      <c r="G543" s="651"/>
      <c r="H543" s="236">
        <v>11641.4</v>
      </c>
      <c r="I543" s="84"/>
      <c r="J543" s="735"/>
    </row>
    <row r="544" spans="1:10" s="79" customFormat="1" ht="25.5">
      <c r="A544" s="330" t="str">
        <f>'ПРИЛОЖЕНИЕ № 5 (расх)'!A650</f>
        <v>Предоставление субсидий бюджетным, автономным учреждениям и иным некоммерческим организациям</v>
      </c>
      <c r="B544" s="80"/>
      <c r="C544" s="55" t="s">
        <v>19</v>
      </c>
      <c r="D544" s="658" t="s">
        <v>35</v>
      </c>
      <c r="E544" s="486" t="str">
        <f>'ПРИЛОЖЕНИЕ № 5 (расх)'!E650</f>
        <v>10016</v>
      </c>
      <c r="F544" s="487" t="str">
        <f>'ПРИЛОЖЕНИЕ № 5 (расх)'!F650</f>
        <v>74120</v>
      </c>
      <c r="G544" s="586">
        <v>600</v>
      </c>
      <c r="H544" s="237">
        <v>11641.4</v>
      </c>
      <c r="I544" s="92"/>
      <c r="J544" s="65"/>
    </row>
    <row r="545" spans="1:10" s="79" customFormat="1" ht="12.75">
      <c r="A545" s="330" t="str">
        <f>'ПРИЛОЖЕНИЕ № 5 (расх)'!A651</f>
        <v>Субсидии бюджетным учреждениям</v>
      </c>
      <c r="B545" s="80"/>
      <c r="C545" s="57" t="s">
        <v>19</v>
      </c>
      <c r="D545" s="661" t="s">
        <v>35</v>
      </c>
      <c r="E545" s="486" t="str">
        <f>'ПРИЛОЖЕНИЕ № 5 (расх)'!E651</f>
        <v>10016</v>
      </c>
      <c r="F545" s="487" t="str">
        <f>'ПРИЛОЖЕНИЕ № 5 (расх)'!F651</f>
        <v>74120</v>
      </c>
      <c r="G545" s="507" t="s">
        <v>109</v>
      </c>
      <c r="H545" s="237">
        <v>11641.4</v>
      </c>
      <c r="I545" s="92"/>
      <c r="J545" s="65"/>
    </row>
    <row r="546" spans="1:10" s="76" customFormat="1" ht="27">
      <c r="A546" s="331" t="str">
        <f>'ПРИЛОЖЕНИЕ № 5 (расх)'!A652</f>
        <v>Реализация мер социальной поддержки по оплате жилых помещений и коммунальных услуг</v>
      </c>
      <c r="B546" s="67"/>
      <c r="C546" s="55" t="s">
        <v>19</v>
      </c>
      <c r="D546" s="658" t="s">
        <v>35</v>
      </c>
      <c r="E546" s="490" t="str">
        <f>'ПРИЛОЖЕНИЕ № 5 (расх)'!E652</f>
        <v>10016</v>
      </c>
      <c r="F546" s="491" t="str">
        <f>'ПРИЛОЖЕНИЕ № 5 (расх)'!F652</f>
        <v>75010</v>
      </c>
      <c r="G546" s="651"/>
      <c r="H546" s="236">
        <v>541.2</v>
      </c>
      <c r="I546" s="84"/>
      <c r="J546" s="735"/>
    </row>
    <row r="547" spans="1:10" s="79" customFormat="1" ht="25.5">
      <c r="A547" s="330" t="str">
        <f>'ПРИЛОЖЕНИЕ № 5 (расх)'!A653</f>
        <v>Предоставление субсидий бюджетным, автономным учреждениям и иным некоммерческим организациям</v>
      </c>
      <c r="B547" s="80"/>
      <c r="C547" s="57" t="s">
        <v>19</v>
      </c>
      <c r="D547" s="661" t="s">
        <v>35</v>
      </c>
      <c r="E547" s="486" t="str">
        <f>'ПРИЛОЖЕНИЕ № 5 (расх)'!E653</f>
        <v>10016</v>
      </c>
      <c r="F547" s="487" t="str">
        <f>'ПРИЛОЖЕНИЕ № 5 (расх)'!F653</f>
        <v>75010</v>
      </c>
      <c r="G547" s="586">
        <v>600</v>
      </c>
      <c r="H547" s="237">
        <v>541.2</v>
      </c>
      <c r="I547" s="92"/>
      <c r="J547" s="65"/>
    </row>
    <row r="548" spans="1:10" s="79" customFormat="1" ht="13.5">
      <c r="A548" s="930" t="str">
        <f>'ПРИЛОЖЕНИЕ № 5 (расх)'!A654</f>
        <v>Субсидии бюджетным учреждениям</v>
      </c>
      <c r="B548" s="80"/>
      <c r="C548" s="931" t="s">
        <v>19</v>
      </c>
      <c r="D548" s="678" t="s">
        <v>35</v>
      </c>
      <c r="E548" s="504" t="str">
        <f>'ПРИЛОЖЕНИЕ № 5 (расх)'!E654</f>
        <v>10016</v>
      </c>
      <c r="F548" s="503" t="str">
        <f>'ПРИЛОЖЕНИЕ № 5 (расх)'!F654</f>
        <v>75010</v>
      </c>
      <c r="G548" s="887" t="s">
        <v>109</v>
      </c>
      <c r="H548" s="932">
        <v>541.2</v>
      </c>
      <c r="I548" s="92"/>
      <c r="J548" s="65"/>
    </row>
    <row r="549" spans="1:10" s="79" customFormat="1" ht="12.75">
      <c r="A549" s="614" t="str">
        <f>'ПРИЛОЖЕНИЕ № 5 (расх)'!A655</f>
        <v>Обеспечение деятельности  дошкольных учреждений</v>
      </c>
      <c r="B549" s="835"/>
      <c r="C549" s="167" t="s">
        <v>19</v>
      </c>
      <c r="D549" s="250" t="s">
        <v>35</v>
      </c>
      <c r="E549" s="499" t="str">
        <f>'ПРИЛОЖЕНИЕ № 5 (расх)'!E655</f>
        <v>10018</v>
      </c>
      <c r="F549" s="500" t="str">
        <f>'ПРИЛОЖЕНИЕ № 5 (расх)'!F655</f>
        <v>00000</v>
      </c>
      <c r="G549" s="507"/>
      <c r="H549" s="238">
        <v>22553.25</v>
      </c>
      <c r="I549" s="237"/>
      <c r="J549" s="65"/>
    </row>
    <row r="550" spans="1:10" s="79" customFormat="1" ht="13.5">
      <c r="A550" s="987" t="str">
        <f>'ПРИЛОЖЕНИЕ № 5 (расх)'!A657</f>
        <v>Субсидии в рамках муниципальных программ</v>
      </c>
      <c r="B550" s="80"/>
      <c r="C550" s="971" t="s">
        <v>19</v>
      </c>
      <c r="D550" s="972" t="s">
        <v>35</v>
      </c>
      <c r="E550" s="496" t="str">
        <f>'ПРИЛОЖЕНИЕ № 5 (расх)'!E657</f>
        <v>10018</v>
      </c>
      <c r="F550" s="497" t="str">
        <f>'ПРИЛОЖЕНИЕ № 5 (расх)'!F657</f>
        <v>10610</v>
      </c>
      <c r="G550" s="972"/>
      <c r="H550" s="201">
        <v>1911</v>
      </c>
      <c r="I550" s="84">
        <f>I552</f>
        <v>0</v>
      </c>
      <c r="J550" s="65"/>
    </row>
    <row r="551" spans="1:10" s="79" customFormat="1" ht="25.5">
      <c r="A551" s="736" t="str">
        <f>'ПРИЛОЖЕНИЕ № 5 (расх)'!A658</f>
        <v>Предоставление субсидий бюджетным, автономным учреждениям и иным некоммерческим организациям</v>
      </c>
      <c r="B551" s="80"/>
      <c r="C551" s="57" t="s">
        <v>19</v>
      </c>
      <c r="D551" s="661" t="s">
        <v>35</v>
      </c>
      <c r="E551" s="486" t="str">
        <f>'ПРИЛОЖЕНИЕ № 5 (расх)'!E658</f>
        <v>10018</v>
      </c>
      <c r="F551" s="487" t="str">
        <f>'ПРИЛОЖЕНИЕ № 5 (расх)'!F658</f>
        <v>10610</v>
      </c>
      <c r="G551" s="621">
        <v>600</v>
      </c>
      <c r="H551" s="237">
        <v>1911</v>
      </c>
      <c r="I551" s="84"/>
      <c r="J551" s="65"/>
    </row>
    <row r="552" spans="1:10" s="79" customFormat="1" ht="12.75">
      <c r="A552" s="330" t="s">
        <v>108</v>
      </c>
      <c r="B552" s="95"/>
      <c r="C552" s="57" t="s">
        <v>19</v>
      </c>
      <c r="D552" s="661" t="s">
        <v>35</v>
      </c>
      <c r="E552" s="486" t="str">
        <f>'ПРИЛОЖЕНИЕ № 5 (расх)'!E659</f>
        <v>10018</v>
      </c>
      <c r="F552" s="487" t="str">
        <f>'ПРИЛОЖЕНИЕ № 5 (расх)'!F659</f>
        <v>10610</v>
      </c>
      <c r="G552" s="590" t="s">
        <v>109</v>
      </c>
      <c r="H552" s="237">
        <v>1911</v>
      </c>
      <c r="I552" s="92"/>
      <c r="J552" s="65"/>
    </row>
    <row r="553" spans="1:10" s="79" customFormat="1" ht="13.5">
      <c r="A553" s="331" t="str">
        <f>'ПРИЛОЖЕНИЕ № 5 (расх)'!A660</f>
        <v>Коммунальные услуги </v>
      </c>
      <c r="B553" s="95"/>
      <c r="C553" s="55" t="s">
        <v>19</v>
      </c>
      <c r="D553" s="658" t="s">
        <v>35</v>
      </c>
      <c r="E553" s="485" t="str">
        <f>'ПРИЛОЖЕНИЕ № 5 (расх)'!E660</f>
        <v>10018</v>
      </c>
      <c r="F553" s="491" t="str">
        <f>'ПРИЛОЖЕНИЕ № 5 (расх)'!F660</f>
        <v>00223</v>
      </c>
      <c r="G553" s="590"/>
      <c r="H553" s="236">
        <v>3259.25</v>
      </c>
      <c r="I553" s="92"/>
      <c r="J553" s="65"/>
    </row>
    <row r="554" spans="1:10" s="79" customFormat="1" ht="25.5">
      <c r="A554" s="736" t="str">
        <f>'ПРИЛОЖЕНИЕ № 5 (расх)'!A661</f>
        <v>Предоставление субсидий бюджетным, автономным учреждениям и иным некоммерческим организациям</v>
      </c>
      <c r="B554" s="95"/>
      <c r="C554" s="57" t="s">
        <v>19</v>
      </c>
      <c r="D554" s="661" t="s">
        <v>35</v>
      </c>
      <c r="E554" s="486" t="str">
        <f>'ПРИЛОЖЕНИЕ № 5 (расх)'!E661</f>
        <v>10018</v>
      </c>
      <c r="F554" s="487" t="str">
        <f>'ПРИЛОЖЕНИЕ № 5 (расх)'!F661</f>
        <v>00223</v>
      </c>
      <c r="G554" s="590" t="str">
        <f>'ПРИЛОЖЕНИЕ № 5 (расх)'!G661</f>
        <v>600</v>
      </c>
      <c r="H554" s="237">
        <v>3259.25</v>
      </c>
      <c r="I554" s="92"/>
      <c r="J554" s="65"/>
    </row>
    <row r="555" spans="1:10" s="79" customFormat="1" ht="12.75">
      <c r="A555" s="330" t="str">
        <f>'ПРИЛОЖЕНИЕ № 5 (расх)'!A662</f>
        <v>Субсидии бюджетным учреждениям</v>
      </c>
      <c r="B555" s="95"/>
      <c r="C555" s="57" t="s">
        <v>19</v>
      </c>
      <c r="D555" s="661" t="s">
        <v>35</v>
      </c>
      <c r="E555" s="486" t="str">
        <f>'ПРИЛОЖЕНИЕ № 5 (расх)'!E662</f>
        <v>10018</v>
      </c>
      <c r="F555" s="487" t="str">
        <f>'ПРИЛОЖЕНИЕ № 5 (расх)'!F662</f>
        <v>00223</v>
      </c>
      <c r="G555" s="590" t="str">
        <f>'ПРИЛОЖЕНИЕ № 5 (расх)'!G662</f>
        <v>610</v>
      </c>
      <c r="H555" s="237">
        <v>3259.25</v>
      </c>
      <c r="I555" s="92"/>
      <c r="J555" s="65"/>
    </row>
    <row r="556" spans="1:10" s="76" customFormat="1" ht="40.5">
      <c r="A556" s="331" t="str">
        <f>'ПРИЛОЖЕНИЕ № 5 (расх)'!A663</f>
        <v>Расходы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v>
      </c>
      <c r="B556" s="67"/>
      <c r="C556" s="55" t="s">
        <v>19</v>
      </c>
      <c r="D556" s="658" t="s">
        <v>35</v>
      </c>
      <c r="E556" s="490" t="str">
        <f>'ПРИЛОЖЕНИЕ № 5 (расх)'!E663</f>
        <v>10018</v>
      </c>
      <c r="F556" s="491" t="str">
        <f>'ПРИЛОЖЕНИЕ № 5 (расх)'!F663</f>
        <v>73320</v>
      </c>
      <c r="G556" s="651"/>
      <c r="H556" s="84">
        <v>49</v>
      </c>
      <c r="I556" s="84"/>
      <c r="J556" s="735"/>
    </row>
    <row r="557" spans="1:10" s="79" customFormat="1" ht="25.5">
      <c r="A557" s="330" t="str">
        <f>'ПРИЛОЖЕНИЕ № 5 (расх)'!A664</f>
        <v>Предоставление субсидий бюджетным, автономным учреждениям и иным некоммерческим организациям</v>
      </c>
      <c r="B557" s="80"/>
      <c r="C557" s="57" t="s">
        <v>19</v>
      </c>
      <c r="D557" s="661" t="s">
        <v>35</v>
      </c>
      <c r="E557" s="486" t="str">
        <f>'ПРИЛОЖЕНИЕ № 5 (расх)'!E664</f>
        <v>10018</v>
      </c>
      <c r="F557" s="487" t="str">
        <f>'ПРИЛОЖЕНИЕ № 5 (расх)'!F664</f>
        <v>73320</v>
      </c>
      <c r="G557" s="586">
        <v>600</v>
      </c>
      <c r="H557" s="237">
        <v>49</v>
      </c>
      <c r="I557" s="92"/>
      <c r="J557" s="65"/>
    </row>
    <row r="558" spans="1:10" s="79" customFormat="1" ht="12.75">
      <c r="A558" s="330" t="str">
        <f>'ПРИЛОЖЕНИЕ № 5 (расх)'!A665</f>
        <v>Субсидии бюджетным учреждениям</v>
      </c>
      <c r="B558" s="80"/>
      <c r="C558" s="57" t="s">
        <v>19</v>
      </c>
      <c r="D558" s="661" t="s">
        <v>35</v>
      </c>
      <c r="E558" s="486" t="str">
        <f>'ПРИЛОЖЕНИЕ № 5 (расх)'!E665</f>
        <v>10018</v>
      </c>
      <c r="F558" s="487" t="str">
        <f>'ПРИЛОЖЕНИЕ № 5 (расх)'!F665</f>
        <v>73320</v>
      </c>
      <c r="G558" s="507" t="s">
        <v>109</v>
      </c>
      <c r="H558" s="237">
        <v>49</v>
      </c>
      <c r="I558" s="92"/>
      <c r="J558" s="65"/>
    </row>
    <row r="559" spans="1:10" s="76" customFormat="1" ht="54">
      <c r="A559" s="331" t="str">
        <f>'ПРИЛОЖЕНИЕ № 5 (расх)'!A666</f>
        <v>Расходы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v>
      </c>
      <c r="B559" s="67"/>
      <c r="C559" s="55" t="s">
        <v>19</v>
      </c>
      <c r="D559" s="658" t="s">
        <v>35</v>
      </c>
      <c r="E559" s="490" t="str">
        <f>'ПРИЛОЖЕНИЕ № 5 (расх)'!E666</f>
        <v>10018</v>
      </c>
      <c r="F559" s="491" t="str">
        <f>'ПРИЛОЖЕНИЕ № 5 (расх)'!F666</f>
        <v>73420</v>
      </c>
      <c r="G559" s="651"/>
      <c r="H559" s="236">
        <v>346.6</v>
      </c>
      <c r="I559" s="84"/>
      <c r="J559" s="735"/>
    </row>
    <row r="560" spans="1:10" s="79" customFormat="1" ht="25.5">
      <c r="A560" s="330" t="str">
        <f>'ПРИЛОЖЕНИЕ № 5 (расх)'!A667</f>
        <v>Предоставление субсидий бюджетным, автономным учреждениям и иным некоммерческим организациям</v>
      </c>
      <c r="B560" s="80"/>
      <c r="C560" s="57" t="s">
        <v>19</v>
      </c>
      <c r="D560" s="661" t="s">
        <v>35</v>
      </c>
      <c r="E560" s="486" t="str">
        <f>'ПРИЛОЖЕНИЕ № 5 (расх)'!E667</f>
        <v>10018</v>
      </c>
      <c r="F560" s="487" t="str">
        <f>'ПРИЛОЖЕНИЕ № 5 (расх)'!F667</f>
        <v>73420</v>
      </c>
      <c r="G560" s="586">
        <v>600</v>
      </c>
      <c r="H560" s="237">
        <v>346.6</v>
      </c>
      <c r="I560" s="92"/>
      <c r="J560" s="65"/>
    </row>
    <row r="561" spans="1:10" s="79" customFormat="1" ht="12.75">
      <c r="A561" s="330" t="str">
        <f>'ПРИЛОЖЕНИЕ № 5 (расх)'!A668</f>
        <v>Субсидии бюджетным учреждениям</v>
      </c>
      <c r="B561" s="80"/>
      <c r="C561" s="57" t="s">
        <v>19</v>
      </c>
      <c r="D561" s="661" t="s">
        <v>35</v>
      </c>
      <c r="E561" s="486" t="str">
        <f>'ПРИЛОЖЕНИЕ № 5 (расх)'!E668</f>
        <v>10018</v>
      </c>
      <c r="F561" s="487" t="str">
        <f>'ПРИЛОЖЕНИЕ № 5 (расх)'!F668</f>
        <v>73420</v>
      </c>
      <c r="G561" s="507" t="s">
        <v>109</v>
      </c>
      <c r="H561" s="237">
        <v>346.6</v>
      </c>
      <c r="I561" s="92"/>
      <c r="J561" s="65"/>
    </row>
    <row r="562" spans="1:10" s="76" customFormat="1" ht="40.5">
      <c r="A562" s="331" t="str">
        <f>'ПРИЛОЖЕНИЕ № 5 (расх)'!A669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562" s="67"/>
      <c r="C562" s="55" t="s">
        <v>19</v>
      </c>
      <c r="D562" s="658" t="s">
        <v>35</v>
      </c>
      <c r="E562" s="490" t="str">
        <f>'ПРИЛОЖЕНИЕ № 5 (расх)'!E669</f>
        <v>10018</v>
      </c>
      <c r="F562" s="491" t="str">
        <f>'ПРИЛОЖЕНИЕ № 5 (расх)'!F669</f>
        <v>74060</v>
      </c>
      <c r="G562" s="651"/>
      <c r="H562" s="236">
        <v>198.4</v>
      </c>
      <c r="I562" s="84"/>
      <c r="J562" s="735"/>
    </row>
    <row r="563" spans="1:10" s="79" customFormat="1" ht="25.5">
      <c r="A563" s="330" t="str">
        <f>'ПРИЛОЖЕНИЕ № 5 (расх)'!A670</f>
        <v>Предоставление субсидий бюджетным, автономным учреждениям и иным некоммерческим организациям</v>
      </c>
      <c r="B563" s="80"/>
      <c r="C563" s="57" t="s">
        <v>19</v>
      </c>
      <c r="D563" s="661" t="s">
        <v>35</v>
      </c>
      <c r="E563" s="486" t="str">
        <f>'ПРИЛОЖЕНИЕ № 5 (расх)'!E670</f>
        <v>10018</v>
      </c>
      <c r="F563" s="487" t="str">
        <f>'ПРИЛОЖЕНИЕ № 5 (расх)'!F670</f>
        <v>74060</v>
      </c>
      <c r="G563" s="586">
        <v>600</v>
      </c>
      <c r="H563" s="237">
        <v>198.4</v>
      </c>
      <c r="I563" s="92"/>
      <c r="J563" s="65"/>
    </row>
    <row r="564" spans="1:10" s="79" customFormat="1" ht="12.75">
      <c r="A564" s="330" t="str">
        <f>'ПРИЛОЖЕНИЕ № 5 (расх)'!A671</f>
        <v>Субсидии бюджетным учреждениям</v>
      </c>
      <c r="B564" s="80"/>
      <c r="C564" s="57" t="s">
        <v>19</v>
      </c>
      <c r="D564" s="661" t="s">
        <v>35</v>
      </c>
      <c r="E564" s="486" t="str">
        <f>'ПРИЛОЖЕНИЕ № 5 (расх)'!E671</f>
        <v>10018</v>
      </c>
      <c r="F564" s="487" t="str">
        <f>'ПРИЛОЖЕНИЕ № 5 (расх)'!F671</f>
        <v>74060</v>
      </c>
      <c r="G564" s="507" t="s">
        <v>109</v>
      </c>
      <c r="H564" s="237">
        <v>198.4</v>
      </c>
      <c r="I564" s="92"/>
      <c r="J564" s="65"/>
    </row>
    <row r="565" spans="1:10" s="76" customFormat="1" ht="27">
      <c r="A565" s="331" t="str">
        <f>'ПРИЛОЖЕНИЕ № 5 (расх)'!A672</f>
        <v>Расходы на дополнительные меры социальной поддержки педагогическим работникам</v>
      </c>
      <c r="B565" s="67"/>
      <c r="C565" s="55" t="s">
        <v>19</v>
      </c>
      <c r="D565" s="658" t="s">
        <v>35</v>
      </c>
      <c r="E565" s="490" t="str">
        <f>'ПРИЛОЖЕНИЕ № 5 (расх)'!E672</f>
        <v>10018</v>
      </c>
      <c r="F565" s="491" t="str">
        <f>'ПРИЛОЖЕНИЕ № 5 (расх)'!F672</f>
        <v>74070</v>
      </c>
      <c r="G565" s="651"/>
      <c r="H565" s="236">
        <v>426</v>
      </c>
      <c r="I565" s="84"/>
      <c r="J565" s="735"/>
    </row>
    <row r="566" spans="1:10" s="79" customFormat="1" ht="25.5">
      <c r="A566" s="330" t="str">
        <f>'ПРИЛОЖЕНИЕ № 5 (расх)'!A673</f>
        <v>Предоставление субсидий бюджетным, автономным учреждениям и иным некоммерческим организациям</v>
      </c>
      <c r="B566" s="80"/>
      <c r="C566" s="57" t="s">
        <v>19</v>
      </c>
      <c r="D566" s="661" t="s">
        <v>35</v>
      </c>
      <c r="E566" s="486" t="str">
        <f>'ПРИЛОЖЕНИЕ № 5 (расх)'!E673</f>
        <v>10018</v>
      </c>
      <c r="F566" s="487" t="str">
        <f>'ПРИЛОЖЕНИЕ № 5 (расх)'!F673</f>
        <v>74070</v>
      </c>
      <c r="G566" s="586">
        <v>600</v>
      </c>
      <c r="H566" s="237">
        <v>426</v>
      </c>
      <c r="I566" s="92"/>
      <c r="J566" s="65"/>
    </row>
    <row r="567" spans="1:10" s="79" customFormat="1" ht="12.75">
      <c r="A567" s="330" t="str">
        <f>'ПРИЛОЖЕНИЕ № 5 (расх)'!A674</f>
        <v>Субсидии бюджетным учреждениям</v>
      </c>
      <c r="B567" s="80"/>
      <c r="C567" s="57" t="s">
        <v>19</v>
      </c>
      <c r="D567" s="661" t="s">
        <v>35</v>
      </c>
      <c r="E567" s="486" t="str">
        <f>'ПРИЛОЖЕНИЕ № 5 (расх)'!E674</f>
        <v>10018</v>
      </c>
      <c r="F567" s="487" t="str">
        <f>'ПРИЛОЖЕНИЕ № 5 (расх)'!F674</f>
        <v>74070</v>
      </c>
      <c r="G567" s="507" t="s">
        <v>109</v>
      </c>
      <c r="H567" s="237">
        <v>426</v>
      </c>
      <c r="I567" s="92"/>
      <c r="J567" s="65"/>
    </row>
    <row r="568" spans="1:10" s="76" customFormat="1" ht="27">
      <c r="A568" s="331" t="str">
        <f>'ПРИЛОЖЕНИЕ № 5 (расх)'!A675</f>
        <v>Расходы на финансовое обеспечение дошкольного образования в муниципальных дошкольных образовательных организациях</v>
      </c>
      <c r="B568" s="67"/>
      <c r="C568" s="55" t="s">
        <v>19</v>
      </c>
      <c r="D568" s="658" t="s">
        <v>35</v>
      </c>
      <c r="E568" s="490" t="str">
        <f>'ПРИЛОЖЕНИЕ № 5 (расх)'!E675</f>
        <v>10018</v>
      </c>
      <c r="F568" s="491" t="str">
        <f>'ПРИЛОЖЕНИЕ № 5 (расх)'!F675</f>
        <v>74120</v>
      </c>
      <c r="G568" s="651"/>
      <c r="H568" s="236">
        <v>15350.2</v>
      </c>
      <c r="I568" s="84"/>
      <c r="J568" s="735"/>
    </row>
    <row r="569" spans="1:10" s="79" customFormat="1" ht="25.5">
      <c r="A569" s="330" t="str">
        <f>'ПРИЛОЖЕНИЕ № 5 (расх)'!A676</f>
        <v>Предоставление субсидий бюджетным, автономным учреждениям и иным некоммерческим организациям</v>
      </c>
      <c r="B569" s="80"/>
      <c r="C569" s="57" t="s">
        <v>19</v>
      </c>
      <c r="D569" s="661" t="s">
        <v>35</v>
      </c>
      <c r="E569" s="486" t="str">
        <f>'ПРИЛОЖЕНИЕ № 5 (расх)'!E676</f>
        <v>10018</v>
      </c>
      <c r="F569" s="487" t="str">
        <f>'ПРИЛОЖЕНИЕ № 5 (расх)'!F676</f>
        <v>74120</v>
      </c>
      <c r="G569" s="586">
        <v>600</v>
      </c>
      <c r="H569" s="237">
        <v>15350.2</v>
      </c>
      <c r="I569" s="92"/>
      <c r="J569" s="65"/>
    </row>
    <row r="570" spans="1:10" s="79" customFormat="1" ht="12.75">
      <c r="A570" s="330" t="str">
        <f>'ПРИЛОЖЕНИЕ № 5 (расх)'!A677</f>
        <v>Субсидии бюджетным учреждениям</v>
      </c>
      <c r="B570" s="80"/>
      <c r="C570" s="57" t="s">
        <v>19</v>
      </c>
      <c r="D570" s="661" t="s">
        <v>35</v>
      </c>
      <c r="E570" s="486" t="str">
        <f>'ПРИЛОЖЕНИЕ № 5 (расх)'!E677</f>
        <v>10018</v>
      </c>
      <c r="F570" s="487" t="str">
        <f>'ПРИЛОЖЕНИЕ № 5 (расх)'!F677</f>
        <v>74120</v>
      </c>
      <c r="G570" s="507" t="s">
        <v>109</v>
      </c>
      <c r="H570" s="237">
        <v>15350.2</v>
      </c>
      <c r="I570" s="92"/>
      <c r="J570" s="65"/>
    </row>
    <row r="571" spans="1:10" s="79" customFormat="1" ht="27">
      <c r="A571" s="331" t="str">
        <f>'ПРИЛОЖЕНИЕ № 5 (расх)'!A678</f>
        <v>Реализация мер социальной поддержки по оплате жилых помещений и коммунальных услуг</v>
      </c>
      <c r="B571" s="67"/>
      <c r="C571" s="55" t="s">
        <v>19</v>
      </c>
      <c r="D571" s="658" t="s">
        <v>35</v>
      </c>
      <c r="E571" s="490" t="str">
        <f>'ПРИЛОЖЕНИЕ № 5 (расх)'!E678</f>
        <v>10018</v>
      </c>
      <c r="F571" s="491" t="str">
        <f>'ПРИЛОЖЕНИЕ № 5 (расх)'!F678</f>
        <v>75010</v>
      </c>
      <c r="G571" s="651"/>
      <c r="H571" s="236">
        <v>1012.8</v>
      </c>
      <c r="I571" s="92"/>
      <c r="J571" s="65"/>
    </row>
    <row r="572" spans="1:10" s="79" customFormat="1" ht="25.5">
      <c r="A572" s="736" t="str">
        <f>'ПРИЛОЖЕНИЕ № 5 (расх)'!A679</f>
        <v>Предоставление субсидий бюджетным, автономным учреждениям и иным некоммерческим организациям</v>
      </c>
      <c r="B572" s="80"/>
      <c r="C572" s="57" t="s">
        <v>19</v>
      </c>
      <c r="D572" s="661" t="s">
        <v>35</v>
      </c>
      <c r="E572" s="486" t="str">
        <f>'ПРИЛОЖЕНИЕ № 5 (расх)'!E679</f>
        <v>10018</v>
      </c>
      <c r="F572" s="487" t="str">
        <f>'ПРИЛОЖЕНИЕ № 5 (расх)'!F679</f>
        <v>75010</v>
      </c>
      <c r="G572" s="586">
        <v>600</v>
      </c>
      <c r="H572" s="237">
        <v>1012.8</v>
      </c>
      <c r="I572" s="92"/>
      <c r="J572" s="65"/>
    </row>
    <row r="573" spans="1:10" s="79" customFormat="1" ht="12.75">
      <c r="A573" s="930" t="str">
        <f>'ПРИЛОЖЕНИЕ № 5 (расх)'!A680</f>
        <v>Субсидии бюджетным учреждениям</v>
      </c>
      <c r="B573" s="80"/>
      <c r="C573" s="581" t="s">
        <v>19</v>
      </c>
      <c r="D573" s="659" t="s">
        <v>35</v>
      </c>
      <c r="E573" s="504" t="str">
        <f>'ПРИЛОЖЕНИЕ № 5 (расх)'!E680</f>
        <v>10018</v>
      </c>
      <c r="F573" s="503" t="str">
        <f>'ПРИЛОЖЕНИЕ № 5 (расх)'!F680</f>
        <v>75010</v>
      </c>
      <c r="G573" s="887" t="s">
        <v>109</v>
      </c>
      <c r="H573" s="932">
        <v>1012.8</v>
      </c>
      <c r="I573" s="92"/>
      <c r="J573" s="65"/>
    </row>
    <row r="574" spans="1:10" s="79" customFormat="1" ht="38.25">
      <c r="A574" s="352" t="str">
        <f>'ПРИЛОЖЕНИЕ № 5 (расх)'!A681</f>
        <v>Дополнительные меры социальной поддержки по оплате жилых помещений и коммунальных услуг отдельных категорий граждан, проживающих на территории Среднеканского городского округа</v>
      </c>
      <c r="B574" s="836"/>
      <c r="C574" s="167" t="s">
        <v>19</v>
      </c>
      <c r="D574" s="250" t="s">
        <v>35</v>
      </c>
      <c r="E574" s="499" t="str">
        <f>'ПРИЛОЖЕНИЕ № 5 (расх)'!E681</f>
        <v>10110</v>
      </c>
      <c r="F574" s="500" t="str">
        <f>'ПРИЛОЖЕНИЕ № 5 (расх)'!F681</f>
        <v>00000</v>
      </c>
      <c r="G574" s="653"/>
      <c r="H574" s="238">
        <v>389.5</v>
      </c>
      <c r="I574" s="237"/>
      <c r="J574" s="65"/>
    </row>
    <row r="575" spans="1:10" s="76" customFormat="1" ht="25.5">
      <c r="A575" s="352" t="str">
        <f>'ПРИЛОЖЕНИЕ № 5 (расх)'!A682</f>
        <v>Возмещение платы за жилищно-коммунальные услуги отдельным категориям граждан в дошкольных учреждениях комбинированного вида</v>
      </c>
      <c r="B575" s="836"/>
      <c r="C575" s="167" t="s">
        <v>19</v>
      </c>
      <c r="D575" s="250" t="s">
        <v>35</v>
      </c>
      <c r="E575" s="499" t="str">
        <f>'ПРИЛОЖЕНИЕ № 5 (расх)'!E682</f>
        <v>10116</v>
      </c>
      <c r="F575" s="500" t="str">
        <f>'ПРИЛОЖЕНИЕ № 5 (расх)'!F682</f>
        <v>00000</v>
      </c>
      <c r="G575" s="653"/>
      <c r="H575" s="238">
        <v>155.8</v>
      </c>
      <c r="I575" s="236"/>
      <c r="J575" s="735"/>
    </row>
    <row r="576" spans="1:10" s="76" customFormat="1" ht="13.5">
      <c r="A576" s="988" t="str">
        <f>'ПРИЛОЖЕНИЕ № 5 (расх)'!A683</f>
        <v>Мероприятия в рамках реализации муниципальных программ</v>
      </c>
      <c r="B576" s="67"/>
      <c r="C576" s="971" t="s">
        <v>19</v>
      </c>
      <c r="D576" s="972" t="s">
        <v>35</v>
      </c>
      <c r="E576" s="492" t="str">
        <f>'ПРИЛОЖЕНИЕ № 5 (расх)'!E683</f>
        <v>10116</v>
      </c>
      <c r="F576" s="493" t="str">
        <f>'ПРИЛОЖЕНИЕ № 5 (расх)'!F683</f>
        <v>10000</v>
      </c>
      <c r="G576" s="664"/>
      <c r="H576" s="201">
        <v>155.8</v>
      </c>
      <c r="I576" s="84"/>
      <c r="J576" s="735"/>
    </row>
    <row r="577" spans="1:10" s="76" customFormat="1" ht="13.5">
      <c r="A577" s="331" t="str">
        <f>'ПРИЛОЖЕНИЕ № 5 (расх)'!A684</f>
        <v>Субсидии в рамках муниципальных программ</v>
      </c>
      <c r="B577" s="67"/>
      <c r="C577" s="55" t="s">
        <v>19</v>
      </c>
      <c r="D577" s="658" t="s">
        <v>35</v>
      </c>
      <c r="E577" s="490" t="str">
        <f>'ПРИЛОЖЕНИЕ № 5 (расх)'!E684</f>
        <v>10116</v>
      </c>
      <c r="F577" s="491" t="str">
        <f>'ПРИЛОЖЕНИЕ № 5 (расх)'!F684</f>
        <v>10610</v>
      </c>
      <c r="G577" s="677"/>
      <c r="H577" s="236">
        <v>155.8</v>
      </c>
      <c r="I577" s="84"/>
      <c r="J577" s="735"/>
    </row>
    <row r="578" spans="1:10" s="79" customFormat="1" ht="25.5">
      <c r="A578" s="736" t="str">
        <f>'ПРИЛОЖЕНИЕ № 5 (расх)'!A685</f>
        <v>Предоставление субсидий бюджетным, автономным учреждениям и иным некоммерческим организациям</v>
      </c>
      <c r="B578" s="80"/>
      <c r="C578" s="57" t="s">
        <v>19</v>
      </c>
      <c r="D578" s="661" t="s">
        <v>35</v>
      </c>
      <c r="E578" s="486" t="str">
        <f>'ПРИЛОЖЕНИЕ № 5 (расх)'!E685</f>
        <v>10116</v>
      </c>
      <c r="F578" s="487" t="str">
        <f>'ПРИЛОЖЕНИЕ № 5 (расх)'!F685</f>
        <v>10610</v>
      </c>
      <c r="G578" s="586">
        <v>600</v>
      </c>
      <c r="H578" s="237">
        <v>155.8</v>
      </c>
      <c r="I578" s="92"/>
      <c r="J578" s="65"/>
    </row>
    <row r="579" spans="1:10" s="79" customFormat="1" ht="12.75">
      <c r="A579" s="930" t="str">
        <f>'ПРИЛОЖЕНИЕ № 5 (расх)'!A686</f>
        <v>Субсидии бюджетным учреждениям</v>
      </c>
      <c r="B579" s="80"/>
      <c r="C579" s="581" t="s">
        <v>19</v>
      </c>
      <c r="D579" s="659" t="s">
        <v>35</v>
      </c>
      <c r="E579" s="504" t="str">
        <f>'ПРИЛОЖЕНИЕ № 5 (расх)'!E686</f>
        <v>10116</v>
      </c>
      <c r="F579" s="503" t="str">
        <f>'ПРИЛОЖЕНИЕ № 5 (расх)'!F686</f>
        <v>10610</v>
      </c>
      <c r="G579" s="887" t="s">
        <v>109</v>
      </c>
      <c r="H579" s="932">
        <v>155.8</v>
      </c>
      <c r="I579" s="92"/>
      <c r="J579" s="65"/>
    </row>
    <row r="580" spans="1:10" s="76" customFormat="1" ht="25.5">
      <c r="A580" s="352" t="str">
        <f>'ПРИЛОЖЕНИЕ № 5 (расх)'!A687</f>
        <v>Возмещение платы за жилищно-коммунальные услуги отдельным категориям граждан в дошкольных учреждениях</v>
      </c>
      <c r="B580" s="836"/>
      <c r="C580" s="167" t="s">
        <v>19</v>
      </c>
      <c r="D580" s="250" t="s">
        <v>35</v>
      </c>
      <c r="E580" s="499" t="str">
        <f>'ПРИЛОЖЕНИЕ № 5 (расх)'!E687</f>
        <v>10118</v>
      </c>
      <c r="F580" s="500" t="str">
        <f>'ПРИЛОЖЕНИЕ № 5 (расх)'!F687</f>
        <v>00000</v>
      </c>
      <c r="G580" s="653"/>
      <c r="H580" s="238">
        <v>233.7</v>
      </c>
      <c r="I580" s="236"/>
      <c r="J580" s="735"/>
    </row>
    <row r="581" spans="1:10" s="76" customFormat="1" ht="13.5">
      <c r="A581" s="988" t="str">
        <f>'ПРИЛОЖЕНИЕ № 5 (расх)'!A688</f>
        <v>Мероприятия в рамках реализации муниципальных программ</v>
      </c>
      <c r="B581" s="67"/>
      <c r="C581" s="971" t="s">
        <v>19</v>
      </c>
      <c r="D581" s="972" t="s">
        <v>35</v>
      </c>
      <c r="E581" s="492" t="str">
        <f>'ПРИЛОЖЕНИЕ № 5 (расх)'!E688</f>
        <v>10118</v>
      </c>
      <c r="F581" s="493" t="str">
        <f>'ПРИЛОЖЕНИЕ № 5 (расх)'!F688</f>
        <v>10000</v>
      </c>
      <c r="G581" s="664"/>
      <c r="H581" s="201">
        <v>233.7</v>
      </c>
      <c r="I581" s="84"/>
      <c r="J581" s="735"/>
    </row>
    <row r="582" spans="1:10" s="79" customFormat="1" ht="13.5">
      <c r="A582" s="331" t="str">
        <f>'ПРИЛОЖЕНИЕ № 5 (расх)'!A689</f>
        <v>Субсидии в рамках муниципальных программ</v>
      </c>
      <c r="B582" s="67"/>
      <c r="C582" s="55" t="s">
        <v>19</v>
      </c>
      <c r="D582" s="658" t="s">
        <v>35</v>
      </c>
      <c r="E582" s="490" t="str">
        <f>'ПРИЛОЖЕНИЕ № 5 (расх)'!E689</f>
        <v>10118</v>
      </c>
      <c r="F582" s="491" t="str">
        <f>'ПРИЛОЖЕНИЕ № 5 (расх)'!F689</f>
        <v>10610</v>
      </c>
      <c r="G582" s="651"/>
      <c r="H582" s="236">
        <v>233.7</v>
      </c>
      <c r="I582" s="92"/>
      <c r="J582" s="65"/>
    </row>
    <row r="583" spans="1:10" s="79" customFormat="1" ht="25.5">
      <c r="A583" s="736" t="str">
        <f>'ПРИЛОЖЕНИЕ № 5 (расх)'!A690</f>
        <v>Предоставление субсидий бюджетным, автономным учреждениям и иным некоммерческим организациям</v>
      </c>
      <c r="B583" s="80"/>
      <c r="C583" s="57" t="s">
        <v>19</v>
      </c>
      <c r="D583" s="661" t="s">
        <v>35</v>
      </c>
      <c r="E583" s="486" t="str">
        <f>'ПРИЛОЖЕНИЕ № 5 (расх)'!E690</f>
        <v>10118</v>
      </c>
      <c r="F583" s="487" t="str">
        <f>'ПРИЛОЖЕНИЕ № 5 (расх)'!F690</f>
        <v>10610</v>
      </c>
      <c r="G583" s="586">
        <v>600</v>
      </c>
      <c r="H583" s="237">
        <v>233.7</v>
      </c>
      <c r="I583" s="92"/>
      <c r="J583" s="65"/>
    </row>
    <row r="584" spans="1:10" s="79" customFormat="1" ht="12.75">
      <c r="A584" s="930" t="str">
        <f>'ПРИЛОЖЕНИЕ № 5 (расх)'!A691</f>
        <v>Субсидии бюджетным учреждениям</v>
      </c>
      <c r="B584" s="80"/>
      <c r="C584" s="581" t="s">
        <v>19</v>
      </c>
      <c r="D584" s="659" t="s">
        <v>35</v>
      </c>
      <c r="E584" s="504" t="str">
        <f>'ПРИЛОЖЕНИЕ № 5 (расх)'!E691</f>
        <v>10118</v>
      </c>
      <c r="F584" s="503" t="str">
        <f>'ПРИЛОЖЕНИЕ № 5 (расх)'!F691</f>
        <v>10610</v>
      </c>
      <c r="G584" s="887" t="s">
        <v>109</v>
      </c>
      <c r="H584" s="932">
        <v>233.7</v>
      </c>
      <c r="I584" s="92"/>
      <c r="J584" s="65"/>
    </row>
    <row r="585" spans="1:10" s="78" customFormat="1" ht="13.5">
      <c r="A585" s="406" t="str">
        <f>'ПРИЛОЖЕНИЕ № 5 (расх)'!A692</f>
        <v>Совершенствование кадрового потенциала</v>
      </c>
      <c r="B585" s="837"/>
      <c r="C585" s="167" t="s">
        <v>19</v>
      </c>
      <c r="D585" s="250" t="s">
        <v>35</v>
      </c>
      <c r="E585" s="501" t="str">
        <f>'ПРИЛОЖЕНИЕ № 5 (расх)'!E692</f>
        <v>10170</v>
      </c>
      <c r="F585" s="502" t="str">
        <f>'ПРИЛОЖЕНИЕ № 5 (расх)'!F692</f>
        <v>00000</v>
      </c>
      <c r="G585" s="622"/>
      <c r="H585" s="238">
        <v>390.6</v>
      </c>
      <c r="I585" s="236"/>
      <c r="J585" s="75"/>
    </row>
    <row r="586" spans="1:10" s="78" customFormat="1" ht="25.5">
      <c r="A586" s="406" t="str">
        <f>'ПРИЛОЖЕНИЕ № 5 (расх)'!A693</f>
        <v>Совершенствование кадрового потенциала в  дошкольных учреждениях комбинированного вида</v>
      </c>
      <c r="B586" s="835"/>
      <c r="C586" s="196" t="s">
        <v>19</v>
      </c>
      <c r="D586" s="622" t="s">
        <v>35</v>
      </c>
      <c r="E586" s="501" t="str">
        <f>'ПРИЛОЖЕНИЕ № 5 (расх)'!E693</f>
        <v>10176</v>
      </c>
      <c r="F586" s="502" t="str">
        <f>'ПРИЛОЖЕНИЕ № 5 (расх)'!F693</f>
        <v>00000</v>
      </c>
      <c r="G586" s="622"/>
      <c r="H586" s="238">
        <v>156.2</v>
      </c>
      <c r="I586" s="236"/>
      <c r="J586" s="75"/>
    </row>
    <row r="587" spans="1:10" s="78" customFormat="1" ht="13.5">
      <c r="A587" s="989" t="str">
        <f>'ПРИЛОЖЕНИЕ № 5 (расх)'!A694</f>
        <v>Мероприятия в рамках реализации муниципальных программ</v>
      </c>
      <c r="B587" s="80"/>
      <c r="C587" s="967" t="s">
        <v>19</v>
      </c>
      <c r="D587" s="730" t="s">
        <v>35</v>
      </c>
      <c r="E587" s="496" t="str">
        <f>'ПРИЛОЖЕНИЕ № 5 (расх)'!E694</f>
        <v>10176</v>
      </c>
      <c r="F587" s="497" t="str">
        <f>'ПРИЛОЖЕНИЕ № 5 (расх)'!F694</f>
        <v>10000</v>
      </c>
      <c r="G587" s="730"/>
      <c r="H587" s="201">
        <v>156.2</v>
      </c>
      <c r="I587" s="84"/>
      <c r="J587" s="75"/>
    </row>
    <row r="588" spans="1:10" s="78" customFormat="1" ht="13.5">
      <c r="A588" s="336" t="str">
        <f>'ПРИЛОЖЕНИЕ № 5 (расх)'!A695</f>
        <v>Субсидии в рамках муниципальных программ</v>
      </c>
      <c r="B588" s="67"/>
      <c r="C588" s="82" t="s">
        <v>19</v>
      </c>
      <c r="D588" s="623" t="s">
        <v>35</v>
      </c>
      <c r="E588" s="485" t="str">
        <f>'ПРИЛОЖЕНИЕ № 5 (расх)'!E695</f>
        <v>10176</v>
      </c>
      <c r="F588" s="484" t="str">
        <f>'ПРИЛОЖЕНИЕ № 5 (расх)'!F695</f>
        <v>10610</v>
      </c>
      <c r="G588" s="666"/>
      <c r="H588" s="236">
        <v>156.2</v>
      </c>
      <c r="I588" s="84">
        <f>I590</f>
        <v>0</v>
      </c>
      <c r="J588" s="75"/>
    </row>
    <row r="589" spans="1:10" s="78" customFormat="1" ht="25.5">
      <c r="A589" s="736" t="str">
        <f>'ПРИЛОЖЕНИЕ № 5 (расх)'!A696</f>
        <v>Предоставление субсидий бюджетным, автономным учреждениям и иным некоммерческим организациям</v>
      </c>
      <c r="B589" s="67"/>
      <c r="C589" s="83" t="s">
        <v>19</v>
      </c>
      <c r="D589" s="590" t="s">
        <v>35</v>
      </c>
      <c r="E589" s="486" t="str">
        <f>'ПРИЛОЖЕНИЕ № 5 (расх)'!E696</f>
        <v>10176</v>
      </c>
      <c r="F589" s="487" t="str">
        <f>'ПРИЛОЖЕНИЕ № 5 (расх)'!F696</f>
        <v>10610</v>
      </c>
      <c r="G589" s="621">
        <v>600</v>
      </c>
      <c r="H589" s="237">
        <v>156.2</v>
      </c>
      <c r="I589" s="84"/>
      <c r="J589" s="75"/>
    </row>
    <row r="590" spans="1:10" s="78" customFormat="1" ht="13.5">
      <c r="A590" s="335" t="s">
        <v>108</v>
      </c>
      <c r="B590" s="80"/>
      <c r="C590" s="83" t="s">
        <v>19</v>
      </c>
      <c r="D590" s="590" t="s">
        <v>35</v>
      </c>
      <c r="E590" s="486" t="str">
        <f>'ПРИЛОЖЕНИЕ № 5 (расх)'!E697</f>
        <v>10176</v>
      </c>
      <c r="F590" s="487" t="str">
        <f>'ПРИЛОЖЕНИЕ № 5 (расх)'!F697</f>
        <v>10610</v>
      </c>
      <c r="G590" s="590" t="s">
        <v>109</v>
      </c>
      <c r="H590" s="235">
        <v>156.2</v>
      </c>
      <c r="I590" s="84"/>
      <c r="J590" s="75"/>
    </row>
    <row r="591" spans="1:10" s="78" customFormat="1" ht="13.5">
      <c r="A591" s="329" t="str">
        <f>'ПРИЛОЖЕНИЕ № 5 (расх)'!A699</f>
        <v>Мероприятия в рамках реализации муниципальных программ</v>
      </c>
      <c r="B591" s="80"/>
      <c r="C591" s="82" t="s">
        <v>19</v>
      </c>
      <c r="D591" s="623" t="s">
        <v>35</v>
      </c>
      <c r="E591" s="490" t="str">
        <f>'ПРИЛОЖЕНИЕ № 5 (расх)'!E699</f>
        <v>10178</v>
      </c>
      <c r="F591" s="491" t="str">
        <f>'ПРИЛОЖЕНИЕ № 5 (расх)'!F699</f>
        <v>10000</v>
      </c>
      <c r="G591" s="590"/>
      <c r="H591" s="236">
        <v>234.4</v>
      </c>
      <c r="I591" s="84"/>
      <c r="J591" s="75"/>
    </row>
    <row r="592" spans="1:10" s="78" customFormat="1" ht="13.5">
      <c r="A592" s="336" t="str">
        <f>'ПРИЛОЖЕНИЕ № 5 (расх)'!A700</f>
        <v>Субсидии в рамках муниципальных программ</v>
      </c>
      <c r="B592" s="80"/>
      <c r="C592" s="82" t="s">
        <v>19</v>
      </c>
      <c r="D592" s="623" t="s">
        <v>35</v>
      </c>
      <c r="E592" s="485" t="str">
        <f>'ПРИЛОЖЕНИЕ № 5 (расх)'!E698</f>
        <v>10178</v>
      </c>
      <c r="F592" s="484" t="str">
        <f>'ПРИЛОЖЕНИЕ № 5 (расх)'!F700</f>
        <v>10610</v>
      </c>
      <c r="G592" s="623"/>
      <c r="H592" s="236">
        <v>234.4</v>
      </c>
      <c r="I592" s="84" t="e">
        <f>#REF!</f>
        <v>#REF!</v>
      </c>
      <c r="J592" s="75"/>
    </row>
    <row r="593" spans="1:10" s="78" customFormat="1" ht="25.5">
      <c r="A593" s="736" t="str">
        <f>'ПРИЛОЖЕНИЕ № 5 (расх)'!A701</f>
        <v>Предоставление субсидий бюджетным, автономным учреждениям и иным некоммерческим организациям</v>
      </c>
      <c r="B593" s="67"/>
      <c r="C593" s="83" t="s">
        <v>19</v>
      </c>
      <c r="D593" s="590" t="s">
        <v>35</v>
      </c>
      <c r="E593" s="486" t="str">
        <f>'ПРИЛОЖЕНИЕ № 5 (расх)'!E701</f>
        <v>10178</v>
      </c>
      <c r="F593" s="487" t="str">
        <f>'ПРИЛОЖЕНИЕ № 5 (расх)'!F701</f>
        <v>10610</v>
      </c>
      <c r="G593" s="621">
        <v>600</v>
      </c>
      <c r="H593" s="237">
        <v>234.4</v>
      </c>
      <c r="I593" s="84"/>
      <c r="J593" s="75"/>
    </row>
    <row r="594" spans="1:10" s="78" customFormat="1" ht="13.5">
      <c r="A594" s="933" t="s">
        <v>108</v>
      </c>
      <c r="B594" s="80"/>
      <c r="C594" s="901" t="s">
        <v>19</v>
      </c>
      <c r="D594" s="902" t="s">
        <v>35</v>
      </c>
      <c r="E594" s="504" t="str">
        <f>'ПРИЛОЖЕНИЕ № 5 (расх)'!E702</f>
        <v>10178</v>
      </c>
      <c r="F594" s="503" t="str">
        <f>'ПРИЛОЖЕНИЕ № 5 (расх)'!F702</f>
        <v>10610</v>
      </c>
      <c r="G594" s="902" t="s">
        <v>109</v>
      </c>
      <c r="H594" s="932">
        <v>234.4</v>
      </c>
      <c r="I594" s="84"/>
      <c r="J594" s="75"/>
    </row>
    <row r="595" spans="1:10" s="76" customFormat="1" ht="25.5">
      <c r="A595" s="1034" t="str">
        <f>'ПРИЛОЖЕНИЕ № 5 (расх)'!A703</f>
        <v>Возмещение расходов по присмотру и уходу за детьми с ограниченными возможностями здоровья</v>
      </c>
      <c r="B595" s="836"/>
      <c r="C595" s="196" t="s">
        <v>19</v>
      </c>
      <c r="D595" s="622" t="s">
        <v>35</v>
      </c>
      <c r="E595" s="499" t="str">
        <f>'ПРИЛОЖЕНИЕ № 5 (расх)'!E703</f>
        <v>10420</v>
      </c>
      <c r="F595" s="500" t="str">
        <f>'ПРИЛОЖЕНИЕ № 5 (расх)'!F703</f>
        <v>00000</v>
      </c>
      <c r="G595" s="622"/>
      <c r="H595" s="238">
        <v>1</v>
      </c>
      <c r="I595" s="236"/>
      <c r="J595" s="75"/>
    </row>
    <row r="596" spans="1:10" s="78" customFormat="1" ht="27">
      <c r="A596" s="989" t="str">
        <f>'ПРИЛОЖЕНИЕ № 5 (расх)'!A705</f>
        <v>Возмещение расходов по присмотру и уходу за детьми с ограниченными возможностями здоровья в дошкольных учреждениях</v>
      </c>
      <c r="B596" s="80"/>
      <c r="C596" s="967" t="s">
        <v>19</v>
      </c>
      <c r="D596" s="730" t="s">
        <v>35</v>
      </c>
      <c r="E596" s="492" t="str">
        <f>'ПРИЛОЖЕНИЕ № 5 (расх)'!E704</f>
        <v>10428</v>
      </c>
      <c r="F596" s="493" t="s">
        <v>147</v>
      </c>
      <c r="G596" s="730"/>
      <c r="H596" s="201">
        <v>1</v>
      </c>
      <c r="I596" s="84">
        <f>I598</f>
        <v>4.7</v>
      </c>
      <c r="J596" s="75"/>
    </row>
    <row r="597" spans="1:10" s="78" customFormat="1" ht="25.5">
      <c r="A597" s="736" t="str">
        <f>'ПРИЛОЖЕНИЕ № 5 (расх)'!A706</f>
        <v>Предоставление субсидий бюджетным, автономным учреждениям и иным некоммерческим организациям</v>
      </c>
      <c r="B597" s="95"/>
      <c r="C597" s="83" t="s">
        <v>19</v>
      </c>
      <c r="D597" s="590" t="s">
        <v>35</v>
      </c>
      <c r="E597" s="486" t="str">
        <f>'ПРИЛОЖЕНИЕ № 5 (расх)'!E706</f>
        <v>10428</v>
      </c>
      <c r="F597" s="487" t="str">
        <f>'ПРИЛОЖЕНИЕ № 5 (расх)'!F706</f>
        <v>S3320</v>
      </c>
      <c r="G597" s="621">
        <v>600</v>
      </c>
      <c r="H597" s="237">
        <v>1</v>
      </c>
      <c r="I597" s="84"/>
      <c r="J597" s="75"/>
    </row>
    <row r="598" spans="1:10" s="78" customFormat="1" ht="13.5">
      <c r="A598" s="933" t="s">
        <v>108</v>
      </c>
      <c r="B598" s="80"/>
      <c r="C598" s="901" t="s">
        <v>19</v>
      </c>
      <c r="D598" s="902" t="s">
        <v>35</v>
      </c>
      <c r="E598" s="504" t="str">
        <f>'ПРИЛОЖЕНИЕ № 5 (расх)'!E707</f>
        <v>10428</v>
      </c>
      <c r="F598" s="503" t="s">
        <v>147</v>
      </c>
      <c r="G598" s="902" t="s">
        <v>109</v>
      </c>
      <c r="H598" s="932">
        <v>1</v>
      </c>
      <c r="I598" s="92">
        <v>4.7</v>
      </c>
      <c r="J598" s="75"/>
    </row>
    <row r="599" spans="1:10" s="79" customFormat="1" ht="13.5">
      <c r="A599" s="406" t="str">
        <f>'ПРИЛОЖЕНИЕ № 5 (расх)'!A708</f>
        <v>Обеспечение питанием</v>
      </c>
      <c r="B599" s="837"/>
      <c r="C599" s="196" t="s">
        <v>19</v>
      </c>
      <c r="D599" s="622" t="s">
        <v>35</v>
      </c>
      <c r="E599" s="501" t="str">
        <f>'ПРИЛОЖЕНИЕ № 5 (расх)'!E708</f>
        <v>10460</v>
      </c>
      <c r="F599" s="502" t="str">
        <f>'ПРИЛОЖЕНИЕ № 5 (расх)'!F708</f>
        <v>00000</v>
      </c>
      <c r="G599" s="622"/>
      <c r="H599" s="238">
        <v>1743.2</v>
      </c>
      <c r="I599" s="876">
        <f>I601</f>
        <v>1660</v>
      </c>
      <c r="J599" s="103"/>
    </row>
    <row r="600" spans="1:10" s="79" customFormat="1" ht="13.5">
      <c r="A600" s="989" t="str">
        <f>'ПРИЛОЖЕНИЕ № 5 (расх)'!A710</f>
        <v>Мероприятия в рамках реализации муниципальных программ</v>
      </c>
      <c r="B600" s="80"/>
      <c r="C600" s="971" t="s">
        <v>19</v>
      </c>
      <c r="D600" s="972" t="s">
        <v>35</v>
      </c>
      <c r="E600" s="496" t="str">
        <f>'ПРИЛОЖЕНИЕ № 5 (расх)'!E709</f>
        <v>10466</v>
      </c>
      <c r="F600" s="497" t="str">
        <f>'ПРИЛОЖЕНИЕ № 5 (расх)'!F710</f>
        <v>10000</v>
      </c>
      <c r="G600" s="730"/>
      <c r="H600" s="201">
        <v>923</v>
      </c>
      <c r="I600" s="280"/>
      <c r="J600" s="103"/>
    </row>
    <row r="601" spans="1:10" s="79" customFormat="1" ht="13.5">
      <c r="A601" s="332" t="str">
        <f>'ПРИЛОЖЕНИЕ № 5 (расх)'!A711</f>
        <v>Субсидии в рамках муниципальных программ</v>
      </c>
      <c r="B601" s="95"/>
      <c r="C601" s="55" t="s">
        <v>19</v>
      </c>
      <c r="D601" s="658" t="s">
        <v>35</v>
      </c>
      <c r="E601" s="485" t="str">
        <f>'ПРИЛОЖЕНИЕ № 5 (расх)'!E710</f>
        <v>10466</v>
      </c>
      <c r="F601" s="484" t="str">
        <f>'ПРИЛОЖЕНИЕ № 5 (расх)'!F711</f>
        <v>10610</v>
      </c>
      <c r="G601" s="623"/>
      <c r="H601" s="236">
        <v>923</v>
      </c>
      <c r="I601" s="92">
        <v>1660</v>
      </c>
      <c r="J601" s="89"/>
    </row>
    <row r="602" spans="1:10" s="79" customFormat="1" ht="25.5">
      <c r="A602" s="736" t="str">
        <f>'ПРИЛОЖЕНИЕ № 5 (расх)'!A712</f>
        <v>Предоставление субсидий бюджетным, автономным учреждениям и иным некоммерческим организациям</v>
      </c>
      <c r="B602" s="95"/>
      <c r="C602" s="57" t="s">
        <v>19</v>
      </c>
      <c r="D602" s="661" t="s">
        <v>35</v>
      </c>
      <c r="E602" s="486" t="str">
        <f>'ПРИЛОЖЕНИЕ № 5 (расх)'!E715</f>
        <v>10466</v>
      </c>
      <c r="F602" s="487" t="str">
        <f>'ПРИЛОЖЕНИЕ № 5 (расх)'!F712</f>
        <v>10610</v>
      </c>
      <c r="G602" s="621">
        <v>600</v>
      </c>
      <c r="H602" s="237">
        <v>923</v>
      </c>
      <c r="I602" s="92"/>
      <c r="J602" s="89"/>
    </row>
    <row r="603" spans="1:10" s="79" customFormat="1" ht="12.75">
      <c r="A603" s="330" t="s">
        <v>108</v>
      </c>
      <c r="B603" s="95"/>
      <c r="C603" s="57" t="s">
        <v>19</v>
      </c>
      <c r="D603" s="661" t="s">
        <v>35</v>
      </c>
      <c r="E603" s="486" t="str">
        <f>'ПРИЛОЖЕНИЕ № 5 (расх)'!E716</f>
        <v>10466</v>
      </c>
      <c r="F603" s="487" t="str">
        <f>'ПРИЛОЖЕНИЕ № 5 (расх)'!F713</f>
        <v>10610</v>
      </c>
      <c r="G603" s="590" t="s">
        <v>109</v>
      </c>
      <c r="H603" s="237">
        <v>923</v>
      </c>
      <c r="I603" s="92">
        <f>I610</f>
        <v>2390</v>
      </c>
      <c r="J603" s="103"/>
    </row>
    <row r="604" spans="1:10" s="79" customFormat="1" ht="27">
      <c r="A604" s="642" t="str">
        <f>'ПРИЛОЖЕНИЕ № 5 (расх)'!A714</f>
        <v>Софинансирование субсидии на обеспечение питанием детей из числа коренных малочисленных народов Севера в дошкольных учреждениях</v>
      </c>
      <c r="B604" s="67"/>
      <c r="C604" s="55" t="s">
        <v>19</v>
      </c>
      <c r="D604" s="658" t="s">
        <v>35</v>
      </c>
      <c r="E604" s="490" t="str">
        <f>'ПРИЛОЖЕНИЕ № 5 (расх)'!E714</f>
        <v>10466</v>
      </c>
      <c r="F604" s="491" t="str">
        <f>'ПРИЛОЖЕНИЕ № 5 (расх)'!F714</f>
        <v>S3420</v>
      </c>
      <c r="G604" s="623"/>
      <c r="H604" s="236">
        <v>75.6</v>
      </c>
      <c r="I604" s="92"/>
      <c r="J604" s="103"/>
    </row>
    <row r="605" spans="1:10" s="79" customFormat="1" ht="25.5">
      <c r="A605" s="736" t="str">
        <f>'ПРИЛОЖЕНИЕ № 5 (расх)'!A715</f>
        <v>Предоставление субсидий бюджетным, автономным учреждениям и иным некоммерческим организациям</v>
      </c>
      <c r="B605" s="95"/>
      <c r="C605" s="57" t="s">
        <v>19</v>
      </c>
      <c r="D605" s="661" t="s">
        <v>35</v>
      </c>
      <c r="E605" s="486" t="str">
        <f>'ПРИЛОЖЕНИЕ № 5 (расх)'!E715</f>
        <v>10466</v>
      </c>
      <c r="F605" s="487" t="str">
        <f>'ПРИЛОЖЕНИЕ № 5 (расх)'!F715</f>
        <v>S3420</v>
      </c>
      <c r="G605" s="590" t="str">
        <f>'ПРИЛОЖЕНИЕ № 5 (расх)'!G715</f>
        <v>600</v>
      </c>
      <c r="H605" s="237">
        <v>75.6</v>
      </c>
      <c r="I605" s="92"/>
      <c r="J605" s="103"/>
    </row>
    <row r="606" spans="1:10" s="79" customFormat="1" ht="12.75">
      <c r="A606" s="930" t="str">
        <f>'ПРИЛОЖЕНИЕ № 5 (расх)'!A716</f>
        <v>Субсидии бюджетным учреждениям</v>
      </c>
      <c r="B606" s="95"/>
      <c r="C606" s="581" t="s">
        <v>19</v>
      </c>
      <c r="D606" s="659" t="s">
        <v>35</v>
      </c>
      <c r="E606" s="504" t="str">
        <f>'ПРИЛОЖЕНИЕ № 5 (расх)'!E716</f>
        <v>10466</v>
      </c>
      <c r="F606" s="503" t="str">
        <f>'ПРИЛОЖЕНИЕ № 5 (расх)'!F716</f>
        <v>S3420</v>
      </c>
      <c r="G606" s="902" t="str">
        <f>'ПРИЛОЖЕНИЕ № 5 (расх)'!G716</f>
        <v>610</v>
      </c>
      <c r="H606" s="932">
        <v>75.6</v>
      </c>
      <c r="I606" s="92"/>
      <c r="J606" s="103"/>
    </row>
    <row r="607" spans="1:10" s="79" customFormat="1" ht="40.5">
      <c r="A607" s="1152" t="str">
        <f>'ПРИЛОЖЕНИЕ № 5 (расх)'!A717</f>
        <v>Софинансирование субсидии на возмещение расходов по присмотру и уходу за детьми-инвалидами, детьми-сиротами и детьми, оставшимися без попечения родителей</v>
      </c>
      <c r="B607" s="836"/>
      <c r="C607" s="55" t="s">
        <v>19</v>
      </c>
      <c r="D607" s="658" t="s">
        <v>35</v>
      </c>
      <c r="E607" s="1063" t="str">
        <f>'ПРИЛОЖЕНИЕ № 5 (расх)'!E717</f>
        <v>10466</v>
      </c>
      <c r="F607" s="595" t="str">
        <f>'ПРИЛОЖЕНИЕ № 5 (расх)'!F717</f>
        <v>S3С20</v>
      </c>
      <c r="G607" s="1094"/>
      <c r="H607" s="1089">
        <v>1.4</v>
      </c>
      <c r="I607" s="237"/>
      <c r="J607" s="103"/>
    </row>
    <row r="608" spans="1:10" s="79" customFormat="1" ht="25.5">
      <c r="A608" s="1151" t="str">
        <f>'ПРИЛОЖЕНИЕ № 5 (расх)'!A718</f>
        <v>Предоставление субсидий бюджетным, автономным учреждениям и иным некоммерческим организациям</v>
      </c>
      <c r="B608" s="837"/>
      <c r="C608" s="57" t="s">
        <v>19</v>
      </c>
      <c r="D608" s="661" t="s">
        <v>35</v>
      </c>
      <c r="E608" s="504" t="str">
        <f>'ПРИЛОЖЕНИЕ № 5 (расх)'!E718</f>
        <v>10466</v>
      </c>
      <c r="F608" s="503" t="str">
        <f>'ПРИЛОЖЕНИЕ № 5 (расх)'!F718</f>
        <v>S3С20</v>
      </c>
      <c r="G608" s="902" t="str">
        <f>'ПРИЛОЖЕНИЕ № 5 (расх)'!G718</f>
        <v>600</v>
      </c>
      <c r="H608" s="932">
        <v>1.4</v>
      </c>
      <c r="I608" s="237"/>
      <c r="J608" s="103"/>
    </row>
    <row r="609" spans="1:10" s="79" customFormat="1" ht="12.75">
      <c r="A609" s="930" t="str">
        <f>'ПРИЛОЖЕНИЕ № 5 (расх)'!A719</f>
        <v>Субсидии бюджетным учреждениям</v>
      </c>
      <c r="B609" s="837"/>
      <c r="C609" s="581" t="s">
        <v>19</v>
      </c>
      <c r="D609" s="659" t="s">
        <v>35</v>
      </c>
      <c r="E609" s="504" t="str">
        <f>'ПРИЛОЖЕНИЕ № 5 (расх)'!E719</f>
        <v>10466</v>
      </c>
      <c r="F609" s="503" t="str">
        <f>'ПРИЛОЖЕНИЕ № 5 (расх)'!F719</f>
        <v>S3С20</v>
      </c>
      <c r="G609" s="902" t="str">
        <f>'ПРИЛОЖЕНИЕ № 5 (расх)'!G719</f>
        <v>610</v>
      </c>
      <c r="H609" s="932">
        <v>1.4</v>
      </c>
      <c r="I609" s="237"/>
      <c r="J609" s="103"/>
    </row>
    <row r="610" spans="1:10" s="78" customFormat="1" ht="13.5">
      <c r="A610" s="744" t="str">
        <f>'ПРИЛОЖЕНИЕ № 5 (расх)'!A720</f>
        <v>Обеспечение питанием в детских дошкольных учреждениях</v>
      </c>
      <c r="B610" s="835"/>
      <c r="C610" s="167" t="s">
        <v>19</v>
      </c>
      <c r="D610" s="250" t="s">
        <v>35</v>
      </c>
      <c r="E610" s="501" t="str">
        <f>'ПРИЛОЖЕНИЕ № 5 (расх)'!E720</f>
        <v>10468</v>
      </c>
      <c r="F610" s="502" t="str">
        <f>'ПРИЛОЖЕНИЕ № 5 (расх)'!F720</f>
        <v>00000</v>
      </c>
      <c r="G610" s="622"/>
      <c r="H610" s="238">
        <v>743.2</v>
      </c>
      <c r="I610" s="237">
        <v>2390</v>
      </c>
      <c r="J610" s="75"/>
    </row>
    <row r="611" spans="1:10" s="78" customFormat="1" ht="13.5">
      <c r="A611" s="990" t="str">
        <f>'ПРИЛОЖЕНИЕ № 5 (расх)'!A721</f>
        <v>Мероприятия в рамках реализации муниципальных программ</v>
      </c>
      <c r="B611" s="80"/>
      <c r="C611" s="971" t="s">
        <v>19</v>
      </c>
      <c r="D611" s="972" t="s">
        <v>35</v>
      </c>
      <c r="E611" s="496" t="str">
        <f>'ПРИЛОЖЕНИЕ № 5 (расх)'!E721</f>
        <v>10468</v>
      </c>
      <c r="F611" s="497" t="str">
        <f>'ПРИЛОЖЕНИЕ № 5 (расх)'!F721</f>
        <v>10000</v>
      </c>
      <c r="G611" s="730"/>
      <c r="H611" s="201">
        <v>686.5</v>
      </c>
      <c r="I611" s="92"/>
      <c r="J611" s="75"/>
    </row>
    <row r="612" spans="1:10" s="78" customFormat="1" ht="13.5">
      <c r="A612" s="332" t="str">
        <f>'ПРИЛОЖЕНИЕ № 5 (расх)'!A722</f>
        <v>Субсидии в рамках муниципальных программ</v>
      </c>
      <c r="B612" s="80"/>
      <c r="C612" s="55" t="s">
        <v>19</v>
      </c>
      <c r="D612" s="658" t="s">
        <v>35</v>
      </c>
      <c r="E612" s="485" t="str">
        <f>'ПРИЛОЖЕНИЕ № 5 (расх)'!E722</f>
        <v>10468</v>
      </c>
      <c r="F612" s="484" t="str">
        <f>'ПРИЛОЖЕНИЕ № 5 (расх)'!F722</f>
        <v>10610</v>
      </c>
      <c r="G612" s="623"/>
      <c r="H612" s="236">
        <v>686.5</v>
      </c>
      <c r="I612" s="92"/>
      <c r="J612" s="75"/>
    </row>
    <row r="613" spans="1:10" s="78" customFormat="1" ht="25.5">
      <c r="A613" s="738" t="str">
        <f>'ПРИЛОЖЕНИЕ № 5 (расх)'!A726</f>
        <v>Предоставление субсидий бюджетным, автономным учреждениям и иным некоммерческим организациям</v>
      </c>
      <c r="B613" s="95"/>
      <c r="C613" s="57" t="s">
        <v>19</v>
      </c>
      <c r="D613" s="661" t="s">
        <v>35</v>
      </c>
      <c r="E613" s="488" t="str">
        <f>'ПРИЛОЖЕНИЕ № 5 (расх)'!E723</f>
        <v>10468</v>
      </c>
      <c r="F613" s="498" t="str">
        <f>'ПРИЛОЖЕНИЕ № 5 (расх)'!F723</f>
        <v>10610</v>
      </c>
      <c r="G613" s="621">
        <v>600</v>
      </c>
      <c r="H613" s="237">
        <v>686.5</v>
      </c>
      <c r="I613" s="92"/>
      <c r="J613" s="75"/>
    </row>
    <row r="614" spans="1:10" s="79" customFormat="1" ht="13.5">
      <c r="A614" s="330" t="s">
        <v>108</v>
      </c>
      <c r="B614" s="95"/>
      <c r="C614" s="57" t="s">
        <v>19</v>
      </c>
      <c r="D614" s="661" t="s">
        <v>35</v>
      </c>
      <c r="E614" s="486" t="str">
        <f>'ПРИЛОЖЕНИЕ № 5 (расх)'!E724</f>
        <v>10468</v>
      </c>
      <c r="F614" s="487" t="str">
        <f>'ПРИЛОЖЕНИЕ № 5 (расх)'!F724</f>
        <v>10610</v>
      </c>
      <c r="G614" s="590" t="s">
        <v>109</v>
      </c>
      <c r="H614" s="241">
        <v>686.5</v>
      </c>
      <c r="I614" s="74" t="e">
        <f>#REF!+#REF!</f>
        <v>#REF!</v>
      </c>
      <c r="J614" s="103"/>
    </row>
    <row r="615" spans="1:10" s="79" customFormat="1" ht="27">
      <c r="A615" s="642" t="str">
        <f>'ПРИЛОЖЕНИЕ № 5 (расх)'!A725</f>
        <v>Софинансирование субсидии на обеспечение питанием детей из числа коренных малочисленных народов Севера в дошкольных учреждениях</v>
      </c>
      <c r="B615" s="67"/>
      <c r="C615" s="55" t="s">
        <v>19</v>
      </c>
      <c r="D615" s="658" t="s">
        <v>35</v>
      </c>
      <c r="E615" s="490" t="str">
        <f>'ПРИЛОЖЕНИЕ № 5 (расх)'!E725</f>
        <v>10468</v>
      </c>
      <c r="F615" s="491" t="str">
        <f>'ПРИЛОЖЕНИЕ № 5 (расх)'!F725</f>
        <v>S3420</v>
      </c>
      <c r="G615" s="623"/>
      <c r="H615" s="239">
        <v>56.7</v>
      </c>
      <c r="I615" s="74"/>
      <c r="J615" s="103"/>
    </row>
    <row r="616" spans="1:10" s="79" customFormat="1" ht="25.5">
      <c r="A616" s="736" t="str">
        <f>'ПРИЛОЖЕНИЕ № 5 (расх)'!A726</f>
        <v>Предоставление субсидий бюджетным, автономным учреждениям и иным некоммерческим организациям</v>
      </c>
      <c r="B616" s="95"/>
      <c r="C616" s="57" t="s">
        <v>19</v>
      </c>
      <c r="D616" s="661" t="s">
        <v>35</v>
      </c>
      <c r="E616" s="486" t="str">
        <f>'ПРИЛОЖЕНИЕ № 5 (расх)'!E726</f>
        <v>10468</v>
      </c>
      <c r="F616" s="487" t="str">
        <f>'ПРИЛОЖЕНИЕ № 5 (расх)'!F726</f>
        <v>S3420</v>
      </c>
      <c r="G616" s="621">
        <v>600</v>
      </c>
      <c r="H616" s="241">
        <v>56.7</v>
      </c>
      <c r="I616" s="74"/>
      <c r="J616" s="103"/>
    </row>
    <row r="617" spans="1:10" s="79" customFormat="1" ht="13.5">
      <c r="A617" s="930" t="s">
        <v>108</v>
      </c>
      <c r="B617" s="95"/>
      <c r="C617" s="581" t="s">
        <v>19</v>
      </c>
      <c r="D617" s="659" t="s">
        <v>35</v>
      </c>
      <c r="E617" s="504" t="str">
        <f>'ПРИЛОЖЕНИЕ № 5 (расх)'!E727</f>
        <v>10468</v>
      </c>
      <c r="F617" s="503" t="str">
        <f>'ПРИЛОЖЕНИЕ № 5 (расх)'!F727</f>
        <v>S3420</v>
      </c>
      <c r="G617" s="902" t="str">
        <f>'ПРИЛОЖЕНИЕ № 5 (расх)'!G716</f>
        <v>610</v>
      </c>
      <c r="H617" s="768">
        <v>56.7</v>
      </c>
      <c r="I617" s="74"/>
      <c r="J617" s="103"/>
    </row>
    <row r="618" spans="1:10" s="79" customFormat="1" ht="38.25">
      <c r="A618" s="352" t="str">
        <f>'ПРИЛОЖЕНИЕ № 5 (расх)'!A728</f>
        <v>Реализация муниципальной программы "Формирование доступной среды для инвалидов и маломобильных групп населения на территории Среднеканского городского округа на 2017-2020 годы" </v>
      </c>
      <c r="B618" s="838"/>
      <c r="C618" s="167" t="s">
        <v>19</v>
      </c>
      <c r="D618" s="250" t="s">
        <v>35</v>
      </c>
      <c r="E618" s="499" t="str">
        <f>'ПРИЛОЖЕНИЕ № 5 (расх)'!E728</f>
        <v>20000</v>
      </c>
      <c r="F618" s="500" t="str">
        <f>'ПРИЛОЖЕНИЕ № 5 (расх)'!F728</f>
        <v>00000</v>
      </c>
      <c r="G618" s="622"/>
      <c r="H618" s="767">
        <v>0.8</v>
      </c>
      <c r="I618" s="239"/>
      <c r="J618" s="103"/>
    </row>
    <row r="619" spans="1:10" s="79" customFormat="1" ht="25.5">
      <c r="A619" s="352" t="str">
        <f>'ПРИЛОЖЕНИЕ № 5 (расх)'!A729</f>
        <v>Адаптация учреждений для доступности инвалидам и маломобильным группам населения</v>
      </c>
      <c r="B619" s="836"/>
      <c r="C619" s="167" t="s">
        <v>19</v>
      </c>
      <c r="D619" s="250" t="s">
        <v>35</v>
      </c>
      <c r="E619" s="499" t="str">
        <f>'ПРИЛОЖЕНИЕ № 5 (расх)'!E729</f>
        <v>20020</v>
      </c>
      <c r="F619" s="500" t="str">
        <f>'ПРИЛОЖЕНИЕ № 5 (расх)'!F729</f>
        <v>00000</v>
      </c>
      <c r="G619" s="622"/>
      <c r="H619" s="767">
        <v>0.8</v>
      </c>
      <c r="I619" s="239"/>
      <c r="J619" s="103"/>
    </row>
    <row r="620" spans="1:10" s="79" customFormat="1" ht="25.5">
      <c r="A620" s="352" t="str">
        <f>'ПРИЛОЖЕНИЕ № 5 (расх)'!A730</f>
        <v>Адаптация дошкольных учреждений комбинированного вида для доступности инвалидам </v>
      </c>
      <c r="B620" s="836"/>
      <c r="C620" s="167" t="s">
        <v>19</v>
      </c>
      <c r="D620" s="250" t="s">
        <v>35</v>
      </c>
      <c r="E620" s="499" t="str">
        <f>'ПРИЛОЖЕНИЕ № 5 (расх)'!E730</f>
        <v>20026</v>
      </c>
      <c r="F620" s="500" t="str">
        <f>'ПРИЛОЖЕНИЕ № 5 (расх)'!F730</f>
        <v>00000</v>
      </c>
      <c r="G620" s="622"/>
      <c r="H620" s="767">
        <v>0.4</v>
      </c>
      <c r="I620" s="239"/>
      <c r="J620" s="103"/>
    </row>
    <row r="621" spans="1:10" s="79" customFormat="1" ht="13.5">
      <c r="A621" s="988" t="str">
        <f>'ПРИЛОЖЕНИЕ № 5 (расх)'!A731</f>
        <v>Субсидии в рамках муниципальных программ</v>
      </c>
      <c r="B621" s="67"/>
      <c r="C621" s="971" t="s">
        <v>19</v>
      </c>
      <c r="D621" s="972" t="s">
        <v>35</v>
      </c>
      <c r="E621" s="492" t="str">
        <f>'ПРИЛОЖЕНИЕ № 5 (расх)'!E731</f>
        <v>20026</v>
      </c>
      <c r="F621" s="493" t="str">
        <f>'ПРИЛОЖЕНИЕ № 5 (расх)'!F731</f>
        <v>10610</v>
      </c>
      <c r="G621" s="730"/>
      <c r="H621" s="969">
        <v>0.4</v>
      </c>
      <c r="I621" s="74"/>
      <c r="J621" s="103"/>
    </row>
    <row r="622" spans="1:10" s="79" customFormat="1" ht="25.5">
      <c r="A622" s="736" t="str">
        <f>'ПРИЛОЖЕНИЕ № 5 (расх)'!A732</f>
        <v>Предоставление субсидий бюджетным, автономным учреждениям и иным некоммерческим организациям</v>
      </c>
      <c r="B622" s="95"/>
      <c r="C622" s="57" t="s">
        <v>19</v>
      </c>
      <c r="D622" s="661" t="s">
        <v>35</v>
      </c>
      <c r="E622" s="486" t="str">
        <f>'ПРИЛОЖЕНИЕ № 5 (расх)'!E732</f>
        <v>20026</v>
      </c>
      <c r="F622" s="487" t="str">
        <f>'ПРИЛОЖЕНИЕ № 5 (расх)'!F732</f>
        <v>10610</v>
      </c>
      <c r="G622" s="621">
        <v>600</v>
      </c>
      <c r="H622" s="241">
        <v>0.4</v>
      </c>
      <c r="I622" s="74"/>
      <c r="J622" s="103"/>
    </row>
    <row r="623" spans="1:10" s="79" customFormat="1" ht="13.5">
      <c r="A623" s="930" t="str">
        <f>'ПРИЛОЖЕНИЕ № 5 (расх)'!A733</f>
        <v>Субсидии бюджетным учреждениям</v>
      </c>
      <c r="B623" s="95"/>
      <c r="C623" s="581" t="s">
        <v>19</v>
      </c>
      <c r="D623" s="659" t="s">
        <v>35</v>
      </c>
      <c r="E623" s="504" t="str">
        <f>'ПРИЛОЖЕНИЕ № 5 (расх)'!E733</f>
        <v>20026</v>
      </c>
      <c r="F623" s="503" t="str">
        <f>'ПРИЛОЖЕНИЕ № 5 (расх)'!F733</f>
        <v>10610</v>
      </c>
      <c r="G623" s="903" t="s">
        <v>109</v>
      </c>
      <c r="H623" s="768">
        <v>0.4</v>
      </c>
      <c r="I623" s="74"/>
      <c r="J623" s="103"/>
    </row>
    <row r="624" spans="1:10" s="79" customFormat="1" ht="13.5">
      <c r="A624" s="352" t="str">
        <f>'ПРИЛОЖЕНИЕ № 5 (расх)'!A734</f>
        <v>Адаптация детских дошкольных учреждений для доступности инвалидам </v>
      </c>
      <c r="B624" s="836"/>
      <c r="C624" s="167" t="s">
        <v>19</v>
      </c>
      <c r="D624" s="250" t="s">
        <v>35</v>
      </c>
      <c r="E624" s="499" t="str">
        <f>'ПРИЛОЖЕНИЕ № 5 (расх)'!E734</f>
        <v>20028</v>
      </c>
      <c r="F624" s="500" t="str">
        <f>'ПРИЛОЖЕНИЕ № 5 (расх)'!F734</f>
        <v>00000</v>
      </c>
      <c r="G624" s="621"/>
      <c r="H624" s="767">
        <v>0.4</v>
      </c>
      <c r="I624" s="239"/>
      <c r="J624" s="103"/>
    </row>
    <row r="625" spans="1:10" s="79" customFormat="1" ht="13.5">
      <c r="A625" s="988" t="str">
        <f>'ПРИЛОЖЕНИЕ № 5 (расх)'!A735</f>
        <v>Субсидии в рамках муниципальных программ</v>
      </c>
      <c r="B625" s="67"/>
      <c r="C625" s="971" t="s">
        <v>19</v>
      </c>
      <c r="D625" s="972" t="s">
        <v>35</v>
      </c>
      <c r="E625" s="492" t="str">
        <f>'ПРИЛОЖЕНИЕ № 5 (расх)'!E735</f>
        <v>20028</v>
      </c>
      <c r="F625" s="493" t="str">
        <f>'ПРИЛОЖЕНИЕ № 5 (расх)'!F735</f>
        <v>10610</v>
      </c>
      <c r="G625" s="991"/>
      <c r="H625" s="969">
        <v>0.4</v>
      </c>
      <c r="I625" s="74"/>
      <c r="J625" s="103"/>
    </row>
    <row r="626" spans="1:10" s="79" customFormat="1" ht="25.5">
      <c r="A626" s="736" t="str">
        <f>'ПРИЛОЖЕНИЕ № 5 (расх)'!A736</f>
        <v>Предоставление субсидий бюджетным, автономным учреждениям и иным некоммерческим организациям</v>
      </c>
      <c r="B626" s="95"/>
      <c r="C626" s="57" t="s">
        <v>19</v>
      </c>
      <c r="D626" s="661" t="s">
        <v>35</v>
      </c>
      <c r="E626" s="486" t="str">
        <f>'ПРИЛОЖЕНИЕ № 5 (расх)'!E736</f>
        <v>20028</v>
      </c>
      <c r="F626" s="487" t="str">
        <f>'ПРИЛОЖЕНИЕ № 5 (расх)'!F736</f>
        <v>10610</v>
      </c>
      <c r="G626" s="621">
        <v>600</v>
      </c>
      <c r="H626" s="241">
        <v>0.4</v>
      </c>
      <c r="I626" s="74"/>
      <c r="J626" s="103"/>
    </row>
    <row r="627" spans="1:10" s="79" customFormat="1" ht="13.5">
      <c r="A627" s="330" t="str">
        <f>'ПРИЛОЖЕНИЕ № 5 (расх)'!A737</f>
        <v>Субсидии бюджетным учреждениям</v>
      </c>
      <c r="B627" s="95"/>
      <c r="C627" s="57" t="s">
        <v>19</v>
      </c>
      <c r="D627" s="661" t="s">
        <v>35</v>
      </c>
      <c r="E627" s="486" t="str">
        <f>'ПРИЛОЖЕНИЕ № 5 (расх)'!E737</f>
        <v>20028</v>
      </c>
      <c r="F627" s="487" t="str">
        <f>'ПРИЛОЖЕНИЕ № 5 (расх)'!F737</f>
        <v>10610</v>
      </c>
      <c r="G627" s="590" t="s">
        <v>109</v>
      </c>
      <c r="H627" s="241">
        <v>0.4</v>
      </c>
      <c r="I627" s="74"/>
      <c r="J627" s="103"/>
    </row>
    <row r="628" spans="1:10" s="79" customFormat="1" ht="13.5">
      <c r="A628" s="934" t="s">
        <v>21</v>
      </c>
      <c r="B628" s="159"/>
      <c r="C628" s="921" t="s">
        <v>19</v>
      </c>
      <c r="D628" s="922" t="s">
        <v>38</v>
      </c>
      <c r="E628" s="1185"/>
      <c r="F628" s="1186"/>
      <c r="G628" s="922"/>
      <c r="H628" s="925">
        <v>59833.19999999999</v>
      </c>
      <c r="I628" s="204"/>
      <c r="J628" s="103">
        <f>I628/H628</f>
        <v>0</v>
      </c>
    </row>
    <row r="629" spans="1:10" s="97" customFormat="1" ht="25.5">
      <c r="A629" s="315" t="s">
        <v>146</v>
      </c>
      <c r="B629" s="839"/>
      <c r="C629" s="196" t="s">
        <v>19</v>
      </c>
      <c r="D629" s="196" t="s">
        <v>38</v>
      </c>
      <c r="E629" s="501" t="str">
        <f>'ПРИЛОЖЕНИЕ № 5 (расх)'!E739</f>
        <v>10000</v>
      </c>
      <c r="F629" s="372" t="s">
        <v>78</v>
      </c>
      <c r="G629" s="196"/>
      <c r="H629" s="238">
        <v>59830.39999999999</v>
      </c>
      <c r="I629" s="877"/>
      <c r="J629" s="591"/>
    </row>
    <row r="630" spans="1:10" s="97" customFormat="1" ht="13.5">
      <c r="A630" s="315" t="s">
        <v>321</v>
      </c>
      <c r="B630" s="840"/>
      <c r="C630" s="167" t="s">
        <v>19</v>
      </c>
      <c r="D630" s="167" t="s">
        <v>38</v>
      </c>
      <c r="E630" s="501" t="str">
        <f>'ПРИЛОЖЕНИЕ № 5 (расх)'!E740</f>
        <v>10010</v>
      </c>
      <c r="F630" s="502" t="s">
        <v>78</v>
      </c>
      <c r="G630" s="196"/>
      <c r="H630" s="238">
        <v>53855.51999999999</v>
      </c>
      <c r="I630" s="877"/>
      <c r="J630" s="591"/>
    </row>
    <row r="631" spans="1:10" s="73" customFormat="1" ht="12.75">
      <c r="A631" s="522" t="s">
        <v>123</v>
      </c>
      <c r="B631" s="838"/>
      <c r="C631" s="196" t="s">
        <v>19</v>
      </c>
      <c r="D631" s="196" t="s">
        <v>38</v>
      </c>
      <c r="E631" s="501" t="str">
        <f>'ПРИЛОЖЕНИЕ № 5 (расх)'!E742</f>
        <v>1001В</v>
      </c>
      <c r="F631" s="502" t="s">
        <v>78</v>
      </c>
      <c r="G631" s="196"/>
      <c r="H631" s="238">
        <v>19598.649999999998</v>
      </c>
      <c r="I631" s="868"/>
      <c r="J631" s="103">
        <f>I631/H631</f>
        <v>0</v>
      </c>
    </row>
    <row r="632" spans="1:10" s="78" customFormat="1" ht="13.5">
      <c r="A632" s="953" t="s">
        <v>337</v>
      </c>
      <c r="B632" s="80"/>
      <c r="C632" s="967" t="s">
        <v>19</v>
      </c>
      <c r="D632" s="967" t="s">
        <v>38</v>
      </c>
      <c r="E632" s="496" t="str">
        <f>'ПРИЛОЖЕНИЕ № 5 (расх)'!E742</f>
        <v>1001В</v>
      </c>
      <c r="F632" s="497" t="s">
        <v>222</v>
      </c>
      <c r="G632" s="967"/>
      <c r="H632" s="201">
        <v>1504.6000000000001</v>
      </c>
      <c r="I632" s="260"/>
      <c r="J632" s="77"/>
    </row>
    <row r="633" spans="1:10" s="79" customFormat="1" ht="38.25">
      <c r="A633" s="683" t="s">
        <v>355</v>
      </c>
      <c r="B633" s="88">
        <v>524</v>
      </c>
      <c r="C633" s="83" t="s">
        <v>19</v>
      </c>
      <c r="D633" s="83" t="s">
        <v>38</v>
      </c>
      <c r="E633" s="488" t="str">
        <f>'ПРИЛОЖЕНИЕ № 5 (расх)'!E743</f>
        <v>1001В</v>
      </c>
      <c r="F633" s="487" t="s">
        <v>222</v>
      </c>
      <c r="G633" s="83" t="s">
        <v>356</v>
      </c>
      <c r="H633" s="237">
        <v>115</v>
      </c>
      <c r="I633" s="260"/>
      <c r="J633" s="75">
        <f>I633/H633</f>
        <v>0</v>
      </c>
    </row>
    <row r="634" spans="1:10" s="79" customFormat="1" ht="13.5">
      <c r="A634" s="321" t="s">
        <v>121</v>
      </c>
      <c r="B634" s="88"/>
      <c r="C634" s="83" t="s">
        <v>19</v>
      </c>
      <c r="D634" s="83" t="s">
        <v>38</v>
      </c>
      <c r="E634" s="488" t="str">
        <f>'ПРИЛОЖЕНИЕ № 5 (расх)'!E744</f>
        <v>1001В</v>
      </c>
      <c r="F634" s="487" t="s">
        <v>222</v>
      </c>
      <c r="G634" s="83" t="s">
        <v>122</v>
      </c>
      <c r="H634" s="237">
        <v>115</v>
      </c>
      <c r="I634" s="260"/>
      <c r="J634" s="75"/>
    </row>
    <row r="635" spans="1:10" s="79" customFormat="1" ht="25.5">
      <c r="A635" s="789" t="s">
        <v>353</v>
      </c>
      <c r="B635" s="98">
        <v>524</v>
      </c>
      <c r="C635" s="83" t="s">
        <v>19</v>
      </c>
      <c r="D635" s="83" t="s">
        <v>38</v>
      </c>
      <c r="E635" s="488" t="str">
        <f>'ПРИЛОЖЕНИЕ № 5 (расх)'!E745</f>
        <v>1001В</v>
      </c>
      <c r="F635" s="487" t="s">
        <v>222</v>
      </c>
      <c r="G635" s="83" t="s">
        <v>354</v>
      </c>
      <c r="H635" s="237">
        <v>1066.65</v>
      </c>
      <c r="I635" s="260"/>
      <c r="J635" s="89">
        <f>I635/H635</f>
        <v>0</v>
      </c>
    </row>
    <row r="636" spans="1:10" s="79" customFormat="1" ht="25.5">
      <c r="A636" s="311" t="s">
        <v>98</v>
      </c>
      <c r="B636" s="98"/>
      <c r="C636" s="83" t="s">
        <v>19</v>
      </c>
      <c r="D636" s="83" t="s">
        <v>38</v>
      </c>
      <c r="E636" s="488" t="str">
        <f>'ПРИЛОЖЕНИЕ № 5 (расх)'!E746</f>
        <v>1001В</v>
      </c>
      <c r="F636" s="487" t="s">
        <v>222</v>
      </c>
      <c r="G636" s="83" t="s">
        <v>99</v>
      </c>
      <c r="H636" s="241">
        <v>1066.65</v>
      </c>
      <c r="I636" s="74">
        <f>SUM(I756:I760)</f>
        <v>0</v>
      </c>
      <c r="J636" s="89"/>
    </row>
    <row r="637" spans="1:10" s="79" customFormat="1" ht="13.5">
      <c r="A637" s="688" t="s">
        <v>357</v>
      </c>
      <c r="B637" s="284"/>
      <c r="C637" s="83" t="s">
        <v>19</v>
      </c>
      <c r="D637" s="83" t="s">
        <v>38</v>
      </c>
      <c r="E637" s="488" t="str">
        <f>'ПРИЛОЖЕНИЕ № 5 (расх)'!E747</f>
        <v>1001В</v>
      </c>
      <c r="F637" s="487" t="s">
        <v>222</v>
      </c>
      <c r="G637" s="83" t="s">
        <v>358</v>
      </c>
      <c r="H637" s="241">
        <v>322.95</v>
      </c>
      <c r="I637" s="74"/>
      <c r="J637" s="89"/>
    </row>
    <row r="638" spans="1:10" s="79" customFormat="1" ht="13.5">
      <c r="A638" s="688" t="str">
        <f>'ПРИЛОЖЕНИЕ № 5 (расх)'!A748</f>
        <v>Исполнение судебных актов</v>
      </c>
      <c r="B638" s="284"/>
      <c r="C638" s="83" t="s">
        <v>19</v>
      </c>
      <c r="D638" s="83" t="s">
        <v>38</v>
      </c>
      <c r="E638" s="488" t="str">
        <f>'ПРИЛОЖЕНИЕ № 5 (расх)'!E748</f>
        <v>1001В</v>
      </c>
      <c r="F638" s="487" t="str">
        <f>'ПРИЛОЖЕНИЕ № 5 (расх)'!F748</f>
        <v>10000</v>
      </c>
      <c r="G638" s="83" t="str">
        <f>'ПРИЛОЖЕНИЕ № 5 (расх)'!G748</f>
        <v>830</v>
      </c>
      <c r="H638" s="241">
        <v>192.95</v>
      </c>
      <c r="I638" s="74"/>
      <c r="J638" s="89"/>
    </row>
    <row r="639" spans="1:10" s="79" customFormat="1" ht="13.5">
      <c r="A639" s="311" t="s">
        <v>65</v>
      </c>
      <c r="B639" s="161"/>
      <c r="C639" s="83" t="s">
        <v>19</v>
      </c>
      <c r="D639" s="83" t="s">
        <v>38</v>
      </c>
      <c r="E639" s="488" t="str">
        <f>'ПРИЛОЖЕНИЕ № 5 (расх)'!E749</f>
        <v>1001В</v>
      </c>
      <c r="F639" s="487" t="s">
        <v>222</v>
      </c>
      <c r="G639" s="83" t="s">
        <v>66</v>
      </c>
      <c r="H639" s="241">
        <v>130</v>
      </c>
      <c r="I639" s="74"/>
      <c r="J639" s="89"/>
    </row>
    <row r="640" spans="1:10" s="79" customFormat="1" ht="13.5">
      <c r="A640" s="310" t="str">
        <f>'ПРИЛОЖЕНИЕ № 5 (расх)'!A750</f>
        <v>Коммунальные услуги</v>
      </c>
      <c r="B640" s="161"/>
      <c r="C640" s="82" t="s">
        <v>19</v>
      </c>
      <c r="D640" s="82" t="s">
        <v>38</v>
      </c>
      <c r="E640" s="485" t="str">
        <f>'ПРИЛОЖЕНИЕ № 5 (расх)'!E750</f>
        <v>1001В</v>
      </c>
      <c r="F640" s="491" t="s">
        <v>216</v>
      </c>
      <c r="G640" s="82"/>
      <c r="H640" s="767">
        <v>4186.05</v>
      </c>
      <c r="I640" s="74"/>
      <c r="J640" s="89"/>
    </row>
    <row r="641" spans="1:10" s="79" customFormat="1" ht="25.5">
      <c r="A641" s="789" t="s">
        <v>353</v>
      </c>
      <c r="B641" s="161"/>
      <c r="C641" s="83" t="s">
        <v>19</v>
      </c>
      <c r="D641" s="83" t="s">
        <v>38</v>
      </c>
      <c r="E641" s="488" t="str">
        <f>'ПРИЛОЖЕНИЕ № 5 (расх)'!E751</f>
        <v>1001В</v>
      </c>
      <c r="F641" s="487" t="s">
        <v>216</v>
      </c>
      <c r="G641" s="83" t="s">
        <v>354</v>
      </c>
      <c r="H641" s="241">
        <v>4186.05</v>
      </c>
      <c r="I641" s="74"/>
      <c r="J641" s="89"/>
    </row>
    <row r="642" spans="1:10" s="79" customFormat="1" ht="25.5">
      <c r="A642" s="311" t="s">
        <v>98</v>
      </c>
      <c r="B642" s="160"/>
      <c r="C642" s="83" t="s">
        <v>19</v>
      </c>
      <c r="D642" s="83" t="s">
        <v>38</v>
      </c>
      <c r="E642" s="488" t="str">
        <f>'ПРИЛОЖЕНИЕ № 5 (расх)'!E752</f>
        <v>1001В</v>
      </c>
      <c r="F642" s="487" t="s">
        <v>216</v>
      </c>
      <c r="G642" s="83" t="s">
        <v>99</v>
      </c>
      <c r="H642" s="241">
        <v>4186.05</v>
      </c>
      <c r="I642" s="251"/>
      <c r="J642" s="89"/>
    </row>
    <row r="643" spans="1:10" s="79" customFormat="1" ht="27">
      <c r="A643" s="333" t="str">
        <f>'ПРИЛОЖЕНИЕ № 5 (расх)'!A753</f>
        <v>Расходы в части реализации государственного стандарта общего образования</v>
      </c>
      <c r="B643" s="160"/>
      <c r="C643" s="82" t="s">
        <v>19</v>
      </c>
      <c r="D643" s="82" t="s">
        <v>38</v>
      </c>
      <c r="E643" s="485" t="str">
        <f>'ПРИЛОЖЕНИЕ № 5 (расх)'!E753</f>
        <v>1001В</v>
      </c>
      <c r="F643" s="484" t="s">
        <v>116</v>
      </c>
      <c r="G643" s="82"/>
      <c r="H643" s="236">
        <v>12216.9</v>
      </c>
      <c r="I643" s="84">
        <f>I644</f>
        <v>75</v>
      </c>
      <c r="J643" s="89"/>
    </row>
    <row r="644" spans="1:10" s="79" customFormat="1" ht="38.25">
      <c r="A644" s="683" t="s">
        <v>355</v>
      </c>
      <c r="B644" s="160"/>
      <c r="C644" s="83" t="s">
        <v>19</v>
      </c>
      <c r="D644" s="83" t="s">
        <v>38</v>
      </c>
      <c r="E644" s="488" t="str">
        <f>'ПРИЛОЖЕНИЕ № 5 (расх)'!E754</f>
        <v>1001В</v>
      </c>
      <c r="F644" s="487" t="s">
        <v>116</v>
      </c>
      <c r="G644" s="83" t="s">
        <v>356</v>
      </c>
      <c r="H644" s="237">
        <v>11785.1</v>
      </c>
      <c r="I644" s="92">
        <v>75</v>
      </c>
      <c r="J644" s="89"/>
    </row>
    <row r="645" spans="1:10" s="79" customFormat="1" ht="13.5">
      <c r="A645" s="321" t="s">
        <v>121</v>
      </c>
      <c r="B645" s="284"/>
      <c r="C645" s="83" t="s">
        <v>19</v>
      </c>
      <c r="D645" s="83" t="s">
        <v>38</v>
      </c>
      <c r="E645" s="488" t="str">
        <f>'ПРИЛОЖЕНИЕ № 5 (расх)'!E755</f>
        <v>1001В</v>
      </c>
      <c r="F645" s="487" t="s">
        <v>116</v>
      </c>
      <c r="G645" s="83" t="s">
        <v>122</v>
      </c>
      <c r="H645" s="241">
        <v>11785.1</v>
      </c>
      <c r="I645" s="251"/>
      <c r="J645" s="89"/>
    </row>
    <row r="646" spans="1:10" s="79" customFormat="1" ht="25.5">
      <c r="A646" s="311" t="str">
        <f>'ПРИЛОЖЕНИЕ № 5 (расх)'!A756</f>
        <v>Закупка товаров, работ и услуг для обеспечения государственных (муниципальных) нужд</v>
      </c>
      <c r="B646" s="160"/>
      <c r="C646" s="83" t="s">
        <v>19</v>
      </c>
      <c r="D646" s="83" t="s">
        <v>38</v>
      </c>
      <c r="E646" s="488" t="str">
        <f>'ПРИЛОЖЕНИЕ № 5 (расх)'!E756</f>
        <v>1001В</v>
      </c>
      <c r="F646" s="487" t="s">
        <v>116</v>
      </c>
      <c r="G646" s="83" t="s">
        <v>354</v>
      </c>
      <c r="H646" s="241">
        <v>431.8</v>
      </c>
      <c r="I646" s="249"/>
      <c r="J646" s="89"/>
    </row>
    <row r="647" spans="1:10" s="79" customFormat="1" ht="25.5">
      <c r="A647" s="338" t="s">
        <v>98</v>
      </c>
      <c r="B647" s="283"/>
      <c r="C647" s="83" t="s">
        <v>19</v>
      </c>
      <c r="D647" s="83" t="s">
        <v>38</v>
      </c>
      <c r="E647" s="488" t="str">
        <f>'ПРИЛОЖЕНИЕ № 5 (расх)'!E757</f>
        <v>1001В</v>
      </c>
      <c r="F647" s="487" t="s">
        <v>116</v>
      </c>
      <c r="G647" s="83" t="s">
        <v>99</v>
      </c>
      <c r="H647" s="241">
        <v>431.8</v>
      </c>
      <c r="I647" s="259"/>
      <c r="J647" s="89"/>
    </row>
    <row r="648" spans="1:10" s="79" customFormat="1" ht="40.5">
      <c r="A648" s="329" t="str">
        <f>'ПРИЛОЖЕНИЕ № 5 (расх)'!A758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648" s="160"/>
      <c r="C648" s="82" t="s">
        <v>19</v>
      </c>
      <c r="D648" s="82" t="s">
        <v>38</v>
      </c>
      <c r="E648" s="485" t="str">
        <f>'ПРИЛОЖЕНИЕ № 5 (расх)'!E758</f>
        <v>1001В</v>
      </c>
      <c r="F648" s="484" t="s">
        <v>111</v>
      </c>
      <c r="G648" s="82"/>
      <c r="H648" s="236">
        <v>181.7</v>
      </c>
      <c r="I648" s="204">
        <f>I656</f>
        <v>0</v>
      </c>
      <c r="J648" s="89"/>
    </row>
    <row r="649" spans="1:10" s="79" customFormat="1" ht="38.25">
      <c r="A649" s="683" t="s">
        <v>355</v>
      </c>
      <c r="B649" s="160"/>
      <c r="C649" s="83" t="s">
        <v>19</v>
      </c>
      <c r="D649" s="83" t="s">
        <v>38</v>
      </c>
      <c r="E649" s="488" t="str">
        <f>'ПРИЛОЖЕНИЕ № 5 (расх)'!E759</f>
        <v>1001В</v>
      </c>
      <c r="F649" s="487" t="s">
        <v>111</v>
      </c>
      <c r="G649" s="83" t="s">
        <v>356</v>
      </c>
      <c r="H649" s="782">
        <v>181.7</v>
      </c>
      <c r="I649" s="84" t="e">
        <f>#REF!</f>
        <v>#REF!</v>
      </c>
      <c r="J649" s="89"/>
    </row>
    <row r="650" spans="1:10" s="79" customFormat="1" ht="13.5">
      <c r="A650" s="321" t="s">
        <v>121</v>
      </c>
      <c r="B650" s="160"/>
      <c r="C650" s="83" t="s">
        <v>19</v>
      </c>
      <c r="D650" s="83" t="s">
        <v>38</v>
      </c>
      <c r="E650" s="488" t="str">
        <f>'ПРИЛОЖЕНИЕ № 5 (расх)'!E760</f>
        <v>1001В</v>
      </c>
      <c r="F650" s="487" t="s">
        <v>111</v>
      </c>
      <c r="G650" s="83" t="s">
        <v>122</v>
      </c>
      <c r="H650" s="782">
        <v>181.7</v>
      </c>
      <c r="I650" s="84"/>
      <c r="J650" s="89"/>
    </row>
    <row r="651" spans="1:10" s="79" customFormat="1" ht="27">
      <c r="A651" s="329" t="str">
        <f>'ПРИЛОЖЕНИЕ № 5 (расх)'!A761</f>
        <v>Расходы на дополнительные меры социальной поддержки педагогическим работникам</v>
      </c>
      <c r="B651" s="160"/>
      <c r="C651" s="82" t="s">
        <v>19</v>
      </c>
      <c r="D651" s="82" t="s">
        <v>38</v>
      </c>
      <c r="E651" s="485" t="str">
        <f>'ПРИЛОЖЕНИЕ № 5 (расх)'!E761</f>
        <v>1001В</v>
      </c>
      <c r="F651" s="484" t="s">
        <v>112</v>
      </c>
      <c r="G651" s="82"/>
      <c r="H651" s="783">
        <v>455</v>
      </c>
      <c r="I651" s="84"/>
      <c r="J651" s="89"/>
    </row>
    <row r="652" spans="1:10" s="79" customFormat="1" ht="38.25">
      <c r="A652" s="683" t="s">
        <v>355</v>
      </c>
      <c r="B652" s="160"/>
      <c r="C652" s="83" t="s">
        <v>19</v>
      </c>
      <c r="D652" s="83" t="s">
        <v>38</v>
      </c>
      <c r="E652" s="488" t="str">
        <f>'ПРИЛОЖЕНИЕ № 5 (расх)'!E762</f>
        <v>1001В</v>
      </c>
      <c r="F652" s="487" t="s">
        <v>112</v>
      </c>
      <c r="G652" s="83" t="s">
        <v>356</v>
      </c>
      <c r="H652" s="782">
        <v>455</v>
      </c>
      <c r="I652" s="84"/>
      <c r="J652" s="89"/>
    </row>
    <row r="653" spans="1:10" s="79" customFormat="1" ht="13.5">
      <c r="A653" s="321" t="s">
        <v>121</v>
      </c>
      <c r="B653" s="160"/>
      <c r="C653" s="83" t="s">
        <v>19</v>
      </c>
      <c r="D653" s="83" t="s">
        <v>38</v>
      </c>
      <c r="E653" s="488" t="str">
        <f>'ПРИЛОЖЕНИЕ № 5 (расх)'!E763</f>
        <v>1001В</v>
      </c>
      <c r="F653" s="487" t="s">
        <v>112</v>
      </c>
      <c r="G653" s="83" t="s">
        <v>122</v>
      </c>
      <c r="H653" s="782">
        <v>455</v>
      </c>
      <c r="I653" s="84"/>
      <c r="J653" s="89"/>
    </row>
    <row r="654" spans="1:10" s="79" customFormat="1" ht="27">
      <c r="A654" s="329" t="str">
        <f>'ПРИЛОЖЕНИЕ № 5 (расх)'!A764</f>
        <v>Расходы на обеспечение ежемесячного денежного вознаграждения за классное руководство в общеобразовательных школах</v>
      </c>
      <c r="B654" s="284"/>
      <c r="C654" s="82" t="s">
        <v>19</v>
      </c>
      <c r="D654" s="82" t="s">
        <v>38</v>
      </c>
      <c r="E654" s="485" t="str">
        <f>'ПРИЛОЖЕНИЕ № 5 (расх)'!E764</f>
        <v>1001В</v>
      </c>
      <c r="F654" s="484" t="s">
        <v>117</v>
      </c>
      <c r="G654" s="82"/>
      <c r="H654" s="783">
        <v>79.8</v>
      </c>
      <c r="I654" s="84"/>
      <c r="J654" s="89"/>
    </row>
    <row r="655" spans="1:10" s="79" customFormat="1" ht="38.25">
      <c r="A655" s="683" t="s">
        <v>355</v>
      </c>
      <c r="B655" s="160"/>
      <c r="C655" s="83" t="s">
        <v>19</v>
      </c>
      <c r="D655" s="83" t="s">
        <v>38</v>
      </c>
      <c r="E655" s="488" t="str">
        <f>'ПРИЛОЖЕНИЕ № 5 (расх)'!E765</f>
        <v>1001В</v>
      </c>
      <c r="F655" s="487" t="s">
        <v>117</v>
      </c>
      <c r="G655" s="83" t="s">
        <v>356</v>
      </c>
      <c r="H655" s="782">
        <v>79.8</v>
      </c>
      <c r="I655" s="84"/>
      <c r="J655" s="89"/>
    </row>
    <row r="656" spans="1:10" s="79" customFormat="1" ht="13.5">
      <c r="A656" s="321" t="s">
        <v>121</v>
      </c>
      <c r="B656" s="160"/>
      <c r="C656" s="83" t="s">
        <v>19</v>
      </c>
      <c r="D656" s="83" t="s">
        <v>38</v>
      </c>
      <c r="E656" s="488" t="str">
        <f>'ПРИЛОЖЕНИЕ № 5 (расх)'!E766</f>
        <v>1001В</v>
      </c>
      <c r="F656" s="487" t="s">
        <v>117</v>
      </c>
      <c r="G656" s="83" t="s">
        <v>122</v>
      </c>
      <c r="H656" s="237">
        <v>79.8</v>
      </c>
      <c r="I656" s="204"/>
      <c r="J656" s="89"/>
    </row>
    <row r="657" spans="1:10" s="79" customFormat="1" ht="27">
      <c r="A657" s="333" t="str">
        <f>'ПРИЛОЖЕНИЕ № 5 (расх)'!A767</f>
        <v>Реализация мер социальной поддержки по оплате жилых помещений и коммунальных услуг</v>
      </c>
      <c r="B657" s="161"/>
      <c r="C657" s="82" t="s">
        <v>19</v>
      </c>
      <c r="D657" s="82" t="s">
        <v>38</v>
      </c>
      <c r="E657" s="485" t="str">
        <f>'ПРИЛОЖЕНИЕ № 5 (расх)'!E767</f>
        <v>1001В</v>
      </c>
      <c r="F657" s="491" t="s">
        <v>114</v>
      </c>
      <c r="G657" s="82"/>
      <c r="H657" s="236">
        <v>974.6</v>
      </c>
      <c r="I657" s="260" t="e">
        <f>SUM(I658:I781)</f>
        <v>#REF!</v>
      </c>
      <c r="J657" s="89"/>
    </row>
    <row r="658" spans="1:10" s="79" customFormat="1" ht="38.25">
      <c r="A658" s="683" t="s">
        <v>355</v>
      </c>
      <c r="B658" s="160"/>
      <c r="C658" s="83" t="s">
        <v>19</v>
      </c>
      <c r="D658" s="83" t="s">
        <v>38</v>
      </c>
      <c r="E658" s="488" t="str">
        <f>'ПРИЛОЖЕНИЕ № 5 (расх)'!E768</f>
        <v>1001В</v>
      </c>
      <c r="F658" s="487" t="s">
        <v>114</v>
      </c>
      <c r="G658" s="83" t="s">
        <v>356</v>
      </c>
      <c r="H658" s="237">
        <v>865.6</v>
      </c>
      <c r="I658" s="260"/>
      <c r="J658" s="89"/>
    </row>
    <row r="659" spans="1:10" s="79" customFormat="1" ht="12.75">
      <c r="A659" s="924" t="s">
        <v>121</v>
      </c>
      <c r="B659" s="160"/>
      <c r="C659" s="901" t="s">
        <v>19</v>
      </c>
      <c r="D659" s="901" t="s">
        <v>38</v>
      </c>
      <c r="E659" s="708" t="str">
        <f>'ПРИЛОЖЕНИЕ № 5 (расх)'!E769</f>
        <v>1001В</v>
      </c>
      <c r="F659" s="503" t="s">
        <v>114</v>
      </c>
      <c r="G659" s="901" t="s">
        <v>122</v>
      </c>
      <c r="H659" s="932">
        <v>865.6</v>
      </c>
      <c r="I659" s="260"/>
      <c r="J659" s="89"/>
    </row>
    <row r="660" spans="1:10" s="79" customFormat="1" ht="12.75">
      <c r="A660" s="924" t="str">
        <f>'ПРИЛОЖЕНИЕ № 5 (расх)'!A770</f>
        <v>Социальное обеспечение и иные выплаты населению</v>
      </c>
      <c r="B660" s="841"/>
      <c r="C660" s="83" t="s">
        <v>19</v>
      </c>
      <c r="D660" s="83" t="s">
        <v>38</v>
      </c>
      <c r="E660" s="708" t="str">
        <f>'ПРИЛОЖЕНИЕ № 5 (расх)'!E770</f>
        <v>1001В</v>
      </c>
      <c r="F660" s="503" t="str">
        <f>'ПРИЛОЖЕНИЕ № 5 (расх)'!F770</f>
        <v>75010</v>
      </c>
      <c r="G660" s="901" t="str">
        <f>'ПРИЛОЖЕНИЕ № 5 (расх)'!G770</f>
        <v>300</v>
      </c>
      <c r="H660" s="932">
        <v>109</v>
      </c>
      <c r="I660" s="868"/>
      <c r="J660" s="89"/>
    </row>
    <row r="661" spans="1:10" s="79" customFormat="1" ht="25.5">
      <c r="A661" s="924" t="str">
        <f>'ПРИЛОЖЕНИЕ № 5 (расх)'!A771</f>
        <v>Социальные выплаты гражданам, кроме публичных нормативных социальных выплат</v>
      </c>
      <c r="B661" s="841"/>
      <c r="C661" s="901" t="s">
        <v>19</v>
      </c>
      <c r="D661" s="901" t="s">
        <v>38</v>
      </c>
      <c r="E661" s="708" t="str">
        <f>'ПРИЛОЖЕНИЕ № 5 (расх)'!E771</f>
        <v>1001В</v>
      </c>
      <c r="F661" s="503" t="str">
        <f>'ПРИЛОЖЕНИЕ № 5 (расх)'!F771</f>
        <v>75010</v>
      </c>
      <c r="G661" s="1107" t="str">
        <f>'ПРИЛОЖЕНИЕ № 5 (расх)'!G771</f>
        <v>320</v>
      </c>
      <c r="H661" s="932">
        <v>109</v>
      </c>
      <c r="I661" s="868"/>
      <c r="J661" s="89"/>
    </row>
    <row r="662" spans="1:10" s="79" customFormat="1" ht="12.75">
      <c r="A662" s="522" t="s">
        <v>118</v>
      </c>
      <c r="B662" s="841"/>
      <c r="C662" s="196" t="s">
        <v>19</v>
      </c>
      <c r="D662" s="196" t="s">
        <v>38</v>
      </c>
      <c r="E662" s="501" t="str">
        <f>'ПРИЛОЖЕНИЕ № 5 (расх)'!E772</f>
        <v>1001Ш</v>
      </c>
      <c r="F662" s="502" t="s">
        <v>78</v>
      </c>
      <c r="G662" s="83"/>
      <c r="H662" s="238">
        <v>34256.869999999995</v>
      </c>
      <c r="I662" s="868"/>
      <c r="J662" s="89"/>
    </row>
    <row r="663" spans="1:10" s="79" customFormat="1" ht="13.5">
      <c r="A663" s="953" t="s">
        <v>337</v>
      </c>
      <c r="B663" s="160"/>
      <c r="C663" s="967" t="s">
        <v>19</v>
      </c>
      <c r="D663" s="967" t="s">
        <v>38</v>
      </c>
      <c r="E663" s="496" t="str">
        <f>'ПРИЛОЖЕНИЕ № 5 (расх)'!E773</f>
        <v>1001Ш</v>
      </c>
      <c r="F663" s="655" t="s">
        <v>222</v>
      </c>
      <c r="G663" s="613"/>
      <c r="H663" s="242">
        <v>3359</v>
      </c>
      <c r="I663" s="260"/>
      <c r="J663" s="89"/>
    </row>
    <row r="664" spans="1:10" s="79" customFormat="1" ht="13.5">
      <c r="A664" s="329" t="s">
        <v>387</v>
      </c>
      <c r="B664" s="160"/>
      <c r="C664" s="82" t="s">
        <v>19</v>
      </c>
      <c r="D664" s="82" t="s">
        <v>38</v>
      </c>
      <c r="E664" s="485" t="str">
        <f>'ПРИЛОЖЕНИЕ № 5 (расх)'!E774</f>
        <v>1001Ш</v>
      </c>
      <c r="F664" s="484" t="s">
        <v>381</v>
      </c>
      <c r="G664" s="82"/>
      <c r="H664" s="236">
        <v>3359</v>
      </c>
      <c r="I664" s="260"/>
      <c r="J664" s="89"/>
    </row>
    <row r="665" spans="1:10" s="79" customFormat="1" ht="25.5">
      <c r="A665" s="719" t="s">
        <v>361</v>
      </c>
      <c r="B665" s="160"/>
      <c r="C665" s="83" t="s">
        <v>19</v>
      </c>
      <c r="D665" s="83" t="s">
        <v>38</v>
      </c>
      <c r="E665" s="488" t="str">
        <f>'ПРИЛОЖЕНИЕ № 5 (расх)'!E775</f>
        <v>1001Ш</v>
      </c>
      <c r="F665" s="487" t="s">
        <v>381</v>
      </c>
      <c r="G665" s="83" t="s">
        <v>362</v>
      </c>
      <c r="H665" s="237">
        <v>3359</v>
      </c>
      <c r="I665" s="260"/>
      <c r="J665" s="89"/>
    </row>
    <row r="666" spans="1:10" s="79" customFormat="1" ht="12.75">
      <c r="A666" s="335" t="s">
        <v>108</v>
      </c>
      <c r="B666" s="160"/>
      <c r="C666" s="83" t="s">
        <v>19</v>
      </c>
      <c r="D666" s="83" t="s">
        <v>38</v>
      </c>
      <c r="E666" s="488" t="str">
        <f>'ПРИЛОЖЕНИЕ № 5 (расх)'!E776</f>
        <v>1001Ш</v>
      </c>
      <c r="F666" s="487" t="s">
        <v>381</v>
      </c>
      <c r="G666" s="83" t="s">
        <v>109</v>
      </c>
      <c r="H666" s="237">
        <v>3359</v>
      </c>
      <c r="I666" s="260"/>
      <c r="J666" s="89"/>
    </row>
    <row r="667" spans="1:10" s="79" customFormat="1" ht="13.5">
      <c r="A667" s="310" t="str">
        <f>'ПРИЛОЖЕНИЕ № 5 (расх)'!A777</f>
        <v>Коммунальные услуги </v>
      </c>
      <c r="B667" s="160"/>
      <c r="C667" s="55" t="s">
        <v>19</v>
      </c>
      <c r="D667" s="55" t="s">
        <v>38</v>
      </c>
      <c r="E667" s="485" t="str">
        <f>'ПРИЛОЖЕНИЕ № 5 (расх)'!E777</f>
        <v>1001Ш</v>
      </c>
      <c r="F667" s="491" t="s">
        <v>216</v>
      </c>
      <c r="G667" s="43"/>
      <c r="H667" s="783">
        <v>6407.37</v>
      </c>
      <c r="I667" s="278">
        <f>I773</f>
        <v>1040</v>
      </c>
      <c r="J667" s="89"/>
    </row>
    <row r="668" spans="1:10" s="79" customFormat="1" ht="25.5">
      <c r="A668" s="719" t="s">
        <v>361</v>
      </c>
      <c r="B668" s="283"/>
      <c r="C668" s="57" t="s">
        <v>19</v>
      </c>
      <c r="D668" s="57" t="s">
        <v>38</v>
      </c>
      <c r="E668" s="488" t="str">
        <f>'ПРИЛОЖЕНИЕ № 5 (расх)'!E778</f>
        <v>1001Ш</v>
      </c>
      <c r="F668" s="487" t="s">
        <v>216</v>
      </c>
      <c r="G668" s="43" t="s">
        <v>362</v>
      </c>
      <c r="H668" s="237">
        <v>6407.37</v>
      </c>
      <c r="I668" s="278"/>
      <c r="J668" s="89"/>
    </row>
    <row r="669" spans="1:10" s="79" customFormat="1" ht="12.75">
      <c r="A669" s="330" t="s">
        <v>108</v>
      </c>
      <c r="B669" s="283"/>
      <c r="C669" s="57" t="s">
        <v>19</v>
      </c>
      <c r="D669" s="57" t="s">
        <v>38</v>
      </c>
      <c r="E669" s="488" t="str">
        <f>'ПРИЛОЖЕНИЕ № 5 (расх)'!E779</f>
        <v>1001Ш</v>
      </c>
      <c r="F669" s="487" t="s">
        <v>216</v>
      </c>
      <c r="G669" s="43" t="s">
        <v>109</v>
      </c>
      <c r="H669" s="237">
        <v>6407.37</v>
      </c>
      <c r="I669" s="278"/>
      <c r="J669" s="89"/>
    </row>
    <row r="670" spans="1:10" s="79" customFormat="1" ht="27">
      <c r="A670" s="331" t="str">
        <f>'ПРИЛОЖЕНИЕ № 5 (расх)'!A780</f>
        <v>Расходы в части реализации государственного стандарта общего образования</v>
      </c>
      <c r="B670" s="283"/>
      <c r="C670" s="82" t="s">
        <v>19</v>
      </c>
      <c r="D670" s="82" t="s">
        <v>38</v>
      </c>
      <c r="E670" s="485" t="str">
        <f>'ПРИЛОЖЕНИЕ № 5 (расх)'!E780</f>
        <v>1001Ш</v>
      </c>
      <c r="F670" s="484" t="s">
        <v>116</v>
      </c>
      <c r="G670" s="82"/>
      <c r="H670" s="236">
        <v>20548.1</v>
      </c>
      <c r="I670" s="278"/>
      <c r="J670" s="89"/>
    </row>
    <row r="671" spans="1:10" s="79" customFormat="1" ht="25.5">
      <c r="A671" s="719" t="s">
        <v>361</v>
      </c>
      <c r="B671" s="160"/>
      <c r="C671" s="57" t="s">
        <v>19</v>
      </c>
      <c r="D671" s="57" t="s">
        <v>38</v>
      </c>
      <c r="E671" s="488" t="str">
        <f>'ПРИЛОЖЕНИЕ № 5 (расх)'!E781</f>
        <v>1001Ш</v>
      </c>
      <c r="F671" s="487" t="s">
        <v>116</v>
      </c>
      <c r="G671" s="83" t="s">
        <v>362</v>
      </c>
      <c r="H671" s="237">
        <v>20548.1</v>
      </c>
      <c r="I671" s="278">
        <f>I672+I674</f>
        <v>620.5</v>
      </c>
      <c r="J671" s="89"/>
    </row>
    <row r="672" spans="1:10" s="79" customFormat="1" ht="13.5">
      <c r="A672" s="330" t="s">
        <v>108</v>
      </c>
      <c r="B672" s="160"/>
      <c r="C672" s="83" t="s">
        <v>19</v>
      </c>
      <c r="D672" s="83" t="s">
        <v>38</v>
      </c>
      <c r="E672" s="488" t="str">
        <f>'ПРИЛОЖЕНИЕ № 5 (расх)'!E782</f>
        <v>1001Ш</v>
      </c>
      <c r="F672" s="487" t="s">
        <v>116</v>
      </c>
      <c r="G672" s="83" t="s">
        <v>109</v>
      </c>
      <c r="H672" s="237">
        <v>20548.1</v>
      </c>
      <c r="I672" s="84">
        <f>I673</f>
        <v>63</v>
      </c>
      <c r="J672" s="89"/>
    </row>
    <row r="673" spans="1:10" s="79" customFormat="1" ht="40.5">
      <c r="A673" s="331" t="str">
        <f>'ПРИЛОЖЕНИЕ № 5 (расх)'!A783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673" s="160"/>
      <c r="C673" s="82" t="s">
        <v>19</v>
      </c>
      <c r="D673" s="82" t="s">
        <v>38</v>
      </c>
      <c r="E673" s="485" t="str">
        <f>'ПРИЛОЖЕНИЕ № 5 (расх)'!E783</f>
        <v>1001Ш</v>
      </c>
      <c r="F673" s="484" t="s">
        <v>111</v>
      </c>
      <c r="G673" s="82"/>
      <c r="H673" s="236">
        <v>565.5</v>
      </c>
      <c r="I673" s="92">
        <v>63</v>
      </c>
      <c r="J673" s="89"/>
    </row>
    <row r="674" spans="1:10" s="79" customFormat="1" ht="25.5">
      <c r="A674" s="719" t="s">
        <v>361</v>
      </c>
      <c r="B674" s="160"/>
      <c r="C674" s="57" t="s">
        <v>19</v>
      </c>
      <c r="D674" s="57" t="s">
        <v>38</v>
      </c>
      <c r="E674" s="488" t="str">
        <f>'ПРИЛОЖЕНИЕ № 5 (расх)'!E784</f>
        <v>1001Ш</v>
      </c>
      <c r="F674" s="487" t="s">
        <v>111</v>
      </c>
      <c r="G674" s="83" t="s">
        <v>362</v>
      </c>
      <c r="H674" s="237">
        <v>565.5</v>
      </c>
      <c r="I674" s="84">
        <f>I675</f>
        <v>557.5</v>
      </c>
      <c r="J674" s="89"/>
    </row>
    <row r="675" spans="1:10" s="79" customFormat="1" ht="12.75">
      <c r="A675" s="330" t="s">
        <v>108</v>
      </c>
      <c r="B675" s="160"/>
      <c r="C675" s="83" t="s">
        <v>19</v>
      </c>
      <c r="D675" s="83" t="s">
        <v>38</v>
      </c>
      <c r="E675" s="488" t="str">
        <f>'ПРИЛОЖЕНИЕ № 5 (расх)'!E785</f>
        <v>1001Ш</v>
      </c>
      <c r="F675" s="487" t="s">
        <v>111</v>
      </c>
      <c r="G675" s="83" t="s">
        <v>109</v>
      </c>
      <c r="H675" s="237">
        <v>565.5</v>
      </c>
      <c r="I675" s="92">
        <f>548.5+9</f>
        <v>557.5</v>
      </c>
      <c r="J675" s="89"/>
    </row>
    <row r="676" spans="1:10" s="79" customFormat="1" ht="27">
      <c r="A676" s="329" t="str">
        <f>'ПРИЛОЖЕНИЕ № 5 (расх)'!A786</f>
        <v>Расходы на дополнительные меры социальной поддержки педагогическим работникам</v>
      </c>
      <c r="B676" s="160"/>
      <c r="C676" s="82" t="s">
        <v>19</v>
      </c>
      <c r="D676" s="82" t="s">
        <v>38</v>
      </c>
      <c r="E676" s="485" t="str">
        <f>'ПРИЛОЖЕНИЕ № 5 (расх)'!E786</f>
        <v>1001Ш</v>
      </c>
      <c r="F676" s="484" t="s">
        <v>112</v>
      </c>
      <c r="G676" s="82"/>
      <c r="H676" s="236">
        <v>850.2</v>
      </c>
      <c r="I676" s="278">
        <f>I678+I680</f>
        <v>153.7</v>
      </c>
      <c r="J676" s="89"/>
    </row>
    <row r="677" spans="1:10" s="79" customFormat="1" ht="25.5">
      <c r="A677" s="719" t="s">
        <v>361</v>
      </c>
      <c r="B677" s="161"/>
      <c r="C677" s="57" t="s">
        <v>19</v>
      </c>
      <c r="D677" s="57" t="s">
        <v>38</v>
      </c>
      <c r="E677" s="488" t="str">
        <f>'ПРИЛОЖЕНИЕ № 5 (расх)'!E787</f>
        <v>1001Ш</v>
      </c>
      <c r="F677" s="487" t="s">
        <v>112</v>
      </c>
      <c r="G677" s="83" t="s">
        <v>362</v>
      </c>
      <c r="H677" s="237">
        <v>850.2</v>
      </c>
      <c r="I677" s="278"/>
      <c r="J677" s="89"/>
    </row>
    <row r="678" spans="1:10" s="79" customFormat="1" ht="12.75">
      <c r="A678" s="335" t="s">
        <v>108</v>
      </c>
      <c r="B678" s="160"/>
      <c r="C678" s="83" t="s">
        <v>19</v>
      </c>
      <c r="D678" s="83" t="s">
        <v>38</v>
      </c>
      <c r="E678" s="488" t="str">
        <f>'ПРИЛОЖЕНИЕ № 5 (расх)'!E788</f>
        <v>1001Ш</v>
      </c>
      <c r="F678" s="487" t="s">
        <v>112</v>
      </c>
      <c r="G678" s="83" t="s">
        <v>109</v>
      </c>
      <c r="H678" s="237">
        <v>850.2</v>
      </c>
      <c r="I678" s="92">
        <v>15</v>
      </c>
      <c r="J678" s="89"/>
    </row>
    <row r="679" spans="1:10" s="79" customFormat="1" ht="27">
      <c r="A679" s="331" t="str">
        <f>'ПРИЛОЖЕНИЕ № 5 (расх)'!A789</f>
        <v>Расходы на обеспечение ежемесячного денежного вознаграждения за классное руководство в общеобразовательных школах</v>
      </c>
      <c r="B679" s="284"/>
      <c r="C679" s="82" t="s">
        <v>19</v>
      </c>
      <c r="D679" s="82" t="s">
        <v>38</v>
      </c>
      <c r="E679" s="485" t="str">
        <f>'ПРИЛОЖЕНИЕ № 5 (расх)'!E789</f>
        <v>1001Ш</v>
      </c>
      <c r="F679" s="484" t="s">
        <v>117</v>
      </c>
      <c r="G679" s="82"/>
      <c r="H679" s="236">
        <v>366.7</v>
      </c>
      <c r="I679" s="92"/>
      <c r="J679" s="89"/>
    </row>
    <row r="680" spans="1:10" s="79" customFormat="1" ht="25.5">
      <c r="A680" s="719" t="s">
        <v>361</v>
      </c>
      <c r="B680" s="160"/>
      <c r="C680" s="57" t="s">
        <v>19</v>
      </c>
      <c r="D680" s="57" t="s">
        <v>38</v>
      </c>
      <c r="E680" s="488" t="str">
        <f>'ПРИЛОЖЕНИЕ № 5 (расх)'!E790</f>
        <v>1001Ш</v>
      </c>
      <c r="F680" s="487" t="s">
        <v>117</v>
      </c>
      <c r="G680" s="83" t="s">
        <v>362</v>
      </c>
      <c r="H680" s="237">
        <v>366.7</v>
      </c>
      <c r="I680" s="92">
        <v>138.7</v>
      </c>
      <c r="J680" s="89"/>
    </row>
    <row r="681" spans="1:10" s="79" customFormat="1" ht="12.75">
      <c r="A681" s="330" t="s">
        <v>108</v>
      </c>
      <c r="B681" s="160"/>
      <c r="C681" s="83" t="s">
        <v>19</v>
      </c>
      <c r="D681" s="83" t="s">
        <v>38</v>
      </c>
      <c r="E681" s="488" t="str">
        <f>'ПРИЛОЖЕНИЕ № 5 (расх)'!E791</f>
        <v>1001Ш</v>
      </c>
      <c r="F681" s="487" t="s">
        <v>117</v>
      </c>
      <c r="G681" s="83" t="s">
        <v>109</v>
      </c>
      <c r="H681" s="237">
        <v>366.7</v>
      </c>
      <c r="I681" s="278">
        <f>I682+I685</f>
        <v>45965.2</v>
      </c>
      <c r="J681" s="89"/>
    </row>
    <row r="682" spans="1:10" s="79" customFormat="1" ht="27">
      <c r="A682" s="290" t="str">
        <f>'ПРИЛОЖЕНИЕ № 5 (расх)'!A792</f>
        <v>Реализация мер социальной поддержки по оплате жилых помещений и коммунальных услуг</v>
      </c>
      <c r="B682" s="160"/>
      <c r="C682" s="82" t="s">
        <v>19</v>
      </c>
      <c r="D682" s="82" t="s">
        <v>38</v>
      </c>
      <c r="E682" s="485" t="str">
        <f>'ПРИЛОЖЕНИЕ № 5 (расх)'!E792</f>
        <v>1001Ш</v>
      </c>
      <c r="F682" s="491" t="s">
        <v>114</v>
      </c>
      <c r="G682" s="82"/>
      <c r="H682" s="236">
        <v>2160</v>
      </c>
      <c r="I682" s="84">
        <f>SUM(I683:I684)</f>
        <v>15827.5</v>
      </c>
      <c r="J682" s="89"/>
    </row>
    <row r="683" spans="1:10" s="79" customFormat="1" ht="25.5">
      <c r="A683" s="719" t="s">
        <v>361</v>
      </c>
      <c r="B683" s="160"/>
      <c r="C683" s="57" t="s">
        <v>19</v>
      </c>
      <c r="D683" s="57" t="s">
        <v>38</v>
      </c>
      <c r="E683" s="488" t="str">
        <f>'ПРИЛОЖЕНИЕ № 5 (расх)'!E793</f>
        <v>1001Ш</v>
      </c>
      <c r="F683" s="487" t="s">
        <v>114</v>
      </c>
      <c r="G683" s="83" t="s">
        <v>362</v>
      </c>
      <c r="H683" s="241">
        <v>2160</v>
      </c>
      <c r="I683" s="64">
        <f>11480.3+3467.1</f>
        <v>14947.4</v>
      </c>
      <c r="J683" s="89"/>
    </row>
    <row r="684" spans="1:10" s="79" customFormat="1" ht="12.75">
      <c r="A684" s="933" t="s">
        <v>108</v>
      </c>
      <c r="B684" s="160"/>
      <c r="C684" s="936" t="s">
        <v>19</v>
      </c>
      <c r="D684" s="936" t="s">
        <v>38</v>
      </c>
      <c r="E684" s="708" t="str">
        <f>'ПРИЛОЖЕНИЕ № 5 (расх)'!E794</f>
        <v>1001Ш</v>
      </c>
      <c r="F684" s="503" t="s">
        <v>114</v>
      </c>
      <c r="G684" s="901" t="s">
        <v>109</v>
      </c>
      <c r="H684" s="768">
        <v>2160</v>
      </c>
      <c r="I684" s="64">
        <v>880.1</v>
      </c>
      <c r="J684" s="89"/>
    </row>
    <row r="685" spans="1:10" s="79" customFormat="1" ht="38.25">
      <c r="A685" s="352" t="s">
        <v>296</v>
      </c>
      <c r="B685" s="841"/>
      <c r="C685" s="196" t="s">
        <v>19</v>
      </c>
      <c r="D685" s="196" t="s">
        <v>38</v>
      </c>
      <c r="E685" s="501" t="str">
        <f>'ПРИЛОЖЕНИЕ № 5 (расх)'!E795</f>
        <v>10110</v>
      </c>
      <c r="F685" s="502" t="s">
        <v>78</v>
      </c>
      <c r="G685" s="43"/>
      <c r="H685" s="767">
        <v>45.6</v>
      </c>
      <c r="I685" s="239">
        <f>I686</f>
        <v>30137.7</v>
      </c>
      <c r="J685" s="89"/>
    </row>
    <row r="686" spans="1:10" s="79" customFormat="1" ht="25.5">
      <c r="A686" s="352" t="s">
        <v>297</v>
      </c>
      <c r="B686" s="841"/>
      <c r="C686" s="196" t="s">
        <v>19</v>
      </c>
      <c r="D686" s="196" t="s">
        <v>38</v>
      </c>
      <c r="E686" s="501" t="str">
        <f>'ПРИЛОЖЕНИЕ № 5 (расх)'!E796</f>
        <v>1011В</v>
      </c>
      <c r="F686" s="502" t="s">
        <v>78</v>
      </c>
      <c r="G686" s="43"/>
      <c r="H686" s="767">
        <v>45.6</v>
      </c>
      <c r="I686" s="241">
        <v>30137.7</v>
      </c>
      <c r="J686" s="89"/>
    </row>
    <row r="687" spans="1:10" s="79" customFormat="1" ht="13.5">
      <c r="A687" s="953" t="s">
        <v>337</v>
      </c>
      <c r="B687" s="160"/>
      <c r="C687" s="967" t="s">
        <v>19</v>
      </c>
      <c r="D687" s="967" t="s">
        <v>38</v>
      </c>
      <c r="E687" s="496" t="str">
        <f>'ПРИЛОЖЕНИЕ № 5 (расх)'!E797</f>
        <v>1011В</v>
      </c>
      <c r="F687" s="497" t="s">
        <v>222</v>
      </c>
      <c r="G687" s="985"/>
      <c r="H687" s="969">
        <v>45.6</v>
      </c>
      <c r="I687" s="102">
        <f>I740+I786+I742+I784</f>
        <v>957</v>
      </c>
      <c r="J687" s="89"/>
    </row>
    <row r="688" spans="1:10" s="79" customFormat="1" ht="38.25">
      <c r="A688" s="683" t="s">
        <v>355</v>
      </c>
      <c r="B688" s="160"/>
      <c r="C688" s="83" t="s">
        <v>19</v>
      </c>
      <c r="D688" s="83" t="s">
        <v>38</v>
      </c>
      <c r="E688" s="488" t="str">
        <f>'ПРИЛОЖЕНИЕ № 5 (расх)'!E798</f>
        <v>1011В</v>
      </c>
      <c r="F688" s="487" t="s">
        <v>222</v>
      </c>
      <c r="G688" s="43" t="s">
        <v>356</v>
      </c>
      <c r="H688" s="241">
        <v>45.6</v>
      </c>
      <c r="I688" s="102"/>
      <c r="J688" s="89"/>
    </row>
    <row r="689" spans="1:10" s="79" customFormat="1" ht="12.75">
      <c r="A689" s="924" t="s">
        <v>121</v>
      </c>
      <c r="B689" s="160"/>
      <c r="C689" s="901" t="s">
        <v>19</v>
      </c>
      <c r="D689" s="901" t="s">
        <v>38</v>
      </c>
      <c r="E689" s="708" t="str">
        <f>'ПРИЛОЖЕНИЕ № 5 (расх)'!E799</f>
        <v>1011В</v>
      </c>
      <c r="F689" s="503" t="s">
        <v>222</v>
      </c>
      <c r="G689" s="886" t="s">
        <v>122</v>
      </c>
      <c r="H689" s="768">
        <v>45.6</v>
      </c>
      <c r="I689" s="102"/>
      <c r="J689" s="89"/>
    </row>
    <row r="690" spans="1:10" s="79" customFormat="1" ht="12.75">
      <c r="A690" s="406" t="s">
        <v>248</v>
      </c>
      <c r="B690" s="841"/>
      <c r="C690" s="196" t="s">
        <v>19</v>
      </c>
      <c r="D690" s="196" t="s">
        <v>38</v>
      </c>
      <c r="E690" s="501" t="str">
        <f>'ПРИЛОЖЕНИЕ № 5 (расх)'!E800</f>
        <v>10170</v>
      </c>
      <c r="F690" s="502" t="s">
        <v>78</v>
      </c>
      <c r="G690" s="196"/>
      <c r="H690" s="767">
        <v>802.13</v>
      </c>
      <c r="I690" s="767"/>
      <c r="J690" s="89"/>
    </row>
    <row r="691" spans="1:10" s="79" customFormat="1" ht="12.75">
      <c r="A691" s="744" t="s">
        <v>254</v>
      </c>
      <c r="B691" s="841"/>
      <c r="C691" s="167" t="s">
        <v>19</v>
      </c>
      <c r="D691" s="167" t="s">
        <v>38</v>
      </c>
      <c r="E691" s="501" t="str">
        <f>'ПРИЛОЖЕНИЕ № 5 (расх)'!E801</f>
        <v>1017В</v>
      </c>
      <c r="F691" s="502" t="s">
        <v>78</v>
      </c>
      <c r="G691" s="167"/>
      <c r="H691" s="767">
        <v>275.6</v>
      </c>
      <c r="I691" s="767"/>
      <c r="J691" s="89"/>
    </row>
    <row r="692" spans="1:10" s="79" customFormat="1" ht="13.5">
      <c r="A692" s="953" t="s">
        <v>337</v>
      </c>
      <c r="B692" s="160"/>
      <c r="C692" s="971" t="s">
        <v>19</v>
      </c>
      <c r="D692" s="971" t="s">
        <v>38</v>
      </c>
      <c r="E692" s="492" t="str">
        <f>'ПРИЛОЖЕНИЕ № 5 (расх)'!E802</f>
        <v>1017В</v>
      </c>
      <c r="F692" s="497" t="s">
        <v>222</v>
      </c>
      <c r="G692" s="971"/>
      <c r="H692" s="969">
        <v>275.6</v>
      </c>
      <c r="I692" s="102"/>
      <c r="J692" s="89"/>
    </row>
    <row r="693" spans="1:10" s="79" customFormat="1" ht="38.25">
      <c r="A693" s="683" t="s">
        <v>355</v>
      </c>
      <c r="B693" s="160"/>
      <c r="C693" s="57" t="s">
        <v>19</v>
      </c>
      <c r="D693" s="57" t="s">
        <v>38</v>
      </c>
      <c r="E693" s="486" t="str">
        <f>'ПРИЛОЖЕНИЕ № 5 (расх)'!E803</f>
        <v>1017В</v>
      </c>
      <c r="F693" s="487" t="s">
        <v>222</v>
      </c>
      <c r="G693" s="43" t="s">
        <v>356</v>
      </c>
      <c r="H693" s="241">
        <v>275.6</v>
      </c>
      <c r="I693" s="102"/>
      <c r="J693" s="89"/>
    </row>
    <row r="694" spans="1:10" s="79" customFormat="1" ht="12.75">
      <c r="A694" s="924" t="s">
        <v>121</v>
      </c>
      <c r="B694" s="160"/>
      <c r="C694" s="581" t="s">
        <v>19</v>
      </c>
      <c r="D694" s="581" t="s">
        <v>38</v>
      </c>
      <c r="E694" s="504" t="str">
        <f>'ПРИЛОЖЕНИЕ № 5 (расх)'!E804</f>
        <v>1017В</v>
      </c>
      <c r="F694" s="503" t="s">
        <v>222</v>
      </c>
      <c r="G694" s="581" t="s">
        <v>122</v>
      </c>
      <c r="H694" s="768">
        <v>275.6</v>
      </c>
      <c r="I694" s="102"/>
      <c r="J694" s="89"/>
    </row>
    <row r="695" spans="1:10" s="79" customFormat="1" ht="12.75">
      <c r="A695" s="744" t="s">
        <v>302</v>
      </c>
      <c r="B695" s="841"/>
      <c r="C695" s="167" t="s">
        <v>19</v>
      </c>
      <c r="D695" s="167" t="s">
        <v>38</v>
      </c>
      <c r="E695" s="501" t="str">
        <f>'ПРИЛОЖЕНИЕ № 5 (расх)'!E805</f>
        <v>1017Ш</v>
      </c>
      <c r="F695" s="502" t="s">
        <v>78</v>
      </c>
      <c r="G695" s="57"/>
      <c r="H695" s="767">
        <v>526.53</v>
      </c>
      <c r="I695" s="767"/>
      <c r="J695" s="89"/>
    </row>
    <row r="696" spans="1:10" s="79" customFormat="1" ht="13.5">
      <c r="A696" s="953" t="s">
        <v>337</v>
      </c>
      <c r="B696" s="160"/>
      <c r="C696" s="971" t="s">
        <v>19</v>
      </c>
      <c r="D696" s="971" t="s">
        <v>38</v>
      </c>
      <c r="E696" s="496" t="str">
        <f>'ПРИЛОЖЕНИЕ № 5 (расх)'!E806</f>
        <v>1017Ш</v>
      </c>
      <c r="F696" s="497" t="s">
        <v>222</v>
      </c>
      <c r="G696" s="993"/>
      <c r="H696" s="969">
        <v>526.53</v>
      </c>
      <c r="I696" s="102"/>
      <c r="J696" s="89"/>
    </row>
    <row r="697" spans="1:10" s="79" customFormat="1" ht="13.5">
      <c r="A697" s="332" t="str">
        <f>'ПРИЛОЖЕНИЕ № 5 (расх)'!A807</f>
        <v>Субсидии в рамках муниципальных программ</v>
      </c>
      <c r="B697" s="160"/>
      <c r="C697" s="55" t="s">
        <v>19</v>
      </c>
      <c r="D697" s="55" t="s">
        <v>38</v>
      </c>
      <c r="E697" s="485" t="str">
        <f>'ПРИЛОЖЕНИЕ № 5 (расх)'!E807</f>
        <v>1017Ш</v>
      </c>
      <c r="F697" s="484" t="s">
        <v>381</v>
      </c>
      <c r="G697" s="55"/>
      <c r="H697" s="239">
        <v>526.53</v>
      </c>
      <c r="I697" s="102"/>
      <c r="J697" s="89"/>
    </row>
    <row r="698" spans="1:10" s="79" customFormat="1" ht="25.5">
      <c r="A698" s="719" t="s">
        <v>361</v>
      </c>
      <c r="B698" s="160"/>
      <c r="C698" s="83" t="s">
        <v>19</v>
      </c>
      <c r="D698" s="83" t="s">
        <v>38</v>
      </c>
      <c r="E698" s="488" t="str">
        <f>'ПРИЛОЖЕНИЕ № 5 (расх)'!E808</f>
        <v>1017Ш</v>
      </c>
      <c r="F698" s="487" t="s">
        <v>381</v>
      </c>
      <c r="G698" s="57" t="s">
        <v>362</v>
      </c>
      <c r="H698" s="241">
        <v>526.53</v>
      </c>
      <c r="I698" s="102"/>
      <c r="J698" s="89"/>
    </row>
    <row r="699" spans="1:10" s="79" customFormat="1" ht="12.75">
      <c r="A699" s="933" t="s">
        <v>108</v>
      </c>
      <c r="B699" s="160"/>
      <c r="C699" s="901" t="s">
        <v>19</v>
      </c>
      <c r="D699" s="901" t="s">
        <v>38</v>
      </c>
      <c r="E699" s="708" t="str">
        <f>'ПРИЛОЖЕНИЕ № 5 (расх)'!E809</f>
        <v>1017Ш</v>
      </c>
      <c r="F699" s="503" t="s">
        <v>381</v>
      </c>
      <c r="G699" s="901" t="s">
        <v>109</v>
      </c>
      <c r="H699" s="768">
        <v>526.53</v>
      </c>
      <c r="I699" s="102"/>
      <c r="J699" s="89"/>
    </row>
    <row r="700" spans="1:10" s="79" customFormat="1" ht="12.75">
      <c r="A700" s="315" t="s">
        <v>255</v>
      </c>
      <c r="B700" s="841"/>
      <c r="C700" s="196" t="s">
        <v>19</v>
      </c>
      <c r="D700" s="196" t="s">
        <v>38</v>
      </c>
      <c r="E700" s="499" t="str">
        <f>'ПРИЛОЖЕНИЕ № 5 (расх)'!E810</f>
        <v>10190</v>
      </c>
      <c r="F700" s="500" t="s">
        <v>78</v>
      </c>
      <c r="G700" s="196"/>
      <c r="H700" s="767">
        <v>14</v>
      </c>
      <c r="I700" s="767"/>
      <c r="J700" s="89"/>
    </row>
    <row r="701" spans="1:10" s="79" customFormat="1" ht="12.75">
      <c r="A701" s="315" t="s">
        <v>256</v>
      </c>
      <c r="B701" s="841"/>
      <c r="C701" s="196" t="s">
        <v>19</v>
      </c>
      <c r="D701" s="196" t="s">
        <v>38</v>
      </c>
      <c r="E701" s="499" t="str">
        <f>'ПРИЛОЖЕНИЕ № 5 (расх)'!E811</f>
        <v>1019В</v>
      </c>
      <c r="F701" s="500" t="s">
        <v>78</v>
      </c>
      <c r="G701" s="196"/>
      <c r="H701" s="767">
        <v>14</v>
      </c>
      <c r="I701" s="767"/>
      <c r="J701" s="89"/>
    </row>
    <row r="702" spans="1:10" s="79" customFormat="1" ht="13.5">
      <c r="A702" s="953" t="s">
        <v>337</v>
      </c>
      <c r="B702" s="160"/>
      <c r="C702" s="967" t="s">
        <v>19</v>
      </c>
      <c r="D702" s="967" t="s">
        <v>38</v>
      </c>
      <c r="E702" s="492" t="str">
        <f>'ПРИЛОЖЕНИЕ № 5 (расх)'!E812</f>
        <v>1019В</v>
      </c>
      <c r="F702" s="497" t="s">
        <v>222</v>
      </c>
      <c r="G702" s="967"/>
      <c r="H702" s="969">
        <v>14</v>
      </c>
      <c r="I702" s="102"/>
      <c r="J702" s="89"/>
    </row>
    <row r="703" spans="1:10" s="79" customFormat="1" ht="12.75">
      <c r="A703" s="790" t="s">
        <v>353</v>
      </c>
      <c r="B703" s="160"/>
      <c r="C703" s="83" t="s">
        <v>19</v>
      </c>
      <c r="D703" s="83" t="s">
        <v>38</v>
      </c>
      <c r="E703" s="486" t="str">
        <f>'ПРИЛОЖЕНИЕ № 5 (расх)'!E813</f>
        <v>1019В</v>
      </c>
      <c r="F703" s="487" t="s">
        <v>222</v>
      </c>
      <c r="G703" s="83" t="s">
        <v>354</v>
      </c>
      <c r="H703" s="241">
        <v>14</v>
      </c>
      <c r="I703" s="102"/>
      <c r="J703" s="89"/>
    </row>
    <row r="704" spans="1:10" s="79" customFormat="1" ht="25.5">
      <c r="A704" s="933" t="s">
        <v>98</v>
      </c>
      <c r="B704" s="160"/>
      <c r="C704" s="901" t="s">
        <v>19</v>
      </c>
      <c r="D704" s="901" t="s">
        <v>38</v>
      </c>
      <c r="E704" s="504" t="str">
        <f>'ПРИЛОЖЕНИЕ № 5 (расх)'!E814</f>
        <v>1019В</v>
      </c>
      <c r="F704" s="503" t="s">
        <v>222</v>
      </c>
      <c r="G704" s="901" t="s">
        <v>99</v>
      </c>
      <c r="H704" s="768">
        <v>14</v>
      </c>
      <c r="I704" s="102"/>
      <c r="J704" s="89"/>
    </row>
    <row r="705" spans="1:10" s="79" customFormat="1" ht="38.25">
      <c r="A705" s="1010" t="s">
        <v>319</v>
      </c>
      <c r="B705" s="841"/>
      <c r="C705" s="196" t="s">
        <v>19</v>
      </c>
      <c r="D705" s="196" t="s">
        <v>38</v>
      </c>
      <c r="E705" s="501" t="str">
        <f>'ПРИЛОЖЕНИЕ № 5 (расх)'!E815</f>
        <v>10210</v>
      </c>
      <c r="F705" s="502" t="s">
        <v>78</v>
      </c>
      <c r="G705" s="83"/>
      <c r="H705" s="767">
        <v>127.8</v>
      </c>
      <c r="I705" s="767"/>
      <c r="J705" s="89"/>
    </row>
    <row r="706" spans="1:10" s="79" customFormat="1" ht="51">
      <c r="A706" s="739" t="s">
        <v>457</v>
      </c>
      <c r="B706" s="841"/>
      <c r="C706" s="196" t="s">
        <v>19</v>
      </c>
      <c r="D706" s="196" t="s">
        <v>38</v>
      </c>
      <c r="E706" s="501" t="str">
        <f>'ПРИЛОЖЕНИЕ № 5 (расх)'!E816</f>
        <v>1021В</v>
      </c>
      <c r="F706" s="502" t="s">
        <v>78</v>
      </c>
      <c r="G706" s="83"/>
      <c r="H706" s="767">
        <v>127.8</v>
      </c>
      <c r="I706" s="767"/>
      <c r="J706" s="89"/>
    </row>
    <row r="707" spans="1:10" s="79" customFormat="1" ht="13.5">
      <c r="A707" s="953" t="s">
        <v>337</v>
      </c>
      <c r="B707" s="160"/>
      <c r="C707" s="967" t="s">
        <v>19</v>
      </c>
      <c r="D707" s="967" t="s">
        <v>38</v>
      </c>
      <c r="E707" s="496" t="str">
        <f>'ПРИЛОЖЕНИЕ № 5 (расх)'!E817</f>
        <v>1021В</v>
      </c>
      <c r="F707" s="497" t="s">
        <v>222</v>
      </c>
      <c r="G707" s="613"/>
      <c r="H707" s="969">
        <v>127.8</v>
      </c>
      <c r="I707" s="102"/>
      <c r="J707" s="89"/>
    </row>
    <row r="708" spans="1:10" s="79" customFormat="1" ht="38.25">
      <c r="A708" s="683" t="s">
        <v>355</v>
      </c>
      <c r="B708" s="160"/>
      <c r="C708" s="83" t="s">
        <v>19</v>
      </c>
      <c r="D708" s="83" t="s">
        <v>38</v>
      </c>
      <c r="E708" s="488" t="str">
        <f>'ПРИЛОЖЕНИЕ № 5 (расх)'!E818</f>
        <v>1021В</v>
      </c>
      <c r="F708" s="487" t="s">
        <v>222</v>
      </c>
      <c r="G708" s="83" t="s">
        <v>356</v>
      </c>
      <c r="H708" s="241">
        <v>127.8</v>
      </c>
      <c r="I708" s="102"/>
      <c r="J708" s="89"/>
    </row>
    <row r="709" spans="1:10" s="79" customFormat="1" ht="12.75">
      <c r="A709" s="924" t="s">
        <v>121</v>
      </c>
      <c r="B709" s="160"/>
      <c r="C709" s="901" t="s">
        <v>19</v>
      </c>
      <c r="D709" s="901" t="s">
        <v>38</v>
      </c>
      <c r="E709" s="708" t="str">
        <f>'ПРИЛОЖЕНИЕ № 5 (расх)'!E819</f>
        <v>1021В</v>
      </c>
      <c r="F709" s="503" t="s">
        <v>222</v>
      </c>
      <c r="G709" s="901" t="s">
        <v>122</v>
      </c>
      <c r="H709" s="768">
        <v>127.8</v>
      </c>
      <c r="I709" s="102"/>
      <c r="J709" s="89"/>
    </row>
    <row r="710" spans="1:10" s="79" customFormat="1" ht="13.5">
      <c r="A710" s="522" t="str">
        <f>'ПРИЛОЖЕНИЕ № 5 (расх)'!A820</f>
        <v>Ремонт кровли</v>
      </c>
      <c r="B710" s="283"/>
      <c r="C710" s="82" t="s">
        <v>19</v>
      </c>
      <c r="D710" s="82" t="s">
        <v>38</v>
      </c>
      <c r="E710" s="594">
        <f>'ПРИЛОЖЕНИЕ № 5 (расх)'!E820</f>
        <v>10300</v>
      </c>
      <c r="F710" s="500" t="str">
        <f>'ПРИЛОЖЕНИЕ № 5 (расх)'!F820</f>
        <v>00000</v>
      </c>
      <c r="G710" s="622"/>
      <c r="H710" s="1157">
        <v>2400</v>
      </c>
      <c r="I710" s="767"/>
      <c r="J710" s="89"/>
    </row>
    <row r="711" spans="1:10" s="79" customFormat="1" ht="13.5">
      <c r="A711" s="310" t="str">
        <f>'ПРИЛОЖЕНИЕ № 5 (расх)'!A821</f>
        <v>Ремонт кровли общеобразовательных школ</v>
      </c>
      <c r="B711" s="284"/>
      <c r="C711" s="82" t="s">
        <v>19</v>
      </c>
      <c r="D711" s="82" t="s">
        <v>38</v>
      </c>
      <c r="E711" s="485" t="str">
        <f>'ПРИЛОЖЕНИЕ № 5 (расх)'!E821</f>
        <v>1030В</v>
      </c>
      <c r="F711" s="491" t="str">
        <f>'ПРИЛОЖЕНИЕ № 5 (расх)'!F821</f>
        <v>00000</v>
      </c>
      <c r="G711" s="623"/>
      <c r="H711" s="1158">
        <v>2400</v>
      </c>
      <c r="I711" s="767"/>
      <c r="J711" s="89"/>
    </row>
    <row r="712" spans="1:10" s="79" customFormat="1" ht="13.5">
      <c r="A712" s="310" t="str">
        <f>'ПРИЛОЖЕНИЕ № 5 (расх)'!A822</f>
        <v>Расходы на ремонт кровли</v>
      </c>
      <c r="B712" s="284"/>
      <c r="C712" s="82" t="s">
        <v>19</v>
      </c>
      <c r="D712" s="82" t="s">
        <v>38</v>
      </c>
      <c r="E712" s="485" t="str">
        <f>'ПРИЛОЖЕНИЕ № 5 (расх)'!E822</f>
        <v>1030В</v>
      </c>
      <c r="F712" s="675">
        <f>'ПРИЛОЖЕНИЕ № 5 (расх)'!F822</f>
        <v>73100</v>
      </c>
      <c r="G712" s="623"/>
      <c r="H712" s="1158">
        <v>2400</v>
      </c>
      <c r="I712" s="767"/>
      <c r="J712" s="89"/>
    </row>
    <row r="713" spans="1:10" s="79" customFormat="1" ht="25.5">
      <c r="A713" s="311" t="str">
        <f>'ПРИЛОЖЕНИЕ № 5 (расх)'!A823</f>
        <v>Закупка товаров, работ и услуг для обеспечения государственных (муниципальных) нужд</v>
      </c>
      <c r="B713" s="160"/>
      <c r="C713" s="83" t="s">
        <v>19</v>
      </c>
      <c r="D713" s="83" t="s">
        <v>38</v>
      </c>
      <c r="E713" s="488" t="str">
        <f>'ПРИЛОЖЕНИЕ № 5 (расх)'!E823</f>
        <v>1030В</v>
      </c>
      <c r="F713" s="674">
        <f>'ПРИЛОЖЕНИЕ № 5 (расх)'!F823</f>
        <v>73100</v>
      </c>
      <c r="G713" s="590" t="str">
        <f>'ПРИЛОЖЕНИЕ № 5 (расх)'!G823</f>
        <v>200</v>
      </c>
      <c r="H713" s="769">
        <v>2400</v>
      </c>
      <c r="I713" s="767"/>
      <c r="J713" s="89"/>
    </row>
    <row r="714" spans="1:10" s="79" customFormat="1" ht="25.5">
      <c r="A714" s="311" t="str">
        <f>'ПРИЛОЖЕНИЕ № 5 (расх)'!A824</f>
        <v>Иные закупки товаров, работ и услуг для обеспечения государственных (муниципальных) нужд</v>
      </c>
      <c r="B714" s="160"/>
      <c r="C714" s="83" t="s">
        <v>19</v>
      </c>
      <c r="D714" s="83" t="s">
        <v>38</v>
      </c>
      <c r="E714" s="488" t="str">
        <f>'ПРИЛОЖЕНИЕ № 5 (расх)'!E824</f>
        <v>1030В</v>
      </c>
      <c r="F714" s="674">
        <f>'ПРИЛОЖЕНИЕ № 5 (расх)'!F824</f>
        <v>73100</v>
      </c>
      <c r="G714" s="590" t="str">
        <f>'ПРИЛОЖЕНИЕ № 5 (расх)'!G824</f>
        <v>240</v>
      </c>
      <c r="H714" s="769">
        <v>2400</v>
      </c>
      <c r="I714" s="767"/>
      <c r="J714" s="89"/>
    </row>
    <row r="715" spans="1:10" s="79" customFormat="1" ht="12.75">
      <c r="A715" s="406" t="s">
        <v>251</v>
      </c>
      <c r="B715" s="841"/>
      <c r="C715" s="196" t="s">
        <v>19</v>
      </c>
      <c r="D715" s="196" t="s">
        <v>38</v>
      </c>
      <c r="E715" s="501" t="str">
        <f>'ПРИЛОЖЕНИЕ № 5 (расх)'!E825</f>
        <v>10460</v>
      </c>
      <c r="F715" s="502" t="s">
        <v>78</v>
      </c>
      <c r="G715" s="196"/>
      <c r="H715" s="767">
        <v>2585.35</v>
      </c>
      <c r="I715" s="767"/>
      <c r="J715" s="89"/>
    </row>
    <row r="716" spans="1:10" s="79" customFormat="1" ht="12.75">
      <c r="A716" s="406" t="s">
        <v>463</v>
      </c>
      <c r="B716" s="841"/>
      <c r="C716" s="196" t="s">
        <v>19</v>
      </c>
      <c r="D716" s="196" t="s">
        <v>38</v>
      </c>
      <c r="E716" s="501" t="str">
        <f>'ПРИЛОЖЕНИЕ № 5 (расх)'!E826</f>
        <v>1046В</v>
      </c>
      <c r="F716" s="502" t="s">
        <v>78</v>
      </c>
      <c r="G716" s="196"/>
      <c r="H716" s="767">
        <v>1270.95</v>
      </c>
      <c r="I716" s="767"/>
      <c r="J716" s="89"/>
    </row>
    <row r="717" spans="1:10" s="79" customFormat="1" ht="27">
      <c r="A717" s="994" t="str">
        <f>'ПРИЛОЖЕНИЕ № 5 (расх)'!A827</f>
        <v>Расходы на совершенствование питания учащихся в общеобразовательных организациях</v>
      </c>
      <c r="B717" s="160"/>
      <c r="C717" s="967" t="s">
        <v>19</v>
      </c>
      <c r="D717" s="967" t="s">
        <v>38</v>
      </c>
      <c r="E717" s="496" t="str">
        <f>'ПРИЛОЖЕНИЕ № 5 (расх)'!E827</f>
        <v>1046В</v>
      </c>
      <c r="F717" s="497" t="s">
        <v>115</v>
      </c>
      <c r="G717" s="967"/>
      <c r="H717" s="969">
        <v>57</v>
      </c>
      <c r="I717" s="251"/>
      <c r="J717" s="89"/>
    </row>
    <row r="718" spans="1:10" s="79" customFormat="1" ht="25.5">
      <c r="A718" s="311" t="str">
        <f>'ПРИЛОЖЕНИЕ № 5 (расх)'!A828</f>
        <v>Закупка товаров, работ и услуг для обеспечения государственных (муниципальных) нужд</v>
      </c>
      <c r="B718" s="160"/>
      <c r="C718" s="83" t="s">
        <v>19</v>
      </c>
      <c r="D718" s="83" t="s">
        <v>38</v>
      </c>
      <c r="E718" s="488" t="str">
        <f>'ПРИЛОЖЕНИЕ № 5 (расх)'!E828</f>
        <v>1046В</v>
      </c>
      <c r="F718" s="487" t="s">
        <v>115</v>
      </c>
      <c r="G718" s="83" t="s">
        <v>354</v>
      </c>
      <c r="H718" s="241">
        <v>57</v>
      </c>
      <c r="I718" s="251"/>
      <c r="J718" s="89"/>
    </row>
    <row r="719" spans="1:10" s="79" customFormat="1" ht="25.5">
      <c r="A719" s="311" t="s">
        <v>98</v>
      </c>
      <c r="B719" s="160"/>
      <c r="C719" s="83" t="s">
        <v>19</v>
      </c>
      <c r="D719" s="83" t="s">
        <v>38</v>
      </c>
      <c r="E719" s="488" t="str">
        <f>'ПРИЛОЖЕНИЕ № 5 (расх)'!E829</f>
        <v>1046В</v>
      </c>
      <c r="F719" s="487" t="s">
        <v>115</v>
      </c>
      <c r="G719" s="83" t="s">
        <v>99</v>
      </c>
      <c r="H719" s="241">
        <v>57</v>
      </c>
      <c r="I719" s="251"/>
      <c r="J719" s="89"/>
    </row>
    <row r="720" spans="1:10" s="79" customFormat="1" ht="13.5">
      <c r="A720" s="310" t="str">
        <f>'ПРИЛОЖЕНИЕ № 5 (расх)'!A830</f>
        <v>Расходы на питание детей из многодетных семей</v>
      </c>
      <c r="B720" s="160"/>
      <c r="C720" s="82" t="s">
        <v>19</v>
      </c>
      <c r="D720" s="82" t="s">
        <v>38</v>
      </c>
      <c r="E720" s="485" t="str">
        <f>'ПРИЛОЖЕНИЕ № 5 (расх)'!E830</f>
        <v>1046В</v>
      </c>
      <c r="F720" s="484" t="s">
        <v>165</v>
      </c>
      <c r="G720" s="82"/>
      <c r="H720" s="239">
        <v>14.3</v>
      </c>
      <c r="I720" s="251"/>
      <c r="J720" s="89"/>
    </row>
    <row r="721" spans="1:10" s="79" customFormat="1" ht="25.5">
      <c r="A721" s="311" t="str">
        <f>'ПРИЛОЖЕНИЕ № 5 (расх)'!A831</f>
        <v>Закупка товаров, работ и услуг для обеспечения государственных (муниципальных) нужд</v>
      </c>
      <c r="B721" s="160"/>
      <c r="C721" s="83" t="s">
        <v>19</v>
      </c>
      <c r="D721" s="83" t="s">
        <v>38</v>
      </c>
      <c r="E721" s="488" t="str">
        <f>'ПРИЛОЖЕНИЕ № 5 (расх)'!E831</f>
        <v>1046В</v>
      </c>
      <c r="F721" s="498" t="s">
        <v>165</v>
      </c>
      <c r="G721" s="83" t="s">
        <v>354</v>
      </c>
      <c r="H721" s="241">
        <v>14.3</v>
      </c>
      <c r="I721" s="251"/>
      <c r="J721" s="89"/>
    </row>
    <row r="722" spans="1:10" s="79" customFormat="1" ht="25.5">
      <c r="A722" s="311" t="s">
        <v>98</v>
      </c>
      <c r="B722" s="160"/>
      <c r="C722" s="83" t="s">
        <v>19</v>
      </c>
      <c r="D722" s="83" t="s">
        <v>38</v>
      </c>
      <c r="E722" s="488" t="str">
        <f>'ПРИЛОЖЕНИЕ № 5 (расх)'!E832</f>
        <v>1046В</v>
      </c>
      <c r="F722" s="498" t="s">
        <v>165</v>
      </c>
      <c r="G722" s="83" t="s">
        <v>99</v>
      </c>
      <c r="H722" s="241">
        <v>14.3</v>
      </c>
      <c r="I722" s="251"/>
      <c r="J722" s="89"/>
    </row>
    <row r="723" spans="1:10" s="79" customFormat="1" ht="27">
      <c r="A723" s="336" t="str">
        <f>'ПРИЛОЖЕНИЕ № 5 (расх)'!A833</f>
        <v>Расходы на совершенствование питания учащихся в школе в рамках софинансирования</v>
      </c>
      <c r="B723" s="160"/>
      <c r="C723" s="82" t="s">
        <v>19</v>
      </c>
      <c r="D723" s="82" t="s">
        <v>38</v>
      </c>
      <c r="E723" s="485" t="str">
        <f>'ПРИЛОЖЕНИЕ № 5 (расх)'!E833</f>
        <v>1046В</v>
      </c>
      <c r="F723" s="484" t="s">
        <v>154</v>
      </c>
      <c r="G723" s="82"/>
      <c r="H723" s="239">
        <v>1199.25</v>
      </c>
      <c r="I723" s="102"/>
      <c r="J723" s="89"/>
    </row>
    <row r="724" spans="1:10" s="79" customFormat="1" ht="12.75">
      <c r="A724" s="790" t="s">
        <v>353</v>
      </c>
      <c r="B724" s="160"/>
      <c r="C724" s="83" t="s">
        <v>19</v>
      </c>
      <c r="D724" s="83" t="s">
        <v>38</v>
      </c>
      <c r="E724" s="486" t="str">
        <f>'ПРИЛОЖЕНИЕ № 5 (расх)'!E834</f>
        <v>1046В</v>
      </c>
      <c r="F724" s="487" t="s">
        <v>154</v>
      </c>
      <c r="G724" s="83" t="s">
        <v>354</v>
      </c>
      <c r="H724" s="241">
        <v>1199.25</v>
      </c>
      <c r="I724" s="102"/>
      <c r="J724" s="89"/>
    </row>
    <row r="725" spans="1:10" s="79" customFormat="1" ht="25.5">
      <c r="A725" s="311" t="s">
        <v>98</v>
      </c>
      <c r="B725" s="160"/>
      <c r="C725" s="83" t="s">
        <v>19</v>
      </c>
      <c r="D725" s="83" t="s">
        <v>38</v>
      </c>
      <c r="E725" s="486" t="str">
        <f>'ПРИЛОЖЕНИЕ № 5 (расх)'!E835</f>
        <v>1046В</v>
      </c>
      <c r="F725" s="487" t="s">
        <v>154</v>
      </c>
      <c r="G725" s="83" t="s">
        <v>99</v>
      </c>
      <c r="H725" s="241">
        <v>1199.25</v>
      </c>
      <c r="I725" s="102"/>
      <c r="J725" s="89"/>
    </row>
    <row r="726" spans="1:10" s="79" customFormat="1" ht="27">
      <c r="A726" s="329" t="str">
        <f>'ПРИЛОЖЕНИЕ № 5 (расх)'!A836</f>
        <v>Софинансирование субсидии на питание детей из многодетных семей в школах</v>
      </c>
      <c r="B726" s="160"/>
      <c r="C726" s="82" t="s">
        <v>19</v>
      </c>
      <c r="D726" s="82" t="s">
        <v>38</v>
      </c>
      <c r="E726" s="485" t="str">
        <f>'ПРИЛОЖЕНИЕ № 5 (расх)'!E836</f>
        <v>1046В</v>
      </c>
      <c r="F726" s="491" t="s">
        <v>166</v>
      </c>
      <c r="G726" s="82"/>
      <c r="H726" s="239">
        <v>0.4</v>
      </c>
      <c r="I726" s="102"/>
      <c r="J726" s="89"/>
    </row>
    <row r="727" spans="1:10" s="79" customFormat="1" ht="12.75">
      <c r="A727" s="790" t="s">
        <v>353</v>
      </c>
      <c r="B727" s="160"/>
      <c r="C727" s="83" t="s">
        <v>19</v>
      </c>
      <c r="D727" s="83" t="s">
        <v>38</v>
      </c>
      <c r="E727" s="486" t="str">
        <f>'ПРИЛОЖЕНИЕ № 5 (расх)'!E837</f>
        <v>1046В</v>
      </c>
      <c r="F727" s="487" t="s">
        <v>166</v>
      </c>
      <c r="G727" s="83" t="s">
        <v>354</v>
      </c>
      <c r="H727" s="241">
        <v>0.4</v>
      </c>
      <c r="I727" s="102"/>
      <c r="J727" s="89"/>
    </row>
    <row r="728" spans="1:10" s="79" customFormat="1" ht="25.5">
      <c r="A728" s="690" t="s">
        <v>98</v>
      </c>
      <c r="B728" s="160"/>
      <c r="C728" s="901" t="s">
        <v>19</v>
      </c>
      <c r="D728" s="901" t="s">
        <v>38</v>
      </c>
      <c r="E728" s="504" t="str">
        <f>'ПРИЛОЖЕНИЕ № 5 (расх)'!E838</f>
        <v>1046В</v>
      </c>
      <c r="F728" s="503" t="s">
        <v>166</v>
      </c>
      <c r="G728" s="901" t="s">
        <v>99</v>
      </c>
      <c r="H728" s="768">
        <v>0.4</v>
      </c>
      <c r="I728" s="102"/>
      <c r="J728" s="89"/>
    </row>
    <row r="729" spans="1:10" s="79" customFormat="1" ht="12.75">
      <c r="A729" s="406" t="s">
        <v>462</v>
      </c>
      <c r="B729" s="841"/>
      <c r="C729" s="196" t="s">
        <v>19</v>
      </c>
      <c r="D729" s="196" t="s">
        <v>38</v>
      </c>
      <c r="E729" s="501" t="str">
        <f>'ПРИЛОЖЕНИЕ № 5 (расх)'!E839</f>
        <v>1046Ш</v>
      </c>
      <c r="F729" s="500" t="s">
        <v>78</v>
      </c>
      <c r="G729" s="83"/>
      <c r="H729" s="767">
        <v>1314.3999999999999</v>
      </c>
      <c r="I729" s="767"/>
      <c r="J729" s="89"/>
    </row>
    <row r="730" spans="1:10" s="79" customFormat="1" ht="27">
      <c r="A730" s="982" t="str">
        <f>'ПРИЛОЖЕНИЕ № 5 (расх)'!A840</f>
        <v>Расходы на совершенствование питания учащихся в общеобразовательных организациях</v>
      </c>
      <c r="B730" s="284"/>
      <c r="C730" s="967" t="s">
        <v>19</v>
      </c>
      <c r="D730" s="967" t="s">
        <v>38</v>
      </c>
      <c r="E730" s="496" t="str">
        <f>'ПРИЛОЖЕНИЕ № 5 (расх)'!E840</f>
        <v>1046Ш</v>
      </c>
      <c r="F730" s="497" t="s">
        <v>115</v>
      </c>
      <c r="G730" s="967"/>
      <c r="H730" s="201">
        <v>563.5</v>
      </c>
      <c r="I730" s="278"/>
      <c r="J730" s="89"/>
    </row>
    <row r="731" spans="1:10" s="79" customFormat="1" ht="25.5">
      <c r="A731" s="719" t="s">
        <v>361</v>
      </c>
      <c r="B731" s="284"/>
      <c r="C731" s="57" t="s">
        <v>19</v>
      </c>
      <c r="D731" s="57" t="s">
        <v>38</v>
      </c>
      <c r="E731" s="488" t="str">
        <f>'ПРИЛОЖЕНИЕ № 5 (расх)'!E841</f>
        <v>1046Ш</v>
      </c>
      <c r="F731" s="487" t="s">
        <v>115</v>
      </c>
      <c r="G731" s="83" t="s">
        <v>362</v>
      </c>
      <c r="H731" s="237">
        <v>563.5</v>
      </c>
      <c r="I731" s="278"/>
      <c r="J731" s="89"/>
    </row>
    <row r="732" spans="1:10" s="79" customFormat="1" ht="12.75">
      <c r="A732" s="335" t="s">
        <v>108</v>
      </c>
      <c r="B732" s="283"/>
      <c r="C732" s="83" t="s">
        <v>19</v>
      </c>
      <c r="D732" s="83" t="s">
        <v>38</v>
      </c>
      <c r="E732" s="488" t="str">
        <f>'ПРИЛОЖЕНИЕ № 5 (расх)'!E842</f>
        <v>1046Ш</v>
      </c>
      <c r="F732" s="487" t="s">
        <v>115</v>
      </c>
      <c r="G732" s="83" t="s">
        <v>109</v>
      </c>
      <c r="H732" s="237">
        <v>563.5</v>
      </c>
      <c r="I732" s="278"/>
      <c r="J732" s="89"/>
    </row>
    <row r="733" spans="1:10" s="79" customFormat="1" ht="13.5">
      <c r="A733" s="329" t="str">
        <f>'ПРИЛОЖЕНИЕ № 5 (расх)'!A843</f>
        <v>Расходы на питание детей из многодетных семей</v>
      </c>
      <c r="B733" s="284"/>
      <c r="C733" s="82" t="s">
        <v>19</v>
      </c>
      <c r="D733" s="82" t="s">
        <v>38</v>
      </c>
      <c r="E733" s="485" t="str">
        <f>'ПРИЛОЖЕНИЕ № 5 (расх)'!E843</f>
        <v>1046Ш</v>
      </c>
      <c r="F733" s="484" t="s">
        <v>165</v>
      </c>
      <c r="G733" s="82"/>
      <c r="H733" s="236">
        <v>139.4</v>
      </c>
      <c r="I733" s="278"/>
      <c r="J733" s="89"/>
    </row>
    <row r="734" spans="1:10" s="79" customFormat="1" ht="25.5">
      <c r="A734" s="719" t="s">
        <v>361</v>
      </c>
      <c r="B734" s="284"/>
      <c r="C734" s="57" t="s">
        <v>19</v>
      </c>
      <c r="D734" s="57" t="s">
        <v>38</v>
      </c>
      <c r="E734" s="488" t="str">
        <f>'ПРИЛОЖЕНИЕ № 5 (расх)'!E844</f>
        <v>1046Ш</v>
      </c>
      <c r="F734" s="498" t="s">
        <v>165</v>
      </c>
      <c r="G734" s="83" t="s">
        <v>362</v>
      </c>
      <c r="H734" s="237">
        <v>139.4</v>
      </c>
      <c r="I734" s="278"/>
      <c r="J734" s="89"/>
    </row>
    <row r="735" spans="1:10" s="79" customFormat="1" ht="12.75">
      <c r="A735" s="335" t="s">
        <v>108</v>
      </c>
      <c r="B735" s="283"/>
      <c r="C735" s="83" t="s">
        <v>19</v>
      </c>
      <c r="D735" s="83" t="s">
        <v>38</v>
      </c>
      <c r="E735" s="488" t="str">
        <f>'ПРИЛОЖЕНИЕ № 5 (расх)'!E845</f>
        <v>1046Ш</v>
      </c>
      <c r="F735" s="498" t="s">
        <v>165</v>
      </c>
      <c r="G735" s="83" t="s">
        <v>109</v>
      </c>
      <c r="H735" s="237">
        <v>139.4</v>
      </c>
      <c r="I735" s="278"/>
      <c r="J735" s="89"/>
    </row>
    <row r="736" spans="1:10" s="79" customFormat="1" ht="27">
      <c r="A736" s="336" t="str">
        <f>'ПРИЛОЖЕНИЕ № 5 (расх)'!A846</f>
        <v>Расходы на совершенствование питания учащихся в школе в рамках софинансирования</v>
      </c>
      <c r="B736" s="160"/>
      <c r="C736" s="82" t="s">
        <v>19</v>
      </c>
      <c r="D736" s="82" t="s">
        <v>38</v>
      </c>
      <c r="E736" s="485" t="str">
        <f>'ПРИЛОЖЕНИЕ № 5 (расх)'!E846</f>
        <v>1046Ш</v>
      </c>
      <c r="F736" s="484" t="s">
        <v>154</v>
      </c>
      <c r="G736" s="196"/>
      <c r="H736" s="239">
        <v>605.9</v>
      </c>
      <c r="I736" s="102"/>
      <c r="J736" s="89"/>
    </row>
    <row r="737" spans="1:10" s="79" customFormat="1" ht="25.5">
      <c r="A737" s="719" t="s">
        <v>361</v>
      </c>
      <c r="B737" s="160"/>
      <c r="C737" s="83" t="s">
        <v>19</v>
      </c>
      <c r="D737" s="83" t="s">
        <v>38</v>
      </c>
      <c r="E737" s="486" t="str">
        <f>'ПРИЛОЖЕНИЕ № 5 (расх)'!E847</f>
        <v>1046Ш</v>
      </c>
      <c r="F737" s="487" t="s">
        <v>154</v>
      </c>
      <c r="G737" s="83" t="s">
        <v>362</v>
      </c>
      <c r="H737" s="241">
        <v>605.9</v>
      </c>
      <c r="I737" s="102"/>
      <c r="J737" s="89"/>
    </row>
    <row r="738" spans="1:10" s="79" customFormat="1" ht="12.75">
      <c r="A738" s="335" t="s">
        <v>108</v>
      </c>
      <c r="B738" s="160"/>
      <c r="C738" s="83" t="s">
        <v>19</v>
      </c>
      <c r="D738" s="83" t="s">
        <v>38</v>
      </c>
      <c r="E738" s="486" t="str">
        <f>'ПРИЛОЖЕНИЕ № 5 (расх)'!E848</f>
        <v>1046Ш</v>
      </c>
      <c r="F738" s="487" t="s">
        <v>154</v>
      </c>
      <c r="G738" s="83" t="s">
        <v>109</v>
      </c>
      <c r="H738" s="241">
        <v>605.9</v>
      </c>
      <c r="I738" s="102"/>
      <c r="J738" s="89"/>
    </row>
    <row r="739" spans="1:10" s="79" customFormat="1" ht="27">
      <c r="A739" s="329" t="str">
        <f>'ПРИЛОЖЕНИЕ № 5 (расх)'!A849</f>
        <v>Софинансирование субсидии на питание детей из многодетных семей в школах</v>
      </c>
      <c r="B739" s="160"/>
      <c r="C739" s="82" t="s">
        <v>19</v>
      </c>
      <c r="D739" s="82" t="s">
        <v>38</v>
      </c>
      <c r="E739" s="485" t="str">
        <f>'ПРИЛОЖЕНИЕ № 5 (расх)'!E849</f>
        <v>1046Ш</v>
      </c>
      <c r="F739" s="491" t="s">
        <v>166</v>
      </c>
      <c r="G739" s="83"/>
      <c r="H739" s="239">
        <v>5.6</v>
      </c>
      <c r="I739" s="102"/>
      <c r="J739" s="89"/>
    </row>
    <row r="740" spans="1:10" s="79" customFormat="1" ht="25.5">
      <c r="A740" s="719" t="s">
        <v>361</v>
      </c>
      <c r="B740" s="160"/>
      <c r="C740" s="83" t="s">
        <v>19</v>
      </c>
      <c r="D740" s="83" t="s">
        <v>38</v>
      </c>
      <c r="E740" s="486" t="str">
        <f>'ПРИЛОЖЕНИЕ № 5 (расх)'!E850</f>
        <v>1046Ш</v>
      </c>
      <c r="F740" s="487" t="s">
        <v>166</v>
      </c>
      <c r="G740" s="83" t="s">
        <v>362</v>
      </c>
      <c r="H740" s="241">
        <v>5.6</v>
      </c>
      <c r="I740" s="74">
        <f>I741</f>
        <v>181.70000000000002</v>
      </c>
      <c r="J740" s="89"/>
    </row>
    <row r="741" spans="1:10" s="79" customFormat="1" ht="12.75">
      <c r="A741" s="933" t="s">
        <v>108</v>
      </c>
      <c r="B741" s="160"/>
      <c r="C741" s="901" t="s">
        <v>19</v>
      </c>
      <c r="D741" s="901" t="s">
        <v>38</v>
      </c>
      <c r="E741" s="504" t="str">
        <f>'ПРИЛОЖЕНИЕ № 5 (расх)'!E851</f>
        <v>1046Ш</v>
      </c>
      <c r="F741" s="503" t="s">
        <v>166</v>
      </c>
      <c r="G741" s="901" t="s">
        <v>109</v>
      </c>
      <c r="H741" s="768">
        <v>5.6</v>
      </c>
      <c r="I741" s="64">
        <f>134.3+47.4</f>
        <v>181.70000000000002</v>
      </c>
      <c r="J741" s="89"/>
    </row>
    <row r="742" spans="1:10" s="79" customFormat="1" ht="38.25">
      <c r="A742" s="315" t="s">
        <v>303</v>
      </c>
      <c r="B742" s="841"/>
      <c r="C742" s="196" t="s">
        <v>19</v>
      </c>
      <c r="D742" s="196" t="s">
        <v>38</v>
      </c>
      <c r="E742" s="499" t="str">
        <f>'ПРИЛОЖЕНИЕ № 5 (расх)'!E852</f>
        <v>20000</v>
      </c>
      <c r="F742" s="500" t="s">
        <v>78</v>
      </c>
      <c r="G742" s="196"/>
      <c r="H742" s="767">
        <v>2.8</v>
      </c>
      <c r="I742" s="236">
        <f>I743</f>
        <v>573.4</v>
      </c>
      <c r="J742" s="89"/>
    </row>
    <row r="743" spans="1:10" s="79" customFormat="1" ht="25.5">
      <c r="A743" s="1035" t="s">
        <v>310</v>
      </c>
      <c r="B743" s="841"/>
      <c r="C743" s="196" t="s">
        <v>19</v>
      </c>
      <c r="D743" s="196" t="s">
        <v>38</v>
      </c>
      <c r="E743" s="499" t="str">
        <f>'ПРИЛОЖЕНИЕ № 5 (расх)'!E853</f>
        <v>20020</v>
      </c>
      <c r="F743" s="500" t="s">
        <v>78</v>
      </c>
      <c r="G743" s="196"/>
      <c r="H743" s="767">
        <v>2.8</v>
      </c>
      <c r="I743" s="237">
        <f>440.4+133</f>
        <v>573.4</v>
      </c>
      <c r="J743" s="89"/>
    </row>
    <row r="744" spans="1:10" s="79" customFormat="1" ht="12.75">
      <c r="A744" s="1036" t="s">
        <v>305</v>
      </c>
      <c r="B744" s="841"/>
      <c r="C744" s="196" t="s">
        <v>19</v>
      </c>
      <c r="D744" s="196" t="s">
        <v>38</v>
      </c>
      <c r="E744" s="499" t="str">
        <f>'ПРИЛОЖЕНИЕ № 5 (расх)'!E854</f>
        <v>2002В</v>
      </c>
      <c r="F744" s="500" t="s">
        <v>78</v>
      </c>
      <c r="G744" s="196"/>
      <c r="H744" s="767">
        <v>1.4</v>
      </c>
      <c r="I744" s="238">
        <f>I745+I791+I747+I789</f>
        <v>2294.6</v>
      </c>
      <c r="J744" s="89"/>
    </row>
    <row r="745" spans="1:10" s="79" customFormat="1" ht="13.5">
      <c r="A745" s="953" t="s">
        <v>337</v>
      </c>
      <c r="B745" s="160"/>
      <c r="C745" s="967" t="s">
        <v>19</v>
      </c>
      <c r="D745" s="967" t="s">
        <v>38</v>
      </c>
      <c r="E745" s="492" t="str">
        <f>'ПРИЛОЖЕНИЕ № 5 (расх)'!E855</f>
        <v>2002В</v>
      </c>
      <c r="F745" s="493" t="s">
        <v>222</v>
      </c>
      <c r="G745" s="967"/>
      <c r="H745" s="969">
        <v>1.4</v>
      </c>
      <c r="I745" s="74">
        <f>I746</f>
        <v>572.9</v>
      </c>
      <c r="J745" s="89"/>
    </row>
    <row r="746" spans="1:10" s="79" customFormat="1" ht="12.75">
      <c r="A746" s="790" t="s">
        <v>353</v>
      </c>
      <c r="B746" s="160"/>
      <c r="C746" s="83" t="s">
        <v>19</v>
      </c>
      <c r="D746" s="83" t="s">
        <v>38</v>
      </c>
      <c r="E746" s="486" t="str">
        <f>'ПРИЛОЖЕНИЕ № 5 (расх)'!E856</f>
        <v>2002В</v>
      </c>
      <c r="F746" s="487" t="s">
        <v>222</v>
      </c>
      <c r="G746" s="83" t="s">
        <v>354</v>
      </c>
      <c r="H746" s="241">
        <v>1.4</v>
      </c>
      <c r="I746" s="64">
        <f>440+132.9</f>
        <v>572.9</v>
      </c>
      <c r="J746" s="89"/>
    </row>
    <row r="747" spans="1:10" s="79" customFormat="1" ht="25.5">
      <c r="A747" s="690" t="s">
        <v>98</v>
      </c>
      <c r="B747" s="160"/>
      <c r="C747" s="901" t="s">
        <v>19</v>
      </c>
      <c r="D747" s="901" t="s">
        <v>38</v>
      </c>
      <c r="E747" s="504" t="str">
        <f>'ПРИЛОЖЕНИЕ № 5 (расх)'!E857</f>
        <v>2002В</v>
      </c>
      <c r="F747" s="503" t="s">
        <v>222</v>
      </c>
      <c r="G747" s="901" t="s">
        <v>99</v>
      </c>
      <c r="H747" s="768">
        <v>1.4</v>
      </c>
      <c r="I747" s="74">
        <f>I748</f>
        <v>1026.3999999999999</v>
      </c>
      <c r="J747" s="89"/>
    </row>
    <row r="748" spans="1:10" s="79" customFormat="1" ht="12.75">
      <c r="A748" s="1036" t="s">
        <v>306</v>
      </c>
      <c r="B748" s="841"/>
      <c r="C748" s="196" t="s">
        <v>19</v>
      </c>
      <c r="D748" s="196" t="s">
        <v>38</v>
      </c>
      <c r="E748" s="499" t="str">
        <f>'ПРИЛОЖЕНИЕ № 5 (расх)'!E858</f>
        <v>2002Ш</v>
      </c>
      <c r="F748" s="500" t="s">
        <v>78</v>
      </c>
      <c r="G748" s="196"/>
      <c r="H748" s="767">
        <v>1.4</v>
      </c>
      <c r="I748" s="241">
        <f>788.3+238.1</f>
        <v>1026.3999999999999</v>
      </c>
      <c r="J748" s="89"/>
    </row>
    <row r="749" spans="1:10" s="79" customFormat="1" ht="13.5">
      <c r="A749" s="953" t="str">
        <f>'ПРИЛОЖЕНИЕ № 5 (расх)'!A859</f>
        <v>Мероприятия в рамках реализации муниципальных программ</v>
      </c>
      <c r="B749" s="160"/>
      <c r="C749" s="967" t="s">
        <v>19</v>
      </c>
      <c r="D749" s="967" t="s">
        <v>38</v>
      </c>
      <c r="E749" s="492" t="str">
        <f>'ПРИЛОЖЕНИЕ № 5 (расх)'!E859</f>
        <v>2002Ш</v>
      </c>
      <c r="F749" s="493" t="s">
        <v>222</v>
      </c>
      <c r="G749" s="967"/>
      <c r="H749" s="969">
        <v>1.4</v>
      </c>
      <c r="I749" s="102" t="e">
        <f>I750+I752</f>
        <v>#REF!</v>
      </c>
      <c r="J749" s="89"/>
    </row>
    <row r="750" spans="1:10" s="79" customFormat="1" ht="13.5">
      <c r="A750" s="795" t="str">
        <f>'ПРИЛОЖЕНИЕ № 5 (расх)'!A860</f>
        <v>Субсидии в рамках муниципальных программ</v>
      </c>
      <c r="B750" s="160"/>
      <c r="C750" s="82" t="s">
        <v>19</v>
      </c>
      <c r="D750" s="82" t="s">
        <v>38</v>
      </c>
      <c r="E750" s="490" t="str">
        <f>'ПРИЛОЖЕНИЕ № 5 (расх)'!E860</f>
        <v>2002Ш</v>
      </c>
      <c r="F750" s="491" t="s">
        <v>381</v>
      </c>
      <c r="G750" s="82"/>
      <c r="H750" s="239">
        <v>1.4</v>
      </c>
      <c r="I750" s="74">
        <f>I751</f>
        <v>90</v>
      </c>
      <c r="J750" s="89"/>
    </row>
    <row r="751" spans="1:10" s="79" customFormat="1" ht="25.5">
      <c r="A751" s="719" t="s">
        <v>361</v>
      </c>
      <c r="B751" s="160"/>
      <c r="C751" s="83" t="s">
        <v>19</v>
      </c>
      <c r="D751" s="83" t="s">
        <v>38</v>
      </c>
      <c r="E751" s="486" t="str">
        <f>'ПРИЛОЖЕНИЕ № 5 (расх)'!E861</f>
        <v>2002Ш</v>
      </c>
      <c r="F751" s="487" t="s">
        <v>381</v>
      </c>
      <c r="G751" s="83" t="s">
        <v>362</v>
      </c>
      <c r="H751" s="241">
        <v>1.4</v>
      </c>
      <c r="I751" s="64">
        <v>90</v>
      </c>
      <c r="J751" s="89"/>
    </row>
    <row r="752" spans="1:10" s="79" customFormat="1" ht="13.5">
      <c r="A752" s="335" t="s">
        <v>108</v>
      </c>
      <c r="B752" s="160"/>
      <c r="C752" s="83" t="s">
        <v>19</v>
      </c>
      <c r="D752" s="83" t="s">
        <v>38</v>
      </c>
      <c r="E752" s="486" t="str">
        <f>'ПРИЛОЖЕНИЕ № 5 (расх)'!E862</f>
        <v>2002Ш</v>
      </c>
      <c r="F752" s="487" t="s">
        <v>381</v>
      </c>
      <c r="G752" s="83" t="s">
        <v>109</v>
      </c>
      <c r="H752" s="241">
        <v>1.4</v>
      </c>
      <c r="I752" s="74" t="e">
        <f>#REF!</f>
        <v>#REF!</v>
      </c>
      <c r="J752" s="89"/>
    </row>
    <row r="753" spans="1:10" s="79" customFormat="1" ht="25.5">
      <c r="A753" s="938" t="s">
        <v>200</v>
      </c>
      <c r="B753" s="160"/>
      <c r="C753" s="921" t="s">
        <v>19</v>
      </c>
      <c r="D753" s="922" t="s">
        <v>36</v>
      </c>
      <c r="E753" s="1185"/>
      <c r="F753" s="1186"/>
      <c r="G753" s="922"/>
      <c r="H753" s="925">
        <v>34506.7</v>
      </c>
      <c r="I753" s="276" t="e">
        <f>I843+I868+I893+#REF!+I901+I916</f>
        <v>#REF!</v>
      </c>
      <c r="J753" s="89"/>
    </row>
    <row r="754" spans="1:10" s="97" customFormat="1" ht="25.5">
      <c r="A754" s="315" t="s">
        <v>146</v>
      </c>
      <c r="B754" s="841"/>
      <c r="C754" s="196" t="s">
        <v>19</v>
      </c>
      <c r="D754" s="196" t="s">
        <v>36</v>
      </c>
      <c r="E754" s="371" t="s">
        <v>222</v>
      </c>
      <c r="F754" s="372" t="s">
        <v>78</v>
      </c>
      <c r="G754" s="196"/>
      <c r="H754" s="238">
        <v>18431</v>
      </c>
      <c r="I754" s="238"/>
      <c r="J754" s="93"/>
    </row>
    <row r="755" spans="1:10" s="97" customFormat="1" ht="12.75">
      <c r="A755" s="315" t="s">
        <v>322</v>
      </c>
      <c r="B755" s="841"/>
      <c r="C755" s="167" t="s">
        <v>19</v>
      </c>
      <c r="D755" s="167" t="s">
        <v>36</v>
      </c>
      <c r="E755" s="371" t="s">
        <v>445</v>
      </c>
      <c r="F755" s="372" t="s">
        <v>78</v>
      </c>
      <c r="G755" s="196"/>
      <c r="H755" s="238">
        <v>18431</v>
      </c>
      <c r="I755" s="238"/>
      <c r="J755" s="93"/>
    </row>
    <row r="756" spans="1:10" s="79" customFormat="1" ht="12.75">
      <c r="A756" s="515" t="s">
        <v>129</v>
      </c>
      <c r="B756" s="842"/>
      <c r="C756" s="167" t="s">
        <v>19</v>
      </c>
      <c r="D756" s="167" t="s">
        <v>36</v>
      </c>
      <c r="E756" s="371" t="s">
        <v>464</v>
      </c>
      <c r="F756" s="372" t="s">
        <v>78</v>
      </c>
      <c r="G756" s="167"/>
      <c r="H756" s="767">
        <v>6810.8</v>
      </c>
      <c r="I756" s="241"/>
      <c r="J756" s="89"/>
    </row>
    <row r="757" spans="1:10" s="79" customFormat="1" ht="13.5">
      <c r="A757" s="953" t="s">
        <v>337</v>
      </c>
      <c r="B757" s="98"/>
      <c r="C757" s="971" t="s">
        <v>19</v>
      </c>
      <c r="D757" s="971" t="s">
        <v>36</v>
      </c>
      <c r="E757" s="589" t="s">
        <v>464</v>
      </c>
      <c r="F757" s="281" t="s">
        <v>222</v>
      </c>
      <c r="G757" s="971"/>
      <c r="H757" s="969">
        <v>5648</v>
      </c>
      <c r="I757" s="64"/>
      <c r="J757" s="89"/>
    </row>
    <row r="758" spans="1:10" s="79" customFormat="1" ht="38.25">
      <c r="A758" s="683" t="s">
        <v>355</v>
      </c>
      <c r="B758" s="98"/>
      <c r="C758" s="57" t="s">
        <v>19</v>
      </c>
      <c r="D758" s="57" t="s">
        <v>36</v>
      </c>
      <c r="E758" s="382" t="s">
        <v>464</v>
      </c>
      <c r="F758" s="379" t="s">
        <v>222</v>
      </c>
      <c r="G758" s="57" t="s">
        <v>356</v>
      </c>
      <c r="H758" s="241">
        <v>5153</v>
      </c>
      <c r="I758" s="64"/>
      <c r="J758" s="89"/>
    </row>
    <row r="759" spans="1:10" s="79" customFormat="1" ht="12.75">
      <c r="A759" s="321" t="s">
        <v>121</v>
      </c>
      <c r="B759" s="98"/>
      <c r="C759" s="57" t="s">
        <v>19</v>
      </c>
      <c r="D759" s="57" t="s">
        <v>36</v>
      </c>
      <c r="E759" s="382" t="s">
        <v>464</v>
      </c>
      <c r="F759" s="379" t="s">
        <v>222</v>
      </c>
      <c r="G759" s="83" t="s">
        <v>122</v>
      </c>
      <c r="H759" s="241">
        <v>5153</v>
      </c>
      <c r="I759" s="64"/>
      <c r="J759" s="89"/>
    </row>
    <row r="760" spans="1:10" s="79" customFormat="1" ht="12.75">
      <c r="A760" s="790" t="s">
        <v>353</v>
      </c>
      <c r="B760" s="98"/>
      <c r="C760" s="57" t="s">
        <v>19</v>
      </c>
      <c r="D760" s="57" t="s">
        <v>36</v>
      </c>
      <c r="E760" s="382" t="s">
        <v>464</v>
      </c>
      <c r="F760" s="379" t="s">
        <v>222</v>
      </c>
      <c r="G760" s="83" t="s">
        <v>354</v>
      </c>
      <c r="H760" s="241">
        <v>445</v>
      </c>
      <c r="I760" s="64"/>
      <c r="J760" s="89"/>
    </row>
    <row r="761" spans="1:10" s="79" customFormat="1" ht="25.5">
      <c r="A761" s="309" t="s">
        <v>98</v>
      </c>
      <c r="B761" s="100">
        <v>524</v>
      </c>
      <c r="C761" s="57" t="s">
        <v>19</v>
      </c>
      <c r="D761" s="57" t="s">
        <v>36</v>
      </c>
      <c r="E761" s="382" t="s">
        <v>464</v>
      </c>
      <c r="F761" s="379" t="s">
        <v>222</v>
      </c>
      <c r="G761" s="83" t="s">
        <v>99</v>
      </c>
      <c r="H761" s="237">
        <v>445</v>
      </c>
      <c r="I761" s="204">
        <f>I764</f>
        <v>0</v>
      </c>
      <c r="J761" s="89">
        <f>I761/H761</f>
        <v>0</v>
      </c>
    </row>
    <row r="762" spans="1:10" s="79" customFormat="1" ht="13.5">
      <c r="A762" s="688" t="s">
        <v>357</v>
      </c>
      <c r="B762" s="160"/>
      <c r="C762" s="57" t="s">
        <v>19</v>
      </c>
      <c r="D762" s="57" t="s">
        <v>36</v>
      </c>
      <c r="E762" s="382" t="s">
        <v>464</v>
      </c>
      <c r="F762" s="379" t="s">
        <v>222</v>
      </c>
      <c r="G762" s="83" t="s">
        <v>358</v>
      </c>
      <c r="H762" s="237">
        <v>50</v>
      </c>
      <c r="I762" s="204"/>
      <c r="J762" s="89"/>
    </row>
    <row r="763" spans="1:10" s="79" customFormat="1" ht="13.5">
      <c r="A763" s="309" t="s">
        <v>65</v>
      </c>
      <c r="B763" s="160"/>
      <c r="C763" s="57" t="s">
        <v>19</v>
      </c>
      <c r="D763" s="57" t="s">
        <v>36</v>
      </c>
      <c r="E763" s="382" t="s">
        <v>464</v>
      </c>
      <c r="F763" s="379" t="s">
        <v>222</v>
      </c>
      <c r="G763" s="83" t="s">
        <v>66</v>
      </c>
      <c r="H763" s="237">
        <v>50</v>
      </c>
      <c r="I763" s="204"/>
      <c r="J763" s="89"/>
    </row>
    <row r="764" spans="1:10" s="79" customFormat="1" ht="13.5">
      <c r="A764" s="310" t="s">
        <v>345</v>
      </c>
      <c r="B764" s="160"/>
      <c r="C764" s="55" t="s">
        <v>19</v>
      </c>
      <c r="D764" s="55" t="s">
        <v>36</v>
      </c>
      <c r="E764" s="371" t="s">
        <v>464</v>
      </c>
      <c r="F764" s="374" t="s">
        <v>216</v>
      </c>
      <c r="G764" s="83"/>
      <c r="H764" s="238">
        <v>569.6</v>
      </c>
      <c r="I764" s="260"/>
      <c r="J764" s="89"/>
    </row>
    <row r="765" spans="1:10" s="79" customFormat="1" ht="25.5">
      <c r="A765" s="309" t="str">
        <f>'ПРИЛОЖЕНИЕ № 5 (расх)'!A875</f>
        <v>Закупка товаров, работ и услуг для обеспечения государственных (муниципальных) нужд</v>
      </c>
      <c r="B765" s="160"/>
      <c r="C765" s="57" t="s">
        <v>19</v>
      </c>
      <c r="D765" s="57" t="s">
        <v>36</v>
      </c>
      <c r="E765" s="382" t="s">
        <v>464</v>
      </c>
      <c r="F765" s="379" t="s">
        <v>216</v>
      </c>
      <c r="G765" s="83" t="s">
        <v>354</v>
      </c>
      <c r="H765" s="237">
        <v>569.6</v>
      </c>
      <c r="I765" s="204"/>
      <c r="J765" s="89"/>
    </row>
    <row r="766" spans="1:10" s="79" customFormat="1" ht="25.5">
      <c r="A766" s="309" t="s">
        <v>98</v>
      </c>
      <c r="B766" s="160"/>
      <c r="C766" s="57" t="s">
        <v>19</v>
      </c>
      <c r="D766" s="57" t="s">
        <v>36</v>
      </c>
      <c r="E766" s="382" t="s">
        <v>464</v>
      </c>
      <c r="F766" s="379" t="s">
        <v>216</v>
      </c>
      <c r="G766" s="83" t="s">
        <v>99</v>
      </c>
      <c r="H766" s="241">
        <v>569.6</v>
      </c>
      <c r="I766" s="249">
        <f>SUM(I642:I642)</f>
        <v>0</v>
      </c>
      <c r="J766" s="89"/>
    </row>
    <row r="767" spans="1:10" s="79" customFormat="1" ht="40.5">
      <c r="A767" s="329" t="str">
        <f>'ПРИЛОЖЕНИЕ № 5 (расх)'!A877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767" s="160"/>
      <c r="C767" s="82" t="s">
        <v>19</v>
      </c>
      <c r="D767" s="82" t="s">
        <v>36</v>
      </c>
      <c r="E767" s="373" t="s">
        <v>464</v>
      </c>
      <c r="F767" s="374" t="s">
        <v>111</v>
      </c>
      <c r="G767" s="82"/>
      <c r="H767" s="239">
        <v>90</v>
      </c>
      <c r="I767" s="249"/>
      <c r="J767" s="89"/>
    </row>
    <row r="768" spans="1:10" s="79" customFormat="1" ht="38.25">
      <c r="A768" s="683" t="s">
        <v>355</v>
      </c>
      <c r="B768" s="160"/>
      <c r="C768" s="83" t="s">
        <v>19</v>
      </c>
      <c r="D768" s="83" t="s">
        <v>36</v>
      </c>
      <c r="E768" s="382" t="s">
        <v>464</v>
      </c>
      <c r="F768" s="379" t="s">
        <v>111</v>
      </c>
      <c r="G768" s="83" t="s">
        <v>356</v>
      </c>
      <c r="H768" s="241">
        <v>90</v>
      </c>
      <c r="I768" s="249"/>
      <c r="J768" s="89"/>
    </row>
    <row r="769" spans="1:10" s="79" customFormat="1" ht="12.75">
      <c r="A769" s="321" t="s">
        <v>121</v>
      </c>
      <c r="B769" s="160"/>
      <c r="C769" s="83" t="s">
        <v>19</v>
      </c>
      <c r="D769" s="83" t="s">
        <v>36</v>
      </c>
      <c r="E769" s="382" t="s">
        <v>464</v>
      </c>
      <c r="F769" s="379" t="s">
        <v>111</v>
      </c>
      <c r="G769" s="83" t="s">
        <v>122</v>
      </c>
      <c r="H769" s="241">
        <v>90</v>
      </c>
      <c r="I769" s="251"/>
      <c r="J769" s="89"/>
    </row>
    <row r="770" spans="1:10" s="79" customFormat="1" ht="27">
      <c r="A770" s="329" t="str">
        <f>'ПРИЛОЖЕНИЕ № 5 (расх)'!A880</f>
        <v>Расходы на дополнительные меры социальной поддержки педагогическим работникам</v>
      </c>
      <c r="B770" s="160"/>
      <c r="C770" s="82" t="s">
        <v>19</v>
      </c>
      <c r="D770" s="82" t="s">
        <v>36</v>
      </c>
      <c r="E770" s="373" t="s">
        <v>464</v>
      </c>
      <c r="F770" s="374" t="s">
        <v>112</v>
      </c>
      <c r="G770" s="82"/>
      <c r="H770" s="239">
        <v>184</v>
      </c>
      <c r="I770" s="251"/>
      <c r="J770" s="89"/>
    </row>
    <row r="771" spans="1:10" s="79" customFormat="1" ht="38.25">
      <c r="A771" s="683" t="s">
        <v>355</v>
      </c>
      <c r="B771" s="160"/>
      <c r="C771" s="83" t="s">
        <v>19</v>
      </c>
      <c r="D771" s="83" t="s">
        <v>36</v>
      </c>
      <c r="E771" s="382" t="s">
        <v>464</v>
      </c>
      <c r="F771" s="379" t="s">
        <v>112</v>
      </c>
      <c r="G771" s="83" t="s">
        <v>356</v>
      </c>
      <c r="H771" s="241">
        <v>184</v>
      </c>
      <c r="I771" s="251"/>
      <c r="J771" s="89"/>
    </row>
    <row r="772" spans="1:10" s="79" customFormat="1" ht="12.75">
      <c r="A772" s="321" t="s">
        <v>121</v>
      </c>
      <c r="B772" s="283"/>
      <c r="C772" s="83" t="s">
        <v>19</v>
      </c>
      <c r="D772" s="83" t="s">
        <v>36</v>
      </c>
      <c r="E772" s="382" t="s">
        <v>464</v>
      </c>
      <c r="F772" s="379" t="s">
        <v>112</v>
      </c>
      <c r="G772" s="83" t="s">
        <v>122</v>
      </c>
      <c r="H772" s="241">
        <v>184</v>
      </c>
      <c r="I772" s="251"/>
      <c r="J772" s="89"/>
    </row>
    <row r="773" spans="1:10" s="79" customFormat="1" ht="27">
      <c r="A773" s="333" t="str">
        <f>'ПРИЛОЖЕНИЕ № 5 (расх)'!A883</f>
        <v>Реализация мер социальной поддержки по оплате жилых помещений и коммунальных услуг</v>
      </c>
      <c r="B773" s="284"/>
      <c r="C773" s="82" t="s">
        <v>19</v>
      </c>
      <c r="D773" s="82" t="s">
        <v>36</v>
      </c>
      <c r="E773" s="371" t="s">
        <v>464</v>
      </c>
      <c r="F773" s="387" t="s">
        <v>114</v>
      </c>
      <c r="G773" s="99"/>
      <c r="H773" s="783">
        <v>319.2</v>
      </c>
      <c r="I773" s="94">
        <f>I778</f>
        <v>1040</v>
      </c>
      <c r="J773" s="89"/>
    </row>
    <row r="774" spans="1:10" s="79" customFormat="1" ht="38.25">
      <c r="A774" s="683" t="s">
        <v>355</v>
      </c>
      <c r="B774" s="284"/>
      <c r="C774" s="83" t="s">
        <v>19</v>
      </c>
      <c r="D774" s="83" t="s">
        <v>36</v>
      </c>
      <c r="E774" s="382" t="s">
        <v>464</v>
      </c>
      <c r="F774" s="388" t="s">
        <v>114</v>
      </c>
      <c r="G774" s="83" t="s">
        <v>356</v>
      </c>
      <c r="H774" s="782">
        <v>319.2</v>
      </c>
      <c r="I774" s="94"/>
      <c r="J774" s="89"/>
    </row>
    <row r="775" spans="1:10" s="79" customFormat="1" ht="13.5">
      <c r="A775" s="924" t="s">
        <v>121</v>
      </c>
      <c r="B775" s="284"/>
      <c r="C775" s="901" t="s">
        <v>19</v>
      </c>
      <c r="D775" s="901" t="s">
        <v>36</v>
      </c>
      <c r="E775" s="935" t="s">
        <v>464</v>
      </c>
      <c r="F775" s="939" t="s">
        <v>114</v>
      </c>
      <c r="G775" s="901" t="s">
        <v>122</v>
      </c>
      <c r="H775" s="940">
        <v>319.2</v>
      </c>
      <c r="I775" s="94"/>
      <c r="J775" s="89"/>
    </row>
    <row r="776" spans="1:10" s="79" customFormat="1" ht="13.5">
      <c r="A776" s="339" t="s">
        <v>466</v>
      </c>
      <c r="B776" s="843"/>
      <c r="C776" s="196" t="s">
        <v>19</v>
      </c>
      <c r="D776" s="196" t="s">
        <v>36</v>
      </c>
      <c r="E776" s="371" t="s">
        <v>465</v>
      </c>
      <c r="F776" s="372" t="s">
        <v>78</v>
      </c>
      <c r="G776" s="196"/>
      <c r="H776" s="238">
        <v>11620.199999999999</v>
      </c>
      <c r="I776" s="235"/>
      <c r="J776" s="89"/>
    </row>
    <row r="777" spans="1:10" s="79" customFormat="1" ht="13.5">
      <c r="A777" s="953" t="s">
        <v>337</v>
      </c>
      <c r="B777" s="284"/>
      <c r="C777" s="967" t="s">
        <v>19</v>
      </c>
      <c r="D777" s="967" t="s">
        <v>36</v>
      </c>
      <c r="E777" s="383" t="s">
        <v>465</v>
      </c>
      <c r="F777" s="281" t="s">
        <v>222</v>
      </c>
      <c r="G777" s="967"/>
      <c r="H777" s="201">
        <v>8774</v>
      </c>
      <c r="I777" s="94"/>
      <c r="J777" s="89"/>
    </row>
    <row r="778" spans="1:10" s="79" customFormat="1" ht="38.25">
      <c r="A778" s="683" t="s">
        <v>355</v>
      </c>
      <c r="B778" s="160"/>
      <c r="C778" s="83" t="s">
        <v>19</v>
      </c>
      <c r="D778" s="83" t="s">
        <v>36</v>
      </c>
      <c r="E778" s="382" t="s">
        <v>465</v>
      </c>
      <c r="F778" s="379" t="s">
        <v>222</v>
      </c>
      <c r="G778" s="83" t="s">
        <v>356</v>
      </c>
      <c r="H778" s="237">
        <v>6624</v>
      </c>
      <c r="I778" s="92">
        <v>1040</v>
      </c>
      <c r="J778" s="89"/>
    </row>
    <row r="779" spans="1:10" s="79" customFormat="1" ht="12.75">
      <c r="A779" s="321" t="s">
        <v>121</v>
      </c>
      <c r="B779" s="160"/>
      <c r="C779" s="83" t="s">
        <v>19</v>
      </c>
      <c r="D779" s="83" t="s">
        <v>36</v>
      </c>
      <c r="E779" s="382" t="s">
        <v>465</v>
      </c>
      <c r="F779" s="379" t="s">
        <v>222</v>
      </c>
      <c r="G779" s="83" t="s">
        <v>122</v>
      </c>
      <c r="H779" s="237">
        <v>6624</v>
      </c>
      <c r="I779" s="102" t="e">
        <f>#REF!</f>
        <v>#REF!</v>
      </c>
      <c r="J779" s="89"/>
    </row>
    <row r="780" spans="1:10" s="79" customFormat="1" ht="12.75">
      <c r="A780" s="790" t="s">
        <v>353</v>
      </c>
      <c r="B780" s="160"/>
      <c r="C780" s="83" t="s">
        <v>19</v>
      </c>
      <c r="D780" s="83" t="s">
        <v>36</v>
      </c>
      <c r="E780" s="382" t="s">
        <v>465</v>
      </c>
      <c r="F780" s="379" t="s">
        <v>222</v>
      </c>
      <c r="G780" s="83" t="s">
        <v>354</v>
      </c>
      <c r="H780" s="237">
        <v>2000</v>
      </c>
      <c r="I780" s="102"/>
      <c r="J780" s="89"/>
    </row>
    <row r="781" spans="1:10" s="79" customFormat="1" ht="25.5">
      <c r="A781" s="311" t="s">
        <v>98</v>
      </c>
      <c r="B781" s="160"/>
      <c r="C781" s="83" t="s">
        <v>19</v>
      </c>
      <c r="D781" s="83" t="s">
        <v>36</v>
      </c>
      <c r="E781" s="382" t="s">
        <v>465</v>
      </c>
      <c r="F781" s="379" t="s">
        <v>222</v>
      </c>
      <c r="G781" s="83" t="s">
        <v>99</v>
      </c>
      <c r="H781" s="237">
        <v>2000</v>
      </c>
      <c r="I781" s="102"/>
      <c r="J781" s="89"/>
    </row>
    <row r="782" spans="1:10" s="79" customFormat="1" ht="12.75">
      <c r="A782" s="688" t="s">
        <v>357</v>
      </c>
      <c r="B782" s="160"/>
      <c r="C782" s="83" t="s">
        <v>19</v>
      </c>
      <c r="D782" s="83" t="s">
        <v>36</v>
      </c>
      <c r="E782" s="382" t="s">
        <v>465</v>
      </c>
      <c r="F782" s="379" t="s">
        <v>222</v>
      </c>
      <c r="G782" s="83" t="s">
        <v>358</v>
      </c>
      <c r="H782" s="237">
        <v>150</v>
      </c>
      <c r="I782" s="64"/>
      <c r="J782" s="89"/>
    </row>
    <row r="783" spans="1:10" s="79" customFormat="1" ht="12.75">
      <c r="A783" s="311" t="s">
        <v>65</v>
      </c>
      <c r="B783" s="160"/>
      <c r="C783" s="83" t="s">
        <v>19</v>
      </c>
      <c r="D783" s="83" t="s">
        <v>36</v>
      </c>
      <c r="E783" s="382" t="s">
        <v>465</v>
      </c>
      <c r="F783" s="379" t="s">
        <v>222</v>
      </c>
      <c r="G783" s="83" t="s">
        <v>66</v>
      </c>
      <c r="H783" s="237">
        <v>150</v>
      </c>
      <c r="I783" s="102" t="e">
        <f>I784+#REF!+I786+I901</f>
        <v>#REF!</v>
      </c>
      <c r="J783" s="89"/>
    </row>
    <row r="784" spans="1:10" s="79" customFormat="1" ht="13.5">
      <c r="A784" s="310" t="str">
        <f>'ПРИЛОЖЕНИЕ № 5 (расх)'!A894</f>
        <v>Коммунальные услуги</v>
      </c>
      <c r="B784" s="160"/>
      <c r="C784" s="55" t="s">
        <v>19</v>
      </c>
      <c r="D784" s="55" t="s">
        <v>36</v>
      </c>
      <c r="E784" s="373" t="s">
        <v>465</v>
      </c>
      <c r="F784" s="374" t="s">
        <v>216</v>
      </c>
      <c r="G784" s="83"/>
      <c r="H784" s="236">
        <v>1739.8</v>
      </c>
      <c r="I784" s="84">
        <f>I785</f>
        <v>90</v>
      </c>
      <c r="J784" s="89"/>
    </row>
    <row r="785" spans="1:10" s="79" customFormat="1" ht="12.75">
      <c r="A785" s="790" t="s">
        <v>353</v>
      </c>
      <c r="B785" s="160"/>
      <c r="C785" s="57" t="s">
        <v>19</v>
      </c>
      <c r="D785" s="57" t="s">
        <v>36</v>
      </c>
      <c r="E785" s="382" t="s">
        <v>465</v>
      </c>
      <c r="F785" s="379" t="s">
        <v>216</v>
      </c>
      <c r="G785" s="83" t="s">
        <v>354</v>
      </c>
      <c r="H785" s="241">
        <v>1739.8</v>
      </c>
      <c r="I785" s="64">
        <f>69.1+20.9</f>
        <v>90</v>
      </c>
      <c r="J785" s="89"/>
    </row>
    <row r="786" spans="1:10" s="79" customFormat="1" ht="25.5">
      <c r="A786" s="309" t="s">
        <v>98</v>
      </c>
      <c r="B786" s="160"/>
      <c r="C786" s="57" t="s">
        <v>19</v>
      </c>
      <c r="D786" s="57" t="s">
        <v>36</v>
      </c>
      <c r="E786" s="382" t="s">
        <v>465</v>
      </c>
      <c r="F786" s="379" t="s">
        <v>216</v>
      </c>
      <c r="G786" s="83" t="s">
        <v>99</v>
      </c>
      <c r="H786" s="241">
        <v>1739.8</v>
      </c>
      <c r="I786" s="74">
        <f>I787</f>
        <v>111.9</v>
      </c>
      <c r="J786" s="89"/>
    </row>
    <row r="787" spans="1:10" s="79" customFormat="1" ht="40.5">
      <c r="A787" s="290" t="str">
        <f>'ПРИЛОЖЕНИЕ № 5 (расх)'!A897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787" s="160"/>
      <c r="C787" s="82" t="s">
        <v>19</v>
      </c>
      <c r="D787" s="82" t="s">
        <v>36</v>
      </c>
      <c r="E787" s="373" t="s">
        <v>465</v>
      </c>
      <c r="F787" s="374" t="s">
        <v>111</v>
      </c>
      <c r="G787" s="83"/>
      <c r="H787" s="239">
        <v>111.9</v>
      </c>
      <c r="I787" s="64">
        <f>85.9+26</f>
        <v>111.9</v>
      </c>
      <c r="J787" s="89"/>
    </row>
    <row r="788" spans="1:10" s="79" customFormat="1" ht="38.25">
      <c r="A788" s="683" t="s">
        <v>355</v>
      </c>
      <c r="B788" s="160"/>
      <c r="C788" s="83" t="s">
        <v>19</v>
      </c>
      <c r="D788" s="83" t="s">
        <v>36</v>
      </c>
      <c r="E788" s="382" t="s">
        <v>465</v>
      </c>
      <c r="F788" s="379" t="s">
        <v>111</v>
      </c>
      <c r="G788" s="83" t="s">
        <v>356</v>
      </c>
      <c r="H788" s="241">
        <v>111.9</v>
      </c>
      <c r="I788" s="64"/>
      <c r="J788" s="89"/>
    </row>
    <row r="789" spans="1:10" s="79" customFormat="1" ht="13.5">
      <c r="A789" s="321" t="s">
        <v>121</v>
      </c>
      <c r="B789" s="160"/>
      <c r="C789" s="83" t="s">
        <v>19</v>
      </c>
      <c r="D789" s="83" t="s">
        <v>36</v>
      </c>
      <c r="E789" s="382" t="s">
        <v>465</v>
      </c>
      <c r="F789" s="379" t="s">
        <v>111</v>
      </c>
      <c r="G789" s="83" t="s">
        <v>122</v>
      </c>
      <c r="H789" s="241">
        <v>111.9</v>
      </c>
      <c r="I789" s="74">
        <f>I790</f>
        <v>204.6</v>
      </c>
      <c r="J789" s="89"/>
    </row>
    <row r="790" spans="1:10" s="79" customFormat="1" ht="27">
      <c r="A790" s="290" t="str">
        <f>'ПРИЛОЖЕНИЕ № 5 (расх)'!A900</f>
        <v>Расходы на дополнительные меры социальной поддержки педагогическим работникам</v>
      </c>
      <c r="B790" s="160"/>
      <c r="C790" s="82" t="s">
        <v>19</v>
      </c>
      <c r="D790" s="82" t="s">
        <v>36</v>
      </c>
      <c r="E790" s="373" t="s">
        <v>465</v>
      </c>
      <c r="F790" s="374" t="s">
        <v>112</v>
      </c>
      <c r="G790" s="83"/>
      <c r="H790" s="239">
        <v>388.5</v>
      </c>
      <c r="I790" s="64">
        <f>157.1+47.5</f>
        <v>204.6</v>
      </c>
      <c r="J790" s="89"/>
    </row>
    <row r="791" spans="1:10" s="79" customFormat="1" ht="38.25">
      <c r="A791" s="683" t="s">
        <v>355</v>
      </c>
      <c r="B791" s="160"/>
      <c r="C791" s="83" t="s">
        <v>19</v>
      </c>
      <c r="D791" s="83" t="s">
        <v>36</v>
      </c>
      <c r="E791" s="382" t="s">
        <v>465</v>
      </c>
      <c r="F791" s="379" t="s">
        <v>112</v>
      </c>
      <c r="G791" s="83" t="s">
        <v>356</v>
      </c>
      <c r="H791" s="241">
        <v>388.5</v>
      </c>
      <c r="I791" s="74">
        <f>I792</f>
        <v>490.7</v>
      </c>
      <c r="J791" s="89"/>
    </row>
    <row r="792" spans="1:10" s="79" customFormat="1" ht="12.75">
      <c r="A792" s="321" t="s">
        <v>121</v>
      </c>
      <c r="B792" s="160"/>
      <c r="C792" s="83" t="s">
        <v>19</v>
      </c>
      <c r="D792" s="83" t="s">
        <v>36</v>
      </c>
      <c r="E792" s="382" t="s">
        <v>465</v>
      </c>
      <c r="F792" s="379" t="s">
        <v>112</v>
      </c>
      <c r="G792" s="83" t="s">
        <v>122</v>
      </c>
      <c r="H792" s="241">
        <v>388.5</v>
      </c>
      <c r="I792" s="64">
        <f>376.9+113.8</f>
        <v>490.7</v>
      </c>
      <c r="J792" s="89"/>
    </row>
    <row r="793" spans="1:10" s="79" customFormat="1" ht="27">
      <c r="A793" s="333" t="str">
        <f>'ПРИЛОЖЕНИЕ № 5 (расх)'!A903</f>
        <v>Реализация мер социальной поддержки по оплате жилых помещений и коммунальных услуг</v>
      </c>
      <c r="B793" s="160"/>
      <c r="C793" s="82" t="s">
        <v>19</v>
      </c>
      <c r="D793" s="82" t="s">
        <v>36</v>
      </c>
      <c r="E793" s="373" t="s">
        <v>465</v>
      </c>
      <c r="F793" s="377" t="s">
        <v>114</v>
      </c>
      <c r="G793" s="82"/>
      <c r="H793" s="238">
        <v>606</v>
      </c>
      <c r="I793" s="64"/>
      <c r="J793" s="89"/>
    </row>
    <row r="794" spans="1:10" s="79" customFormat="1" ht="38.25">
      <c r="A794" s="683" t="s">
        <v>355</v>
      </c>
      <c r="B794" s="160"/>
      <c r="C794" s="83" t="s">
        <v>19</v>
      </c>
      <c r="D794" s="83" t="s">
        <v>36</v>
      </c>
      <c r="E794" s="382" t="s">
        <v>465</v>
      </c>
      <c r="F794" s="379" t="s">
        <v>114</v>
      </c>
      <c r="G794" s="83" t="s">
        <v>356</v>
      </c>
      <c r="H794" s="237">
        <v>515</v>
      </c>
      <c r="I794" s="84">
        <f>I795</f>
        <v>180</v>
      </c>
      <c r="J794" s="89"/>
    </row>
    <row r="795" spans="1:10" s="79" customFormat="1" ht="12.75">
      <c r="A795" s="924" t="s">
        <v>121</v>
      </c>
      <c r="B795" s="160"/>
      <c r="C795" s="901" t="s">
        <v>19</v>
      </c>
      <c r="D795" s="901" t="s">
        <v>36</v>
      </c>
      <c r="E795" s="935" t="s">
        <v>465</v>
      </c>
      <c r="F795" s="391" t="s">
        <v>114</v>
      </c>
      <c r="G795" s="901" t="s">
        <v>122</v>
      </c>
      <c r="H795" s="932">
        <v>515</v>
      </c>
      <c r="I795" s="92">
        <v>180</v>
      </c>
      <c r="J795" s="89"/>
    </row>
    <row r="796" spans="1:10" s="79" customFormat="1" ht="12.75">
      <c r="A796" s="924" t="str">
        <f>'ПРИЛОЖЕНИЕ № 5 (расх)'!A906</f>
        <v>Социальное обеспечение и иные выплаты населению</v>
      </c>
      <c r="B796" s="841"/>
      <c r="C796" s="83" t="s">
        <v>19</v>
      </c>
      <c r="D796" s="83" t="s">
        <v>36</v>
      </c>
      <c r="E796" s="708" t="str">
        <f>'ПРИЛОЖЕНИЕ № 5 (расх)'!E906</f>
        <v>1001Ц</v>
      </c>
      <c r="F796" s="503" t="str">
        <f>'ПРИЛОЖЕНИЕ № 5 (расх)'!F906</f>
        <v>75010</v>
      </c>
      <c r="G796" s="902" t="str">
        <f>'ПРИЛОЖЕНИЕ № 5 (расх)'!G906</f>
        <v>300</v>
      </c>
      <c r="H796" s="932">
        <v>91</v>
      </c>
      <c r="I796" s="237"/>
      <c r="J796" s="89"/>
    </row>
    <row r="797" spans="1:10" s="79" customFormat="1" ht="25.5">
      <c r="A797" s="924" t="str">
        <f>'ПРИЛОЖЕНИЕ № 5 (расх)'!A907</f>
        <v>Социальные выплаты гражданам, кроме публичных нормативных социальных выплат</v>
      </c>
      <c r="B797" s="841"/>
      <c r="C797" s="901" t="s">
        <v>19</v>
      </c>
      <c r="D797" s="901" t="s">
        <v>36</v>
      </c>
      <c r="E797" s="708" t="str">
        <f>'ПРИЛОЖЕНИЕ № 5 (расх)'!E907</f>
        <v>1001Ц</v>
      </c>
      <c r="F797" s="503" t="str">
        <f>'ПРИЛОЖЕНИЕ № 5 (расх)'!F907</f>
        <v>75010</v>
      </c>
      <c r="G797" s="902" t="str">
        <f>'ПРИЛОЖЕНИЕ № 5 (расх)'!G907</f>
        <v>320</v>
      </c>
      <c r="H797" s="932">
        <v>91</v>
      </c>
      <c r="I797" s="237"/>
      <c r="J797" s="89"/>
    </row>
    <row r="798" spans="1:10" s="756" customFormat="1" ht="25.5">
      <c r="A798" s="339" t="s">
        <v>163</v>
      </c>
      <c r="B798" s="841"/>
      <c r="C798" s="196" t="s">
        <v>19</v>
      </c>
      <c r="D798" s="196" t="s">
        <v>36</v>
      </c>
      <c r="E798" s="375" t="s">
        <v>285</v>
      </c>
      <c r="F798" s="176" t="s">
        <v>78</v>
      </c>
      <c r="G798" s="196"/>
      <c r="H798" s="784">
        <v>15744.560000000001</v>
      </c>
      <c r="I798" s="786"/>
      <c r="J798" s="755"/>
    </row>
    <row r="799" spans="1:10" s="756" customFormat="1" ht="12.75">
      <c r="A799" s="527" t="s">
        <v>125</v>
      </c>
      <c r="B799" s="841"/>
      <c r="C799" s="196" t="s">
        <v>19</v>
      </c>
      <c r="D799" s="196" t="s">
        <v>36</v>
      </c>
      <c r="E799" s="371" t="s">
        <v>530</v>
      </c>
      <c r="F799" s="372" t="s">
        <v>78</v>
      </c>
      <c r="G799" s="167"/>
      <c r="H799" s="784">
        <v>15744.560000000001</v>
      </c>
      <c r="I799" s="786"/>
      <c r="J799" s="755"/>
    </row>
    <row r="800" spans="1:10" s="756" customFormat="1" ht="13.5">
      <c r="A800" s="953" t="s">
        <v>337</v>
      </c>
      <c r="B800" s="160"/>
      <c r="C800" s="967" t="s">
        <v>19</v>
      </c>
      <c r="D800" s="967" t="s">
        <v>36</v>
      </c>
      <c r="E800" s="383" t="s">
        <v>530</v>
      </c>
      <c r="F800" s="281" t="s">
        <v>222</v>
      </c>
      <c r="G800" s="971"/>
      <c r="H800" s="996">
        <v>13151.060000000001</v>
      </c>
      <c r="I800" s="552"/>
      <c r="J800" s="755"/>
    </row>
    <row r="801" spans="1:10" s="756" customFormat="1" ht="38.25">
      <c r="A801" s="683" t="s">
        <v>355</v>
      </c>
      <c r="B801" s="160"/>
      <c r="C801" s="83" t="s">
        <v>19</v>
      </c>
      <c r="D801" s="83" t="s">
        <v>36</v>
      </c>
      <c r="E801" s="382" t="s">
        <v>530</v>
      </c>
      <c r="F801" s="385" t="s">
        <v>222</v>
      </c>
      <c r="G801" s="57" t="s">
        <v>356</v>
      </c>
      <c r="H801" s="786">
        <v>11085.1</v>
      </c>
      <c r="I801" s="552"/>
      <c r="J801" s="755"/>
    </row>
    <row r="802" spans="1:10" s="756" customFormat="1" ht="12.75">
      <c r="A802" s="321" t="s">
        <v>121</v>
      </c>
      <c r="B802" s="160"/>
      <c r="C802" s="83" t="s">
        <v>19</v>
      </c>
      <c r="D802" s="83" t="s">
        <v>36</v>
      </c>
      <c r="E802" s="382" t="s">
        <v>530</v>
      </c>
      <c r="F802" s="385" t="s">
        <v>222</v>
      </c>
      <c r="G802" s="83" t="s">
        <v>122</v>
      </c>
      <c r="H802" s="786">
        <v>11085.1</v>
      </c>
      <c r="I802" s="552"/>
      <c r="J802" s="755"/>
    </row>
    <row r="803" spans="1:10" s="756" customFormat="1" ht="25.5">
      <c r="A803" s="789" t="s">
        <v>353</v>
      </c>
      <c r="B803" s="160"/>
      <c r="C803" s="83" t="s">
        <v>19</v>
      </c>
      <c r="D803" s="83" t="s">
        <v>36</v>
      </c>
      <c r="E803" s="382" t="s">
        <v>530</v>
      </c>
      <c r="F803" s="385" t="s">
        <v>222</v>
      </c>
      <c r="G803" s="83" t="s">
        <v>354</v>
      </c>
      <c r="H803" s="786">
        <v>1965.96</v>
      </c>
      <c r="I803" s="552"/>
      <c r="J803" s="755"/>
    </row>
    <row r="804" spans="1:10" s="756" customFormat="1" ht="25.5">
      <c r="A804" s="311" t="s">
        <v>98</v>
      </c>
      <c r="B804" s="160"/>
      <c r="C804" s="83" t="s">
        <v>19</v>
      </c>
      <c r="D804" s="83" t="s">
        <v>36</v>
      </c>
      <c r="E804" s="382" t="s">
        <v>530</v>
      </c>
      <c r="F804" s="385" t="s">
        <v>222</v>
      </c>
      <c r="G804" s="83" t="s">
        <v>99</v>
      </c>
      <c r="H804" s="786">
        <v>1965.96</v>
      </c>
      <c r="I804" s="552"/>
      <c r="J804" s="755"/>
    </row>
    <row r="805" spans="1:10" s="756" customFormat="1" ht="12.75">
      <c r="A805" s="688" t="s">
        <v>357</v>
      </c>
      <c r="B805" s="160"/>
      <c r="C805" s="83" t="s">
        <v>19</v>
      </c>
      <c r="D805" s="83" t="s">
        <v>36</v>
      </c>
      <c r="E805" s="382" t="s">
        <v>530</v>
      </c>
      <c r="F805" s="385" t="s">
        <v>222</v>
      </c>
      <c r="G805" s="83" t="s">
        <v>358</v>
      </c>
      <c r="H805" s="786">
        <v>100</v>
      </c>
      <c r="I805" s="552"/>
      <c r="J805" s="755"/>
    </row>
    <row r="806" spans="1:10" s="756" customFormat="1" ht="12.75">
      <c r="A806" s="311" t="s">
        <v>65</v>
      </c>
      <c r="B806" s="160"/>
      <c r="C806" s="83" t="s">
        <v>19</v>
      </c>
      <c r="D806" s="83" t="s">
        <v>36</v>
      </c>
      <c r="E806" s="382" t="s">
        <v>530</v>
      </c>
      <c r="F806" s="385" t="s">
        <v>222</v>
      </c>
      <c r="G806" s="83" t="s">
        <v>66</v>
      </c>
      <c r="H806" s="786">
        <v>100</v>
      </c>
      <c r="I806" s="552"/>
      <c r="J806" s="755"/>
    </row>
    <row r="807" spans="1:10" s="756" customFormat="1" ht="13.5">
      <c r="A807" s="310" t="str">
        <f>'ПРИЛОЖЕНИЕ № 5 (расх)'!A1231</f>
        <v>Коммунальные услуги</v>
      </c>
      <c r="B807" s="160"/>
      <c r="C807" s="196" t="s">
        <v>19</v>
      </c>
      <c r="D807" s="196" t="s">
        <v>36</v>
      </c>
      <c r="E807" s="371" t="s">
        <v>530</v>
      </c>
      <c r="F807" s="374" t="s">
        <v>216</v>
      </c>
      <c r="G807" s="83"/>
      <c r="H807" s="786">
        <v>1939</v>
      </c>
      <c r="I807" s="552"/>
      <c r="J807" s="755"/>
    </row>
    <row r="808" spans="1:10" s="756" customFormat="1" ht="25.5">
      <c r="A808" s="789" t="s">
        <v>353</v>
      </c>
      <c r="B808" s="160"/>
      <c r="C808" s="83" t="s">
        <v>19</v>
      </c>
      <c r="D808" s="83" t="s">
        <v>36</v>
      </c>
      <c r="E808" s="382" t="s">
        <v>530</v>
      </c>
      <c r="F808" s="379" t="s">
        <v>216</v>
      </c>
      <c r="G808" s="83" t="s">
        <v>354</v>
      </c>
      <c r="H808" s="786">
        <v>1939</v>
      </c>
      <c r="I808" s="552"/>
      <c r="J808" s="755"/>
    </row>
    <row r="809" spans="1:10" s="756" customFormat="1" ht="25.5">
      <c r="A809" s="309" t="s">
        <v>98</v>
      </c>
      <c r="B809" s="160"/>
      <c r="C809" s="83" t="s">
        <v>19</v>
      </c>
      <c r="D809" s="83" t="s">
        <v>36</v>
      </c>
      <c r="E809" s="382" t="s">
        <v>530</v>
      </c>
      <c r="F809" s="379" t="s">
        <v>216</v>
      </c>
      <c r="G809" s="83" t="s">
        <v>99</v>
      </c>
      <c r="H809" s="786">
        <v>1939</v>
      </c>
      <c r="I809" s="552"/>
      <c r="J809" s="755"/>
    </row>
    <row r="810" spans="1:10" s="756" customFormat="1" ht="40.5">
      <c r="A810" s="290" t="str">
        <f>'ПРИЛОЖЕНИЕ № 5 (расх)'!A1234</f>
        <v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v>
      </c>
      <c r="B810" s="160"/>
      <c r="C810" s="82" t="s">
        <v>19</v>
      </c>
      <c r="D810" s="82" t="s">
        <v>36</v>
      </c>
      <c r="E810" s="373" t="s">
        <v>530</v>
      </c>
      <c r="F810" s="374" t="s">
        <v>111</v>
      </c>
      <c r="G810" s="82"/>
      <c r="H810" s="785">
        <v>95</v>
      </c>
      <c r="I810" s="552"/>
      <c r="J810" s="755"/>
    </row>
    <row r="811" spans="1:10" s="756" customFormat="1" ht="38.25">
      <c r="A811" s="683" t="s">
        <v>355</v>
      </c>
      <c r="B811" s="160"/>
      <c r="C811" s="83" t="s">
        <v>19</v>
      </c>
      <c r="D811" s="83" t="s">
        <v>36</v>
      </c>
      <c r="E811" s="382" t="s">
        <v>530</v>
      </c>
      <c r="F811" s="379" t="s">
        <v>111</v>
      </c>
      <c r="G811" s="83" t="s">
        <v>356</v>
      </c>
      <c r="H811" s="786">
        <v>95</v>
      </c>
      <c r="I811" s="552"/>
      <c r="J811" s="755"/>
    </row>
    <row r="812" spans="1:10" s="756" customFormat="1" ht="12.75">
      <c r="A812" s="321" t="s">
        <v>121</v>
      </c>
      <c r="B812" s="160"/>
      <c r="C812" s="83" t="s">
        <v>19</v>
      </c>
      <c r="D812" s="83" t="s">
        <v>36</v>
      </c>
      <c r="E812" s="382" t="s">
        <v>530</v>
      </c>
      <c r="F812" s="379" t="s">
        <v>111</v>
      </c>
      <c r="G812" s="83" t="s">
        <v>122</v>
      </c>
      <c r="H812" s="786">
        <v>95</v>
      </c>
      <c r="I812" s="552"/>
      <c r="J812" s="755"/>
    </row>
    <row r="813" spans="1:10" s="756" customFormat="1" ht="27">
      <c r="A813" s="329" t="str">
        <f>'ПРИЛОЖЕНИЕ № 5 (расх)'!A1237</f>
        <v>Расходы на дополнительные меры социальной поддержки педагогическим работникам</v>
      </c>
      <c r="B813" s="160"/>
      <c r="C813" s="196" t="s">
        <v>19</v>
      </c>
      <c r="D813" s="196" t="s">
        <v>36</v>
      </c>
      <c r="E813" s="373" t="s">
        <v>530</v>
      </c>
      <c r="F813" s="374" t="s">
        <v>112</v>
      </c>
      <c r="G813" s="83"/>
      <c r="H813" s="785">
        <v>163.5</v>
      </c>
      <c r="I813" s="552"/>
      <c r="J813" s="755"/>
    </row>
    <row r="814" spans="1:10" s="756" customFormat="1" ht="38.25">
      <c r="A814" s="683" t="s">
        <v>355</v>
      </c>
      <c r="B814" s="160"/>
      <c r="C814" s="83" t="s">
        <v>19</v>
      </c>
      <c r="D814" s="83" t="s">
        <v>36</v>
      </c>
      <c r="E814" s="382" t="s">
        <v>530</v>
      </c>
      <c r="F814" s="379" t="s">
        <v>112</v>
      </c>
      <c r="G814" s="83" t="s">
        <v>356</v>
      </c>
      <c r="H814" s="786">
        <v>163.5</v>
      </c>
      <c r="I814" s="552"/>
      <c r="J814" s="755"/>
    </row>
    <row r="815" spans="1:10" s="756" customFormat="1" ht="12.75">
      <c r="A815" s="321" t="s">
        <v>121</v>
      </c>
      <c r="B815" s="160"/>
      <c r="C815" s="83" t="s">
        <v>19</v>
      </c>
      <c r="D815" s="83" t="s">
        <v>36</v>
      </c>
      <c r="E815" s="382" t="s">
        <v>530</v>
      </c>
      <c r="F815" s="379" t="s">
        <v>112</v>
      </c>
      <c r="G815" s="83" t="s">
        <v>122</v>
      </c>
      <c r="H815" s="786">
        <v>163.5</v>
      </c>
      <c r="I815" s="552"/>
      <c r="J815" s="755"/>
    </row>
    <row r="816" spans="1:10" s="756" customFormat="1" ht="27">
      <c r="A816" s="333" t="str">
        <f>'ПРИЛОЖЕНИЕ № 5 (расх)'!A1240</f>
        <v>Реализация мер социальной поддержки по оплате жилых помещений и коммунальных услуг</v>
      </c>
      <c r="B816" s="160"/>
      <c r="C816" s="196" t="s">
        <v>19</v>
      </c>
      <c r="D816" s="196" t="s">
        <v>36</v>
      </c>
      <c r="E816" s="373" t="s">
        <v>530</v>
      </c>
      <c r="F816" s="387" t="s">
        <v>114</v>
      </c>
      <c r="G816" s="83"/>
      <c r="H816" s="785">
        <v>396</v>
      </c>
      <c r="I816" s="552"/>
      <c r="J816" s="755"/>
    </row>
    <row r="817" spans="1:10" s="756" customFormat="1" ht="38.25">
      <c r="A817" s="683" t="s">
        <v>355</v>
      </c>
      <c r="B817" s="160"/>
      <c r="C817" s="83" t="s">
        <v>19</v>
      </c>
      <c r="D817" s="83" t="s">
        <v>36</v>
      </c>
      <c r="E817" s="382" t="s">
        <v>530</v>
      </c>
      <c r="F817" s="388" t="s">
        <v>114</v>
      </c>
      <c r="G817" s="83" t="s">
        <v>356</v>
      </c>
      <c r="H817" s="786">
        <v>396</v>
      </c>
      <c r="I817" s="552"/>
      <c r="J817" s="755"/>
    </row>
    <row r="818" spans="1:10" s="756" customFormat="1" ht="12.75">
      <c r="A818" s="924" t="s">
        <v>121</v>
      </c>
      <c r="B818" s="160"/>
      <c r="C818" s="901" t="s">
        <v>19</v>
      </c>
      <c r="D818" s="901" t="s">
        <v>36</v>
      </c>
      <c r="E818" s="935" t="s">
        <v>530</v>
      </c>
      <c r="F818" s="939" t="s">
        <v>114</v>
      </c>
      <c r="G818" s="901" t="s">
        <v>122</v>
      </c>
      <c r="H818" s="941">
        <v>396</v>
      </c>
      <c r="I818" s="552"/>
      <c r="J818" s="755"/>
    </row>
    <row r="819" spans="1:10" s="79" customFormat="1" ht="25.5">
      <c r="A819" s="339" t="s">
        <v>257</v>
      </c>
      <c r="B819" s="841"/>
      <c r="C819" s="196" t="s">
        <v>19</v>
      </c>
      <c r="D819" s="196" t="s">
        <v>36</v>
      </c>
      <c r="E819" s="499" t="str">
        <f>'ПРИЛОЖЕНИЕ № 5 (расх)'!E908</f>
        <v>18000</v>
      </c>
      <c r="F819" s="500" t="s">
        <v>78</v>
      </c>
      <c r="G819" s="83"/>
      <c r="H819" s="238">
        <v>300</v>
      </c>
      <c r="I819" s="236">
        <f>I820</f>
        <v>235</v>
      </c>
      <c r="J819" s="89"/>
    </row>
    <row r="820" spans="1:10" s="79" customFormat="1" ht="12.75">
      <c r="A820" s="339" t="str">
        <f>'ПРИЛОЖЕНИЕ № 5 (расх)'!A909</f>
        <v>Модернизация и укрепление материально-технической базы</v>
      </c>
      <c r="B820" s="841"/>
      <c r="C820" s="196" t="s">
        <v>19</v>
      </c>
      <c r="D820" s="196" t="s">
        <v>36</v>
      </c>
      <c r="E820" s="499" t="str">
        <f>'ПРИЛОЖЕНИЕ № 5 (расх)'!E909</f>
        <v>18030</v>
      </c>
      <c r="F820" s="500" t="s">
        <v>78</v>
      </c>
      <c r="G820" s="196"/>
      <c r="H820" s="238">
        <v>175</v>
      </c>
      <c r="I820" s="237">
        <v>235</v>
      </c>
      <c r="J820" s="89"/>
    </row>
    <row r="821" spans="1:10" s="79" customFormat="1" ht="12.75">
      <c r="A821" s="339" t="s">
        <v>323</v>
      </c>
      <c r="B821" s="841"/>
      <c r="C821" s="196" t="s">
        <v>19</v>
      </c>
      <c r="D821" s="196" t="s">
        <v>36</v>
      </c>
      <c r="E821" s="499" t="str">
        <f>'ПРИЛОЖЕНИЕ № 5 (расх)'!E910</f>
        <v>1803И</v>
      </c>
      <c r="F821" s="500" t="s">
        <v>78</v>
      </c>
      <c r="G821" s="196"/>
      <c r="H821" s="238">
        <v>175</v>
      </c>
      <c r="I821" s="237"/>
      <c r="J821" s="89"/>
    </row>
    <row r="822" spans="1:10" s="79" customFormat="1" ht="13.5">
      <c r="A822" s="953" t="s">
        <v>337</v>
      </c>
      <c r="B822" s="160"/>
      <c r="C822" s="967" t="s">
        <v>19</v>
      </c>
      <c r="D822" s="967" t="s">
        <v>36</v>
      </c>
      <c r="E822" s="492" t="str">
        <f>'ПРИЛОЖЕНИЕ № 5 (расх)'!E911</f>
        <v>1803И</v>
      </c>
      <c r="F822" s="493" t="s">
        <v>222</v>
      </c>
      <c r="G822" s="967"/>
      <c r="H822" s="201">
        <v>175</v>
      </c>
      <c r="I822" s="92"/>
      <c r="J822" s="89"/>
    </row>
    <row r="823" spans="1:10" s="79" customFormat="1" ht="25.5">
      <c r="A823" s="789" t="s">
        <v>353</v>
      </c>
      <c r="B823" s="160"/>
      <c r="C823" s="83" t="s">
        <v>19</v>
      </c>
      <c r="D823" s="83" t="s">
        <v>36</v>
      </c>
      <c r="E823" s="486" t="str">
        <f>'ПРИЛОЖЕНИЕ № 5 (расх)'!E912</f>
        <v>1803И</v>
      </c>
      <c r="F823" s="487" t="s">
        <v>222</v>
      </c>
      <c r="G823" s="83" t="s">
        <v>354</v>
      </c>
      <c r="H823" s="237">
        <v>175</v>
      </c>
      <c r="I823" s="92"/>
      <c r="J823" s="89"/>
    </row>
    <row r="824" spans="1:10" s="79" customFormat="1" ht="25.5">
      <c r="A824" s="690" t="s">
        <v>98</v>
      </c>
      <c r="B824" s="160"/>
      <c r="C824" s="901" t="s">
        <v>19</v>
      </c>
      <c r="D824" s="901" t="s">
        <v>36</v>
      </c>
      <c r="E824" s="504" t="str">
        <f>'ПРИЛОЖЕНИЕ № 5 (расх)'!E913</f>
        <v>1803И</v>
      </c>
      <c r="F824" s="503" t="s">
        <v>222</v>
      </c>
      <c r="G824" s="901" t="s">
        <v>99</v>
      </c>
      <c r="H824" s="932">
        <v>175</v>
      </c>
      <c r="I824" s="92"/>
      <c r="J824" s="89"/>
    </row>
    <row r="825" spans="1:10" s="79" customFormat="1" ht="12.75">
      <c r="A825" s="339" t="str">
        <f>'ПРИЛОЖЕНИЕ № 5 (расх)'!A914</f>
        <v>Сохранение творческого потенциала</v>
      </c>
      <c r="B825" s="841"/>
      <c r="C825" s="196" t="s">
        <v>19</v>
      </c>
      <c r="D825" s="196" t="s">
        <v>36</v>
      </c>
      <c r="E825" s="499" t="str">
        <f>'ПРИЛОЖЕНИЕ № 5 (расх)'!E914</f>
        <v>18040</v>
      </c>
      <c r="F825" s="500" t="s">
        <v>78</v>
      </c>
      <c r="G825" s="196"/>
      <c r="H825" s="238">
        <v>70</v>
      </c>
      <c r="I825" s="237"/>
      <c r="J825" s="89"/>
    </row>
    <row r="826" spans="1:10" s="79" customFormat="1" ht="13.5">
      <c r="A826" s="966" t="str">
        <f>'ПРИЛОЖЕНИЕ № 5 (расх)'!A916</f>
        <v>Мероприятия в рамках реализации муниципальных программ</v>
      </c>
      <c r="B826" s="160"/>
      <c r="C826" s="967" t="s">
        <v>19</v>
      </c>
      <c r="D826" s="967" t="s">
        <v>36</v>
      </c>
      <c r="E826" s="492" t="str">
        <f>'ПРИЛОЖЕНИЕ № 5 (расх)'!E915</f>
        <v>1804И</v>
      </c>
      <c r="F826" s="493" t="s">
        <v>222</v>
      </c>
      <c r="G826" s="681"/>
      <c r="H826" s="201">
        <v>70</v>
      </c>
      <c r="I826" s="92"/>
      <c r="J826" s="89"/>
    </row>
    <row r="827" spans="1:10" s="79" customFormat="1" ht="38.25">
      <c r="A827" s="789" t="str">
        <f>'ПРИЛОЖЕНИЕ № 5 (расх)'!A917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7" s="160"/>
      <c r="C827" s="83" t="s">
        <v>19</v>
      </c>
      <c r="D827" s="83" t="s">
        <v>36</v>
      </c>
      <c r="E827" s="486" t="str">
        <f>'ПРИЛОЖЕНИЕ № 5 (расх)'!E916</f>
        <v>1804И</v>
      </c>
      <c r="F827" s="487" t="s">
        <v>222</v>
      </c>
      <c r="G827" s="83" t="s">
        <v>356</v>
      </c>
      <c r="H827" s="237">
        <v>48.6</v>
      </c>
      <c r="I827" s="92"/>
      <c r="J827" s="89"/>
    </row>
    <row r="828" spans="1:10" s="79" customFormat="1" ht="12.75">
      <c r="A828" s="321" t="s">
        <v>121</v>
      </c>
      <c r="B828" s="160"/>
      <c r="C828" s="83" t="s">
        <v>19</v>
      </c>
      <c r="D828" s="83" t="s">
        <v>36</v>
      </c>
      <c r="E828" s="486" t="str">
        <f>'ПРИЛОЖЕНИЕ № 5 (расх)'!E917</f>
        <v>1804И</v>
      </c>
      <c r="F828" s="487" t="s">
        <v>222</v>
      </c>
      <c r="G828" s="83" t="s">
        <v>122</v>
      </c>
      <c r="H828" s="237">
        <v>48.6</v>
      </c>
      <c r="I828" s="92"/>
      <c r="J828" s="89"/>
    </row>
    <row r="829" spans="1:10" s="79" customFormat="1" ht="12.75" hidden="1">
      <c r="A829" s="1066" t="str">
        <f>'ПРИЛОЖЕНИЕ № 5 (расх)'!A919</f>
        <v>Расходы на выплаты персоналу государственных (муниципальных) органов</v>
      </c>
      <c r="B829" s="160"/>
      <c r="C829" s="83" t="s">
        <v>19</v>
      </c>
      <c r="D829" s="83" t="s">
        <v>36</v>
      </c>
      <c r="E829" s="486" t="str">
        <f>'ПРИЛОЖЕНИЕ № 5 (расх)'!E919</f>
        <v>1804И</v>
      </c>
      <c r="F829" s="487" t="str">
        <f>'ПРИЛОЖЕНИЕ № 5 (расх)'!F919</f>
        <v>10000</v>
      </c>
      <c r="G829" s="590" t="str">
        <f>'ПРИЛОЖЕНИЕ № 5 (расх)'!G919</f>
        <v>120</v>
      </c>
      <c r="H829" s="237">
        <v>0</v>
      </c>
      <c r="I829" s="92"/>
      <c r="J829" s="89"/>
    </row>
    <row r="830" spans="1:10" s="79" customFormat="1" ht="25.5">
      <c r="A830" s="789" t="s">
        <v>353</v>
      </c>
      <c r="B830" s="160"/>
      <c r="C830" s="83" t="s">
        <v>19</v>
      </c>
      <c r="D830" s="83" t="s">
        <v>36</v>
      </c>
      <c r="E830" s="486" t="str">
        <f>'ПРИЛОЖЕНИЕ № 5 (расх)'!E920</f>
        <v>1804И</v>
      </c>
      <c r="F830" s="487" t="s">
        <v>222</v>
      </c>
      <c r="G830" s="83" t="s">
        <v>354</v>
      </c>
      <c r="H830" s="237">
        <v>21.4</v>
      </c>
      <c r="I830" s="92"/>
      <c r="J830" s="89"/>
    </row>
    <row r="831" spans="1:10" s="79" customFormat="1" ht="25.5">
      <c r="A831" s="311" t="s">
        <v>98</v>
      </c>
      <c r="B831" s="160"/>
      <c r="C831" s="83" t="s">
        <v>19</v>
      </c>
      <c r="D831" s="83" t="s">
        <v>36</v>
      </c>
      <c r="E831" s="486" t="str">
        <f>'ПРИЛОЖЕНИЕ № 5 (расх)'!E921</f>
        <v>1804И</v>
      </c>
      <c r="F831" s="487" t="s">
        <v>222</v>
      </c>
      <c r="G831" s="83" t="s">
        <v>99</v>
      </c>
      <c r="H831" s="237">
        <v>21.4</v>
      </c>
      <c r="I831" s="92"/>
      <c r="J831" s="89"/>
    </row>
    <row r="832" spans="1:10" s="79" customFormat="1" ht="12.75">
      <c r="A832" s="522" t="str">
        <f>'ПРИЛОЖЕНИЕ № 5 (расх)'!A922</f>
        <v>Проведение культурно-массовых и праздничных мероприятий</v>
      </c>
      <c r="B832" s="283"/>
      <c r="C832" s="196" t="s">
        <v>19</v>
      </c>
      <c r="D832" s="196" t="s">
        <v>36</v>
      </c>
      <c r="E832" s="499" t="str">
        <f>'ПРИЛОЖЕНИЕ № 5 (расх)'!E922</f>
        <v>18050</v>
      </c>
      <c r="F832" s="500" t="str">
        <f>'ПРИЛОЖЕНИЕ № 5 (расх)'!F922</f>
        <v>00000</v>
      </c>
      <c r="G832" s="196"/>
      <c r="H832" s="238">
        <v>55</v>
      </c>
      <c r="I832" s="92"/>
      <c r="J832" s="89"/>
    </row>
    <row r="833" spans="1:10" s="79" customFormat="1" ht="25.5">
      <c r="A833" s="522" t="str">
        <f>'ПРИЛОЖЕНИЕ № 5 (расх)'!A923</f>
        <v>Проведение культурно-массовых и праздничных мероприятий на базе школ искусств</v>
      </c>
      <c r="B833" s="284"/>
      <c r="C833" s="196" t="s">
        <v>19</v>
      </c>
      <c r="D833" s="196" t="s">
        <v>36</v>
      </c>
      <c r="E833" s="499" t="str">
        <f>'ПРИЛОЖЕНИЕ № 5 (расх)'!E923</f>
        <v>1805И</v>
      </c>
      <c r="F833" s="500" t="str">
        <f>'ПРИЛОЖЕНИЕ № 5 (расх)'!F923</f>
        <v>00000</v>
      </c>
      <c r="G833" s="196"/>
      <c r="H833" s="238">
        <v>55</v>
      </c>
      <c r="I833" s="92"/>
      <c r="J833" s="89"/>
    </row>
    <row r="834" spans="1:10" s="79" customFormat="1" ht="13.5">
      <c r="A834" s="290" t="str">
        <f>'ПРИЛОЖЕНИЕ № 5 (расх)'!A924</f>
        <v>Мероприятия в рамках реализации муниципальных программ</v>
      </c>
      <c r="B834" s="160"/>
      <c r="C834" s="82" t="s">
        <v>19</v>
      </c>
      <c r="D834" s="82" t="s">
        <v>36</v>
      </c>
      <c r="E834" s="490" t="str">
        <f>'ПРИЛОЖЕНИЕ № 5 (расх)'!E924</f>
        <v>1805И</v>
      </c>
      <c r="F834" s="491" t="str">
        <f>'ПРИЛОЖЕНИЕ № 5 (расх)'!F924</f>
        <v>10000</v>
      </c>
      <c r="G834" s="83"/>
      <c r="H834" s="236">
        <v>55</v>
      </c>
      <c r="I834" s="92"/>
      <c r="J834" s="89"/>
    </row>
    <row r="835" spans="1:10" s="79" customFormat="1" ht="25.5">
      <c r="A835" s="789" t="s">
        <v>353</v>
      </c>
      <c r="B835" s="160"/>
      <c r="C835" s="83" t="s">
        <v>19</v>
      </c>
      <c r="D835" s="83" t="s">
        <v>36</v>
      </c>
      <c r="E835" s="486" t="str">
        <f>'ПРИЛОЖЕНИЕ № 5 (расх)'!E925</f>
        <v>1805И</v>
      </c>
      <c r="F835" s="487" t="str">
        <f>'ПРИЛОЖЕНИЕ № 5 (расх)'!F925</f>
        <v>10000</v>
      </c>
      <c r="G835" s="83" t="s">
        <v>354</v>
      </c>
      <c r="H835" s="237">
        <v>55</v>
      </c>
      <c r="I835" s="92"/>
      <c r="J835" s="89"/>
    </row>
    <row r="836" spans="1:10" s="79" customFormat="1" ht="25.5">
      <c r="A836" s="690" t="s">
        <v>98</v>
      </c>
      <c r="B836" s="160"/>
      <c r="C836" s="901" t="s">
        <v>19</v>
      </c>
      <c r="D836" s="901" t="s">
        <v>36</v>
      </c>
      <c r="E836" s="504" t="str">
        <f>'ПРИЛОЖЕНИЕ № 5 (расх)'!E926</f>
        <v>1805И</v>
      </c>
      <c r="F836" s="503" t="str">
        <f>'ПРИЛОЖЕНИЕ № 5 (расх)'!F926</f>
        <v>10000</v>
      </c>
      <c r="G836" s="901" t="s">
        <v>99</v>
      </c>
      <c r="H836" s="932">
        <v>55</v>
      </c>
      <c r="I836" s="92"/>
      <c r="J836" s="89"/>
    </row>
    <row r="837" spans="1:10" s="79" customFormat="1" ht="38.25">
      <c r="A837" s="315" t="s">
        <v>303</v>
      </c>
      <c r="B837" s="841"/>
      <c r="C837" s="196" t="s">
        <v>19</v>
      </c>
      <c r="D837" s="196" t="s">
        <v>36</v>
      </c>
      <c r="E837" s="499" t="s">
        <v>304</v>
      </c>
      <c r="F837" s="500" t="s">
        <v>78</v>
      </c>
      <c r="G837" s="196"/>
      <c r="H837" s="238">
        <v>31.14</v>
      </c>
      <c r="I837" s="237"/>
      <c r="J837" s="89"/>
    </row>
    <row r="838" spans="1:10" s="79" customFormat="1" ht="25.5">
      <c r="A838" s="1035" t="s">
        <v>310</v>
      </c>
      <c r="B838" s="841"/>
      <c r="C838" s="196" t="s">
        <v>19</v>
      </c>
      <c r="D838" s="196" t="s">
        <v>36</v>
      </c>
      <c r="E838" s="499" t="s">
        <v>430</v>
      </c>
      <c r="F838" s="500" t="s">
        <v>78</v>
      </c>
      <c r="G838" s="196"/>
      <c r="H838" s="238">
        <v>31.14</v>
      </c>
      <c r="I838" s="237"/>
      <c r="J838" s="89"/>
    </row>
    <row r="839" spans="1:10" s="79" customFormat="1" ht="12.75">
      <c r="A839" s="1036" t="s">
        <v>313</v>
      </c>
      <c r="B839" s="841"/>
      <c r="C839" s="196" t="s">
        <v>19</v>
      </c>
      <c r="D839" s="196" t="s">
        <v>36</v>
      </c>
      <c r="E839" s="499" t="s">
        <v>536</v>
      </c>
      <c r="F839" s="500" t="s">
        <v>78</v>
      </c>
      <c r="G839" s="196"/>
      <c r="H839" s="238">
        <v>31.14</v>
      </c>
      <c r="I839" s="237"/>
      <c r="J839" s="89"/>
    </row>
    <row r="840" spans="1:10" s="79" customFormat="1" ht="13.5">
      <c r="A840" s="953" t="s">
        <v>337</v>
      </c>
      <c r="B840" s="160"/>
      <c r="C840" s="967" t="s">
        <v>19</v>
      </c>
      <c r="D840" s="967" t="s">
        <v>36</v>
      </c>
      <c r="E840" s="492" t="s">
        <v>536</v>
      </c>
      <c r="F840" s="493" t="s">
        <v>222</v>
      </c>
      <c r="G840" s="967"/>
      <c r="H840" s="201">
        <v>31.14</v>
      </c>
      <c r="I840" s="92"/>
      <c r="J840" s="89"/>
    </row>
    <row r="841" spans="1:10" s="79" customFormat="1" ht="25.5">
      <c r="A841" s="789" t="s">
        <v>353</v>
      </c>
      <c r="B841" s="160"/>
      <c r="C841" s="83" t="s">
        <v>19</v>
      </c>
      <c r="D841" s="83" t="s">
        <v>36</v>
      </c>
      <c r="E841" s="486" t="str">
        <f>'ПРИЛОЖЕНИЕ № 5 (расх)'!E1247</f>
        <v>2002С</v>
      </c>
      <c r="F841" s="487" t="s">
        <v>222</v>
      </c>
      <c r="G841" s="83" t="s">
        <v>354</v>
      </c>
      <c r="H841" s="237">
        <v>31.14</v>
      </c>
      <c r="I841" s="92"/>
      <c r="J841" s="89"/>
    </row>
    <row r="842" spans="1:10" s="79" customFormat="1" ht="25.5">
      <c r="A842" s="311" t="s">
        <v>98</v>
      </c>
      <c r="B842" s="160"/>
      <c r="C842" s="83" t="s">
        <v>19</v>
      </c>
      <c r="D842" s="83" t="s">
        <v>36</v>
      </c>
      <c r="E842" s="486" t="str">
        <f>'ПРИЛОЖЕНИЕ № 5 (расх)'!E1248</f>
        <v>2002С</v>
      </c>
      <c r="F842" s="487" t="s">
        <v>222</v>
      </c>
      <c r="G842" s="83" t="s">
        <v>99</v>
      </c>
      <c r="H842" s="237">
        <v>31.14</v>
      </c>
      <c r="I842" s="92"/>
      <c r="J842" s="89"/>
    </row>
    <row r="843" spans="1:10" s="79" customFormat="1" ht="12.75">
      <c r="A843" s="942" t="s">
        <v>22</v>
      </c>
      <c r="B843" s="380"/>
      <c r="C843" s="921" t="s">
        <v>19</v>
      </c>
      <c r="D843" s="922" t="s">
        <v>19</v>
      </c>
      <c r="E843" s="1185"/>
      <c r="F843" s="1186"/>
      <c r="G843" s="922"/>
      <c r="H843" s="925">
        <v>5825</v>
      </c>
      <c r="I843" s="271"/>
      <c r="J843" s="89"/>
    </row>
    <row r="844" spans="1:10" s="97" customFormat="1" ht="25.5">
      <c r="A844" s="339" t="str">
        <f>'ПРИЛОЖЕНИЕ № 5 (расх)'!A928</f>
        <v>Реализация муниципальной программы "Программа летнего оздоровления и занятости детей Среднеканского городского округа «Лето» на 2017 – 2019 годы" </v>
      </c>
      <c r="B844" s="834"/>
      <c r="C844" s="196" t="s">
        <v>19</v>
      </c>
      <c r="D844" s="622" t="s">
        <v>19</v>
      </c>
      <c r="E844" s="501" t="str">
        <f>'ПРИЛОЖЕНИЕ № 5 (расх)'!E928</f>
        <v>04000</v>
      </c>
      <c r="F844" s="502" t="str">
        <f>'ПРИЛОЖЕНИЕ № 5 (расх)'!F928</f>
        <v>00000</v>
      </c>
      <c r="G844" s="622"/>
      <c r="H844" s="238">
        <v>4873.1</v>
      </c>
      <c r="I844" s="868"/>
      <c r="J844" s="93"/>
    </row>
    <row r="845" spans="1:10" s="79" customFormat="1" ht="27">
      <c r="A845" s="997" t="str">
        <f>'ПРИЛОЖЕНИЕ № 5 (расх)'!A929</f>
        <v>Софинанирование субсидии на организацию отдыха и оздоровление детей в лагерях дневного пребывания</v>
      </c>
      <c r="B845" s="380"/>
      <c r="C845" s="998" t="s">
        <v>19</v>
      </c>
      <c r="D845" s="999" t="s">
        <v>19</v>
      </c>
      <c r="E845" s="973" t="s">
        <v>84</v>
      </c>
      <c r="F845" s="974" t="s">
        <v>150</v>
      </c>
      <c r="G845" s="999"/>
      <c r="H845" s="1000">
        <v>3693.1000000000004</v>
      </c>
      <c r="I845" s="271"/>
      <c r="J845" s="89"/>
    </row>
    <row r="846" spans="1:10" s="79" customFormat="1" ht="25.5">
      <c r="A846" s="1034" t="str">
        <f>'ПРИЛОЖЕНИЕ № 5 (расх)'!A930</f>
        <v>Организация отдыха и оздоровление детей в лагерях дневного пребывания на базе сельских школ</v>
      </c>
      <c r="B846" s="834"/>
      <c r="C846" s="196" t="s">
        <v>19</v>
      </c>
      <c r="D846" s="622" t="s">
        <v>19</v>
      </c>
      <c r="E846" s="501" t="str">
        <f>'ПРИЛОЖЕНИЕ № 5 (расх)'!E930</f>
        <v>0400В</v>
      </c>
      <c r="F846" s="502" t="str">
        <f>'ПРИЛОЖЕНИЕ № 5 (расх)'!F930</f>
        <v>00000</v>
      </c>
      <c r="G846" s="622"/>
      <c r="H846" s="238">
        <v>181</v>
      </c>
      <c r="I846" s="878"/>
      <c r="J846" s="81"/>
    </row>
    <row r="847" spans="1:10" s="79" customFormat="1" ht="27">
      <c r="A847" s="1001" t="str">
        <f>'ПРИЛОЖЕНИЕ № 5 (расх)'!A931</f>
        <v>Расходы на организацию отдыха и оздоровление детей в лагерях дневного пребывания</v>
      </c>
      <c r="B847" s="163"/>
      <c r="C847" s="967" t="s">
        <v>19</v>
      </c>
      <c r="D847" s="730" t="s">
        <v>19</v>
      </c>
      <c r="E847" s="496" t="str">
        <f>'ПРИЛОЖЕНИЕ № 5 (расх)'!E932</f>
        <v>0400В</v>
      </c>
      <c r="F847" s="497" t="s">
        <v>120</v>
      </c>
      <c r="G847" s="664"/>
      <c r="H847" s="345">
        <v>181</v>
      </c>
      <c r="I847" s="39">
        <f>I849</f>
        <v>140</v>
      </c>
      <c r="J847" s="81"/>
    </row>
    <row r="848" spans="1:10" s="79" customFormat="1" ht="25.5">
      <c r="A848" s="1067" t="str">
        <f>'ПРИЛОЖЕНИЕ № 5 (расх)'!A932</f>
        <v>Закупка товаров, работ и услуг для обеспечения государственных (муниципальных) нужд</v>
      </c>
      <c r="B848" s="163"/>
      <c r="C848" s="83" t="s">
        <v>19</v>
      </c>
      <c r="D848" s="590" t="s">
        <v>19</v>
      </c>
      <c r="E848" s="641" t="str">
        <f>'ПРИЛОЖЕНИЕ № 5 (расх)'!E932</f>
        <v>0400В</v>
      </c>
      <c r="F848" s="702" t="str">
        <f>'ПРИЛОЖЕНИЕ № 5 (расх)'!F932</f>
        <v>73210</v>
      </c>
      <c r="G848" s="954" t="str">
        <f>'ПРИЛОЖЕНИЕ № 5 (расх)'!G932</f>
        <v>200</v>
      </c>
      <c r="H848" s="227">
        <v>181</v>
      </c>
      <c r="I848" s="39"/>
      <c r="J848" s="81"/>
    </row>
    <row r="849" spans="1:10" s="79" customFormat="1" ht="25.5">
      <c r="A849" s="321" t="s">
        <v>98</v>
      </c>
      <c r="B849" s="163"/>
      <c r="C849" s="83" t="s">
        <v>19</v>
      </c>
      <c r="D849" s="590" t="s">
        <v>19</v>
      </c>
      <c r="E849" s="486" t="str">
        <f>'ПРИЛОЖЕНИЕ № 5 (расх)'!E934</f>
        <v>0400В</v>
      </c>
      <c r="F849" s="487" t="s">
        <v>120</v>
      </c>
      <c r="G849" s="586">
        <v>240</v>
      </c>
      <c r="H849" s="399">
        <v>181</v>
      </c>
      <c r="I849" s="40">
        <v>140</v>
      </c>
      <c r="J849" s="81"/>
    </row>
    <row r="850" spans="1:10" s="73" customFormat="1" ht="27">
      <c r="A850" s="336" t="str">
        <f>'ПРИЛОЖЕНИЕ № 5 (расх)'!A934</f>
        <v>Софинанирование субсидии на организацию отдыха и оздоровление детей в лагерях дневного пребывания</v>
      </c>
      <c r="B850" s="62"/>
      <c r="C850" s="82" t="s">
        <v>19</v>
      </c>
      <c r="D850" s="623" t="s">
        <v>19</v>
      </c>
      <c r="E850" s="485" t="str">
        <f>'ПРИЛОЖЕНИЕ № 5 (расх)'!E934</f>
        <v>0400В</v>
      </c>
      <c r="F850" s="484" t="s">
        <v>150</v>
      </c>
      <c r="G850" s="623"/>
      <c r="H850" s="236">
        <v>713</v>
      </c>
      <c r="I850" s="69" t="e">
        <f>I854+#REF!+#REF!</f>
        <v>#REF!</v>
      </c>
      <c r="J850" s="70" t="e">
        <f>I850/H850</f>
        <v>#REF!</v>
      </c>
    </row>
    <row r="851" spans="1:10" s="73" customFormat="1" ht="38.25">
      <c r="A851" s="538" t="str">
        <f>'ПРИЛОЖЕНИЕ № 5 (расх)'!A935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1" s="62"/>
      <c r="C851" s="83" t="s">
        <v>19</v>
      </c>
      <c r="D851" s="590" t="s">
        <v>19</v>
      </c>
      <c r="E851" s="488" t="str">
        <f>'ПРИЛОЖЕНИЕ № 5 (расх)'!E935</f>
        <v>0400В</v>
      </c>
      <c r="F851" s="498" t="str">
        <f>'ПРИЛОЖЕНИЕ № 5 (расх)'!F935</f>
        <v>S3210</v>
      </c>
      <c r="G851" s="590" t="str">
        <f>'ПРИЛОЖЕНИЕ № 5 (расх)'!G935</f>
        <v>100</v>
      </c>
      <c r="H851" s="237">
        <v>54</v>
      </c>
      <c r="I851" s="69"/>
      <c r="J851" s="70"/>
    </row>
    <row r="852" spans="1:10" s="73" customFormat="1" ht="12.75">
      <c r="A852" s="321" t="s">
        <v>121</v>
      </c>
      <c r="B852" s="62"/>
      <c r="C852" s="83" t="s">
        <v>19</v>
      </c>
      <c r="D852" s="590" t="s">
        <v>19</v>
      </c>
      <c r="E852" s="486" t="str">
        <f>'ПРИЛОЖЕНИЕ № 5 (расх)'!E936</f>
        <v>0400В</v>
      </c>
      <c r="F852" s="487" t="s">
        <v>150</v>
      </c>
      <c r="G852" s="590" t="s">
        <v>122</v>
      </c>
      <c r="H852" s="237">
        <v>54</v>
      </c>
      <c r="I852" s="69"/>
      <c r="J852" s="70"/>
    </row>
    <row r="853" spans="1:10" s="73" customFormat="1" ht="25.5">
      <c r="A853" s="924" t="str">
        <f>'ПРИЛОЖЕНИЕ № 5 (расх)'!A937</f>
        <v>Закупка товаров, работ и услуг для обеспечения государственных (муниципальных) нужд</v>
      </c>
      <c r="B853" s="62"/>
      <c r="C853" s="901" t="s">
        <v>19</v>
      </c>
      <c r="D853" s="902" t="s">
        <v>19</v>
      </c>
      <c r="E853" s="504" t="str">
        <f>'ПРИЛОЖЕНИЕ № 5 (расх)'!E937</f>
        <v>0400В</v>
      </c>
      <c r="F853" s="503" t="str">
        <f>'ПРИЛОЖЕНИЕ № 5 (расх)'!F937</f>
        <v>S3210</v>
      </c>
      <c r="G853" s="902" t="str">
        <f>'ПРИЛОЖЕНИЕ № 5 (расх)'!G937</f>
        <v>200</v>
      </c>
      <c r="H853" s="932">
        <v>659</v>
      </c>
      <c r="I853" s="69"/>
      <c r="J853" s="70"/>
    </row>
    <row r="854" spans="1:10" s="76" customFormat="1" ht="25.5">
      <c r="A854" s="924" t="s">
        <v>98</v>
      </c>
      <c r="B854" s="285"/>
      <c r="C854" s="901" t="s">
        <v>19</v>
      </c>
      <c r="D854" s="902" t="s">
        <v>19</v>
      </c>
      <c r="E854" s="504" t="str">
        <f>'ПРИЛОЖЕНИЕ № 5 (расх)'!E938</f>
        <v>0400В</v>
      </c>
      <c r="F854" s="503" t="s">
        <v>150</v>
      </c>
      <c r="G854" s="902" t="s">
        <v>99</v>
      </c>
      <c r="H854" s="932">
        <v>659</v>
      </c>
      <c r="I854" s="84" t="e">
        <f>I886+I893+I916+#REF!</f>
        <v>#REF!</v>
      </c>
      <c r="J854" s="75" t="e">
        <f>I854/H854</f>
        <v>#REF!</v>
      </c>
    </row>
    <row r="855" spans="1:10" s="76" customFormat="1" ht="25.5">
      <c r="A855" s="801" t="str">
        <f>'ПРИЛОЖЕНИЕ № 5 (расх)'!A939</f>
        <v>Организация отдыха и оздоровление детей в лагерях дневного пребывания на базе школ искусств</v>
      </c>
      <c r="B855" s="844"/>
      <c r="C855" s="196" t="s">
        <v>19</v>
      </c>
      <c r="D855" s="622" t="s">
        <v>19</v>
      </c>
      <c r="E855" s="499" t="str">
        <f>'ПРИЛОЖЕНИЕ № 5 (расх)'!E939</f>
        <v>0400И</v>
      </c>
      <c r="F855" s="500" t="str">
        <f>'ПРИЛОЖЕНИЕ № 5 (расх)'!F939</f>
        <v>00000</v>
      </c>
      <c r="G855" s="622"/>
      <c r="H855" s="238">
        <v>232.7</v>
      </c>
      <c r="I855" s="236"/>
      <c r="J855" s="757"/>
    </row>
    <row r="856" spans="1:10" s="79" customFormat="1" ht="27">
      <c r="A856" s="966" t="str">
        <f>'ПРИЛОЖЕНИЕ № 5 (расх)'!A940</f>
        <v>Расходы на организацию отдыха и оздоровление детей в лагерях дневного пребывания</v>
      </c>
      <c r="B856" s="163"/>
      <c r="C856" s="967" t="s">
        <v>19</v>
      </c>
      <c r="D856" s="730" t="s">
        <v>19</v>
      </c>
      <c r="E856" s="496" t="str">
        <f>'ПРИЛОЖЕНИЕ № 5 (расх)'!E941</f>
        <v>0400И</v>
      </c>
      <c r="F856" s="497" t="s">
        <v>120</v>
      </c>
      <c r="G856" s="730"/>
      <c r="H856" s="201">
        <v>89</v>
      </c>
      <c r="I856" s="84">
        <f>I858</f>
        <v>70</v>
      </c>
      <c r="J856" s="81"/>
    </row>
    <row r="857" spans="1:10" s="79" customFormat="1" ht="25.5">
      <c r="A857" s="1042" t="str">
        <f>'ПРИЛОЖЕНИЕ № 5 (расх)'!A941</f>
        <v>Закупка товаров, работ и услуг для обеспечения государственных (муниципальных) нужд</v>
      </c>
      <c r="B857" s="163"/>
      <c r="C857" s="83" t="s">
        <v>19</v>
      </c>
      <c r="D857" s="590" t="s">
        <v>19</v>
      </c>
      <c r="E857" s="641" t="str">
        <f>'ПРИЛОЖЕНИЕ № 5 (расх)'!E941</f>
        <v>0400И</v>
      </c>
      <c r="F857" s="702" t="str">
        <f>'ПРИЛОЖЕНИЕ № 5 (расх)'!F941</f>
        <v>73210</v>
      </c>
      <c r="G857" s="728" t="str">
        <f>'ПРИЛОЖЕНИЕ № 5 (расх)'!G941</f>
        <v>200</v>
      </c>
      <c r="H857" s="202">
        <v>89</v>
      </c>
      <c r="I857" s="92"/>
      <c r="J857" s="81"/>
    </row>
    <row r="858" spans="1:10" s="79" customFormat="1" ht="25.5">
      <c r="A858" s="311" t="s">
        <v>98</v>
      </c>
      <c r="B858" s="163"/>
      <c r="C858" s="83" t="s">
        <v>19</v>
      </c>
      <c r="D858" s="590" t="s">
        <v>19</v>
      </c>
      <c r="E858" s="486" t="str">
        <f>'ПРИЛОЖЕНИЕ № 5 (расх)'!E943</f>
        <v>0400И</v>
      </c>
      <c r="F858" s="487" t="s">
        <v>120</v>
      </c>
      <c r="G858" s="590" t="s">
        <v>99</v>
      </c>
      <c r="H858" s="237">
        <v>89</v>
      </c>
      <c r="I858" s="92">
        <v>70</v>
      </c>
      <c r="J858" s="81"/>
    </row>
    <row r="859" spans="1:10" s="76" customFormat="1" ht="27">
      <c r="A859" s="336" t="str">
        <f>'ПРИЛОЖЕНИЕ № 5 (расх)'!A943</f>
        <v>Софинанирование субсидии на организацию отдыха и оздоровление детей в лагерях дневного пребывания</v>
      </c>
      <c r="B859" s="420"/>
      <c r="C859" s="82" t="s">
        <v>19</v>
      </c>
      <c r="D859" s="623" t="s">
        <v>19</v>
      </c>
      <c r="E859" s="485" t="str">
        <f>'ПРИЛОЖЕНИЕ № 5 (расх)'!E943</f>
        <v>0400И</v>
      </c>
      <c r="F859" s="484" t="s">
        <v>150</v>
      </c>
      <c r="G859" s="623"/>
      <c r="H859" s="236">
        <v>143.7</v>
      </c>
      <c r="I859" s="84">
        <f>I863</f>
        <v>333.6</v>
      </c>
      <c r="J859" s="75"/>
    </row>
    <row r="860" spans="1:10" s="79" customFormat="1" ht="38.25">
      <c r="A860" s="538" t="str">
        <f>'ПРИЛОЖЕНИЕ № 5 (расх)'!A944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60" s="396"/>
      <c r="C860" s="83" t="s">
        <v>19</v>
      </c>
      <c r="D860" s="590" t="s">
        <v>19</v>
      </c>
      <c r="E860" s="488" t="str">
        <f>'ПРИЛОЖЕНИЕ № 5 (расх)'!E944</f>
        <v>0400И</v>
      </c>
      <c r="F860" s="498" t="str">
        <f>'ПРИЛОЖЕНИЕ № 5 (расх)'!F944</f>
        <v>S3210</v>
      </c>
      <c r="G860" s="590" t="str">
        <f>'ПРИЛОЖЕНИЕ № 5 (расх)'!G944</f>
        <v>100</v>
      </c>
      <c r="H860" s="237">
        <v>16.6</v>
      </c>
      <c r="I860" s="92"/>
      <c r="J860" s="89"/>
    </row>
    <row r="861" spans="1:10" s="76" customFormat="1" ht="13.5">
      <c r="A861" s="321" t="s">
        <v>121</v>
      </c>
      <c r="B861" s="420"/>
      <c r="C861" s="83" t="s">
        <v>19</v>
      </c>
      <c r="D861" s="590" t="s">
        <v>19</v>
      </c>
      <c r="E861" s="486" t="str">
        <f>'ПРИЛОЖЕНИЕ № 5 (расх)'!E945</f>
        <v>0400И</v>
      </c>
      <c r="F861" s="487" t="s">
        <v>150</v>
      </c>
      <c r="G861" s="590" t="s">
        <v>122</v>
      </c>
      <c r="H861" s="237">
        <v>16.6</v>
      </c>
      <c r="I861" s="84"/>
      <c r="J861" s="75"/>
    </row>
    <row r="862" spans="1:10" s="76" customFormat="1" ht="25.5">
      <c r="A862" s="924" t="str">
        <f>'ПРИЛОЖЕНИЕ № 5 (расх)'!A946</f>
        <v>Закупка товаров, работ и услуг для обеспечения государственных (муниципальных) нужд</v>
      </c>
      <c r="B862" s="420"/>
      <c r="C862" s="83" t="s">
        <v>19</v>
      </c>
      <c r="D862" s="590" t="s">
        <v>19</v>
      </c>
      <c r="E862" s="504" t="str">
        <f>'ПРИЛОЖЕНИЕ № 5 (расх)'!E946</f>
        <v>0400И</v>
      </c>
      <c r="F862" s="503" t="str">
        <f>'ПРИЛОЖЕНИЕ № 5 (расх)'!F946</f>
        <v>S3210</v>
      </c>
      <c r="G862" s="902" t="str">
        <f>'ПРИЛОЖЕНИЕ № 5 (расх)'!G946</f>
        <v>200</v>
      </c>
      <c r="H862" s="932">
        <v>127.1</v>
      </c>
      <c r="I862" s="84"/>
      <c r="J862" s="75"/>
    </row>
    <row r="863" spans="1:10" s="76" customFormat="1" ht="25.5">
      <c r="A863" s="933" t="s">
        <v>98</v>
      </c>
      <c r="B863" s="420"/>
      <c r="C863" s="901" t="s">
        <v>19</v>
      </c>
      <c r="D863" s="902" t="s">
        <v>19</v>
      </c>
      <c r="E863" s="504" t="str">
        <f>'ПРИЛОЖЕНИЕ № 5 (расх)'!E947</f>
        <v>0400И</v>
      </c>
      <c r="F863" s="503" t="s">
        <v>150</v>
      </c>
      <c r="G863" s="902" t="s">
        <v>99</v>
      </c>
      <c r="H863" s="932">
        <v>127.1</v>
      </c>
      <c r="I863" s="92">
        <v>333.6</v>
      </c>
      <c r="J863" s="75"/>
    </row>
    <row r="864" spans="1:10" s="76" customFormat="1" ht="25.5">
      <c r="A864" s="315" t="str">
        <f>'ПРИЛОЖЕНИЕ № 5 (расх)'!A1251</f>
        <v>Организация отдыха и оздоровление детей в лагерях дневного пребывания на базе учреждений спорта</v>
      </c>
      <c r="B864" s="845"/>
      <c r="C864" s="196" t="s">
        <v>19</v>
      </c>
      <c r="D864" s="622" t="s">
        <v>19</v>
      </c>
      <c r="E864" s="499" t="str">
        <f>'ПРИЛОЖЕНИЕ № 5 (расх)'!E1251</f>
        <v>0400С</v>
      </c>
      <c r="F864" s="500" t="str">
        <f>'ПРИЛОЖЕНИЕ № 5 (расх)'!F1251</f>
        <v>00000</v>
      </c>
      <c r="G864" s="622"/>
      <c r="H864" s="238">
        <v>313.3</v>
      </c>
      <c r="I864" s="237"/>
      <c r="J864" s="757"/>
    </row>
    <row r="865" spans="1:10" s="79" customFormat="1" ht="27">
      <c r="A865" s="966" t="str">
        <f>'ПРИЛОЖЕНИЕ № 5 (расх)'!A1252</f>
        <v>Расходы на организацию отдыха и оздоровление детей в лагерях дневного пребывания</v>
      </c>
      <c r="B865" s="163"/>
      <c r="C865" s="967" t="s">
        <v>19</v>
      </c>
      <c r="D865" s="730" t="s">
        <v>19</v>
      </c>
      <c r="E865" s="496" t="str">
        <f>'ПРИЛОЖЕНИЕ № 5 (расх)'!E1252</f>
        <v>0400С</v>
      </c>
      <c r="F865" s="497" t="s">
        <v>120</v>
      </c>
      <c r="G865" s="1002"/>
      <c r="H865" s="201">
        <v>119</v>
      </c>
      <c r="I865" s="92"/>
      <c r="J865" s="81"/>
    </row>
    <row r="866" spans="1:10" s="79" customFormat="1" ht="25.5">
      <c r="A866" s="1071" t="str">
        <f>'ПРИЛОЖЕНИЕ № 5 (расх)'!A1253</f>
        <v>Закупка товаров, работ и услуг для обеспечения государственных (муниципальных) нужд</v>
      </c>
      <c r="B866" s="85"/>
      <c r="C866" s="83" t="s">
        <v>19</v>
      </c>
      <c r="D866" s="590" t="s">
        <v>19</v>
      </c>
      <c r="E866" s="641" t="str">
        <f>'ПРИЛОЖЕНИЕ № 5 (расх)'!E1253</f>
        <v>0400С</v>
      </c>
      <c r="F866" s="702" t="str">
        <f>'ПРИЛОЖЕНИЕ № 5 (расх)'!F1253</f>
        <v>73210</v>
      </c>
      <c r="G866" s="728" t="str">
        <f>'ПРИЛОЖЕНИЕ № 5 (расх)'!G1253</f>
        <v>200</v>
      </c>
      <c r="H866" s="202">
        <v>119</v>
      </c>
      <c r="I866" s="92"/>
      <c r="J866" s="81"/>
    </row>
    <row r="867" spans="1:10" s="79" customFormat="1" ht="25.5">
      <c r="A867" s="311" t="s">
        <v>98</v>
      </c>
      <c r="B867" s="163"/>
      <c r="C867" s="83" t="s">
        <v>19</v>
      </c>
      <c r="D867" s="590" t="s">
        <v>19</v>
      </c>
      <c r="E867" s="486" t="str">
        <f>'ПРИЛОЖЕНИЕ № 5 (расх)'!E1254</f>
        <v>0400С</v>
      </c>
      <c r="F867" s="487" t="s">
        <v>120</v>
      </c>
      <c r="G867" s="590" t="s">
        <v>99</v>
      </c>
      <c r="H867" s="237">
        <v>119</v>
      </c>
      <c r="I867" s="92"/>
      <c r="J867" s="81"/>
    </row>
    <row r="868" spans="1:10" s="76" customFormat="1" ht="27">
      <c r="A868" s="290" t="str">
        <f>'ПРИЛОЖЕНИЕ № 5 (расх)'!A1255</f>
        <v>Софинанирование субсидии на организацию отдыха и оздоровление детей в лагерях дневного пребывания</v>
      </c>
      <c r="B868" s="420"/>
      <c r="C868" s="82" t="s">
        <v>19</v>
      </c>
      <c r="D868" s="623" t="s">
        <v>19</v>
      </c>
      <c r="E868" s="485" t="str">
        <f>'ПРИЛОЖЕНИЕ № 5 (расх)'!E1255</f>
        <v>0400С</v>
      </c>
      <c r="F868" s="491" t="s">
        <v>150</v>
      </c>
      <c r="G868" s="667"/>
      <c r="H868" s="236">
        <v>194.3</v>
      </c>
      <c r="I868" s="92"/>
      <c r="J868" s="75"/>
    </row>
    <row r="869" spans="1:10" s="76" customFormat="1" ht="25.5">
      <c r="A869" s="321" t="str">
        <f>'ПРИЛОЖЕНИЕ № 5 (расх)'!A1258</f>
        <v>Закупка товаров, работ и услуг для обеспечения государственных (муниципальных) нужд</v>
      </c>
      <c r="B869" s="396"/>
      <c r="C869" s="83" t="s">
        <v>19</v>
      </c>
      <c r="D869" s="590" t="s">
        <v>19</v>
      </c>
      <c r="E869" s="488" t="str">
        <f>'ПРИЛОЖЕНИЕ № 5 (расх)'!E1256</f>
        <v>0400С</v>
      </c>
      <c r="F869" s="487" t="str">
        <f>'ПРИЛОЖЕНИЕ № 5 (расх)'!F1256</f>
        <v>S3210</v>
      </c>
      <c r="G869" s="590" t="str">
        <f>'ПРИЛОЖЕНИЕ № 5 (расх)'!G1256</f>
        <v>100</v>
      </c>
      <c r="H869" s="237">
        <v>24</v>
      </c>
      <c r="I869" s="92"/>
      <c r="J869" s="75"/>
    </row>
    <row r="870" spans="1:10" s="76" customFormat="1" ht="13.5">
      <c r="A870" s="321" t="s">
        <v>121</v>
      </c>
      <c r="B870" s="420"/>
      <c r="C870" s="83" t="s">
        <v>19</v>
      </c>
      <c r="D870" s="590" t="s">
        <v>19</v>
      </c>
      <c r="E870" s="486" t="str">
        <f>'ПРИЛОЖЕНИЕ № 5 (расх)'!E1257</f>
        <v>0400С</v>
      </c>
      <c r="F870" s="487" t="s">
        <v>150</v>
      </c>
      <c r="G870" s="590" t="s">
        <v>122</v>
      </c>
      <c r="H870" s="237">
        <v>24</v>
      </c>
      <c r="I870" s="92"/>
      <c r="J870" s="75"/>
    </row>
    <row r="871" spans="1:10" s="76" customFormat="1" ht="25.5">
      <c r="A871" s="924" t="str">
        <f>'ПРИЛОЖЕНИЕ № 5 (расх)'!A1258</f>
        <v>Закупка товаров, работ и услуг для обеспечения государственных (муниципальных) нужд</v>
      </c>
      <c r="B871" s="420"/>
      <c r="C871" s="901" t="s">
        <v>19</v>
      </c>
      <c r="D871" s="902" t="s">
        <v>19</v>
      </c>
      <c r="E871" s="504" t="str">
        <f>'ПРИЛОЖЕНИЕ № 5 (расх)'!E1258</f>
        <v>0400С</v>
      </c>
      <c r="F871" s="503" t="str">
        <f>'ПРИЛОЖЕНИЕ № 5 (расх)'!F1258</f>
        <v>S3210</v>
      </c>
      <c r="G871" s="902" t="str">
        <f>'ПРИЛОЖЕНИЕ № 5 (расх)'!G1258</f>
        <v>200</v>
      </c>
      <c r="H871" s="932">
        <v>170.3</v>
      </c>
      <c r="I871" s="92"/>
      <c r="J871" s="75"/>
    </row>
    <row r="872" spans="1:10" s="76" customFormat="1" ht="25.5">
      <c r="A872" s="690" t="s">
        <v>98</v>
      </c>
      <c r="B872" s="420"/>
      <c r="C872" s="901" t="s">
        <v>19</v>
      </c>
      <c r="D872" s="902" t="s">
        <v>19</v>
      </c>
      <c r="E872" s="504" t="str">
        <f>'ПРИЛОЖЕНИЕ № 5 (расх)'!E1259</f>
        <v>0400С</v>
      </c>
      <c r="F872" s="503" t="s">
        <v>150</v>
      </c>
      <c r="G872" s="902" t="s">
        <v>99</v>
      </c>
      <c r="H872" s="932">
        <v>170.3</v>
      </c>
      <c r="I872" s="92"/>
      <c r="J872" s="75"/>
    </row>
    <row r="873" spans="1:10" s="76" customFormat="1" ht="25.5">
      <c r="A873" s="1038" t="str">
        <f>'ПРИЛОЖЕНИЕ № 5 (расх)'!A948</f>
        <v>Организация отдыха и оздоровление детей в лагерях дневного пребывания на базе учреждений дополнительного образования детей</v>
      </c>
      <c r="B873" s="845"/>
      <c r="C873" s="196" t="s">
        <v>19</v>
      </c>
      <c r="D873" s="622" t="s">
        <v>19</v>
      </c>
      <c r="E873" s="499" t="str">
        <f>'ПРИЛОЖЕНИЕ № 5 (расх)'!E948</f>
        <v>0400Ц</v>
      </c>
      <c r="F873" s="500" t="str">
        <f>'ПРИЛОЖЕНИЕ № 5 (расх)'!F948</f>
        <v>00000</v>
      </c>
      <c r="G873" s="622"/>
      <c r="H873" s="238">
        <v>1804.1</v>
      </c>
      <c r="I873" s="237"/>
      <c r="J873" s="757"/>
    </row>
    <row r="874" spans="1:10" s="79" customFormat="1" ht="27">
      <c r="A874" s="966" t="str">
        <f>'ПРИЛОЖЕНИЕ № 5 (расх)'!A949</f>
        <v>Расходы на организацию отдыха и оздоровление детей в лагерях дневного пребывания</v>
      </c>
      <c r="B874" s="163"/>
      <c r="C874" s="967" t="s">
        <v>19</v>
      </c>
      <c r="D874" s="730" t="s">
        <v>19</v>
      </c>
      <c r="E874" s="496" t="str">
        <f>'ПРИЛОЖЕНИЕ № 5 (расх)'!E950</f>
        <v>0400Ц</v>
      </c>
      <c r="F874" s="497" t="s">
        <v>120</v>
      </c>
      <c r="G874" s="730"/>
      <c r="H874" s="201">
        <v>572</v>
      </c>
      <c r="I874" s="84">
        <f>I876</f>
        <v>220</v>
      </c>
      <c r="J874" s="81"/>
    </row>
    <row r="875" spans="1:10" s="79" customFormat="1" ht="25.5">
      <c r="A875" s="1042" t="str">
        <f>'ПРИЛОЖЕНИЕ № 5 (расх)'!A950</f>
        <v>Закупка товаров, работ и услуг для обеспечения государственных (муниципальных) нужд</v>
      </c>
      <c r="B875" s="163"/>
      <c r="C875" s="83" t="s">
        <v>19</v>
      </c>
      <c r="D875" s="590" t="s">
        <v>19</v>
      </c>
      <c r="E875" s="641" t="str">
        <f>'ПРИЛОЖЕНИЕ № 5 (расх)'!E950</f>
        <v>0400Ц</v>
      </c>
      <c r="F875" s="702" t="str">
        <f>'ПРИЛОЖЕНИЕ № 5 (расх)'!F950</f>
        <v>73210</v>
      </c>
      <c r="G875" s="728" t="str">
        <f>'ПРИЛОЖЕНИЕ № 5 (расх)'!G950</f>
        <v>200</v>
      </c>
      <c r="H875" s="202">
        <v>572</v>
      </c>
      <c r="I875" s="84"/>
      <c r="J875" s="81"/>
    </row>
    <row r="876" spans="1:10" s="79" customFormat="1" ht="25.5">
      <c r="A876" s="321" t="s">
        <v>98</v>
      </c>
      <c r="B876" s="163"/>
      <c r="C876" s="83" t="s">
        <v>19</v>
      </c>
      <c r="D876" s="590" t="s">
        <v>19</v>
      </c>
      <c r="E876" s="486" t="str">
        <f>'ПРИЛОЖЕНИЕ № 5 (расх)'!E952</f>
        <v>0400Ц</v>
      </c>
      <c r="F876" s="487" t="s">
        <v>120</v>
      </c>
      <c r="G876" s="590" t="s">
        <v>99</v>
      </c>
      <c r="H876" s="237">
        <v>572</v>
      </c>
      <c r="I876" s="92">
        <v>220</v>
      </c>
      <c r="J876" s="81"/>
    </row>
    <row r="877" spans="1:10" s="76" customFormat="1" ht="27">
      <c r="A877" s="737" t="str">
        <f>'ПРИЛОЖЕНИЕ № 5 (расх)'!A952</f>
        <v>Софинанирование субсидии на организацию отдыха и оздоровление детей в лагерях дневного пребывания</v>
      </c>
      <c r="B877" s="420"/>
      <c r="C877" s="83" t="s">
        <v>19</v>
      </c>
      <c r="D877" s="590" t="s">
        <v>19</v>
      </c>
      <c r="E877" s="485" t="str">
        <f>'ПРИЛОЖЕНИЕ № 5 (расх)'!E952</f>
        <v>0400Ц</v>
      </c>
      <c r="F877" s="484" t="s">
        <v>150</v>
      </c>
      <c r="G877" s="623"/>
      <c r="H877" s="236">
        <v>1232.1</v>
      </c>
      <c r="I877" s="92"/>
      <c r="J877" s="75"/>
    </row>
    <row r="878" spans="1:10" s="76" customFormat="1" ht="38.25">
      <c r="A878" s="1072" t="str">
        <f>'ПРИЛОЖЕНИЕ № 5 (расх)'!A953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78" s="396"/>
      <c r="C878" s="83" t="s">
        <v>19</v>
      </c>
      <c r="D878" s="590" t="s">
        <v>19</v>
      </c>
      <c r="E878" s="488" t="str">
        <f>'ПРИЛОЖЕНИЕ № 5 (расх)'!E953</f>
        <v>0400Ц</v>
      </c>
      <c r="F878" s="498" t="str">
        <f>'ПРИЛОЖЕНИЕ № 5 (расх)'!F953</f>
        <v>S3210</v>
      </c>
      <c r="G878" s="590" t="str">
        <f>'ПРИЛОЖЕНИЕ № 5 (расх)'!G953</f>
        <v>100</v>
      </c>
      <c r="H878" s="237">
        <v>40</v>
      </c>
      <c r="I878" s="92"/>
      <c r="J878" s="75"/>
    </row>
    <row r="879" spans="1:10" s="76" customFormat="1" ht="13.5">
      <c r="A879" s="321" t="s">
        <v>121</v>
      </c>
      <c r="B879" s="420"/>
      <c r="C879" s="83" t="s">
        <v>19</v>
      </c>
      <c r="D879" s="590" t="s">
        <v>19</v>
      </c>
      <c r="E879" s="486" t="str">
        <f>'ПРИЛОЖЕНИЕ № 5 (расх)'!E954</f>
        <v>0400Ц</v>
      </c>
      <c r="F879" s="487" t="s">
        <v>150</v>
      </c>
      <c r="G879" s="590" t="s">
        <v>122</v>
      </c>
      <c r="H879" s="237">
        <v>40</v>
      </c>
      <c r="I879" s="92"/>
      <c r="J879" s="75"/>
    </row>
    <row r="880" spans="1:10" s="76" customFormat="1" ht="25.5">
      <c r="A880" s="924" t="str">
        <f>'ПРИЛОЖЕНИЕ № 5 (расх)'!A955</f>
        <v>Закупка товаров, работ и услуг для обеспечения государственных (муниципальных) нужд</v>
      </c>
      <c r="B880" s="420"/>
      <c r="C880" s="83" t="s">
        <v>19</v>
      </c>
      <c r="D880" s="590" t="s">
        <v>19</v>
      </c>
      <c r="E880" s="504" t="str">
        <f>'ПРИЛОЖЕНИЕ № 5 (расх)'!E955</f>
        <v>0400Ц</v>
      </c>
      <c r="F880" s="503" t="str">
        <f>'ПРИЛОЖЕНИЕ № 5 (расх)'!F955</f>
        <v>S3210</v>
      </c>
      <c r="G880" s="902" t="str">
        <f>'ПРИЛОЖЕНИЕ № 5 (расх)'!G955</f>
        <v>200</v>
      </c>
      <c r="H880" s="932">
        <v>1192.1</v>
      </c>
      <c r="I880" s="92"/>
      <c r="J880" s="75"/>
    </row>
    <row r="881" spans="1:10" s="76" customFormat="1" ht="25.5">
      <c r="A881" s="924" t="s">
        <v>98</v>
      </c>
      <c r="B881" s="420"/>
      <c r="C881" s="901" t="s">
        <v>19</v>
      </c>
      <c r="D881" s="902" t="s">
        <v>19</v>
      </c>
      <c r="E881" s="504" t="str">
        <f>'ПРИЛОЖЕНИЕ № 5 (расх)'!E956</f>
        <v>0400Ц</v>
      </c>
      <c r="F881" s="503" t="s">
        <v>150</v>
      </c>
      <c r="G881" s="902" t="s">
        <v>99</v>
      </c>
      <c r="H881" s="932">
        <v>1192.1</v>
      </c>
      <c r="I881" s="92"/>
      <c r="J881" s="75"/>
    </row>
    <row r="882" spans="1:10" s="76" customFormat="1" ht="25.5">
      <c r="A882" s="801" t="str">
        <f>'ПРИЛОЖЕНИЕ № 5 (расх)'!A957</f>
        <v>Организация отдыха и оздоровление детей в лагерях дневного пребывания на базе средних школ</v>
      </c>
      <c r="B882" s="845"/>
      <c r="C882" s="196" t="s">
        <v>19</v>
      </c>
      <c r="D882" s="622" t="s">
        <v>19</v>
      </c>
      <c r="E882" s="499" t="str">
        <f>'ПРИЛОЖЕНИЕ № 5 (расх)'!E957</f>
        <v>0400Ш</v>
      </c>
      <c r="F882" s="500" t="str">
        <f>'ПРИЛОЖЕНИЕ № 5 (расх)'!F957</f>
        <v>00000</v>
      </c>
      <c r="G882" s="622"/>
      <c r="H882" s="238">
        <v>737.2</v>
      </c>
      <c r="I882" s="237"/>
      <c r="J882" s="757"/>
    </row>
    <row r="883" spans="1:10" s="79" customFormat="1" ht="27" hidden="1">
      <c r="A883" s="966" t="str">
        <f>'ПРИЛОЖЕНИЕ № 5 (расх)'!A958</f>
        <v>Расходы на организацию отдыха и оздоровление детей в лагерях дневного пребывания</v>
      </c>
      <c r="B883" s="163"/>
      <c r="C883" s="967" t="s">
        <v>19</v>
      </c>
      <c r="D883" s="730" t="s">
        <v>19</v>
      </c>
      <c r="E883" s="496" t="str">
        <f>'ПРИЛОЖЕНИЕ № 5 (расх)'!E959</f>
        <v>0400Ш</v>
      </c>
      <c r="F883" s="497" t="s">
        <v>120</v>
      </c>
      <c r="G883" s="730"/>
      <c r="H883" s="201">
        <v>0</v>
      </c>
      <c r="I883" s="84">
        <f>I885</f>
        <v>333.3</v>
      </c>
      <c r="J883" s="81"/>
    </row>
    <row r="884" spans="1:10" s="79" customFormat="1" ht="25.5" hidden="1">
      <c r="A884" s="1073" t="str">
        <f>'ПРИЛОЖЕНИЕ № 5 (расх)'!A959</f>
        <v>Предоставление субсидий бюджетным, автономным учреждениям и иным некоммерческим организациям</v>
      </c>
      <c r="B884" s="163"/>
      <c r="C884" s="83" t="s">
        <v>19</v>
      </c>
      <c r="D884" s="590" t="s">
        <v>19</v>
      </c>
      <c r="E884" s="641" t="str">
        <f>'ПРИЛОЖЕНИЕ № 5 (расх)'!E959</f>
        <v>0400Ш</v>
      </c>
      <c r="F884" s="702" t="str">
        <f>'ПРИЛОЖЕНИЕ № 5 (расх)'!F959</f>
        <v>73210</v>
      </c>
      <c r="G884" s="728" t="str">
        <f>'ПРИЛОЖЕНИЕ № 5 (расх)'!G959</f>
        <v>600</v>
      </c>
      <c r="H884" s="202">
        <v>0</v>
      </c>
      <c r="I884" s="84"/>
      <c r="J884" s="81"/>
    </row>
    <row r="885" spans="1:10" s="79" customFormat="1" ht="12.75" hidden="1">
      <c r="A885" s="335" t="s">
        <v>108</v>
      </c>
      <c r="B885" s="163"/>
      <c r="C885" s="83" t="s">
        <v>19</v>
      </c>
      <c r="D885" s="590" t="s">
        <v>19</v>
      </c>
      <c r="E885" s="486" t="str">
        <f>'ПРИЛОЖЕНИЕ № 5 (расх)'!E961</f>
        <v>0400Ш</v>
      </c>
      <c r="F885" s="487" t="s">
        <v>120</v>
      </c>
      <c r="G885" s="590" t="s">
        <v>109</v>
      </c>
      <c r="H885" s="237">
        <v>0</v>
      </c>
      <c r="I885" s="92">
        <v>333.3</v>
      </c>
      <c r="J885" s="81"/>
    </row>
    <row r="886" spans="1:10" s="78" customFormat="1" ht="27">
      <c r="A886" s="336" t="str">
        <f>'ПРИЛОЖЕНИЕ № 5 (расх)'!A961</f>
        <v>Софинанирование субсидии на организацию отдыха и оздоровление детей в лагерях дневного пребывания</v>
      </c>
      <c r="B886" s="421"/>
      <c r="C886" s="82" t="s">
        <v>19</v>
      </c>
      <c r="D886" s="623" t="s">
        <v>19</v>
      </c>
      <c r="E886" s="485" t="str">
        <f>'ПРИЛОЖЕНИЕ № 5 (расх)'!E961</f>
        <v>0400Ш</v>
      </c>
      <c r="F886" s="484" t="s">
        <v>150</v>
      </c>
      <c r="G886" s="623"/>
      <c r="H886" s="236">
        <v>737.2</v>
      </c>
      <c r="I886" s="84">
        <f>I888</f>
        <v>0</v>
      </c>
      <c r="J886" s="77">
        <f>I886/H886</f>
        <v>0</v>
      </c>
    </row>
    <row r="887" spans="1:10" s="78" customFormat="1" ht="25.5">
      <c r="A887" s="1074" t="str">
        <f>'ПРИЛОЖЕНИЕ № 5 (расх)'!A962</f>
        <v>Предоставление субсидий бюджетным, автономным учреждениям и иным некоммерческим организациям</v>
      </c>
      <c r="B887" s="396"/>
      <c r="C887" s="901" t="s">
        <v>19</v>
      </c>
      <c r="D887" s="902" t="s">
        <v>19</v>
      </c>
      <c r="E887" s="708" t="str">
        <f>'ПРИЛОЖЕНИЕ № 5 (расх)'!E962</f>
        <v>0400Ш</v>
      </c>
      <c r="F887" s="709" t="str">
        <f>'ПРИЛОЖЕНИЕ № 5 (расх)'!F962</f>
        <v>S3210</v>
      </c>
      <c r="G887" s="902" t="str">
        <f>'ПРИЛОЖЕНИЕ № 5 (расх)'!G962</f>
        <v>600</v>
      </c>
      <c r="H887" s="932">
        <v>737.2</v>
      </c>
      <c r="I887" s="84"/>
      <c r="J887" s="77"/>
    </row>
    <row r="888" spans="1:10" s="79" customFormat="1" ht="13.5">
      <c r="A888" s="933" t="s">
        <v>108</v>
      </c>
      <c r="B888" s="396"/>
      <c r="C888" s="901" t="s">
        <v>19</v>
      </c>
      <c r="D888" s="902" t="s">
        <v>19</v>
      </c>
      <c r="E888" s="504" t="str">
        <f>'ПРИЛОЖЕНИЕ № 5 (расх)'!E963</f>
        <v>0400Ш</v>
      </c>
      <c r="F888" s="503" t="s">
        <v>150</v>
      </c>
      <c r="G888" s="902" t="s">
        <v>109</v>
      </c>
      <c r="H888" s="932">
        <v>737.2</v>
      </c>
      <c r="I888" s="84"/>
      <c r="J888" s="89">
        <f>I888/H888</f>
        <v>0</v>
      </c>
    </row>
    <row r="889" spans="1:10" s="79" customFormat="1" ht="25.5">
      <c r="A889" s="1034" t="str">
        <f>'ПРИЛОЖЕНИЕ № 5 (расх)'!A964</f>
        <v>Организация отдыха и оздоровление детей в лагерях дневного пребывания на базе дошкольных учреждений комбинированного вида</v>
      </c>
      <c r="B889" s="845"/>
      <c r="C889" s="196" t="s">
        <v>19</v>
      </c>
      <c r="D889" s="622" t="s">
        <v>19</v>
      </c>
      <c r="E889" s="499" t="str">
        <f>'ПРИЛОЖЕНИЕ № 5 (расх)'!E964</f>
        <v>04006</v>
      </c>
      <c r="F889" s="500" t="str">
        <f>'ПРИЛОЖЕНИЕ № 5 (расх)'!F964</f>
        <v>00000</v>
      </c>
      <c r="G889" s="622"/>
      <c r="H889" s="238">
        <v>665.8</v>
      </c>
      <c r="I889" s="236"/>
      <c r="J889" s="81"/>
    </row>
    <row r="890" spans="1:10" s="79" customFormat="1" ht="27">
      <c r="A890" s="966" t="str">
        <f>'ПРИЛОЖЕНИЕ № 5 (расх)'!A965</f>
        <v>Расходы на организацию отдыха и оздоровление детей в лагерях дневного пребывания</v>
      </c>
      <c r="B890" s="163"/>
      <c r="C890" s="967" t="s">
        <v>19</v>
      </c>
      <c r="D890" s="730" t="s">
        <v>19</v>
      </c>
      <c r="E890" s="496" t="str">
        <f>'ПРИЛОЖЕНИЕ № 5 (расх)'!E966</f>
        <v>04006</v>
      </c>
      <c r="F890" s="497" t="s">
        <v>120</v>
      </c>
      <c r="G890" s="730"/>
      <c r="H890" s="201">
        <v>219</v>
      </c>
      <c r="I890" s="84">
        <f>I892</f>
        <v>240</v>
      </c>
      <c r="J890" s="81"/>
    </row>
    <row r="891" spans="1:10" s="79" customFormat="1" ht="25.5">
      <c r="A891" s="1073" t="str">
        <f>'ПРИЛОЖЕНИЕ № 5 (расх)'!A966</f>
        <v>Предоставление субсидий бюджетным, автономным учреждениям и иным некоммерческим организациям</v>
      </c>
      <c r="B891" s="163"/>
      <c r="C891" s="83" t="s">
        <v>19</v>
      </c>
      <c r="D891" s="590" t="s">
        <v>19</v>
      </c>
      <c r="E891" s="641" t="str">
        <f>'ПРИЛОЖЕНИЕ № 5 (расх)'!E966</f>
        <v>04006</v>
      </c>
      <c r="F891" s="702" t="str">
        <f>'ПРИЛОЖЕНИЕ № 5 (расх)'!F966</f>
        <v>73210</v>
      </c>
      <c r="G891" s="728" t="str">
        <f>'ПРИЛОЖЕНИЕ № 5 (расх)'!G966</f>
        <v>600</v>
      </c>
      <c r="H891" s="202">
        <v>219</v>
      </c>
      <c r="I891" s="84"/>
      <c r="J891" s="81"/>
    </row>
    <row r="892" spans="1:10" s="79" customFormat="1" ht="12.75">
      <c r="A892" s="335" t="s">
        <v>108</v>
      </c>
      <c r="B892" s="163"/>
      <c r="C892" s="83" t="s">
        <v>19</v>
      </c>
      <c r="D892" s="590" t="s">
        <v>19</v>
      </c>
      <c r="E892" s="486" t="str">
        <f>'ПРИЛОЖЕНИЕ № 5 (расх)'!E968</f>
        <v>04006</v>
      </c>
      <c r="F892" s="487" t="s">
        <v>120</v>
      </c>
      <c r="G892" s="590" t="s">
        <v>109</v>
      </c>
      <c r="H892" s="237">
        <v>219</v>
      </c>
      <c r="I892" s="92">
        <v>240</v>
      </c>
      <c r="J892" s="81"/>
    </row>
    <row r="893" spans="1:10" s="79" customFormat="1" ht="27">
      <c r="A893" s="336" t="str">
        <f>'ПРИЛОЖЕНИЕ № 5 (расх)'!A968</f>
        <v>Софинанирование субсидии на организацию отдыха и оздоровление детей в лагерях дневного пребывания</v>
      </c>
      <c r="B893" s="396"/>
      <c r="C893" s="82" t="s">
        <v>19</v>
      </c>
      <c r="D893" s="623" t="s">
        <v>19</v>
      </c>
      <c r="E893" s="485" t="str">
        <f>'ПРИЛОЖЕНИЕ № 5 (расх)'!E968</f>
        <v>04006</v>
      </c>
      <c r="F893" s="484" t="s">
        <v>150</v>
      </c>
      <c r="G893" s="623"/>
      <c r="H893" s="236">
        <v>446.8</v>
      </c>
      <c r="I893" s="84">
        <f>I895</f>
        <v>0</v>
      </c>
      <c r="J893" s="89"/>
    </row>
    <row r="894" spans="1:10" s="79" customFormat="1" ht="25.5">
      <c r="A894" s="1074" t="str">
        <f>'ПРИЛОЖЕНИЕ № 5 (расх)'!A969</f>
        <v>Предоставление субсидий бюджетным, автономным учреждениям и иным некоммерческим организациям</v>
      </c>
      <c r="B894" s="396"/>
      <c r="C894" s="901" t="s">
        <v>19</v>
      </c>
      <c r="D894" s="902" t="s">
        <v>19</v>
      </c>
      <c r="E894" s="708" t="str">
        <f>'ПРИЛОЖЕНИЕ № 5 (расх)'!E969</f>
        <v>04006</v>
      </c>
      <c r="F894" s="709" t="str">
        <f>'ПРИЛОЖЕНИЕ № 5 (расх)'!F969</f>
        <v>S3210</v>
      </c>
      <c r="G894" s="902" t="str">
        <f>'ПРИЛОЖЕНИЕ № 5 (расх)'!G969</f>
        <v>600</v>
      </c>
      <c r="H894" s="932">
        <v>446.8</v>
      </c>
      <c r="I894" s="84"/>
      <c r="J894" s="89"/>
    </row>
    <row r="895" spans="1:10" s="79" customFormat="1" ht="12.75">
      <c r="A895" s="933" t="s">
        <v>108</v>
      </c>
      <c r="B895" s="163"/>
      <c r="C895" s="901" t="s">
        <v>19</v>
      </c>
      <c r="D895" s="902" t="s">
        <v>19</v>
      </c>
      <c r="E895" s="504" t="str">
        <f>'ПРИЛОЖЕНИЕ № 5 (расх)'!E970</f>
        <v>04006</v>
      </c>
      <c r="F895" s="503" t="s">
        <v>150</v>
      </c>
      <c r="G895" s="902" t="s">
        <v>109</v>
      </c>
      <c r="H895" s="932">
        <v>446.8</v>
      </c>
      <c r="I895" s="92"/>
      <c r="J895" s="89"/>
    </row>
    <row r="896" spans="1:10" s="79" customFormat="1" ht="25.5">
      <c r="A896" s="1034" t="str">
        <f>'ПРИЛОЖЕНИЕ № 5 (расх)'!A971</f>
        <v>Организация отдыха и оздоровление детей в лагерях дневного пребывания на базе дошкольных учреждений</v>
      </c>
      <c r="B896" s="844"/>
      <c r="C896" s="196" t="s">
        <v>19</v>
      </c>
      <c r="D896" s="622" t="s">
        <v>19</v>
      </c>
      <c r="E896" s="499" t="str">
        <f>'ПРИЛОЖЕНИЕ № 5 (расх)'!E971</f>
        <v>04008</v>
      </c>
      <c r="F896" s="500" t="str">
        <f>'ПРИЛОЖЕНИЕ № 5 (расх)'!F971</f>
        <v>00000</v>
      </c>
      <c r="G896" s="622"/>
      <c r="H896" s="238">
        <v>58.5</v>
      </c>
      <c r="I896" s="237"/>
      <c r="J896" s="89"/>
    </row>
    <row r="897" spans="1:10" s="79" customFormat="1" ht="27">
      <c r="A897" s="989" t="str">
        <f>'ПРИЛОЖЕНИЕ № 5 (расх)'!A972</f>
        <v>Софинанирование субсидии на организацию отдыха и оздоровление детей в лагерях дневного пребывания</v>
      </c>
      <c r="B897" s="163"/>
      <c r="C897" s="967" t="s">
        <v>19</v>
      </c>
      <c r="D897" s="730" t="s">
        <v>19</v>
      </c>
      <c r="E897" s="496" t="str">
        <f>'ПРИЛОЖЕНИЕ № 5 (расх)'!E972</f>
        <v>04008</v>
      </c>
      <c r="F897" s="497" t="s">
        <v>150</v>
      </c>
      <c r="G897" s="730"/>
      <c r="H897" s="201">
        <v>58.5</v>
      </c>
      <c r="I897" s="204"/>
      <c r="J897" s="89"/>
    </row>
    <row r="898" spans="1:10" s="79" customFormat="1" ht="25.5">
      <c r="A898" s="1075" t="str">
        <f>'ПРИЛОЖЕНИЕ № 5 (расх)'!A973</f>
        <v>Предоставление субсидий бюджетным, автономным учреждениям и иным некоммерческим организациям</v>
      </c>
      <c r="B898" s="163"/>
      <c r="C898" s="901" t="s">
        <v>19</v>
      </c>
      <c r="D898" s="902" t="s">
        <v>19</v>
      </c>
      <c r="E898" s="894" t="str">
        <f>'ПРИЛОЖЕНИЕ № 5 (расх)'!E973</f>
        <v>04008</v>
      </c>
      <c r="F898" s="1076" t="str">
        <f>'ПРИЛОЖЕНИЕ № 5 (расх)'!F973</f>
        <v>S3210</v>
      </c>
      <c r="G898" s="1077" t="str">
        <f>'ПРИЛОЖЕНИЕ № 5 (расх)'!G973</f>
        <v>600</v>
      </c>
      <c r="H898" s="209">
        <v>58.5</v>
      </c>
      <c r="I898" s="204"/>
      <c r="J898" s="89"/>
    </row>
    <row r="899" spans="1:10" s="79" customFormat="1" ht="12.75">
      <c r="A899" s="933" t="s">
        <v>108</v>
      </c>
      <c r="B899" s="396"/>
      <c r="C899" s="901" t="s">
        <v>19</v>
      </c>
      <c r="D899" s="902" t="s">
        <v>19</v>
      </c>
      <c r="E899" s="504" t="str">
        <f>'ПРИЛОЖЕНИЕ № 5 (расх)'!E974</f>
        <v>04008</v>
      </c>
      <c r="F899" s="503" t="s">
        <v>150</v>
      </c>
      <c r="G899" s="902" t="s">
        <v>109</v>
      </c>
      <c r="H899" s="932">
        <v>58.5</v>
      </c>
      <c r="I899" s="256"/>
      <c r="J899" s="89"/>
    </row>
    <row r="900" spans="1:10" s="79" customFormat="1" ht="25.5">
      <c r="A900" s="1034" t="str">
        <f>'ПРИЛОЖЕНИЕ № 5 (расх)'!A975</f>
        <v>Организация отдыха и оздоровление детей в лагерях дневного пребывания на базе учреждений образования</v>
      </c>
      <c r="B900" s="845"/>
      <c r="C900" s="196" t="s">
        <v>19</v>
      </c>
      <c r="D900" s="622" t="s">
        <v>19</v>
      </c>
      <c r="E900" s="499" t="str">
        <f>'ПРИЛОЖЕНИЕ № 5 (расх)'!E975</f>
        <v>0400У</v>
      </c>
      <c r="F900" s="500" t="str">
        <f>'ПРИЛОЖЕНИЕ № 5 (расх)'!F975</f>
        <v>00000</v>
      </c>
      <c r="G900" s="622"/>
      <c r="H900" s="238">
        <v>167.5</v>
      </c>
      <c r="I900" s="874"/>
      <c r="J900" s="89"/>
    </row>
    <row r="901" spans="1:10" s="79" customFormat="1" ht="27">
      <c r="A901" s="989" t="str">
        <f>'ПРИЛОЖЕНИЕ № 5 (расх)'!A976</f>
        <v>Софинанирование субсидии на организацию отдыха и оздоровление детей в лагерях дневного пребывания</v>
      </c>
      <c r="B901" s="419"/>
      <c r="C901" s="967" t="s">
        <v>19</v>
      </c>
      <c r="D901" s="730" t="s">
        <v>19</v>
      </c>
      <c r="E901" s="973" t="str">
        <f>'ПРИЛОЖЕНИЕ № 5 (расх)'!E976</f>
        <v>0400У</v>
      </c>
      <c r="F901" s="974" t="s">
        <v>150</v>
      </c>
      <c r="G901" s="730"/>
      <c r="H901" s="201">
        <v>167.5</v>
      </c>
      <c r="I901" s="256"/>
      <c r="J901" s="89"/>
    </row>
    <row r="902" spans="1:10" s="79" customFormat="1" ht="38.25">
      <c r="A902" s="538" t="str">
        <f>'ПРИЛОЖЕНИЕ № 5 (расх)'!A977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02" s="409"/>
      <c r="C902" s="83" t="s">
        <v>19</v>
      </c>
      <c r="D902" s="486" t="s">
        <v>19</v>
      </c>
      <c r="E902" s="708" t="str">
        <f>'ПРИЛОЖЕНИЕ № 5 (расх)'!E977</f>
        <v>0400У</v>
      </c>
      <c r="F902" s="709" t="str">
        <f>'ПРИЛОЖЕНИЕ № 5 (расх)'!F977</f>
        <v>S3210</v>
      </c>
      <c r="G902" s="487" t="str">
        <f>'ПРИЛОЖЕНИЕ № 5 (расх)'!G977</f>
        <v>100</v>
      </c>
      <c r="H902" s="92">
        <v>16</v>
      </c>
      <c r="I902" s="256"/>
      <c r="J902" s="89"/>
    </row>
    <row r="903" spans="1:10" s="79" customFormat="1" ht="12.75">
      <c r="A903" s="538" t="str">
        <f>'ПРИЛОЖЕНИЕ № 5 (расх)'!A978</f>
        <v>Расходы на выплаты персоналу казенных учреждений</v>
      </c>
      <c r="B903" s="409"/>
      <c r="C903" s="83" t="s">
        <v>19</v>
      </c>
      <c r="D903" s="486" t="s">
        <v>19</v>
      </c>
      <c r="E903" s="488" t="str">
        <f>'ПРИЛОЖЕНИЕ № 5 (расх)'!E978</f>
        <v>0400У</v>
      </c>
      <c r="F903" s="498" t="str">
        <f>'ПРИЛОЖЕНИЕ № 5 (расх)'!F978</f>
        <v>S3210</v>
      </c>
      <c r="G903" s="487" t="str">
        <f>'ПРИЛОЖЕНИЕ № 5 (расх)'!G978</f>
        <v>110</v>
      </c>
      <c r="H903" s="92">
        <v>16</v>
      </c>
      <c r="I903" s="256"/>
      <c r="J903" s="89"/>
    </row>
    <row r="904" spans="1:10" s="79" customFormat="1" ht="25.5">
      <c r="A904" s="1075" t="str">
        <f>'ПРИЛОЖЕНИЕ № 5 (расх)'!A979</f>
        <v>Закупка товаров, работ и услуг для обеспечения государственных (муниципальных) нужд</v>
      </c>
      <c r="B904" s="396"/>
      <c r="C904" s="1104" t="s">
        <v>19</v>
      </c>
      <c r="D904" s="1077" t="s">
        <v>19</v>
      </c>
      <c r="E904" s="894" t="str">
        <f>'ПРИЛОЖЕНИЕ № 5 (расх)'!E979</f>
        <v>0400У</v>
      </c>
      <c r="F904" s="1076" t="str">
        <f>'ПРИЛОЖЕНИЕ № 5 (расх)'!F979</f>
        <v>S3210</v>
      </c>
      <c r="G904" s="1077" t="str">
        <f>'ПРИЛОЖЕНИЕ № 5 (расх)'!G979</f>
        <v>200</v>
      </c>
      <c r="H904" s="209">
        <v>151.5</v>
      </c>
      <c r="I904" s="256"/>
      <c r="J904" s="89"/>
    </row>
    <row r="905" spans="1:10" s="79" customFormat="1" ht="25.5">
      <c r="A905" s="924" t="s">
        <v>98</v>
      </c>
      <c r="B905" s="396"/>
      <c r="C905" s="901" t="s">
        <v>19</v>
      </c>
      <c r="D905" s="902" t="s">
        <v>19</v>
      </c>
      <c r="E905" s="504" t="str">
        <f>'ПРИЛОЖЕНИЕ № 5 (расх)'!E980</f>
        <v>0400У</v>
      </c>
      <c r="F905" s="503" t="s">
        <v>150</v>
      </c>
      <c r="G905" s="902" t="s">
        <v>99</v>
      </c>
      <c r="H905" s="932">
        <v>151.5</v>
      </c>
      <c r="I905" s="256"/>
      <c r="J905" s="89"/>
    </row>
    <row r="906" spans="1:10" s="79" customFormat="1" ht="25.5">
      <c r="A906" s="1011" t="str">
        <f>'ПРИЛОЖЕНИЕ № 5 (расх)'!A981</f>
        <v>Реализация муниципальной программы "Развитие образования в Среднеканском городском округе на 2015-2019 годы" </v>
      </c>
      <c r="B906" s="846"/>
      <c r="C906" s="196" t="s">
        <v>19</v>
      </c>
      <c r="D906" s="622" t="s">
        <v>19</v>
      </c>
      <c r="E906" s="1060" t="str">
        <f>'ПРИЛОЖЕНИЕ № 5 (расх)'!E981</f>
        <v>10000</v>
      </c>
      <c r="F906" s="1061" t="str">
        <f>'ПРИЛОЖЕНИЕ № 5 (расх)'!F981</f>
        <v>00000</v>
      </c>
      <c r="G906" s="1090"/>
      <c r="H906" s="1088">
        <v>110</v>
      </c>
      <c r="I906" s="874"/>
      <c r="J906" s="89"/>
    </row>
    <row r="907" spans="1:10" s="79" customFormat="1" ht="12.75">
      <c r="A907" s="1106" t="str">
        <f>'ПРИЛОЖЕНИЕ № 5 (расх)'!A982</f>
        <v>Одаренные дети</v>
      </c>
      <c r="B907" s="846"/>
      <c r="C907" s="681" t="s">
        <v>19</v>
      </c>
      <c r="D907" s="714" t="s">
        <v>19</v>
      </c>
      <c r="E907" s="1060" t="str">
        <f>'ПРИЛОЖЕНИЕ № 5 (расх)'!E982</f>
        <v>10360</v>
      </c>
      <c r="F907" s="1061" t="str">
        <f>'ПРИЛОЖЕНИЕ № 5 (расх)'!F982</f>
        <v>00000</v>
      </c>
      <c r="G907" s="1090"/>
      <c r="H907" s="1088">
        <v>20</v>
      </c>
      <c r="I907" s="874"/>
      <c r="J907" s="89"/>
    </row>
    <row r="908" spans="1:10" s="79" customFormat="1" ht="13.5">
      <c r="A908" s="1050" t="str">
        <f>'ПРИЛОЖЕНИЕ № 5 (расх)'!A983</f>
        <v>Мероприятия в рамках реализации муниципальных программ</v>
      </c>
      <c r="B908" s="845"/>
      <c r="C908" s="82" t="s">
        <v>19</v>
      </c>
      <c r="D908" s="490" t="s">
        <v>19</v>
      </c>
      <c r="E908" s="1063" t="str">
        <f>'ПРИЛОЖЕНИЕ № 5 (расх)'!E983</f>
        <v>10360</v>
      </c>
      <c r="F908" s="595" t="str">
        <f>'ПРИЛОЖЕНИЕ № 5 (расх)'!F983</f>
        <v>10000</v>
      </c>
      <c r="G908" s="1094"/>
      <c r="H908" s="1089">
        <v>20</v>
      </c>
      <c r="I908" s="874"/>
      <c r="J908" s="89"/>
    </row>
    <row r="909" spans="1:10" s="79" customFormat="1" ht="25.5">
      <c r="A909" s="924" t="str">
        <f>'ПРИЛОЖЕНИЕ № 5 (расх)'!A984</f>
        <v>Закупка товаров, работ и услуг для обеспечения государственных (муниципальных) нужд</v>
      </c>
      <c r="B909" s="847"/>
      <c r="C909" s="83" t="s">
        <v>19</v>
      </c>
      <c r="D909" s="486" t="s">
        <v>19</v>
      </c>
      <c r="E909" s="504" t="str">
        <f>'ПРИЛОЖЕНИЕ № 5 (расх)'!E984</f>
        <v>10360</v>
      </c>
      <c r="F909" s="503" t="str">
        <f>'ПРИЛОЖЕНИЕ № 5 (расх)'!F984</f>
        <v>10000</v>
      </c>
      <c r="G909" s="902" t="str">
        <f>'ПРИЛОЖЕНИЕ № 5 (расх)'!G984</f>
        <v>200</v>
      </c>
      <c r="H909" s="932">
        <v>20</v>
      </c>
      <c r="I909" s="874"/>
      <c r="J909" s="89"/>
    </row>
    <row r="910" spans="1:10" s="79" customFormat="1" ht="25.5">
      <c r="A910" s="924" t="str">
        <f>'ПРИЛОЖЕНИЕ № 5 (расх)'!A985</f>
        <v>Иные закупки товаров, работ и услуг для обеспечения государственных (муниципальных) нужд</v>
      </c>
      <c r="B910" s="847"/>
      <c r="C910" s="1104" t="s">
        <v>19</v>
      </c>
      <c r="D910" s="1077" t="s">
        <v>19</v>
      </c>
      <c r="E910" s="504" t="str">
        <f>'ПРИЛОЖЕНИЕ № 5 (расх)'!E985</f>
        <v>10360</v>
      </c>
      <c r="F910" s="503" t="str">
        <f>'ПРИЛОЖЕНИЕ № 5 (расх)'!F985</f>
        <v>10000</v>
      </c>
      <c r="G910" s="902" t="str">
        <f>'ПРИЛОЖЕНИЕ № 5 (расх)'!G985</f>
        <v>240</v>
      </c>
      <c r="H910" s="932">
        <v>20</v>
      </c>
      <c r="I910" s="874"/>
      <c r="J910" s="89"/>
    </row>
    <row r="911" spans="1:10" s="79" customFormat="1" ht="12.75">
      <c r="A911" s="1106" t="str">
        <f>'ПРИЛОЖЕНИЕ № 5 (расх)'!A986</f>
        <v>Стипендии</v>
      </c>
      <c r="B911" s="846"/>
      <c r="C911" s="1087" t="s">
        <v>19</v>
      </c>
      <c r="D911" s="1090" t="s">
        <v>19</v>
      </c>
      <c r="E911" s="1060" t="str">
        <f>'ПРИЛОЖЕНИЕ № 5 (расх)'!E986</f>
        <v>10380</v>
      </c>
      <c r="F911" s="1061" t="str">
        <f>'ПРИЛОЖЕНИЕ № 5 (расх)'!F986</f>
        <v>00000</v>
      </c>
      <c r="G911" s="1090"/>
      <c r="H911" s="1088">
        <v>90</v>
      </c>
      <c r="I911" s="874"/>
      <c r="J911" s="89"/>
    </row>
    <row r="912" spans="1:10" s="79" customFormat="1" ht="13.5">
      <c r="A912" s="1050" t="str">
        <f>'ПРИЛОЖЕНИЕ № 5 (расх)'!A987</f>
        <v>Мероприятия в рамках реализации муниципальных программ</v>
      </c>
      <c r="B912" s="845"/>
      <c r="C912" s="998" t="s">
        <v>19</v>
      </c>
      <c r="D912" s="999" t="s">
        <v>19</v>
      </c>
      <c r="E912" s="1063" t="str">
        <f>'ПРИЛОЖЕНИЕ № 5 (расх)'!E987</f>
        <v>10380</v>
      </c>
      <c r="F912" s="595" t="str">
        <f>'ПРИЛОЖЕНИЕ № 5 (расх)'!F987</f>
        <v>10000</v>
      </c>
      <c r="G912" s="1094"/>
      <c r="H912" s="1089">
        <v>90</v>
      </c>
      <c r="I912" s="874"/>
      <c r="J912" s="89"/>
    </row>
    <row r="913" spans="1:10" s="79" customFormat="1" ht="12.75">
      <c r="A913" s="1105" t="str">
        <f>'ПРИЛОЖЕНИЕ № 5 (расх)'!A988</f>
        <v>Социальное обеспечение и иные выплаты населению</v>
      </c>
      <c r="B913" s="847"/>
      <c r="C913" s="901" t="s">
        <v>19</v>
      </c>
      <c r="D913" s="902" t="s">
        <v>19</v>
      </c>
      <c r="E913" s="504" t="str">
        <f>'ПРИЛОЖЕНИЕ № 5 (расх)'!E988</f>
        <v>10380</v>
      </c>
      <c r="F913" s="503" t="str">
        <f>'ПРИЛОЖЕНИЕ № 5 (расх)'!F988</f>
        <v>10000</v>
      </c>
      <c r="G913" s="902" t="str">
        <f>'ПРИЛОЖЕНИЕ № 5 (расх)'!G988</f>
        <v>300</v>
      </c>
      <c r="H913" s="932">
        <v>90</v>
      </c>
      <c r="I913" s="874"/>
      <c r="J913" s="89"/>
    </row>
    <row r="914" spans="1:10" s="79" customFormat="1" ht="12.75">
      <c r="A914" s="924" t="str">
        <f>'ПРИЛОЖЕНИЕ № 5 (расх)'!A989</f>
        <v>Стипендии</v>
      </c>
      <c r="B914" s="847"/>
      <c r="C914" s="901" t="s">
        <v>19</v>
      </c>
      <c r="D914" s="902" t="s">
        <v>19</v>
      </c>
      <c r="E914" s="504" t="str">
        <f>'ПРИЛОЖЕНИЕ № 5 (расх)'!E989</f>
        <v>10380</v>
      </c>
      <c r="F914" s="503" t="str">
        <f>'ПРИЛОЖЕНИЕ № 5 (расх)'!F989</f>
        <v>10000</v>
      </c>
      <c r="G914" s="902" t="str">
        <f>'ПРИЛОЖЕНИЕ № 5 (расх)'!G989</f>
        <v>340</v>
      </c>
      <c r="H914" s="932">
        <v>90</v>
      </c>
      <c r="I914" s="874"/>
      <c r="J914" s="89"/>
    </row>
    <row r="915" spans="1:10" s="79" customFormat="1" ht="38.25">
      <c r="A915" s="339" t="str">
        <f>'ПРИЛОЖЕНИЕ № 5 (расх)'!A990</f>
        <v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2016-2018 годы"</v>
      </c>
      <c r="B915" s="846"/>
      <c r="C915" s="196" t="s">
        <v>19</v>
      </c>
      <c r="D915" s="622" t="s">
        <v>19</v>
      </c>
      <c r="E915" s="499" t="str">
        <f>'ПРИЛОЖЕНИЕ № 5 (расх)'!E990</f>
        <v>15000</v>
      </c>
      <c r="F915" s="500" t="str">
        <f>'ПРИЛОЖЕНИЕ № 5 (расх)'!F990</f>
        <v>00000</v>
      </c>
      <c r="G915" s="622"/>
      <c r="H915" s="238">
        <v>2</v>
      </c>
      <c r="I915" s="874"/>
      <c r="J915" s="89"/>
    </row>
    <row r="916" spans="1:10" s="79" customFormat="1" ht="13.5">
      <c r="A916" s="315" t="str">
        <f>'ПРИЛОЖЕНИЕ № 5 (расх)'!A992</f>
        <v>Реализация эколого-этнографической  программы «Нелтэн»</v>
      </c>
      <c r="B916" s="847"/>
      <c r="C916" s="196" t="s">
        <v>19</v>
      </c>
      <c r="D916" s="622" t="s">
        <v>19</v>
      </c>
      <c r="E916" s="499" t="str">
        <f>'ПРИЛОЖЕНИЕ № 5 (расх)'!E992</f>
        <v>15116</v>
      </c>
      <c r="F916" s="500" t="str">
        <f>'ПРИЛОЖЕНИЕ № 5 (расх)'!F992</f>
        <v>00000</v>
      </c>
      <c r="G916" s="622"/>
      <c r="H916" s="238">
        <v>2</v>
      </c>
      <c r="I916" s="236">
        <f>I920</f>
        <v>0</v>
      </c>
      <c r="J916" s="89"/>
    </row>
    <row r="917" spans="1:10" s="79" customFormat="1" ht="13.5">
      <c r="A917" s="982" t="str">
        <f>'ПРИЛОЖЕНИЕ № 5 (расх)'!A993</f>
        <v>Мероприятия в рамках реализации муниципальных программ</v>
      </c>
      <c r="B917" s="396"/>
      <c r="C917" s="613" t="s">
        <v>19</v>
      </c>
      <c r="D917" s="728" t="s">
        <v>19</v>
      </c>
      <c r="E917" s="492" t="str">
        <f>'ПРИЛОЖЕНИЕ № 5 (расх)'!E993</f>
        <v>15116</v>
      </c>
      <c r="F917" s="493" t="str">
        <f>'ПРИЛОЖЕНИЕ № 5 (расх)'!F993</f>
        <v>10000</v>
      </c>
      <c r="G917" s="730"/>
      <c r="H917" s="201">
        <v>2</v>
      </c>
      <c r="I917" s="84"/>
      <c r="J917" s="89"/>
    </row>
    <row r="918" spans="1:10" s="79" customFormat="1" ht="13.5">
      <c r="A918" s="329" t="str">
        <f>'ПРИЛОЖЕНИЕ № 5 (расх)'!A994</f>
        <v>Субсидии в рамках муниципальных программ</v>
      </c>
      <c r="B918" s="396"/>
      <c r="C918" s="83" t="s">
        <v>19</v>
      </c>
      <c r="D918" s="590" t="s">
        <v>19</v>
      </c>
      <c r="E918" s="490" t="str">
        <f>'ПРИЛОЖЕНИЕ № 5 (расх)'!E994</f>
        <v>15116</v>
      </c>
      <c r="F918" s="491" t="str">
        <f>'ПРИЛОЖЕНИЕ № 5 (расх)'!F994</f>
        <v>10610</v>
      </c>
      <c r="G918" s="623"/>
      <c r="H918" s="236">
        <v>2</v>
      </c>
      <c r="I918" s="84"/>
      <c r="J918" s="89"/>
    </row>
    <row r="919" spans="1:10" s="79" customFormat="1" ht="25.5">
      <c r="A919" s="1078" t="str">
        <f>'ПРИЛОЖЕНИЕ № 5 (расх)'!A995</f>
        <v>Предоставление субсидий бюджетным, автономным учреждениям и иным некоммерческим организациям</v>
      </c>
      <c r="B919" s="396"/>
      <c r="C919" s="901" t="s">
        <v>19</v>
      </c>
      <c r="D919" s="902" t="s">
        <v>19</v>
      </c>
      <c r="E919" s="504" t="str">
        <f>'ПРИЛОЖЕНИЕ № 5 (расх)'!E995</f>
        <v>15116</v>
      </c>
      <c r="F919" s="503" t="str">
        <f>'ПРИЛОЖЕНИЕ № 5 (расх)'!F995</f>
        <v>10610</v>
      </c>
      <c r="G919" s="902" t="str">
        <f>'ПРИЛОЖЕНИЕ № 5 (расх)'!G995</f>
        <v>600</v>
      </c>
      <c r="H919" s="932">
        <v>2</v>
      </c>
      <c r="I919" s="84"/>
      <c r="J919" s="89"/>
    </row>
    <row r="920" spans="1:10" s="79" customFormat="1" ht="12.75">
      <c r="A920" s="933" t="s">
        <v>108</v>
      </c>
      <c r="B920" s="396"/>
      <c r="C920" s="901" t="s">
        <v>19</v>
      </c>
      <c r="D920" s="902" t="s">
        <v>19</v>
      </c>
      <c r="E920" s="504" t="str">
        <f>'ПРИЛОЖЕНИЕ № 5 (расх)'!E996</f>
        <v>15116</v>
      </c>
      <c r="F920" s="503" t="str">
        <f>'ПРИЛОЖЕНИЕ № 5 (расх)'!F996</f>
        <v>10610</v>
      </c>
      <c r="G920" s="902" t="s">
        <v>109</v>
      </c>
      <c r="H920" s="932">
        <v>2</v>
      </c>
      <c r="I920" s="92"/>
      <c r="J920" s="89"/>
    </row>
    <row r="921" spans="1:10" s="79" customFormat="1" ht="25.5">
      <c r="A921" s="339" t="s">
        <v>151</v>
      </c>
      <c r="B921" s="848"/>
      <c r="C921" s="196" t="s">
        <v>19</v>
      </c>
      <c r="D921" s="622" t="s">
        <v>19</v>
      </c>
      <c r="E921" s="499" t="str">
        <f>'ПРИЛОЖЕНИЕ № 5 (расх)'!E997</f>
        <v>21000</v>
      </c>
      <c r="F921" s="500" t="s">
        <v>78</v>
      </c>
      <c r="G921" s="622"/>
      <c r="H921" s="238">
        <v>839.9</v>
      </c>
      <c r="I921" s="237"/>
      <c r="J921" s="89"/>
    </row>
    <row r="922" spans="1:10" s="79" customFormat="1" ht="25.5">
      <c r="A922" s="339" t="str">
        <f>'ПРИЛОЖЕНИЕ № 5 (расх)'!A998</f>
        <v>Формирование социально-зрелой личности молодого человека с активной гражданской позицией в Среднеканском городском округе</v>
      </c>
      <c r="B922" s="848"/>
      <c r="C922" s="196" t="s">
        <v>19</v>
      </c>
      <c r="D922" s="622" t="s">
        <v>19</v>
      </c>
      <c r="E922" s="499" t="str">
        <f>'ПРИЛОЖЕНИЕ № 5 (расх)'!E998</f>
        <v>21010</v>
      </c>
      <c r="F922" s="500" t="s">
        <v>78</v>
      </c>
      <c r="G922" s="590"/>
      <c r="H922" s="238">
        <v>629.9</v>
      </c>
      <c r="I922" s="237"/>
      <c r="J922" s="89"/>
    </row>
    <row r="923" spans="1:10" s="79" customFormat="1" ht="38.25">
      <c r="A923" s="339" t="str">
        <f>'ПРИЛОЖЕНИЕ № 5 (расх)'!A999</f>
        <v>Формирование социально-зрелой личности молодого человека с активной гражданской позицией  в сельских школах, организация молодежных мероприятий и акций</v>
      </c>
      <c r="B923" s="849"/>
      <c r="C923" s="196" t="s">
        <v>19</v>
      </c>
      <c r="D923" s="622" t="s">
        <v>19</v>
      </c>
      <c r="E923" s="499" t="str">
        <f>'ПРИЛОЖЕНИЕ № 5 (расх)'!E999</f>
        <v>2101В</v>
      </c>
      <c r="F923" s="500" t="str">
        <f>'ПРИЛОЖЕНИЕ № 5 (расх)'!F999</f>
        <v>00000</v>
      </c>
      <c r="G923" s="622"/>
      <c r="H923" s="238">
        <v>60</v>
      </c>
      <c r="I923" s="237"/>
      <c r="J923" s="89"/>
    </row>
    <row r="924" spans="1:10" s="79" customFormat="1" ht="13.5">
      <c r="A924" s="966" t="str">
        <f>'ПРИЛОЖЕНИЕ № 5 (расх)'!A1000</f>
        <v>Мероприятия в рамках реализации муниципальных программ</v>
      </c>
      <c r="B924" s="163"/>
      <c r="C924" s="967" t="s">
        <v>19</v>
      </c>
      <c r="D924" s="730" t="s">
        <v>19</v>
      </c>
      <c r="E924" s="1125" t="str">
        <f>'ПРИЛОЖЕНИЕ № 5 (расх)'!E1000</f>
        <v>2101В</v>
      </c>
      <c r="F924" s="1126" t="str">
        <f>'ПРИЛОЖЕНИЕ № 5 (расх)'!F1004</f>
        <v>10000</v>
      </c>
      <c r="G924" s="728"/>
      <c r="H924" s="201">
        <v>60</v>
      </c>
      <c r="I924" s="92"/>
      <c r="J924" s="89"/>
    </row>
    <row r="925" spans="1:10" s="79" customFormat="1" ht="38.25">
      <c r="A925" s="321" t="str">
        <f>'ПРИЛОЖЕНИЕ № 5 (расх)'!A1001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5" s="1127"/>
      <c r="C925" s="83" t="s">
        <v>19</v>
      </c>
      <c r="D925" s="486" t="s">
        <v>19</v>
      </c>
      <c r="E925" s="486" t="str">
        <f>'ПРИЛОЖЕНИЕ № 5 (расх)'!E1001</f>
        <v>2101В</v>
      </c>
      <c r="F925" s="487" t="str">
        <f>'ПРИЛОЖЕНИЕ № 5 (расх)'!F1001</f>
        <v>10000</v>
      </c>
      <c r="G925" s="487" t="str">
        <f>'ПРИЛОЖЕНИЕ № 5 (расх)'!G1001</f>
        <v>100</v>
      </c>
      <c r="H925" s="92">
        <v>50</v>
      </c>
      <c r="I925" s="92"/>
      <c r="J925" s="89"/>
    </row>
    <row r="926" spans="1:10" s="79" customFormat="1" ht="12.75">
      <c r="A926" s="321" t="str">
        <f>'ПРИЛОЖЕНИЕ № 5 (расх)'!A1002</f>
        <v>Расходы на выплаты персоналу казенных учреждений</v>
      </c>
      <c r="B926" s="1127"/>
      <c r="C926" s="83" t="s">
        <v>19</v>
      </c>
      <c r="D926" s="590" t="s">
        <v>19</v>
      </c>
      <c r="E926" s="486" t="str">
        <f>'ПРИЛОЖЕНИЕ № 5 (расх)'!E1002</f>
        <v>2101В</v>
      </c>
      <c r="F926" s="487" t="str">
        <f>'ПРИЛОЖЕНИЕ № 5 (расх)'!F1002</f>
        <v>10000</v>
      </c>
      <c r="G926" s="590" t="str">
        <f>'ПРИЛОЖЕНИЕ № 5 (расх)'!G1002</f>
        <v>110</v>
      </c>
      <c r="H926" s="92">
        <v>50</v>
      </c>
      <c r="I926" s="92"/>
      <c r="J926" s="89"/>
    </row>
    <row r="927" spans="1:10" s="79" customFormat="1" ht="25.5">
      <c r="A927" s="321" t="str">
        <f>'ПРИЛОЖЕНИЕ № 5 (расх)'!A1003</f>
        <v>Закупка товаров, работ и услуг для обеспечения государственных (муниципальных) нужд</v>
      </c>
      <c r="B927" s="1127"/>
      <c r="C927" s="83" t="s">
        <v>19</v>
      </c>
      <c r="D927" s="590" t="s">
        <v>19</v>
      </c>
      <c r="E927" s="486" t="str">
        <f>'ПРИЛОЖЕНИЕ № 5 (расх)'!E1003</f>
        <v>2101В</v>
      </c>
      <c r="F927" s="487" t="str">
        <f>'ПРИЛОЖЕНИЕ № 5 (расх)'!F1003</f>
        <v>10000</v>
      </c>
      <c r="G927" s="590" t="str">
        <f>'ПРИЛОЖЕНИЕ № 5 (расх)'!G1007</f>
        <v>200</v>
      </c>
      <c r="H927" s="92">
        <v>10</v>
      </c>
      <c r="I927" s="92"/>
      <c r="J927" s="89"/>
    </row>
    <row r="928" spans="1:10" s="79" customFormat="1" ht="25.5">
      <c r="A928" s="924" t="str">
        <f>'ПРИЛОЖЕНИЕ № 5 (расх)'!A1004</f>
        <v>Иные закупки товаров, работ и услуг для обеспечения государственных (муниципальных) нужд</v>
      </c>
      <c r="B928" s="163"/>
      <c r="C928" s="901" t="s">
        <v>19</v>
      </c>
      <c r="D928" s="902" t="s">
        <v>19</v>
      </c>
      <c r="E928" s="504" t="str">
        <f>'ПРИЛОЖЕНИЕ № 5 (расх)'!E1004</f>
        <v>2101В</v>
      </c>
      <c r="F928" s="503" t="str">
        <f>'ПРИЛОЖЕНИЕ № 5 (расх)'!F1004</f>
        <v>10000</v>
      </c>
      <c r="G928" s="902" t="s">
        <v>99</v>
      </c>
      <c r="H928" s="932">
        <v>10</v>
      </c>
      <c r="I928" s="92"/>
      <c r="J928" s="89"/>
    </row>
    <row r="929" spans="1:10" s="79" customFormat="1" ht="38.25">
      <c r="A929" s="339" t="str">
        <f>'ПРИЛОЖЕНИЕ № 5 (расх)'!A1005</f>
        <v>Формирование социально-зрелой личности молодого человека с активной гражданской позицией  в клубной системе, организация молодежных мероприятий и акций</v>
      </c>
      <c r="B929" s="848"/>
      <c r="C929" s="196" t="s">
        <v>19</v>
      </c>
      <c r="D929" s="622" t="s">
        <v>19</v>
      </c>
      <c r="E929" s="499" t="str">
        <f>'ПРИЛОЖЕНИЕ № 5 (расх)'!E1005</f>
        <v>2101К</v>
      </c>
      <c r="F929" s="500" t="str">
        <f>'ПРИЛОЖЕНИЕ № 5 (расх)'!F1005</f>
        <v>00000</v>
      </c>
      <c r="G929" s="622"/>
      <c r="H929" s="238">
        <v>50</v>
      </c>
      <c r="I929" s="237"/>
      <c r="J929" s="89"/>
    </row>
    <row r="930" spans="1:10" s="79" customFormat="1" ht="13.5">
      <c r="A930" s="1003" t="str">
        <f>'ПРИЛОЖЕНИЕ № 5 (расх)'!A1006</f>
        <v>Мероприятия в рамках реализации муниципальных программ</v>
      </c>
      <c r="B930" s="163"/>
      <c r="C930" s="967" t="s">
        <v>19</v>
      </c>
      <c r="D930" s="730" t="s">
        <v>19</v>
      </c>
      <c r="E930" s="492" t="str">
        <f>'ПРИЛОЖЕНИЕ № 5 (расх)'!E1006</f>
        <v>2101К</v>
      </c>
      <c r="F930" s="493" t="str">
        <f>'ПРИЛОЖЕНИЕ № 5 (расх)'!F1006</f>
        <v>10000</v>
      </c>
      <c r="G930" s="730"/>
      <c r="H930" s="201">
        <v>50</v>
      </c>
      <c r="I930" s="92"/>
      <c r="J930" s="89"/>
    </row>
    <row r="931" spans="1:10" s="79" customFormat="1" ht="25.5">
      <c r="A931" s="1079" t="str">
        <f>'ПРИЛОЖЕНИЕ № 5 (расх)'!A1007</f>
        <v>Закупка товаров, работ и услуг для обеспечения государственных (муниципальных) нужд</v>
      </c>
      <c r="B931" s="163"/>
      <c r="C931" s="901" t="s">
        <v>19</v>
      </c>
      <c r="D931" s="902" t="s">
        <v>19</v>
      </c>
      <c r="E931" s="796" t="str">
        <f>'ПРИЛОЖЕНИЕ № 5 (расх)'!E1007</f>
        <v>2101К</v>
      </c>
      <c r="F931" s="611" t="str">
        <f>'ПРИЛОЖЕНИЕ № 5 (расх)'!F1007</f>
        <v>10000</v>
      </c>
      <c r="G931" s="1077" t="str">
        <f>'ПРИЛОЖЕНИЕ № 5 (расх)'!G1007</f>
        <v>200</v>
      </c>
      <c r="H931" s="209">
        <v>50</v>
      </c>
      <c r="I931" s="92"/>
      <c r="J931" s="89"/>
    </row>
    <row r="932" spans="1:10" s="79" customFormat="1" ht="25.5">
      <c r="A932" s="924" t="str">
        <f>'ПРИЛОЖЕНИЕ № 5 (расх)'!A1008</f>
        <v>Иные закупки товаров, работ и услуг для обеспечения государственных (муниципальных) нужд</v>
      </c>
      <c r="B932" s="163"/>
      <c r="C932" s="901" t="s">
        <v>19</v>
      </c>
      <c r="D932" s="902" t="s">
        <v>19</v>
      </c>
      <c r="E932" s="504" t="str">
        <f>'ПРИЛОЖЕНИЕ № 5 (расх)'!E1008</f>
        <v>2101К</v>
      </c>
      <c r="F932" s="503" t="str">
        <f>'ПРИЛОЖЕНИЕ № 5 (расх)'!F1008</f>
        <v>10000</v>
      </c>
      <c r="G932" s="902" t="s">
        <v>99</v>
      </c>
      <c r="H932" s="932">
        <v>50</v>
      </c>
      <c r="I932" s="92"/>
      <c r="J932" s="89"/>
    </row>
    <row r="933" spans="1:10" s="79" customFormat="1" ht="25.5">
      <c r="A933" s="339" t="str">
        <f>'ПРИЛОЖЕНИЕ № 5 (расх)'!A1262</f>
        <v>Формирование социально-зрелой личности молодого человека с активной гражданской позицией в учреждениях спорта</v>
      </c>
      <c r="B933" s="847"/>
      <c r="C933" s="196" t="s">
        <v>19</v>
      </c>
      <c r="D933" s="622" t="s">
        <v>19</v>
      </c>
      <c r="E933" s="499" t="str">
        <f>'ПРИЛОЖЕНИЕ № 5 (расх)'!E1262</f>
        <v>2101С</v>
      </c>
      <c r="F933" s="500" t="str">
        <f>'ПРИЛОЖЕНИЕ № 5 (расх)'!F1262</f>
        <v>00000</v>
      </c>
      <c r="G933" s="590"/>
      <c r="H933" s="238">
        <v>15</v>
      </c>
      <c r="I933" s="237"/>
      <c r="J933" s="89"/>
    </row>
    <row r="934" spans="1:10" s="79" customFormat="1" ht="13.5">
      <c r="A934" s="966" t="str">
        <f>'ПРИЛОЖЕНИЕ № 5 (расх)'!A1263</f>
        <v>Мероприятия в рамках реализации муниципальных программ</v>
      </c>
      <c r="B934" s="396"/>
      <c r="C934" s="967" t="s">
        <v>19</v>
      </c>
      <c r="D934" s="730" t="s">
        <v>19</v>
      </c>
      <c r="E934" s="492" t="str">
        <f>'ПРИЛОЖЕНИЕ № 5 (расх)'!E1263</f>
        <v>2101С</v>
      </c>
      <c r="F934" s="493" t="str">
        <f>'ПРИЛОЖЕНИЕ № 5 (расх)'!F1263</f>
        <v>10000</v>
      </c>
      <c r="G934" s="728"/>
      <c r="H934" s="201">
        <v>15</v>
      </c>
      <c r="I934" s="92"/>
      <c r="J934" s="89"/>
    </row>
    <row r="935" spans="1:10" s="79" customFormat="1" ht="25.5">
      <c r="A935" s="321" t="str">
        <f>'ПРИЛОЖЕНИЕ № 5 (расх)'!A1264</f>
        <v>Закупка товаров, работ и услуг для обеспечения государственных (муниципальных) нужд</v>
      </c>
      <c r="B935" s="396"/>
      <c r="C935" s="83" t="s">
        <v>19</v>
      </c>
      <c r="D935" s="590" t="s">
        <v>19</v>
      </c>
      <c r="E935" s="486" t="str">
        <f>'ПРИЛОЖЕНИЕ № 5 (расх)'!E1264</f>
        <v>2101С</v>
      </c>
      <c r="F935" s="487" t="str">
        <f>'ПРИЛОЖЕНИЕ № 5 (расх)'!F1264</f>
        <v>10000</v>
      </c>
      <c r="G935" s="590" t="str">
        <f>'ПРИЛОЖЕНИЕ № 5 (расх)'!G1264</f>
        <v>200</v>
      </c>
      <c r="H935" s="237">
        <v>15</v>
      </c>
      <c r="I935" s="92"/>
      <c r="J935" s="89"/>
    </row>
    <row r="936" spans="1:10" s="79" customFormat="1" ht="25.5">
      <c r="A936" s="924" t="str">
        <f>'ПРИЛОЖЕНИЕ № 5 (расх)'!A1265</f>
        <v>Иные закупки товаров, работ и услуг для обеспечения государственных (муниципальных) нужд</v>
      </c>
      <c r="B936" s="396"/>
      <c r="C936" s="901" t="s">
        <v>19</v>
      </c>
      <c r="D936" s="902" t="s">
        <v>19</v>
      </c>
      <c r="E936" s="504" t="str">
        <f>'ПРИЛОЖЕНИЕ № 5 (расх)'!E1265</f>
        <v>2101С</v>
      </c>
      <c r="F936" s="503" t="str">
        <f>'ПРИЛОЖЕНИЕ № 5 (расх)'!F1010</f>
        <v>10000</v>
      </c>
      <c r="G936" s="902" t="s">
        <v>99</v>
      </c>
      <c r="H936" s="932">
        <v>15</v>
      </c>
      <c r="I936" s="92"/>
      <c r="J936" s="89"/>
    </row>
    <row r="937" spans="1:10" s="79" customFormat="1" ht="25.5">
      <c r="A937" s="339" t="str">
        <f>'ПРИЛОЖЕНИЕ № 5 (расх)'!A1009</f>
        <v>Формирование социально-зрелой личности молодого человека с активной гражданской позицией</v>
      </c>
      <c r="B937" s="844"/>
      <c r="C937" s="196" t="s">
        <v>19</v>
      </c>
      <c r="D937" s="622" t="s">
        <v>19</v>
      </c>
      <c r="E937" s="499" t="str">
        <f>'ПРИЛОЖЕНИЕ № 5 (расх)'!E1009</f>
        <v>2101У</v>
      </c>
      <c r="F937" s="500" t="str">
        <f>'ПРИЛОЖЕНИЕ № 5 (расх)'!F1009</f>
        <v>00000</v>
      </c>
      <c r="G937" s="622"/>
      <c r="H937" s="238">
        <v>469.9</v>
      </c>
      <c r="I937" s="237"/>
      <c r="J937" s="89"/>
    </row>
    <row r="938" spans="1:10" s="79" customFormat="1" ht="13.5">
      <c r="A938" s="953" t="str">
        <f>'ПРИЛОЖЕНИЕ № 5 (расх)'!A1010</f>
        <v>Мероприятия в рамках реализации муниципальных программ</v>
      </c>
      <c r="B938" s="163"/>
      <c r="C938" s="967" t="s">
        <v>19</v>
      </c>
      <c r="D938" s="730" t="s">
        <v>19</v>
      </c>
      <c r="E938" s="492" t="str">
        <f>'ПРИЛОЖЕНИЕ № 5 (расх)'!E1010</f>
        <v>2101У</v>
      </c>
      <c r="F938" s="493" t="str">
        <f>'ПРИЛОЖЕНИЕ № 5 (расх)'!F1010</f>
        <v>10000</v>
      </c>
      <c r="G938" s="728"/>
      <c r="H938" s="201">
        <v>469.9</v>
      </c>
      <c r="I938" s="92"/>
      <c r="J938" s="89"/>
    </row>
    <row r="939" spans="1:10" s="79" customFormat="1" ht="38.25">
      <c r="A939" s="689" t="str">
        <f>'ПРИЛОЖЕНИЕ № 5 (расх)'!A1011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39" s="163"/>
      <c r="C939" s="83" t="s">
        <v>19</v>
      </c>
      <c r="D939" s="590" t="s">
        <v>19</v>
      </c>
      <c r="E939" s="494" t="str">
        <f>'ПРИЛОЖЕНИЕ № 5 (расх)'!E1011</f>
        <v>2101У</v>
      </c>
      <c r="F939" s="495" t="str">
        <f>'ПРИЛОЖЕНИЕ № 5 (расх)'!F1011</f>
        <v>10000</v>
      </c>
      <c r="G939" s="728" t="str">
        <f>'ПРИЛОЖЕНИЕ № 5 (расх)'!G1011</f>
        <v>100</v>
      </c>
      <c r="H939" s="202">
        <v>319.9</v>
      </c>
      <c r="I939" s="92"/>
      <c r="J939" s="89"/>
    </row>
    <row r="940" spans="1:10" s="79" customFormat="1" ht="12.75">
      <c r="A940" s="321" t="s">
        <v>121</v>
      </c>
      <c r="B940" s="163"/>
      <c r="C940" s="83" t="s">
        <v>19</v>
      </c>
      <c r="D940" s="590" t="s">
        <v>19</v>
      </c>
      <c r="E940" s="486" t="str">
        <f>'ПРИЛОЖЕНИЕ № 5 (расх)'!E1012</f>
        <v>2101У</v>
      </c>
      <c r="F940" s="487" t="str">
        <f>'ПРИЛОЖЕНИЕ № 5 (расх)'!F1012</f>
        <v>10000</v>
      </c>
      <c r="G940" s="590" t="s">
        <v>122</v>
      </c>
      <c r="H940" s="237">
        <v>227.1</v>
      </c>
      <c r="I940" s="92"/>
      <c r="J940" s="89"/>
    </row>
    <row r="941" spans="1:10" s="79" customFormat="1" ht="12.75">
      <c r="A941" s="321" t="s">
        <v>96</v>
      </c>
      <c r="B941" s="163"/>
      <c r="C941" s="83" t="s">
        <v>19</v>
      </c>
      <c r="D941" s="590" t="s">
        <v>19</v>
      </c>
      <c r="E941" s="486" t="str">
        <f>'ПРИЛОЖЕНИЕ № 5 (расх)'!E1013</f>
        <v>2101У</v>
      </c>
      <c r="F941" s="487" t="str">
        <f>'ПРИЛОЖЕНИЕ № 5 (расх)'!F1013</f>
        <v>10000</v>
      </c>
      <c r="G941" s="590" t="s">
        <v>97</v>
      </c>
      <c r="H941" s="237">
        <v>92.8</v>
      </c>
      <c r="I941" s="92"/>
      <c r="J941" s="89"/>
    </row>
    <row r="942" spans="1:10" s="79" customFormat="1" ht="25.5">
      <c r="A942" s="924" t="str">
        <f>'ПРИЛОЖЕНИЕ № 5 (расх)'!A1014</f>
        <v>Закупка товаров, работ и услуг для обеспечения государственных (муниципальных) нужд</v>
      </c>
      <c r="B942" s="163"/>
      <c r="C942" s="83" t="s">
        <v>19</v>
      </c>
      <c r="D942" s="590" t="s">
        <v>19</v>
      </c>
      <c r="E942" s="504" t="str">
        <f>'ПРИЛОЖЕНИЕ № 5 (расх)'!E1014</f>
        <v>2101У</v>
      </c>
      <c r="F942" s="503" t="str">
        <f>'ПРИЛОЖЕНИЕ № 5 (расх)'!F1014</f>
        <v>10000</v>
      </c>
      <c r="G942" s="902" t="str">
        <f>'ПРИЛОЖЕНИЕ № 5 (расх)'!G1014</f>
        <v>200</v>
      </c>
      <c r="H942" s="932">
        <v>150</v>
      </c>
      <c r="I942" s="92"/>
      <c r="J942" s="89"/>
    </row>
    <row r="943" spans="1:10" s="79" customFormat="1" ht="25.5">
      <c r="A943" s="924" t="s">
        <v>98</v>
      </c>
      <c r="B943" s="163"/>
      <c r="C943" s="901" t="s">
        <v>19</v>
      </c>
      <c r="D943" s="902" t="s">
        <v>19</v>
      </c>
      <c r="E943" s="504" t="str">
        <f>'ПРИЛОЖЕНИЕ № 5 (расх)'!E1015</f>
        <v>2101У</v>
      </c>
      <c r="F943" s="503" t="str">
        <f>'ПРИЛОЖЕНИЕ № 5 (расх)'!F1015</f>
        <v>10000</v>
      </c>
      <c r="G943" s="902" t="s">
        <v>99</v>
      </c>
      <c r="H943" s="932">
        <v>150</v>
      </c>
      <c r="I943" s="92"/>
      <c r="J943" s="89"/>
    </row>
    <row r="944" spans="1:10" s="79" customFormat="1" ht="38.25">
      <c r="A944" s="339" t="str">
        <f>'ПРИЛОЖЕНИЕ № 5 (расх)'!A1016</f>
        <v>Формирование социально-зрелой личности молодого человека с активной гражданской позицией, организация молодежных мероприятий и акций в общеобразовательных школах</v>
      </c>
      <c r="B944" s="846"/>
      <c r="C944" s="196" t="s">
        <v>19</v>
      </c>
      <c r="D944" s="622" t="s">
        <v>19</v>
      </c>
      <c r="E944" s="499" t="str">
        <f>'ПРИЛОЖЕНИЕ № 5 (расх)'!E1016</f>
        <v>2101Ш</v>
      </c>
      <c r="F944" s="500" t="str">
        <f>'ПРИЛОЖЕНИЕ № 5 (расх)'!F1016</f>
        <v>00000</v>
      </c>
      <c r="G944" s="590"/>
      <c r="H944" s="238">
        <v>35</v>
      </c>
      <c r="I944" s="237"/>
      <c r="J944" s="89"/>
    </row>
    <row r="945" spans="1:10" s="79" customFormat="1" ht="13.5">
      <c r="A945" s="966" t="str">
        <f>'ПРИЛОЖЕНИЕ № 5 (расх)'!A1018</f>
        <v>Субсидии в рамках муниципальных программ</v>
      </c>
      <c r="B945" s="163"/>
      <c r="C945" s="967" t="s">
        <v>19</v>
      </c>
      <c r="D945" s="730" t="s">
        <v>19</v>
      </c>
      <c r="E945" s="492" t="str">
        <f>'ПРИЛОЖЕНИЕ № 5 (расх)'!E1018</f>
        <v>2101Ш</v>
      </c>
      <c r="F945" s="493" t="str">
        <f>'ПРИЛОЖЕНИЕ № 5 (расх)'!F1018</f>
        <v>10610</v>
      </c>
      <c r="G945" s="728"/>
      <c r="H945" s="201">
        <v>35</v>
      </c>
      <c r="I945" s="92"/>
      <c r="J945" s="89"/>
    </row>
    <row r="946" spans="1:10" s="79" customFormat="1" ht="25.5">
      <c r="A946" s="1080" t="str">
        <f>'ПРИЛОЖЕНИЕ № 5 (расх)'!A1019</f>
        <v>Предоставление субсидий бюджетным, автономным учреждениям и иным некоммерческим организациям</v>
      </c>
      <c r="B946" s="163"/>
      <c r="C946" s="901" t="s">
        <v>19</v>
      </c>
      <c r="D946" s="902" t="s">
        <v>19</v>
      </c>
      <c r="E946" s="796" t="str">
        <f>'ПРИЛОЖЕНИЕ № 5 (расх)'!E1019</f>
        <v>2101Ш</v>
      </c>
      <c r="F946" s="611" t="str">
        <f>'ПРИЛОЖЕНИЕ № 5 (расх)'!F1019</f>
        <v>10610</v>
      </c>
      <c r="G946" s="1077" t="str">
        <f>'ПРИЛОЖЕНИЕ № 5 (расх)'!G1019</f>
        <v>600</v>
      </c>
      <c r="H946" s="209">
        <v>35</v>
      </c>
      <c r="I946" s="92"/>
      <c r="J946" s="89"/>
    </row>
    <row r="947" spans="1:10" s="79" customFormat="1" ht="12.75">
      <c r="A947" s="924" t="str">
        <f>'ПРИЛОЖЕНИЕ № 5 (расх)'!A1020</f>
        <v>Субсидии бюджетным учреждениям</v>
      </c>
      <c r="B947" s="163"/>
      <c r="C947" s="901" t="s">
        <v>19</v>
      </c>
      <c r="D947" s="902" t="s">
        <v>19</v>
      </c>
      <c r="E947" s="504" t="str">
        <f>'ПРИЛОЖЕНИЕ № 5 (расх)'!E1020</f>
        <v>2101Ш</v>
      </c>
      <c r="F947" s="503" t="str">
        <f>'ПРИЛОЖЕНИЕ № 5 (расх)'!F1020</f>
        <v>10610</v>
      </c>
      <c r="G947" s="902" t="s">
        <v>109</v>
      </c>
      <c r="H947" s="932">
        <v>35</v>
      </c>
      <c r="I947" s="92"/>
      <c r="J947" s="89"/>
    </row>
    <row r="948" spans="1:10" s="79" customFormat="1" ht="25.5">
      <c r="A948" s="339" t="str">
        <f>'ПРИЛОЖЕНИЕ № 5 (расх)'!A1021</f>
        <v>Поддержка творческой и талантливой молодежи в школах искусств, проведение конкурсов</v>
      </c>
      <c r="B948" s="848"/>
      <c r="C948" s="196" t="s">
        <v>19</v>
      </c>
      <c r="D948" s="622" t="s">
        <v>19</v>
      </c>
      <c r="E948" s="499" t="str">
        <f>'ПРИЛОЖЕНИЕ № 5 (расх)'!E1021</f>
        <v>21020</v>
      </c>
      <c r="F948" s="500" t="s">
        <v>78</v>
      </c>
      <c r="G948" s="590"/>
      <c r="H948" s="238">
        <v>60</v>
      </c>
      <c r="I948" s="237"/>
      <c r="J948" s="89"/>
    </row>
    <row r="949" spans="1:10" s="79" customFormat="1" ht="13.5">
      <c r="A949" s="953" t="str">
        <f>'ПРИЛОЖЕНИЕ № 5 (расх)'!A1023</f>
        <v>Мероприятия в рамках реализации муниципальных программ</v>
      </c>
      <c r="B949" s="163"/>
      <c r="C949" s="967" t="s">
        <v>19</v>
      </c>
      <c r="D949" s="730" t="s">
        <v>19</v>
      </c>
      <c r="E949" s="492" t="str">
        <f>'ПРИЛОЖЕНИЕ № 5 (расх)'!E1022</f>
        <v>2102И</v>
      </c>
      <c r="F949" s="493" t="str">
        <f>'ПРИЛОЖЕНИЕ № 5 (расх)'!F1023</f>
        <v>10000</v>
      </c>
      <c r="G949" s="728"/>
      <c r="H949" s="201">
        <v>10</v>
      </c>
      <c r="I949" s="92"/>
      <c r="J949" s="89"/>
    </row>
    <row r="950" spans="1:10" s="79" customFormat="1" ht="25.5">
      <c r="A950" s="1081" t="str">
        <f>'ПРИЛОЖЕНИЕ № 5 (расх)'!A1024</f>
        <v>Закупка товаров, работ и услуг для обеспечения государственных (муниципальных) нужд</v>
      </c>
      <c r="B950" s="163"/>
      <c r="C950" s="901" t="s">
        <v>19</v>
      </c>
      <c r="D950" s="902" t="s">
        <v>19</v>
      </c>
      <c r="E950" s="796" t="str">
        <f>'ПРИЛОЖЕНИЕ № 5 (расх)'!E1024</f>
        <v>2102И</v>
      </c>
      <c r="F950" s="611" t="str">
        <f>'ПРИЛОЖЕНИЕ № 5 (расх)'!F1024</f>
        <v>10000</v>
      </c>
      <c r="G950" s="1077" t="str">
        <f>'ПРИЛОЖЕНИЕ № 5 (расх)'!G1024</f>
        <v>200</v>
      </c>
      <c r="H950" s="209">
        <v>10</v>
      </c>
      <c r="I950" s="92"/>
      <c r="J950" s="89"/>
    </row>
    <row r="951" spans="1:10" s="79" customFormat="1" ht="25.5">
      <c r="A951" s="924" t="str">
        <f>'ПРИЛОЖЕНИЕ № 5 (расх)'!A1025</f>
        <v>Иные закупки товаров, работ и услуг для обеспечения государственных (муниципальных) нужд</v>
      </c>
      <c r="B951" s="163"/>
      <c r="C951" s="901" t="s">
        <v>19</v>
      </c>
      <c r="D951" s="902" t="s">
        <v>19</v>
      </c>
      <c r="E951" s="504" t="str">
        <f>'ПРИЛОЖЕНИЕ № 5 (расх)'!E1025</f>
        <v>2102И</v>
      </c>
      <c r="F951" s="503" t="str">
        <f>'ПРИЛОЖЕНИЕ № 5 (расх)'!F1025</f>
        <v>10000</v>
      </c>
      <c r="G951" s="902" t="s">
        <v>99</v>
      </c>
      <c r="H951" s="932">
        <v>10</v>
      </c>
      <c r="I951" s="92"/>
      <c r="J951" s="89"/>
    </row>
    <row r="952" spans="1:10" s="79" customFormat="1" ht="25.5">
      <c r="A952" s="337" t="str">
        <f>'ПРИЛОЖЕНИЕ № 5 (расх)'!A1026</f>
        <v>Поддержка творческой и талантливой молодежи в клубной системе, проведение конкурсов</v>
      </c>
      <c r="B952" s="848"/>
      <c r="C952" s="196" t="s">
        <v>19</v>
      </c>
      <c r="D952" s="622" t="s">
        <v>19</v>
      </c>
      <c r="E952" s="499" t="str">
        <f>'ПРИЛОЖЕНИЕ № 5 (расх)'!E1026</f>
        <v>2102К</v>
      </c>
      <c r="F952" s="500" t="str">
        <f>'ПРИЛОЖЕНИЕ № 5 (расх)'!F1026</f>
        <v>00000</v>
      </c>
      <c r="G952" s="622"/>
      <c r="H952" s="238">
        <v>20</v>
      </c>
      <c r="I952" s="237"/>
      <c r="J952" s="89"/>
    </row>
    <row r="953" spans="1:10" s="79" customFormat="1" ht="13.5">
      <c r="A953" s="994" t="str">
        <f>'ПРИЛОЖЕНИЕ № 5 (расх)'!A1027</f>
        <v>Мероприятия в рамках реализации муниципальных программ</v>
      </c>
      <c r="B953" s="163"/>
      <c r="C953" s="967" t="s">
        <v>19</v>
      </c>
      <c r="D953" s="730" t="s">
        <v>19</v>
      </c>
      <c r="E953" s="492" t="str">
        <f>'ПРИЛОЖЕНИЕ № 5 (расх)'!E1027</f>
        <v>2102К</v>
      </c>
      <c r="F953" s="493" t="str">
        <f>'ПРИЛОЖЕНИЕ № 5 (расх)'!F1027</f>
        <v>10000</v>
      </c>
      <c r="G953" s="730"/>
      <c r="H953" s="201">
        <v>20</v>
      </c>
      <c r="I953" s="92"/>
      <c r="J953" s="89"/>
    </row>
    <row r="954" spans="1:10" s="79" customFormat="1" ht="25.5">
      <c r="A954" s="1082" t="str">
        <f>'ПРИЛОЖЕНИЕ № 5 (расх)'!A1028</f>
        <v>Закупка товаров, работ и услуг для обеспечения государственных (муниципальных) нужд</v>
      </c>
      <c r="B954" s="163"/>
      <c r="C954" s="901" t="s">
        <v>19</v>
      </c>
      <c r="D954" s="902" t="s">
        <v>19</v>
      </c>
      <c r="E954" s="796" t="str">
        <f>'ПРИЛОЖЕНИЕ № 5 (расх)'!E1028</f>
        <v>2102К</v>
      </c>
      <c r="F954" s="611" t="str">
        <f>'ПРИЛОЖЕНИЕ № 5 (расх)'!F1028</f>
        <v>10000</v>
      </c>
      <c r="G954" s="1077" t="str">
        <f>'ПРИЛОЖЕНИЕ № 5 (расх)'!G1028</f>
        <v>200</v>
      </c>
      <c r="H954" s="209">
        <v>20</v>
      </c>
      <c r="I954" s="92"/>
      <c r="J954" s="89"/>
    </row>
    <row r="955" spans="1:10" s="79" customFormat="1" ht="25.5">
      <c r="A955" s="924" t="s">
        <v>98</v>
      </c>
      <c r="B955" s="163"/>
      <c r="C955" s="901" t="s">
        <v>19</v>
      </c>
      <c r="D955" s="902" t="s">
        <v>19</v>
      </c>
      <c r="E955" s="504" t="str">
        <f>'ПРИЛОЖЕНИЕ № 5 (расх)'!E1029</f>
        <v>2102К</v>
      </c>
      <c r="F955" s="503" t="str">
        <f>'ПРИЛОЖЕНИЕ № 5 (расх)'!F1029</f>
        <v>10000</v>
      </c>
      <c r="G955" s="902" t="s">
        <v>99</v>
      </c>
      <c r="H955" s="932">
        <v>20</v>
      </c>
      <c r="I955" s="92"/>
      <c r="J955" s="89"/>
    </row>
    <row r="956" spans="1:10" s="79" customFormat="1" ht="25.5">
      <c r="A956" s="339" t="str">
        <f>'ПРИЛОЖЕНИЕ № 5 (расх)'!A1030</f>
        <v>Поддержка творческой и талантливой молодежи в общеобразовательных школах, проведение мероприятий</v>
      </c>
      <c r="B956" s="844"/>
      <c r="C956" s="196" t="s">
        <v>19</v>
      </c>
      <c r="D956" s="622" t="s">
        <v>19</v>
      </c>
      <c r="E956" s="499" t="str">
        <f>'ПРИЛОЖЕНИЕ № 5 (расх)'!E1030</f>
        <v>2102Ш</v>
      </c>
      <c r="F956" s="500" t="str">
        <f>'ПРИЛОЖЕНИЕ № 5 (расх)'!F1030</f>
        <v>00000</v>
      </c>
      <c r="G956" s="622"/>
      <c r="H956" s="238">
        <v>30</v>
      </c>
      <c r="I956" s="237"/>
      <c r="J956" s="81"/>
    </row>
    <row r="957" spans="1:10" s="79" customFormat="1" ht="13.5">
      <c r="A957" s="966" t="str">
        <f>'ПРИЛОЖЕНИЕ № 5 (расх)'!A1031</f>
        <v>Мероприятия в рамках реализации муниципальных программ</v>
      </c>
      <c r="B957" s="745"/>
      <c r="C957" s="967" t="s">
        <v>19</v>
      </c>
      <c r="D957" s="730" t="s">
        <v>19</v>
      </c>
      <c r="E957" s="492" t="str">
        <f>'ПРИЛОЖЕНИЕ № 5 (расх)'!E1031</f>
        <v>2102Ш</v>
      </c>
      <c r="F957" s="493" t="str">
        <f>'ПРИЛОЖЕНИЕ № 5 (расх)'!F1031</f>
        <v>10000</v>
      </c>
      <c r="G957" s="730"/>
      <c r="H957" s="201">
        <v>30</v>
      </c>
      <c r="I957" s="92"/>
      <c r="J957" s="81"/>
    </row>
    <row r="958" spans="1:10" s="79" customFormat="1" ht="13.5">
      <c r="A958" s="407" t="str">
        <f>'ПРИЛОЖЕНИЕ № 5 (расх)'!A1032</f>
        <v>Субсидии в рамках муниципальных программ</v>
      </c>
      <c r="B958" s="163"/>
      <c r="C958" s="82" t="s">
        <v>19</v>
      </c>
      <c r="D958" s="623" t="s">
        <v>19</v>
      </c>
      <c r="E958" s="490" t="str">
        <f>'ПРИЛОЖЕНИЕ № 5 (расх)'!E1032</f>
        <v>2102Ш</v>
      </c>
      <c r="F958" s="491" t="str">
        <f>'ПРИЛОЖЕНИЕ № 5 (расх)'!F1032</f>
        <v>10610</v>
      </c>
      <c r="G958" s="590"/>
      <c r="H958" s="236">
        <v>30</v>
      </c>
      <c r="I958" s="92"/>
      <c r="J958" s="81"/>
    </row>
    <row r="959" spans="1:10" s="79" customFormat="1" ht="25.5">
      <c r="A959" s="1083" t="str">
        <f>'ПРИЛОЖЕНИЕ № 5 (расх)'!A1033</f>
        <v>Предоставление субсидий бюджетным, автономным учреждениям и иным некоммерческим организациям</v>
      </c>
      <c r="B959" s="163"/>
      <c r="C959" s="901" t="s">
        <v>19</v>
      </c>
      <c r="D959" s="902" t="s">
        <v>19</v>
      </c>
      <c r="E959" s="504" t="str">
        <f>'ПРИЛОЖЕНИЕ № 5 (расх)'!E1033</f>
        <v>2102Ш</v>
      </c>
      <c r="F959" s="503" t="str">
        <f>'ПРИЛОЖЕНИЕ № 5 (расх)'!F1033</f>
        <v>10610</v>
      </c>
      <c r="G959" s="902" t="str">
        <f>'ПРИЛОЖЕНИЕ № 5 (расх)'!G1033</f>
        <v>600</v>
      </c>
      <c r="H959" s="932">
        <v>30</v>
      </c>
      <c r="I959" s="92"/>
      <c r="J959" s="81"/>
    </row>
    <row r="960" spans="1:10" s="79" customFormat="1" ht="18.75" customHeight="1">
      <c r="A960" s="933" t="s">
        <v>108</v>
      </c>
      <c r="B960" s="163"/>
      <c r="C960" s="901" t="s">
        <v>19</v>
      </c>
      <c r="D960" s="902" t="s">
        <v>19</v>
      </c>
      <c r="E960" s="504" t="str">
        <f>'ПРИЛОЖЕНИЕ № 5 (расх)'!E1034</f>
        <v>2102Ш</v>
      </c>
      <c r="F960" s="503" t="str">
        <f>'ПРИЛОЖЕНИЕ № 5 (расх)'!F1034</f>
        <v>10610</v>
      </c>
      <c r="G960" s="902" t="s">
        <v>109</v>
      </c>
      <c r="H960" s="932">
        <v>30</v>
      </c>
      <c r="I960" s="92"/>
      <c r="J960" s="81"/>
    </row>
    <row r="961" spans="1:10" s="79" customFormat="1" ht="18.75" customHeight="1">
      <c r="A961" s="315" t="str">
        <f>'ПРИЛОЖЕНИЕ № 5 (расх)'!A1035</f>
        <v>Комплексные меры по поддержке молодой семьи. Повышение престижа семейных ценностей в молодежной среде </v>
      </c>
      <c r="B961" s="849"/>
      <c r="C961" s="196" t="s">
        <v>19</v>
      </c>
      <c r="D961" s="622" t="s">
        <v>19</v>
      </c>
      <c r="E961" s="499" t="str">
        <f>'ПРИЛОЖЕНИЕ № 5 (расх)'!E1035</f>
        <v>21030</v>
      </c>
      <c r="F961" s="500" t="str">
        <f>'ПРИЛОЖЕНИЕ № 5 (расх)'!F1036</f>
        <v>00000</v>
      </c>
      <c r="G961" s="622"/>
      <c r="H961" s="238">
        <v>150</v>
      </c>
      <c r="I961" s="237"/>
      <c r="J961" s="81"/>
    </row>
    <row r="962" spans="1:10" s="79" customFormat="1" ht="25.5">
      <c r="A962" s="337" t="str">
        <f>'ПРИЛОЖЕНИЕ № 5 (расх)'!A1036</f>
        <v>Комплексные меры по поддержке молодой семьи в клубной системе. Повышение престижа семейных ценностей в молодежной среде </v>
      </c>
      <c r="B962" s="848"/>
      <c r="C962" s="196" t="s">
        <v>19</v>
      </c>
      <c r="D962" s="622" t="s">
        <v>19</v>
      </c>
      <c r="E962" s="499" t="str">
        <f>'ПРИЛОЖЕНИЕ № 5 (расх)'!E1036</f>
        <v>2103К</v>
      </c>
      <c r="F962" s="500" t="str">
        <f>'ПРИЛОЖЕНИЕ № 5 (расх)'!F1036</f>
        <v>00000</v>
      </c>
      <c r="G962" s="622"/>
      <c r="H962" s="238">
        <v>100</v>
      </c>
      <c r="I962" s="237"/>
      <c r="J962" s="89"/>
    </row>
    <row r="963" spans="1:10" s="79" customFormat="1" ht="13.5">
      <c r="A963" s="994" t="str">
        <f>'ПРИЛОЖЕНИЕ № 5 (расх)'!A1037</f>
        <v>Мероприятия в рамках реализации муниципальных программ</v>
      </c>
      <c r="B963" s="163"/>
      <c r="C963" s="967" t="s">
        <v>19</v>
      </c>
      <c r="D963" s="730" t="s">
        <v>19</v>
      </c>
      <c r="E963" s="492" t="str">
        <f>'ПРИЛОЖЕНИЕ № 5 (расх)'!E1037</f>
        <v>2103К</v>
      </c>
      <c r="F963" s="493" t="str">
        <f>'ПРИЛОЖЕНИЕ № 5 (расх)'!F1037</f>
        <v>10000</v>
      </c>
      <c r="G963" s="730"/>
      <c r="H963" s="201">
        <v>100</v>
      </c>
      <c r="I963" s="92"/>
      <c r="J963" s="89"/>
    </row>
    <row r="964" spans="1:10" s="79" customFormat="1" ht="25.5">
      <c r="A964" s="1082" t="str">
        <f>'ПРИЛОЖЕНИЕ № 5 (расх)'!A1038</f>
        <v>Закупка товаров, работ и услуг для обеспечения государственных (муниципальных) нужд</v>
      </c>
      <c r="B964" s="163"/>
      <c r="C964" s="901" t="s">
        <v>19</v>
      </c>
      <c r="D964" s="902" t="s">
        <v>19</v>
      </c>
      <c r="E964" s="796" t="str">
        <f>'ПРИЛОЖЕНИЕ № 5 (расх)'!E1038</f>
        <v>2103К</v>
      </c>
      <c r="F964" s="611" t="str">
        <f>'ПРИЛОЖЕНИЕ № 5 (расх)'!F1038</f>
        <v>10000</v>
      </c>
      <c r="G964" s="1077" t="str">
        <f>'ПРИЛОЖЕНИЕ № 5 (расх)'!G1038</f>
        <v>200</v>
      </c>
      <c r="H964" s="209">
        <v>100</v>
      </c>
      <c r="I964" s="92"/>
      <c r="J964" s="89"/>
    </row>
    <row r="965" spans="1:10" s="79" customFormat="1" ht="25.5">
      <c r="A965" s="924" t="s">
        <v>98</v>
      </c>
      <c r="B965" s="163"/>
      <c r="C965" s="901" t="s">
        <v>19</v>
      </c>
      <c r="D965" s="902" t="s">
        <v>19</v>
      </c>
      <c r="E965" s="504" t="str">
        <f>'ПРИЛОЖЕНИЕ № 5 (расх)'!E1039</f>
        <v>2103К</v>
      </c>
      <c r="F965" s="503" t="str">
        <f>'ПРИЛОЖЕНИЕ № 5 (расх)'!F1039</f>
        <v>10000</v>
      </c>
      <c r="G965" s="902" t="s">
        <v>99</v>
      </c>
      <c r="H965" s="932">
        <v>100</v>
      </c>
      <c r="I965" s="92"/>
      <c r="J965" s="89"/>
    </row>
    <row r="966" spans="1:10" s="79" customFormat="1" ht="25.5">
      <c r="A966" s="339" t="str">
        <f>'ПРИЛОЖЕНИЕ № 5 (расх)'!A1267</f>
        <v>Комплексные меры по поддержке молодой семьи в учреждениях спорта. Повышение престижа семейных ценностей в молодежной среде</v>
      </c>
      <c r="B966" s="847"/>
      <c r="C966" s="196" t="s">
        <v>19</v>
      </c>
      <c r="D966" s="622" t="s">
        <v>19</v>
      </c>
      <c r="E966" s="499" t="str">
        <f>'ПРИЛОЖЕНИЕ № 5 (расх)'!E1267</f>
        <v>2103С</v>
      </c>
      <c r="F966" s="500" t="str">
        <f>'ПРИЛОЖЕНИЕ № 5 (расх)'!F1266</f>
        <v>00000</v>
      </c>
      <c r="G966" s="622"/>
      <c r="H966" s="238">
        <v>20</v>
      </c>
      <c r="I966" s="237"/>
      <c r="J966" s="89"/>
    </row>
    <row r="967" spans="1:10" s="79" customFormat="1" ht="13.5">
      <c r="A967" s="966" t="str">
        <f>'ПРИЛОЖЕНИЕ № 5 (расх)'!A1268</f>
        <v>Мероприятия в рамках реализации муниципальных программ</v>
      </c>
      <c r="B967" s="396"/>
      <c r="C967" s="967" t="s">
        <v>19</v>
      </c>
      <c r="D967" s="730" t="s">
        <v>19</v>
      </c>
      <c r="E967" s="492" t="str">
        <f>'ПРИЛОЖЕНИЕ № 5 (расх)'!E1268</f>
        <v>2103С</v>
      </c>
      <c r="F967" s="493" t="str">
        <f>'ПРИЛОЖЕНИЕ № 5 (расх)'!F1268</f>
        <v>10000</v>
      </c>
      <c r="G967" s="730"/>
      <c r="H967" s="201">
        <v>20</v>
      </c>
      <c r="I967" s="92"/>
      <c r="J967" s="89"/>
    </row>
    <row r="968" spans="1:10" s="79" customFormat="1" ht="25.5">
      <c r="A968" s="321" t="str">
        <f>'ПРИЛОЖЕНИЕ № 5 (расх)'!A1269</f>
        <v>Закупка товаров, работ и услуг для обеспечения государственных (муниципальных) нужд</v>
      </c>
      <c r="B968" s="396"/>
      <c r="C968" s="83" t="s">
        <v>19</v>
      </c>
      <c r="D968" s="590" t="s">
        <v>19</v>
      </c>
      <c r="E968" s="486" t="str">
        <f>'ПРИЛОЖЕНИЕ № 5 (расх)'!E1269</f>
        <v>2103С</v>
      </c>
      <c r="F968" s="487" t="str">
        <f>'ПРИЛОЖЕНИЕ № 5 (расх)'!F1269</f>
        <v>10000</v>
      </c>
      <c r="G968" s="590" t="str">
        <f>'ПРИЛОЖЕНИЕ № 5 (расх)'!G1269</f>
        <v>200</v>
      </c>
      <c r="H968" s="237">
        <v>20</v>
      </c>
      <c r="I968" s="92"/>
      <c r="J968" s="89"/>
    </row>
    <row r="969" spans="1:10" s="79" customFormat="1" ht="25.5">
      <c r="A969" s="690" t="s">
        <v>98</v>
      </c>
      <c r="B969" s="396"/>
      <c r="C969" s="901" t="s">
        <v>19</v>
      </c>
      <c r="D969" s="902" t="s">
        <v>19</v>
      </c>
      <c r="E969" s="504" t="str">
        <f>'ПРИЛОЖЕНИЕ № 5 (расх)'!E1270</f>
        <v>2103С</v>
      </c>
      <c r="F969" s="503" t="str">
        <f>'ПРИЛОЖЕНИЕ № 5 (расх)'!F1270</f>
        <v>10000</v>
      </c>
      <c r="G969" s="902" t="s">
        <v>99</v>
      </c>
      <c r="H969" s="932">
        <v>20</v>
      </c>
      <c r="I969" s="92"/>
      <c r="J969" s="89"/>
    </row>
    <row r="970" spans="1:10" s="79" customFormat="1" ht="38.25">
      <c r="A970" s="337" t="str">
        <f>'ПРИЛОЖЕНИЕ № 5 (расх)'!A1040</f>
        <v>Комплексные меры по поддержке молодой семьи в учреждениях дополнительного образования. Повышение престижа семейных ценностей в молодежной среде</v>
      </c>
      <c r="B970" s="846"/>
      <c r="C970" s="196" t="s">
        <v>19</v>
      </c>
      <c r="D970" s="622" t="s">
        <v>19</v>
      </c>
      <c r="E970" s="499" t="str">
        <f>'ПРИЛОЖЕНИЕ № 5 (расх)'!E1040</f>
        <v>2103Ц</v>
      </c>
      <c r="F970" s="500" t="str">
        <f>'ПРИЛОЖЕНИЕ № 5 (расх)'!F1040</f>
        <v>00000</v>
      </c>
      <c r="G970" s="622"/>
      <c r="H970" s="238">
        <v>30</v>
      </c>
      <c r="I970" s="237"/>
      <c r="J970" s="89"/>
    </row>
    <row r="971" spans="1:10" s="79" customFormat="1" ht="13.5">
      <c r="A971" s="994" t="str">
        <f>'ПРИЛОЖЕНИЕ № 5 (расх)'!A1041</f>
        <v>Мероприятия в рамках реализации муниципальных программ</v>
      </c>
      <c r="B971" s="396"/>
      <c r="C971" s="967" t="s">
        <v>19</v>
      </c>
      <c r="D971" s="730" t="s">
        <v>19</v>
      </c>
      <c r="E971" s="492" t="str">
        <f>'ПРИЛОЖЕНИЕ № 5 (расх)'!E1041</f>
        <v>2103Ц</v>
      </c>
      <c r="F971" s="493" t="str">
        <f>'ПРИЛОЖЕНИЕ № 5 (расх)'!F1041</f>
        <v>10000</v>
      </c>
      <c r="G971" s="730"/>
      <c r="H971" s="201">
        <v>30</v>
      </c>
      <c r="I971" s="92"/>
      <c r="J971" s="89"/>
    </row>
    <row r="972" spans="1:10" s="79" customFormat="1" ht="25.5">
      <c r="A972" s="1084" t="str">
        <f>'ПРИЛОЖЕНИЕ № 5 (расх)'!A1042</f>
        <v>Закупка товаров, работ и услуг для обеспечения государственных (муниципальных) нужд</v>
      </c>
      <c r="B972" s="396"/>
      <c r="C972" s="83" t="s">
        <v>19</v>
      </c>
      <c r="D972" s="590" t="s">
        <v>19</v>
      </c>
      <c r="E972" s="494" t="str">
        <f>'ПРИЛОЖЕНИЕ № 5 (расх)'!E1042</f>
        <v>2103Ц</v>
      </c>
      <c r="F972" s="495" t="str">
        <f>'ПРИЛОЖЕНИЕ № 5 (расх)'!F1042</f>
        <v>10000</v>
      </c>
      <c r="G972" s="728" t="str">
        <f>'ПРИЛОЖЕНИЕ № 5 (расх)'!G1042</f>
        <v>200</v>
      </c>
      <c r="H972" s="202">
        <v>30</v>
      </c>
      <c r="I972" s="92"/>
      <c r="J972" s="89"/>
    </row>
    <row r="973" spans="1:10" s="79" customFormat="1" ht="25.5">
      <c r="A973" s="321" t="s">
        <v>98</v>
      </c>
      <c r="B973" s="396"/>
      <c r="C973" s="83" t="s">
        <v>19</v>
      </c>
      <c r="D973" s="590" t="s">
        <v>19</v>
      </c>
      <c r="E973" s="486" t="str">
        <f>'ПРИЛОЖЕНИЕ № 5 (расх)'!E1043</f>
        <v>2103Ц</v>
      </c>
      <c r="F973" s="487" t="str">
        <f>'ПРИЛОЖЕНИЕ № 5 (расх)'!F1043</f>
        <v>10000</v>
      </c>
      <c r="G973" s="590" t="s">
        <v>99</v>
      </c>
      <c r="H973" s="237">
        <v>30</v>
      </c>
      <c r="I973" s="92"/>
      <c r="J973" s="89"/>
    </row>
    <row r="974" spans="1:10" s="162" customFormat="1" ht="15" thickBot="1">
      <c r="A974" s="942" t="s">
        <v>23</v>
      </c>
      <c r="B974" s="62"/>
      <c r="C974" s="917" t="s">
        <v>19</v>
      </c>
      <c r="D974" s="918" t="s">
        <v>41</v>
      </c>
      <c r="E974" s="1185"/>
      <c r="F974" s="1186"/>
      <c r="G974" s="918"/>
      <c r="H974" s="929">
        <v>12970.7</v>
      </c>
      <c r="I974" s="365" t="e">
        <f>#REF!+#REF!+#REF!</f>
        <v>#REF!</v>
      </c>
      <c r="J974" s="157" t="e">
        <f>I974/H1036</f>
        <v>#REF!</v>
      </c>
    </row>
    <row r="975" spans="1:10" s="364" customFormat="1" ht="38.25">
      <c r="A975" s="339" t="str">
        <f>'ПРИЛОЖЕНИЕ № 5 (расх)'!A292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975" s="831"/>
      <c r="C975" s="196" t="s">
        <v>19</v>
      </c>
      <c r="D975" s="622" t="s">
        <v>41</v>
      </c>
      <c r="E975" s="501" t="str">
        <f>'ПРИЛОЖЕНИЕ № 5 (расх)'!E292</f>
        <v>03000</v>
      </c>
      <c r="F975" s="502" t="str">
        <f>'ПРИЛОЖЕНИЕ № 5 (расх)'!F292</f>
        <v>00000</v>
      </c>
      <c r="G975" s="622"/>
      <c r="H975" s="238">
        <v>12436.4</v>
      </c>
      <c r="I975" s="727"/>
      <c r="J975" s="644"/>
    </row>
    <row r="976" spans="1:10" s="364" customFormat="1" ht="14.25">
      <c r="A976" s="339" t="str">
        <f>'ПРИЛОЖЕНИЕ № 5 (расх)'!A293</f>
        <v>Расходы на обеспечение деятельности органов местного самоуправления</v>
      </c>
      <c r="B976" s="831"/>
      <c r="C976" s="196" t="s">
        <v>19</v>
      </c>
      <c r="D976" s="622" t="s">
        <v>41</v>
      </c>
      <c r="E976" s="501" t="str">
        <f>'ПРИЛОЖЕНИЕ № 5 (расх)'!E293</f>
        <v>03010</v>
      </c>
      <c r="F976" s="502" t="str">
        <f>'ПРИЛОЖЕНИЕ № 5 (расх)'!F293</f>
        <v>00000</v>
      </c>
      <c r="G976" s="714"/>
      <c r="H976" s="242">
        <v>12436.4</v>
      </c>
      <c r="I976" s="727"/>
      <c r="J976" s="644"/>
    </row>
    <row r="977" spans="1:10" s="364" customFormat="1" ht="14.25">
      <c r="A977" s="290" t="str">
        <f>'ПРИЛОЖЕНИЕ № 5 (расх)'!A1047</f>
        <v>Расходы на выплаты по оплате труда работников муниципальных органов</v>
      </c>
      <c r="B977" s="1049"/>
      <c r="C977" s="82" t="s">
        <v>19</v>
      </c>
      <c r="D977" s="623" t="s">
        <v>41</v>
      </c>
      <c r="E977" s="485" t="str">
        <f>'ПРИЛОЖЕНИЕ № 5 (расх)'!E1047</f>
        <v>03010</v>
      </c>
      <c r="F977" s="484" t="str">
        <f>'ПРИЛОЖЕНИЕ № 5 (расх)'!F1047</f>
        <v>00110</v>
      </c>
      <c r="G977" s="730"/>
      <c r="H977" s="201">
        <v>7630</v>
      </c>
      <c r="I977" s="727"/>
      <c r="J977" s="644"/>
    </row>
    <row r="978" spans="1:10" s="364" customFormat="1" ht="38.25">
      <c r="A978" s="321" t="str">
        <f>'ПРИЛОЖЕНИЕ № 5 (расх)'!A1048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78" s="1048"/>
      <c r="C978" s="613" t="s">
        <v>19</v>
      </c>
      <c r="D978" s="728" t="s">
        <v>41</v>
      </c>
      <c r="E978" s="488" t="str">
        <f>'ПРИЛОЖЕНИЕ № 5 (расх)'!E1048</f>
        <v>03010</v>
      </c>
      <c r="F978" s="498" t="str">
        <f>'ПРИЛОЖЕНИЕ № 5 (расх)'!F1048</f>
        <v>00110</v>
      </c>
      <c r="G978" s="728" t="str">
        <f>'ПРИЛОЖЕНИЕ № 5 (расх)'!G1048</f>
        <v>100</v>
      </c>
      <c r="H978" s="202">
        <v>7630</v>
      </c>
      <c r="I978" s="727"/>
      <c r="J978" s="644"/>
    </row>
    <row r="979" spans="1:10" s="364" customFormat="1" ht="14.25">
      <c r="A979" s="321" t="str">
        <f>'ПРИЛОЖЕНИЕ № 5 (расх)'!A1049</f>
        <v>Расходы на выплаты персоналу государственных (муниципальных) органов</v>
      </c>
      <c r="B979" s="1048"/>
      <c r="C979" s="83" t="s">
        <v>19</v>
      </c>
      <c r="D979" s="590" t="s">
        <v>41</v>
      </c>
      <c r="E979" s="488" t="str">
        <f>'ПРИЛОЖЕНИЕ № 5 (расх)'!E1049</f>
        <v>03010</v>
      </c>
      <c r="F979" s="498" t="str">
        <f>'ПРИЛОЖЕНИЕ № 5 (расх)'!F1049</f>
        <v>00110</v>
      </c>
      <c r="G979" s="728" t="str">
        <f>'ПРИЛОЖЕНИЕ № 5 (расх)'!G1049</f>
        <v>120</v>
      </c>
      <c r="H979" s="202">
        <v>7630</v>
      </c>
      <c r="I979" s="727"/>
      <c r="J979" s="644"/>
    </row>
    <row r="980" spans="1:10" s="364" customFormat="1" ht="14.25">
      <c r="A980" s="290" t="str">
        <f>'ПРИЛОЖЕНИЕ № 5 (расх)'!A1050</f>
        <v>Расходы на обеспечение функций органов местного самоуправления</v>
      </c>
      <c r="B980" s="1049"/>
      <c r="C980" s="82" t="s">
        <v>19</v>
      </c>
      <c r="D980" s="623" t="s">
        <v>41</v>
      </c>
      <c r="E980" s="485" t="str">
        <f>'ПРИЛОЖЕНИЕ № 5 (расх)'!E1050</f>
        <v>03010</v>
      </c>
      <c r="F980" s="484" t="str">
        <f>'ПРИЛОЖЕНИЕ № 5 (расх)'!F1050</f>
        <v>00190</v>
      </c>
      <c r="G980" s="730"/>
      <c r="H980" s="201">
        <v>185</v>
      </c>
      <c r="I980" s="727"/>
      <c r="J980" s="644"/>
    </row>
    <row r="981" spans="1:10" s="364" customFormat="1" ht="25.5">
      <c r="A981" s="321" t="str">
        <f>'ПРИЛОЖЕНИЕ № 5 (расх)'!A1051</f>
        <v>Закупка товаров, работ и услуг для обеспечения государственных (муниципальных) нужд</v>
      </c>
      <c r="B981" s="1048"/>
      <c r="C981" s="83" t="s">
        <v>19</v>
      </c>
      <c r="D981" s="590" t="s">
        <v>41</v>
      </c>
      <c r="E981" s="488" t="str">
        <f>'ПРИЛОЖЕНИЕ № 5 (расх)'!E1051</f>
        <v>03010</v>
      </c>
      <c r="F981" s="498" t="str">
        <f>'ПРИЛОЖЕНИЕ № 5 (расх)'!F1051</f>
        <v>00190</v>
      </c>
      <c r="G981" s="728" t="str">
        <f>'ПРИЛОЖЕНИЕ № 5 (расх)'!G1051</f>
        <v>200</v>
      </c>
      <c r="H981" s="202">
        <v>135</v>
      </c>
      <c r="I981" s="727"/>
      <c r="J981" s="644"/>
    </row>
    <row r="982" spans="1:10" s="364" customFormat="1" ht="25.5">
      <c r="A982" s="321" t="str">
        <f>'ПРИЛОЖЕНИЕ № 5 (расх)'!A1052</f>
        <v>Иные закупки товаров, работ и услуг для обеспечения государственных (муниципальных) нужд</v>
      </c>
      <c r="B982" s="1048"/>
      <c r="C982" s="901" t="s">
        <v>19</v>
      </c>
      <c r="D982" s="902" t="s">
        <v>41</v>
      </c>
      <c r="E982" s="488" t="str">
        <f>'ПРИЛОЖЕНИЕ № 5 (расх)'!E1052</f>
        <v>03010</v>
      </c>
      <c r="F982" s="498" t="str">
        <f>'ПРИЛОЖЕНИЕ № 5 (расх)'!F1052</f>
        <v>00190</v>
      </c>
      <c r="G982" s="728" t="str">
        <f>'ПРИЛОЖЕНИЕ № 5 (расх)'!G1052</f>
        <v>240</v>
      </c>
      <c r="H982" s="202">
        <v>135</v>
      </c>
      <c r="I982" s="727"/>
      <c r="J982" s="644"/>
    </row>
    <row r="983" spans="1:10" s="364" customFormat="1" ht="14.25">
      <c r="A983" s="321" t="str">
        <f>'ПРИЛОЖЕНИЕ № 5 (расх)'!A1053</f>
        <v>Иные бюджетные ассигнования</v>
      </c>
      <c r="B983" s="1048"/>
      <c r="C983" s="83" t="s">
        <v>19</v>
      </c>
      <c r="D983" s="590" t="s">
        <v>41</v>
      </c>
      <c r="E983" s="488" t="str">
        <f>'ПРИЛОЖЕНИЕ № 5 (расх)'!E1053</f>
        <v>03010</v>
      </c>
      <c r="F983" s="498" t="str">
        <f>'ПРИЛОЖЕНИЕ № 5 (расх)'!F1053</f>
        <v>00190</v>
      </c>
      <c r="G983" s="728" t="str">
        <f>'ПРИЛОЖЕНИЕ № 5 (расх)'!G1053</f>
        <v>800</v>
      </c>
      <c r="H983" s="202">
        <v>50</v>
      </c>
      <c r="I983" s="727"/>
      <c r="J983" s="644"/>
    </row>
    <row r="984" spans="1:10" s="364" customFormat="1" ht="14.25">
      <c r="A984" s="321" t="str">
        <f>'ПРИЛОЖЕНИЕ № 5 (расх)'!A1054</f>
        <v>Уплата налогов, сборов и иных платежей</v>
      </c>
      <c r="B984" s="1048"/>
      <c r="C984" s="43" t="s">
        <v>19</v>
      </c>
      <c r="D984" s="507" t="s">
        <v>41</v>
      </c>
      <c r="E984" s="488" t="str">
        <f>'ПРИЛОЖЕНИЕ № 5 (расх)'!E1054</f>
        <v>03010</v>
      </c>
      <c r="F984" s="498" t="str">
        <f>'ПРИЛОЖЕНИЕ № 5 (расх)'!F1054</f>
        <v>00190</v>
      </c>
      <c r="G984" s="728" t="str">
        <f>'ПРИЛОЖЕНИЕ № 5 (расх)'!G1054</f>
        <v>850</v>
      </c>
      <c r="H984" s="202">
        <v>50</v>
      </c>
      <c r="I984" s="727"/>
      <c r="J984" s="644"/>
    </row>
    <row r="985" spans="1:10" s="364" customFormat="1" ht="14.25">
      <c r="A985" s="339" t="str">
        <f>'ПРИЛОЖЕНИЕ № 5 (расх)'!A294</f>
        <v>Организации деятельности комиссий по делам несовершеннолетних</v>
      </c>
      <c r="B985" s="831"/>
      <c r="C985" s="196" t="s">
        <v>19</v>
      </c>
      <c r="D985" s="622" t="s">
        <v>41</v>
      </c>
      <c r="E985" s="501" t="str">
        <f>'ПРИЛОЖЕНИЕ № 5 (расх)'!E294</f>
        <v>0301Н</v>
      </c>
      <c r="F985" s="502" t="str">
        <f>'ПРИЛОЖЕНИЕ № 5 (расх)'!F294</f>
        <v>00000</v>
      </c>
      <c r="G985" s="714"/>
      <c r="H985" s="242">
        <v>1143.1</v>
      </c>
      <c r="I985" s="727"/>
      <c r="J985" s="644"/>
    </row>
    <row r="986" spans="1:10" s="466" customFormat="1" ht="40.5">
      <c r="A986" s="966" t="str">
        <f>'ПРИЛОЖЕНИЕ № 5 (расх)'!A295</f>
        <v>Расходы на осуществление государственных полномочий по созданию и организации деятельности комиссий по делам несовершеннолетних и защите их прав</v>
      </c>
      <c r="B986" s="729"/>
      <c r="C986" s="967" t="s">
        <v>19</v>
      </c>
      <c r="D986" s="730" t="s">
        <v>41</v>
      </c>
      <c r="E986" s="496" t="str">
        <f>'ПРИЛОЖЕНИЕ № 5 (расх)'!E295</f>
        <v>0301Н</v>
      </c>
      <c r="F986" s="497" t="str">
        <f>'ПРИЛОЖЕНИЕ № 5 (расх)'!F295</f>
        <v>74020</v>
      </c>
      <c r="G986" s="730"/>
      <c r="H986" s="201">
        <v>1143.1</v>
      </c>
      <c r="I986" s="731"/>
      <c r="J986" s="732"/>
    </row>
    <row r="987" spans="1:10" s="364" customFormat="1" ht="38.25">
      <c r="A987" s="321" t="str">
        <f>'ПРИЛОЖЕНИЕ № 5 (расх)'!A296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87" s="608"/>
      <c r="C987" s="83" t="s">
        <v>19</v>
      </c>
      <c r="D987" s="590" t="s">
        <v>41</v>
      </c>
      <c r="E987" s="488" t="str">
        <f>'ПРИЛОЖЕНИЕ № 5 (расх)'!E296</f>
        <v>0301Н</v>
      </c>
      <c r="F987" s="498" t="str">
        <f>'ПРИЛОЖЕНИЕ № 5 (расх)'!F296</f>
        <v>74020</v>
      </c>
      <c r="G987" s="728" t="str">
        <f>'ПРИЛОЖЕНИЕ № 5 (расх)'!G296</f>
        <v>100</v>
      </c>
      <c r="H987" s="202">
        <v>959.8</v>
      </c>
      <c r="I987" s="727"/>
      <c r="J987" s="644"/>
    </row>
    <row r="988" spans="1:10" s="364" customFormat="1" ht="14.25">
      <c r="A988" s="321" t="str">
        <f>'ПРИЛОЖЕНИЕ № 5 (расх)'!A297</f>
        <v>Расходы на выплаты персоналу государственных (муниципальных) органов</v>
      </c>
      <c r="B988" s="608"/>
      <c r="C988" s="83" t="s">
        <v>19</v>
      </c>
      <c r="D988" s="590" t="s">
        <v>41</v>
      </c>
      <c r="E988" s="488" t="str">
        <f>'ПРИЛОЖЕНИЕ № 5 (расх)'!E297</f>
        <v>0301Н</v>
      </c>
      <c r="F988" s="498" t="str">
        <f>'ПРИЛОЖЕНИЕ № 5 (расх)'!F297</f>
        <v>74020</v>
      </c>
      <c r="G988" s="728" t="str">
        <f>'ПРИЛОЖЕНИЕ № 5 (расх)'!G297</f>
        <v>120</v>
      </c>
      <c r="H988" s="202">
        <v>959.8</v>
      </c>
      <c r="I988" s="727"/>
      <c r="J988" s="644"/>
    </row>
    <row r="989" spans="1:10" s="364" customFormat="1" ht="25.5">
      <c r="A989" s="321" t="str">
        <f>'ПРИЛОЖЕНИЕ № 5 (расх)'!A298</f>
        <v>Закупка товаров, работ и услуг для обеспечения государственных (муниципальных) нужд</v>
      </c>
      <c r="B989" s="608"/>
      <c r="C989" s="83" t="s">
        <v>19</v>
      </c>
      <c r="D989" s="590" t="s">
        <v>41</v>
      </c>
      <c r="E989" s="488" t="str">
        <f>'ПРИЛОЖЕНИЕ № 5 (расх)'!E298</f>
        <v>0301Н</v>
      </c>
      <c r="F989" s="498" t="str">
        <f>'ПРИЛОЖЕНИЕ № 5 (расх)'!F298</f>
        <v>74020</v>
      </c>
      <c r="G989" s="728" t="str">
        <f>'ПРИЛОЖЕНИЕ № 5 (расх)'!G298</f>
        <v>200</v>
      </c>
      <c r="H989" s="202">
        <v>183.3</v>
      </c>
      <c r="I989" s="727"/>
      <c r="J989" s="644"/>
    </row>
    <row r="990" spans="1:10" s="364" customFormat="1" ht="25.5">
      <c r="A990" s="924" t="str">
        <f>'ПРИЛОЖЕНИЕ № 5 (расх)'!A299</f>
        <v>Иные закупки товаров, работ и услуг для обеспечения государственных (муниципальных) нужд</v>
      </c>
      <c r="B990" s="608"/>
      <c r="C990" s="901" t="s">
        <v>19</v>
      </c>
      <c r="D990" s="902" t="s">
        <v>41</v>
      </c>
      <c r="E990" s="708" t="str">
        <f>'ПРИЛОЖЕНИЕ № 5 (расх)'!E299</f>
        <v>0301Н</v>
      </c>
      <c r="F990" s="709" t="str">
        <f>'ПРИЛОЖЕНИЕ № 5 (расх)'!F299</f>
        <v>74020</v>
      </c>
      <c r="G990" s="590" t="str">
        <f>'ПРИЛОЖЕНИЕ № 5 (расх)'!G299</f>
        <v>240</v>
      </c>
      <c r="H990" s="92">
        <v>183.3</v>
      </c>
      <c r="I990" s="727"/>
      <c r="J990" s="644"/>
    </row>
    <row r="991" spans="1:10" s="364" customFormat="1" ht="14.25">
      <c r="A991" s="1011" t="str">
        <f>'ПРИЛОЖЕНИЕ № 5 (расх)'!A1055</f>
        <v>Техническое обеспечение деятельности органов местного самоуправления</v>
      </c>
      <c r="B991" s="831"/>
      <c r="C991" s="196" t="s">
        <v>19</v>
      </c>
      <c r="D991" s="622" t="s">
        <v>41</v>
      </c>
      <c r="E991" s="670" t="str">
        <f>'ПРИЛОЖЕНИЕ № 5 (расх)'!E1055</f>
        <v>0301У</v>
      </c>
      <c r="F991" s="671" t="str">
        <f>'ПРИЛОЖЕНИЕ № 5 (расх)'!F1055</f>
        <v>00000</v>
      </c>
      <c r="G991" s="622"/>
      <c r="H991" s="278">
        <v>3478.3</v>
      </c>
      <c r="I991" s="727"/>
      <c r="J991" s="644"/>
    </row>
    <row r="992" spans="1:10" s="364" customFormat="1" ht="14.25">
      <c r="A992" s="1050" t="str">
        <f>'ПРИЛОЖЕНИЕ № 5 (расх)'!A1056</f>
        <v>Расходы на выплаты по оплате труда работников муниципальных органов</v>
      </c>
      <c r="B992" s="1049"/>
      <c r="C992" s="967" t="s">
        <v>19</v>
      </c>
      <c r="D992" s="730" t="s">
        <v>41</v>
      </c>
      <c r="E992" s="1051" t="str">
        <f>'ПРИЛОЖЕНИЕ № 5 (расх)'!E1056</f>
        <v>0301У</v>
      </c>
      <c r="F992" s="1052" t="str">
        <f>'ПРИЛОЖЕНИЕ № 5 (расх)'!F1056</f>
        <v>00110</v>
      </c>
      <c r="G992" s="623"/>
      <c r="H992" s="84">
        <v>2039.2</v>
      </c>
      <c r="I992" s="727"/>
      <c r="J992" s="644"/>
    </row>
    <row r="993" spans="1:10" s="364" customFormat="1" ht="38.25">
      <c r="A993" s="924" t="str">
        <f>'ПРИЛОЖЕНИЕ № 5 (расх)'!A1057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93" s="1048"/>
      <c r="C993" s="83" t="s">
        <v>19</v>
      </c>
      <c r="D993" s="590" t="s">
        <v>41</v>
      </c>
      <c r="E993" s="708" t="str">
        <f>'ПРИЛОЖЕНИЕ № 5 (расх)'!E1057</f>
        <v>0301У</v>
      </c>
      <c r="F993" s="709" t="str">
        <f>'ПРИЛОЖЕНИЕ № 5 (расх)'!F1057</f>
        <v>00110</v>
      </c>
      <c r="G993" s="590" t="str">
        <f>'ПРИЛОЖЕНИЕ № 5 (расх)'!G1057</f>
        <v>100</v>
      </c>
      <c r="H993" s="92">
        <v>2039.2</v>
      </c>
      <c r="I993" s="727"/>
      <c r="J993" s="644"/>
    </row>
    <row r="994" spans="1:10" s="364" customFormat="1" ht="14.25">
      <c r="A994" s="924" t="str">
        <f>'ПРИЛОЖЕНИЕ № 5 (расх)'!A1058</f>
        <v>Расходы на выплаты персоналу государственных (муниципальных) органов</v>
      </c>
      <c r="B994" s="1048"/>
      <c r="C994" s="83" t="s">
        <v>19</v>
      </c>
      <c r="D994" s="590" t="s">
        <v>41</v>
      </c>
      <c r="E994" s="708" t="str">
        <f>'ПРИЛОЖЕНИЕ № 5 (расх)'!E1058</f>
        <v>0301У</v>
      </c>
      <c r="F994" s="709" t="str">
        <f>'ПРИЛОЖЕНИЕ № 5 (расх)'!F1058</f>
        <v>00110</v>
      </c>
      <c r="G994" s="590" t="str">
        <f>'ПРИЛОЖЕНИЕ № 5 (расх)'!G1058</f>
        <v>120</v>
      </c>
      <c r="H994" s="92">
        <v>2039.2</v>
      </c>
      <c r="I994" s="727"/>
      <c r="J994" s="644"/>
    </row>
    <row r="995" spans="1:10" s="364" customFormat="1" ht="14.25">
      <c r="A995" s="1050" t="str">
        <f>'ПРИЛОЖЕНИЕ № 5 (расх)'!A1059</f>
        <v>Расходы на обеспечение функций органов местного самоуправления</v>
      </c>
      <c r="B995" s="1049"/>
      <c r="C995" s="82" t="s">
        <v>19</v>
      </c>
      <c r="D995" s="623" t="s">
        <v>41</v>
      </c>
      <c r="E995" s="1051" t="str">
        <f>'ПРИЛОЖЕНИЕ № 5 (расх)'!E1064</f>
        <v>0301У</v>
      </c>
      <c r="F995" s="1052" t="str">
        <f>'ПРИЛОЖЕНИЕ № 5 (расх)'!F1059</f>
        <v>00190</v>
      </c>
      <c r="G995" s="623"/>
      <c r="H995" s="84">
        <v>716.6</v>
      </c>
      <c r="I995" s="727"/>
      <c r="J995" s="644"/>
    </row>
    <row r="996" spans="1:10" s="364" customFormat="1" ht="25.5">
      <c r="A996" s="924" t="str">
        <f>'ПРИЛОЖЕНИЕ № 5 (расх)'!A1065</f>
        <v>Закупка товаров, работ и услуг для обеспечения государственных (муниципальных) нужд</v>
      </c>
      <c r="B996" s="1048"/>
      <c r="C996" s="901" t="s">
        <v>19</v>
      </c>
      <c r="D996" s="902" t="s">
        <v>41</v>
      </c>
      <c r="E996" s="708" t="str">
        <f>'ПРИЛОЖЕНИЕ № 5 (расх)'!E1065</f>
        <v>0301У</v>
      </c>
      <c r="F996" s="709" t="str">
        <f>'ПРИЛОЖЕНИЕ № 5 (расх)'!F1060</f>
        <v>00190</v>
      </c>
      <c r="G996" s="590" t="str">
        <f>'ПРИЛОЖЕНИЕ № 5 (расх)'!G1060</f>
        <v>200</v>
      </c>
      <c r="H996" s="92">
        <v>686.6</v>
      </c>
      <c r="I996" s="727"/>
      <c r="J996" s="644"/>
    </row>
    <row r="997" spans="1:10" s="364" customFormat="1" ht="25.5">
      <c r="A997" s="924" t="str">
        <f>'ПРИЛОЖЕНИЕ № 5 (расх)'!A1066</f>
        <v>Иные закупки товаров, работ и услуг для обеспечения государственных (муниципальных) нужд</v>
      </c>
      <c r="B997" s="1048"/>
      <c r="C997" s="901" t="s">
        <v>19</v>
      </c>
      <c r="D997" s="902" t="s">
        <v>41</v>
      </c>
      <c r="E997" s="708" t="str">
        <f>'ПРИЛОЖЕНИЕ № 5 (расх)'!E1066</f>
        <v>0301У</v>
      </c>
      <c r="F997" s="709" t="str">
        <f>'ПРИЛОЖЕНИЕ № 5 (расх)'!F1062</f>
        <v>00190</v>
      </c>
      <c r="G997" s="590" t="str">
        <f>'ПРИЛОЖЕНИЕ № 5 (расх)'!G1061</f>
        <v>240</v>
      </c>
      <c r="H997" s="92">
        <v>686.6</v>
      </c>
      <c r="I997" s="727"/>
      <c r="J997" s="644"/>
    </row>
    <row r="998" spans="1:10" s="364" customFormat="1" ht="14.25">
      <c r="A998" s="924" t="str">
        <f>'ПРИЛОЖЕНИЕ № 5 (расх)'!A1062</f>
        <v>Иные бюджетные ассигнования</v>
      </c>
      <c r="B998" s="1048"/>
      <c r="C998" s="83" t="s">
        <v>19</v>
      </c>
      <c r="D998" s="590" t="s">
        <v>41</v>
      </c>
      <c r="E998" s="708" t="str">
        <f>'ПРИЛОЖЕНИЕ № 5 (расх)'!E1062</f>
        <v>0301У</v>
      </c>
      <c r="F998" s="709" t="str">
        <f>'ПРИЛОЖЕНИЕ № 5 (расх)'!F1062</f>
        <v>00190</v>
      </c>
      <c r="G998" s="590" t="str">
        <f>'ПРИЛОЖЕНИЕ № 5 (расх)'!G1062</f>
        <v>800</v>
      </c>
      <c r="H998" s="92">
        <v>30</v>
      </c>
      <c r="I998" s="727"/>
      <c r="J998" s="644"/>
    </row>
    <row r="999" spans="1:10" s="364" customFormat="1" ht="14.25">
      <c r="A999" s="924" t="str">
        <f>'ПРИЛОЖЕНИЕ № 5 (расх)'!A1063</f>
        <v>Уплата налогов, сборов и иных платежей</v>
      </c>
      <c r="B999" s="1048"/>
      <c r="C999" s="83" t="s">
        <v>19</v>
      </c>
      <c r="D999" s="590" t="s">
        <v>41</v>
      </c>
      <c r="E999" s="708" t="str">
        <f>'ПРИЛОЖЕНИЕ № 5 (расх)'!E1063</f>
        <v>0301У</v>
      </c>
      <c r="F999" s="709" t="str">
        <f>'ПРИЛОЖЕНИЕ № 5 (расх)'!F1063</f>
        <v>00190</v>
      </c>
      <c r="G999" s="590" t="str">
        <f>'ПРИЛОЖЕНИЕ № 5 (расх)'!G1063</f>
        <v>850</v>
      </c>
      <c r="H999" s="92">
        <v>30</v>
      </c>
      <c r="I999" s="727"/>
      <c r="J999" s="644"/>
    </row>
    <row r="1000" spans="1:10" s="364" customFormat="1" ht="14.25">
      <c r="A1000" s="1050" t="str">
        <f>'ПРИЛОЖЕНИЕ № 5 (расх)'!A1064</f>
        <v>Коммунальные услуги</v>
      </c>
      <c r="B1000" s="1049"/>
      <c r="C1000" s="82" t="s">
        <v>19</v>
      </c>
      <c r="D1000" s="623" t="s">
        <v>41</v>
      </c>
      <c r="E1000" s="1051" t="str">
        <f>'ПРИЛОЖЕНИЕ № 5 (расх)'!E1064</f>
        <v>0301У</v>
      </c>
      <c r="F1000" s="1052" t="str">
        <f>'ПРИЛОЖЕНИЕ № 5 (расх)'!F1064</f>
        <v>00223</v>
      </c>
      <c r="G1000" s="623"/>
      <c r="H1000" s="84">
        <v>722.5</v>
      </c>
      <c r="I1000" s="727"/>
      <c r="J1000" s="644"/>
    </row>
    <row r="1001" spans="1:10" s="364" customFormat="1" ht="25.5">
      <c r="A1001" s="924" t="str">
        <f>'ПРИЛОЖЕНИЕ № 5 (расх)'!A1065</f>
        <v>Закупка товаров, работ и услуг для обеспечения государственных (муниципальных) нужд</v>
      </c>
      <c r="B1001" s="1048"/>
      <c r="C1001" s="901" t="s">
        <v>19</v>
      </c>
      <c r="D1001" s="902" t="s">
        <v>41</v>
      </c>
      <c r="E1001" s="708" t="str">
        <f>'ПРИЛОЖЕНИЕ № 5 (расх)'!E1065</f>
        <v>0301У</v>
      </c>
      <c r="F1001" s="709" t="str">
        <f>'ПРИЛОЖЕНИЕ № 5 (расх)'!F1065</f>
        <v>00223</v>
      </c>
      <c r="G1001" s="590" t="str">
        <f>'ПРИЛОЖЕНИЕ № 5 (расх)'!G1065</f>
        <v>200</v>
      </c>
      <c r="H1001" s="92">
        <v>722.5</v>
      </c>
      <c r="I1001" s="727"/>
      <c r="J1001" s="644"/>
    </row>
    <row r="1002" spans="1:10" s="364" customFormat="1" ht="25.5">
      <c r="A1002" s="924" t="str">
        <f>'ПРИЛОЖЕНИЕ № 5 (расх)'!A1066</f>
        <v>Иные закупки товаров, работ и услуг для обеспечения государственных (муниципальных) нужд</v>
      </c>
      <c r="B1002" s="1048"/>
      <c r="C1002" s="901" t="s">
        <v>19</v>
      </c>
      <c r="D1002" s="902" t="s">
        <v>41</v>
      </c>
      <c r="E1002" s="708" t="str">
        <f>'ПРИЛОЖЕНИЕ № 5 (расх)'!E1066</f>
        <v>0301У</v>
      </c>
      <c r="F1002" s="709" t="str">
        <f>'ПРИЛОЖЕНИЕ № 5 (расх)'!F1066</f>
        <v>00223</v>
      </c>
      <c r="G1002" s="590" t="str">
        <f>'ПРИЛОЖЕНИЕ № 5 (расх)'!G1066</f>
        <v>240</v>
      </c>
      <c r="H1002" s="92">
        <v>722.5</v>
      </c>
      <c r="I1002" s="727"/>
      <c r="J1002" s="644"/>
    </row>
    <row r="1003" spans="1:10" s="76" customFormat="1" ht="38.25">
      <c r="A1003" s="339" t="str">
        <f>'ПРИЛОЖЕНИЕ № 5 (расх)'!A300</f>
        <v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2020 годы"</v>
      </c>
      <c r="B1003" s="850"/>
      <c r="C1003" s="196" t="s">
        <v>19</v>
      </c>
      <c r="D1003" s="622" t="s">
        <v>41</v>
      </c>
      <c r="E1003" s="501" t="s">
        <v>119</v>
      </c>
      <c r="F1003" s="668" t="s">
        <v>78</v>
      </c>
      <c r="G1003" s="622"/>
      <c r="H1003" s="238">
        <v>182.2</v>
      </c>
      <c r="I1003" s="236"/>
      <c r="J1003" s="477"/>
    </row>
    <row r="1004" spans="1:10" s="76" customFormat="1" ht="25.5">
      <c r="A1004" s="339" t="str">
        <f>'ПРИЛОЖЕНИЕ № 5 (расх)'!A301</f>
        <v>Организация обучения на условиях целевой контрактной подготовки молодежи из числа коренных малочисленных народов Севера</v>
      </c>
      <c r="B1004" s="850"/>
      <c r="C1004" s="155" t="s">
        <v>19</v>
      </c>
      <c r="D1004" s="653" t="s">
        <v>41</v>
      </c>
      <c r="E1004" s="501" t="str">
        <f>'ПРИЛОЖЕНИЕ № 5 (расх)'!E301</f>
        <v>05050</v>
      </c>
      <c r="F1004" s="668" t="str">
        <f>'ПРИЛОЖЕНИЕ № 5 (расх)'!F301</f>
        <v>00000</v>
      </c>
      <c r="G1004" s="622"/>
      <c r="H1004" s="238">
        <v>182.2</v>
      </c>
      <c r="I1004" s="236"/>
      <c r="J1004" s="477"/>
    </row>
    <row r="1005" spans="1:10" s="76" customFormat="1" ht="27">
      <c r="A1005" s="1054" t="str">
        <f>'ПРИЛОЖЕНИЕ № 5 (расх)'!A302</f>
        <v>Расходы на организацию обучения на условиях целевой контрактной подготовки молодежи из числа коренных малочисленных народов Севера</v>
      </c>
      <c r="B1005" s="473"/>
      <c r="C1005" s="1055" t="s">
        <v>19</v>
      </c>
      <c r="D1005" s="1056" t="s">
        <v>41</v>
      </c>
      <c r="E1005" s="490" t="str">
        <f>'ПРИЛОЖЕНИЕ № 5 (расх)'!E302</f>
        <v>05050</v>
      </c>
      <c r="F1005" s="491" t="s">
        <v>144</v>
      </c>
      <c r="G1005" s="1053"/>
      <c r="H1005" s="1057">
        <v>181.5</v>
      </c>
      <c r="I1005" s="39">
        <f>I1007</f>
        <v>144.9</v>
      </c>
      <c r="J1005" s="477"/>
    </row>
    <row r="1006" spans="1:10" s="76" customFormat="1" ht="25.5">
      <c r="A1006" s="311" t="str">
        <f>'ПРИЛОЖЕНИЕ № 5 (расх)'!A303</f>
        <v>Закупка товаров, работ и услуг для обеспечения государственных (муниципальных) нужд</v>
      </c>
      <c r="B1006" s="83"/>
      <c r="C1006" s="43" t="s">
        <v>19</v>
      </c>
      <c r="D1006" s="507" t="s">
        <v>41</v>
      </c>
      <c r="E1006" s="486" t="str">
        <f>E1007</f>
        <v>05050</v>
      </c>
      <c r="F1006" s="487" t="str">
        <f>F1007</f>
        <v>73380</v>
      </c>
      <c r="G1006" s="586">
        <v>200</v>
      </c>
      <c r="H1006" s="635">
        <v>181.5</v>
      </c>
      <c r="I1006" s="39"/>
      <c r="J1006" s="477"/>
    </row>
    <row r="1007" spans="1:10" s="76" customFormat="1" ht="25.5">
      <c r="A1007" s="311" t="s">
        <v>98</v>
      </c>
      <c r="B1007" s="83"/>
      <c r="C1007" s="43" t="s">
        <v>19</v>
      </c>
      <c r="D1007" s="507" t="s">
        <v>41</v>
      </c>
      <c r="E1007" s="486" t="str">
        <f>'ПРИЛОЖЕНИЕ № 5 (расх)'!E304</f>
        <v>05050</v>
      </c>
      <c r="F1007" s="487" t="s">
        <v>144</v>
      </c>
      <c r="G1007" s="507" t="s">
        <v>99</v>
      </c>
      <c r="H1007" s="40">
        <v>181.5</v>
      </c>
      <c r="I1007" s="40">
        <v>144.9</v>
      </c>
      <c r="J1007" s="477"/>
    </row>
    <row r="1008" spans="1:10" s="76" customFormat="1" ht="27">
      <c r="A1008" s="310" t="str">
        <f>'ПРИЛОЖЕНИЕ № 5 (расх)'!A305</f>
        <v>Софинансирование субсидии на организацию обучения молодежи из числа коренных малочисленных народов Севера</v>
      </c>
      <c r="B1008" s="83"/>
      <c r="C1008" s="42" t="s">
        <v>19</v>
      </c>
      <c r="D1008" s="651" t="s">
        <v>41</v>
      </c>
      <c r="E1008" s="490" t="str">
        <f>'ПРИЛОЖЕНИЕ № 5 (расх)'!E305</f>
        <v>05050</v>
      </c>
      <c r="F1008" s="491" t="s">
        <v>156</v>
      </c>
      <c r="G1008" s="651"/>
      <c r="H1008" s="39">
        <v>0.7</v>
      </c>
      <c r="I1008" s="39">
        <f>I1010</f>
        <v>1</v>
      </c>
      <c r="J1008" s="477"/>
    </row>
    <row r="1009" spans="1:10" s="76" customFormat="1" ht="25.5">
      <c r="A1009" s="311" t="str">
        <f>'ПРИЛОЖЕНИЕ № 5 (расх)'!A306</f>
        <v>Закупка товаров, работ и услуг для обеспечения государственных (муниципальных) нужд</v>
      </c>
      <c r="B1009" s="83"/>
      <c r="C1009" s="43" t="s">
        <v>19</v>
      </c>
      <c r="D1009" s="507" t="s">
        <v>41</v>
      </c>
      <c r="E1009" s="486" t="str">
        <f>E1010</f>
        <v>05050</v>
      </c>
      <c r="F1009" s="487" t="str">
        <f>F1010</f>
        <v>S3380</v>
      </c>
      <c r="G1009" s="586">
        <v>200</v>
      </c>
      <c r="H1009" s="1058">
        <v>0.7</v>
      </c>
      <c r="I1009" s="39"/>
      <c r="J1009" s="477"/>
    </row>
    <row r="1010" spans="1:10" s="76" customFormat="1" ht="25.5">
      <c r="A1010" s="311" t="s">
        <v>98</v>
      </c>
      <c r="B1010" s="83"/>
      <c r="C1010" s="43" t="s">
        <v>19</v>
      </c>
      <c r="D1010" s="507" t="s">
        <v>41</v>
      </c>
      <c r="E1010" s="486" t="str">
        <f>'ПРИЛОЖЕНИЕ № 5 (расх)'!E304</f>
        <v>05050</v>
      </c>
      <c r="F1010" s="487" t="s">
        <v>156</v>
      </c>
      <c r="G1010" s="586" t="s">
        <v>99</v>
      </c>
      <c r="H1010" s="635">
        <v>0.7</v>
      </c>
      <c r="I1010" s="40">
        <v>1</v>
      </c>
      <c r="J1010" s="477"/>
    </row>
    <row r="1011" spans="1:10" s="76" customFormat="1" ht="25.5">
      <c r="A1011" s="522" t="str">
        <f>'ПРИЛОЖЕНИЕ № 5 (расх)'!A1067</f>
        <v>Реализация муниципальной программы "Развитие образования в Среднеканском городском округе на 2015-2019 годы" </v>
      </c>
      <c r="B1011" s="196"/>
      <c r="C1011" s="196" t="s">
        <v>19</v>
      </c>
      <c r="D1011" s="622" t="s">
        <v>41</v>
      </c>
      <c r="E1011" s="499" t="str">
        <f>'ПРИЛОЖЕНИЕ № 5 (расх)'!E1067</f>
        <v>10000</v>
      </c>
      <c r="F1011" s="500" t="str">
        <f>'ПРИЛОЖЕНИЕ № 5 (расх)'!F1067</f>
        <v>00000</v>
      </c>
      <c r="G1011" s="703"/>
      <c r="H1011" s="1059">
        <v>344.1</v>
      </c>
      <c r="I1011" s="40"/>
      <c r="J1011" s="477"/>
    </row>
    <row r="1012" spans="1:10" s="76" customFormat="1" ht="25.5">
      <c r="A1012" s="522" t="str">
        <f>'ПРИЛОЖЕНИЕ № 5 (расх)'!A1068</f>
        <v>Обеспечение деятельности  муниципальных учреждений, осуществляющих управление в сфере образования</v>
      </c>
      <c r="B1012" s="196"/>
      <c r="C1012" s="196" t="s">
        <v>19</v>
      </c>
      <c r="D1012" s="622" t="s">
        <v>41</v>
      </c>
      <c r="E1012" s="499" t="str">
        <f>'ПРИЛОЖЕНИЕ № 5 (расх)'!E1068</f>
        <v>1001У</v>
      </c>
      <c r="F1012" s="500" t="str">
        <f>'ПРИЛОЖЕНИЕ № 5 (расх)'!F1067</f>
        <v>00000</v>
      </c>
      <c r="G1012" s="703"/>
      <c r="H1012" s="1059">
        <v>234.1</v>
      </c>
      <c r="I1012" s="40"/>
      <c r="J1012" s="477"/>
    </row>
    <row r="1013" spans="1:10" s="76" customFormat="1" ht="27">
      <c r="A1013" s="310" t="str">
        <f>'ПРИЛОЖЕНИЕ № 5 (расх)'!A1069</f>
        <v>Расходы на дополнительные меры социальной поддержки педагогическим работникам</v>
      </c>
      <c r="B1013" s="82"/>
      <c r="C1013" s="82" t="s">
        <v>19</v>
      </c>
      <c r="D1013" s="623" t="s">
        <v>41</v>
      </c>
      <c r="E1013" s="490" t="str">
        <f>'ПРИЛОЖЕНИЕ № 5 (расх)'!E1069</f>
        <v>1001У</v>
      </c>
      <c r="F1013" s="491" t="str">
        <f>'ПРИЛОЖЕНИЕ № 5 (расх)'!F1069</f>
        <v>74070</v>
      </c>
      <c r="G1013" s="677"/>
      <c r="H1013" s="638">
        <v>40.9</v>
      </c>
      <c r="I1013" s="40"/>
      <c r="J1013" s="477"/>
    </row>
    <row r="1014" spans="1:10" s="76" customFormat="1" ht="38.25">
      <c r="A1014" s="311" t="str">
        <f>'ПРИЛОЖЕНИЕ № 5 (расх)'!A1070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14" s="83"/>
      <c r="C1014" s="83" t="s">
        <v>19</v>
      </c>
      <c r="D1014" s="590" t="s">
        <v>41</v>
      </c>
      <c r="E1014" s="486" t="str">
        <f>'ПРИЛОЖЕНИЕ № 5 (расх)'!E1070</f>
        <v>1001У</v>
      </c>
      <c r="F1014" s="487" t="str">
        <f>'ПРИЛОЖЕНИЕ № 5 (расх)'!F1070</f>
        <v>74070</v>
      </c>
      <c r="G1014" s="586" t="str">
        <f>'ПРИЛОЖЕНИЕ № 5 (расх)'!G1070</f>
        <v>100</v>
      </c>
      <c r="H1014" s="635">
        <v>40.9</v>
      </c>
      <c r="I1014" s="40"/>
      <c r="J1014" s="477"/>
    </row>
    <row r="1015" spans="1:10" s="76" customFormat="1" ht="13.5">
      <c r="A1015" s="311" t="str">
        <f>'ПРИЛОЖЕНИЕ № 5 (расх)'!A1071</f>
        <v>Расходы на выплаты персоналу государственных (муниципальных) органов</v>
      </c>
      <c r="B1015" s="83"/>
      <c r="C1015" s="82" t="s">
        <v>19</v>
      </c>
      <c r="D1015" s="623" t="s">
        <v>41</v>
      </c>
      <c r="E1015" s="486" t="str">
        <f>'ПРИЛОЖЕНИЕ № 5 (расх)'!E1071</f>
        <v>1001У</v>
      </c>
      <c r="F1015" s="487" t="str">
        <f>'ПРИЛОЖЕНИЕ № 5 (расх)'!F1071</f>
        <v>74070</v>
      </c>
      <c r="G1015" s="586" t="str">
        <f>'ПРИЛОЖЕНИЕ № 5 (расх)'!G1071</f>
        <v>120</v>
      </c>
      <c r="H1015" s="635">
        <v>40.9</v>
      </c>
      <c r="I1015" s="40"/>
      <c r="J1015" s="477"/>
    </row>
    <row r="1016" spans="1:10" s="76" customFormat="1" ht="27">
      <c r="A1016" s="310" t="str">
        <f>'ПРИЛОЖЕНИЕ № 5 (расх)'!A1072</f>
        <v>Реализация мер социальной поддержки по оплате жилых помещений и коммунальных услуг</v>
      </c>
      <c r="B1016" s="82"/>
      <c r="C1016" s="82" t="s">
        <v>19</v>
      </c>
      <c r="D1016" s="623" t="s">
        <v>41</v>
      </c>
      <c r="E1016" s="490" t="str">
        <f>'ПРИЛОЖЕНИЕ № 5 (расх)'!E1072</f>
        <v>1001У</v>
      </c>
      <c r="F1016" s="491" t="str">
        <f>'ПРИЛОЖЕНИЕ № 5 (расх)'!F1073</f>
        <v>75010</v>
      </c>
      <c r="G1016" s="677"/>
      <c r="H1016" s="638">
        <v>193.2</v>
      </c>
      <c r="I1016" s="40"/>
      <c r="J1016" s="477"/>
    </row>
    <row r="1017" spans="1:10" s="76" customFormat="1" ht="13.5">
      <c r="A1017" s="311" t="str">
        <f>'ПРИЛОЖЕНИЕ № 5 (расх)'!A1073</f>
        <v>Социальное обеспечение и иные выплаты населению</v>
      </c>
      <c r="B1017" s="83"/>
      <c r="C1017" s="83" t="s">
        <v>19</v>
      </c>
      <c r="D1017" s="590" t="s">
        <v>41</v>
      </c>
      <c r="E1017" s="486" t="str">
        <f>'ПРИЛОЖЕНИЕ № 5 (расх)'!E1073</f>
        <v>1001У</v>
      </c>
      <c r="F1017" s="487" t="str">
        <f>'ПРИЛОЖЕНИЕ № 5 (расх)'!F1073</f>
        <v>75010</v>
      </c>
      <c r="G1017" s="586" t="str">
        <f>'ПРИЛОЖЕНИЕ № 5 (расх)'!G1073</f>
        <v>300</v>
      </c>
      <c r="H1017" s="635">
        <v>193.2</v>
      </c>
      <c r="I1017" s="40"/>
      <c r="J1017" s="477"/>
    </row>
    <row r="1018" spans="1:10" s="76" customFormat="1" ht="25.5">
      <c r="A1018" s="311" t="str">
        <f>'ПРИЛОЖЕНИЕ № 5 (расх)'!A1074</f>
        <v>Социальные выплаты гражданам, кроме публичных нормативных социальных выплат</v>
      </c>
      <c r="B1018" s="83"/>
      <c r="C1018" s="196" t="s">
        <v>19</v>
      </c>
      <c r="D1018" s="622" t="s">
        <v>41</v>
      </c>
      <c r="E1018" s="486" t="str">
        <f>'ПРИЛОЖЕНИЕ № 5 (расх)'!E1074</f>
        <v>1001У</v>
      </c>
      <c r="F1018" s="487" t="str">
        <f>'ПРИЛОЖЕНИЕ № 5 (расх)'!F1074</f>
        <v>75010</v>
      </c>
      <c r="G1018" s="586" t="str">
        <f>'ПРИЛОЖЕНИЕ № 5 (расх)'!G1074</f>
        <v>320</v>
      </c>
      <c r="H1018" s="635">
        <v>193.2</v>
      </c>
      <c r="I1018" s="40"/>
      <c r="J1018" s="477"/>
    </row>
    <row r="1019" spans="1:10" s="76" customFormat="1" ht="13.5">
      <c r="A1019" s="522" t="str">
        <f>'ПРИЛОЖЕНИЕ № 5 (расх)'!A1075</f>
        <v>Обучение педагогов</v>
      </c>
      <c r="B1019" s="196"/>
      <c r="C1019" s="196" t="s">
        <v>19</v>
      </c>
      <c r="D1019" s="622" t="s">
        <v>41</v>
      </c>
      <c r="E1019" s="499" t="str">
        <f>'ПРИЛОЖЕНИЕ № 5 (расх)'!E1075</f>
        <v>10040</v>
      </c>
      <c r="F1019" s="500" t="str">
        <f>'ПРИЛОЖЕНИЕ № 5 (расх)'!F1075</f>
        <v>00000</v>
      </c>
      <c r="G1019" s="703"/>
      <c r="H1019" s="1059">
        <v>50</v>
      </c>
      <c r="I1019" s="40"/>
      <c r="J1019" s="477"/>
    </row>
    <row r="1020" spans="1:10" s="76" customFormat="1" ht="13.5">
      <c r="A1020" s="310" t="str">
        <f>'ПРИЛОЖЕНИЕ № 5 (расх)'!A1076</f>
        <v>Мероприятия в рамках реализации муниципальных программ</v>
      </c>
      <c r="B1020" s="82"/>
      <c r="C1020" s="42" t="s">
        <v>19</v>
      </c>
      <c r="D1020" s="651" t="s">
        <v>41</v>
      </c>
      <c r="E1020" s="490" t="str">
        <f>'ПРИЛОЖЕНИЕ № 5 (расх)'!E1075</f>
        <v>10040</v>
      </c>
      <c r="F1020" s="491" t="str">
        <f>'ПРИЛОЖЕНИЕ № 5 (расх)'!F1076</f>
        <v>10000</v>
      </c>
      <c r="G1020" s="677"/>
      <c r="H1020" s="638">
        <v>50</v>
      </c>
      <c r="I1020" s="40"/>
      <c r="J1020" s="477"/>
    </row>
    <row r="1021" spans="1:10" s="76" customFormat="1" ht="25.5">
      <c r="A1021" s="311" t="str">
        <f>'ПРИЛОЖЕНИЕ № 5 (расх)'!A1077</f>
        <v>Закупка товаров, работ и услуг для обеспечения государственных (муниципальных) нужд</v>
      </c>
      <c r="B1021" s="83"/>
      <c r="C1021" s="42" t="s">
        <v>19</v>
      </c>
      <c r="D1021" s="651" t="s">
        <v>41</v>
      </c>
      <c r="E1021" s="486" t="str">
        <f>'ПРИЛОЖЕНИЕ № 5 (расх)'!E1076</f>
        <v>10040</v>
      </c>
      <c r="F1021" s="487" t="str">
        <f>'ПРИЛОЖЕНИЕ № 5 (расх)'!F1077</f>
        <v>10000</v>
      </c>
      <c r="G1021" s="586" t="str">
        <f>'ПРИЛОЖЕНИЕ № 5 (расх)'!G1077</f>
        <v>200</v>
      </c>
      <c r="H1021" s="635">
        <v>50</v>
      </c>
      <c r="I1021" s="40"/>
      <c r="J1021" s="477"/>
    </row>
    <row r="1022" spans="1:10" s="76" customFormat="1" ht="25.5">
      <c r="A1022" s="311" t="str">
        <f>'ПРИЛОЖЕНИЕ № 5 (расх)'!A1078</f>
        <v>Иные закупки товаров, работ и услуг для обеспечения государственных (муниципальных) нужд</v>
      </c>
      <c r="B1022" s="83"/>
      <c r="C1022" s="43" t="s">
        <v>19</v>
      </c>
      <c r="D1022" s="507" t="s">
        <v>41</v>
      </c>
      <c r="E1022" s="486" t="str">
        <f>'ПРИЛОЖЕНИЕ № 5 (расх)'!E1077</f>
        <v>10040</v>
      </c>
      <c r="F1022" s="487" t="str">
        <f>'ПРИЛОЖЕНИЕ № 5 (расх)'!F1078</f>
        <v>10000</v>
      </c>
      <c r="G1022" s="586" t="str">
        <f>'ПРИЛОЖЕНИЕ № 5 (расх)'!G1078</f>
        <v>240</v>
      </c>
      <c r="H1022" s="635">
        <v>50</v>
      </c>
      <c r="I1022" s="40"/>
      <c r="J1022" s="477"/>
    </row>
    <row r="1023" spans="1:10" s="76" customFormat="1" ht="13.5">
      <c r="A1023" s="1038" t="str">
        <f>'ПРИЛОЖЕНИЕ № 5 (расх)'!A1079</f>
        <v>Проведение профессиональных праздников</v>
      </c>
      <c r="B1023" s="196"/>
      <c r="C1023" s="155" t="s">
        <v>19</v>
      </c>
      <c r="D1023" s="653" t="s">
        <v>41</v>
      </c>
      <c r="E1023" s="499" t="str">
        <f>'ПРИЛОЖЕНИЕ № 5 (расх)'!E1079</f>
        <v>10130</v>
      </c>
      <c r="F1023" s="500" t="str">
        <f>'ПРИЛОЖЕНИЕ № 5 (расх)'!F1079</f>
        <v>00000</v>
      </c>
      <c r="G1023" s="703"/>
      <c r="H1023" s="1059">
        <v>60</v>
      </c>
      <c r="I1023" s="40"/>
      <c r="J1023" s="477"/>
    </row>
    <row r="1024" spans="1:10" s="76" customFormat="1" ht="13.5">
      <c r="A1024" s="310" t="str">
        <f>'ПРИЛОЖЕНИЕ № 5 (расх)'!A1080</f>
        <v>Мероприятия в рамках реализации муниципальных программ</v>
      </c>
      <c r="B1024" s="82"/>
      <c r="C1024" s="42" t="s">
        <v>19</v>
      </c>
      <c r="D1024" s="651" t="s">
        <v>41</v>
      </c>
      <c r="E1024" s="490" t="str">
        <f>'ПРИЛОЖЕНИЕ № 5 (расх)'!E1080</f>
        <v>10130</v>
      </c>
      <c r="F1024" s="491" t="str">
        <f>'ПРИЛОЖЕНИЕ № 5 (расх)'!F1080</f>
        <v>10000</v>
      </c>
      <c r="G1024" s="677"/>
      <c r="H1024" s="638">
        <v>60</v>
      </c>
      <c r="I1024" s="40"/>
      <c r="J1024" s="477"/>
    </row>
    <row r="1025" spans="1:10" s="76" customFormat="1" ht="38.25">
      <c r="A1025" s="311" t="str">
        <f>'ПРИЛОЖЕНИЕ № 5 (расх)'!A1081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25" s="83"/>
      <c r="C1025" s="43" t="s">
        <v>19</v>
      </c>
      <c r="D1025" s="507" t="s">
        <v>41</v>
      </c>
      <c r="E1025" s="486" t="str">
        <f>'ПРИЛОЖЕНИЕ № 5 (расх)'!E1080</f>
        <v>10130</v>
      </c>
      <c r="F1025" s="487" t="str">
        <f>'ПРИЛОЖЕНИЕ № 5 (расх)'!F1081</f>
        <v>10000</v>
      </c>
      <c r="G1025" s="586" t="str">
        <f>'ПРИЛОЖЕНИЕ № 5 (расх)'!G1081</f>
        <v>100</v>
      </c>
      <c r="H1025" s="635">
        <v>15.5</v>
      </c>
      <c r="I1025" s="40"/>
      <c r="J1025" s="477"/>
    </row>
    <row r="1026" spans="1:10" s="76" customFormat="1" ht="13.5">
      <c r="A1026" s="311" t="str">
        <f>'ПРИЛОЖЕНИЕ № 5 (расх)'!A1082</f>
        <v>Расходы на выплаты персоналу государственных (муниципальных) органов</v>
      </c>
      <c r="B1026" s="83"/>
      <c r="C1026" s="43" t="s">
        <v>19</v>
      </c>
      <c r="D1026" s="507" t="s">
        <v>41</v>
      </c>
      <c r="E1026" s="486" t="str">
        <f>'ПРИЛОЖЕНИЕ № 5 (расх)'!E1081</f>
        <v>10130</v>
      </c>
      <c r="F1026" s="487" t="str">
        <f>'ПРИЛОЖЕНИЕ № 5 (расх)'!F1082</f>
        <v>10000</v>
      </c>
      <c r="G1026" s="586" t="str">
        <f>'ПРИЛОЖЕНИЕ № 5 (расх)'!G1082</f>
        <v>120</v>
      </c>
      <c r="H1026" s="635">
        <v>15.5</v>
      </c>
      <c r="I1026" s="40"/>
      <c r="J1026" s="477"/>
    </row>
    <row r="1027" spans="1:10" s="76" customFormat="1" ht="25.5">
      <c r="A1027" s="311" t="str">
        <f>'ПРИЛОЖЕНИЕ № 5 (расх)'!A1083</f>
        <v>Закупка товаров, работ и услуг для обеспечения государственных (муниципальных) нужд</v>
      </c>
      <c r="B1027" s="83"/>
      <c r="C1027" s="83" t="s">
        <v>19</v>
      </c>
      <c r="D1027" s="590" t="s">
        <v>41</v>
      </c>
      <c r="E1027" s="486" t="str">
        <f>'ПРИЛОЖЕНИЕ № 5 (расх)'!E1082</f>
        <v>10130</v>
      </c>
      <c r="F1027" s="487" t="str">
        <f>'ПРИЛОЖЕНИЕ № 5 (расх)'!F1083</f>
        <v>10000</v>
      </c>
      <c r="G1027" s="586" t="str">
        <f>'ПРИЛОЖЕНИЕ № 5 (расх)'!G1083</f>
        <v>200</v>
      </c>
      <c r="H1027" s="635">
        <v>37.5</v>
      </c>
      <c r="I1027" s="40"/>
      <c r="J1027" s="477"/>
    </row>
    <row r="1028" spans="1:10" s="76" customFormat="1" ht="25.5">
      <c r="A1028" s="311" t="str">
        <f>'ПРИЛОЖЕНИЕ № 5 (расх)'!A1084</f>
        <v>Иные закупки товаров, работ и услуг для обеспечения государственных (муниципальных) нужд</v>
      </c>
      <c r="B1028" s="83"/>
      <c r="C1028" s="83" t="s">
        <v>19</v>
      </c>
      <c r="D1028" s="590" t="s">
        <v>41</v>
      </c>
      <c r="E1028" s="486" t="str">
        <f>'ПРИЛОЖЕНИЕ № 5 (расх)'!E1083</f>
        <v>10130</v>
      </c>
      <c r="F1028" s="487" t="str">
        <f>'ПРИЛОЖЕНИЕ № 5 (расх)'!F1084</f>
        <v>10000</v>
      </c>
      <c r="G1028" s="586" t="str">
        <f>'ПРИЛОЖЕНИЕ № 5 (расх)'!G1084</f>
        <v>240</v>
      </c>
      <c r="H1028" s="635">
        <v>37.5</v>
      </c>
      <c r="I1028" s="40"/>
      <c r="J1028" s="477"/>
    </row>
    <row r="1029" spans="1:10" s="76" customFormat="1" ht="13.5">
      <c r="A1029" s="311" t="str">
        <f>'ПРИЛОЖЕНИЕ № 5 (расх)'!A1085</f>
        <v>Иные бюджетные ассигнования</v>
      </c>
      <c r="B1029" s="83"/>
      <c r="C1029" s="83" t="s">
        <v>19</v>
      </c>
      <c r="D1029" s="590" t="s">
        <v>41</v>
      </c>
      <c r="E1029" s="486" t="str">
        <f>'ПРИЛОЖЕНИЕ № 5 (расх)'!E1085</f>
        <v>10130</v>
      </c>
      <c r="F1029" s="487" t="str">
        <f>'ПРИЛОЖЕНИЕ № 5 (расх)'!F1085</f>
        <v>10000</v>
      </c>
      <c r="G1029" s="586" t="str">
        <f>'ПРИЛОЖЕНИЕ № 5 (расх)'!G1085</f>
        <v>800</v>
      </c>
      <c r="H1029" s="635">
        <v>7</v>
      </c>
      <c r="I1029" s="40"/>
      <c r="J1029" s="477"/>
    </row>
    <row r="1030" spans="1:10" s="76" customFormat="1" ht="13.5">
      <c r="A1030" s="311" t="str">
        <f>'ПРИЛОЖЕНИЕ № 5 (расх)'!A1086</f>
        <v>Уплата налогов, сборов и иных платежей</v>
      </c>
      <c r="B1030" s="83"/>
      <c r="C1030" s="83" t="s">
        <v>19</v>
      </c>
      <c r="D1030" s="590" t="s">
        <v>41</v>
      </c>
      <c r="E1030" s="486" t="str">
        <f>'ПРИЛОЖЕНИЕ № 5 (расх)'!E1086</f>
        <v>10130</v>
      </c>
      <c r="F1030" s="487" t="str">
        <f>'ПРИЛОЖЕНИЕ № 5 (расх)'!F1086</f>
        <v>10000</v>
      </c>
      <c r="G1030" s="586" t="str">
        <f>'ПРИЛОЖЕНИЕ № 5 (расх)'!G1086</f>
        <v>850</v>
      </c>
      <c r="H1030" s="635">
        <v>7</v>
      </c>
      <c r="I1030" s="40"/>
      <c r="J1030" s="477"/>
    </row>
    <row r="1031" spans="1:10" s="76" customFormat="1" ht="38.25">
      <c r="A1031" s="522" t="str">
        <f>'ПРИЛОЖЕНИЕ № 5 (расх)'!A1087</f>
        <v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</v>
      </c>
      <c r="B1031" s="196"/>
      <c r="C1031" s="155" t="s">
        <v>19</v>
      </c>
      <c r="D1031" s="653" t="s">
        <v>41</v>
      </c>
      <c r="E1031" s="499" t="str">
        <f>'ПРИЛОЖЕНИЕ № 5 (расх)'!E1087</f>
        <v>15000</v>
      </c>
      <c r="F1031" s="500" t="str">
        <f>'ПРИЛОЖЕНИЕ № 5 (расх)'!F1087</f>
        <v>00000</v>
      </c>
      <c r="G1031" s="703"/>
      <c r="H1031" s="1059">
        <v>8</v>
      </c>
      <c r="I1031" s="40"/>
      <c r="J1031" s="477"/>
    </row>
    <row r="1032" spans="1:10" s="76" customFormat="1" ht="54">
      <c r="A1032" s="310" t="str">
        <f>'ПРИЛОЖЕНИЕ № 5 (расх)'!A1088</f>
        <v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2016- 2018 годы", проведение мероприятий </v>
      </c>
      <c r="B1032" s="82"/>
      <c r="C1032" s="42" t="s">
        <v>19</v>
      </c>
      <c r="D1032" s="651" t="s">
        <v>41</v>
      </c>
      <c r="E1032" s="490" t="str">
        <f>'ПРИЛОЖЕНИЕ № 5 (расх)'!E1088</f>
        <v>15080</v>
      </c>
      <c r="F1032" s="491" t="str">
        <f>'ПРИЛОЖЕНИЕ № 5 (расх)'!F1088</f>
        <v>00000</v>
      </c>
      <c r="G1032" s="677"/>
      <c r="H1032" s="638">
        <v>8</v>
      </c>
      <c r="I1032" s="40"/>
      <c r="J1032" s="477"/>
    </row>
    <row r="1033" spans="1:10" s="76" customFormat="1" ht="13.5">
      <c r="A1033" s="310" t="str">
        <f>'ПРИЛОЖЕНИЕ № 5 (расх)'!A1089</f>
        <v>Мероприятия в рамках реализации муниципальных программ</v>
      </c>
      <c r="B1033" s="82"/>
      <c r="C1033" s="42" t="s">
        <v>19</v>
      </c>
      <c r="D1033" s="651" t="s">
        <v>41</v>
      </c>
      <c r="E1033" s="490" t="str">
        <f>'ПРИЛОЖЕНИЕ № 5 (расх)'!E1089</f>
        <v>15080</v>
      </c>
      <c r="F1033" s="491" t="str">
        <f>'ПРИЛОЖЕНИЕ № 5 (расх)'!F1089</f>
        <v>10000</v>
      </c>
      <c r="G1033" s="677"/>
      <c r="H1033" s="638">
        <v>8</v>
      </c>
      <c r="I1033" s="40"/>
      <c r="J1033" s="477"/>
    </row>
    <row r="1034" spans="1:10" s="76" customFormat="1" ht="25.5">
      <c r="A1034" s="311" t="str">
        <f>'ПРИЛОЖЕНИЕ № 5 (расх)'!A1090</f>
        <v>Закупка товаров, работ и услуг для обеспечения государственных (муниципальных) нужд</v>
      </c>
      <c r="B1034" s="83"/>
      <c r="C1034" s="43" t="s">
        <v>19</v>
      </c>
      <c r="D1034" s="507" t="s">
        <v>41</v>
      </c>
      <c r="E1034" s="486" t="str">
        <f>'ПРИЛОЖЕНИЕ № 5 (расх)'!E1090</f>
        <v>15080</v>
      </c>
      <c r="F1034" s="487" t="str">
        <f>'ПРИЛОЖЕНИЕ № 5 (расх)'!F1090</f>
        <v>10000</v>
      </c>
      <c r="G1034" s="586" t="str">
        <f>'ПРИЛОЖЕНИЕ № 5 (расх)'!G1090</f>
        <v>200</v>
      </c>
      <c r="H1034" s="635">
        <v>8</v>
      </c>
      <c r="I1034" s="40"/>
      <c r="J1034" s="477"/>
    </row>
    <row r="1035" spans="1:10" s="76" customFormat="1" ht="26.25" thickBot="1">
      <c r="A1035" s="311" t="str">
        <f>'ПРИЛОЖЕНИЕ № 5 (расх)'!A1091</f>
        <v>Иные закупки товаров, работ и услуг для обеспечения государственных (муниципальных) нужд</v>
      </c>
      <c r="B1035" s="83"/>
      <c r="C1035" s="43" t="s">
        <v>19</v>
      </c>
      <c r="D1035" s="507" t="s">
        <v>41</v>
      </c>
      <c r="E1035" s="486" t="str">
        <f>'ПРИЛОЖЕНИЕ № 5 (расх)'!E1091</f>
        <v>15080</v>
      </c>
      <c r="F1035" s="487" t="str">
        <f>'ПРИЛОЖЕНИЕ № 5 (расх)'!F1091</f>
        <v>10000</v>
      </c>
      <c r="G1035" s="586" t="str">
        <f>'ПРИЛОЖЕНИЕ № 5 (расх)'!G1091</f>
        <v>240</v>
      </c>
      <c r="H1035" s="635">
        <v>8</v>
      </c>
      <c r="I1035" s="40"/>
      <c r="J1035" s="477"/>
    </row>
    <row r="1036" spans="1:10" s="79" customFormat="1" ht="15" thickBot="1">
      <c r="A1036" s="807" t="s">
        <v>52</v>
      </c>
      <c r="B1036" s="156"/>
      <c r="C1036" s="149" t="s">
        <v>40</v>
      </c>
      <c r="D1036" s="665"/>
      <c r="E1036" s="1189"/>
      <c r="F1036" s="1190"/>
      <c r="G1036" s="665"/>
      <c r="H1036" s="781">
        <v>28692.246700000003</v>
      </c>
      <c r="I1036" s="64"/>
      <c r="J1036" s="164"/>
    </row>
    <row r="1037" spans="1:10" s="79" customFormat="1" ht="14.25">
      <c r="A1037" s="944" t="s">
        <v>24</v>
      </c>
      <c r="B1037" s="62"/>
      <c r="C1037" s="945" t="s">
        <v>40</v>
      </c>
      <c r="D1037" s="946" t="s">
        <v>35</v>
      </c>
      <c r="E1037" s="1185"/>
      <c r="F1037" s="1186"/>
      <c r="G1037" s="946"/>
      <c r="H1037" s="947">
        <v>28692.246700000003</v>
      </c>
      <c r="I1037" s="64"/>
      <c r="J1037" s="164"/>
    </row>
    <row r="1038" spans="1:10" s="97" customFormat="1" ht="25.5">
      <c r="A1038" s="747" t="s">
        <v>292</v>
      </c>
      <c r="B1038" s="851"/>
      <c r="C1038" s="196" t="s">
        <v>40</v>
      </c>
      <c r="D1038" s="196" t="s">
        <v>35</v>
      </c>
      <c r="E1038" s="371" t="s">
        <v>498</v>
      </c>
      <c r="F1038" s="372" t="s">
        <v>78</v>
      </c>
      <c r="G1038" s="746"/>
      <c r="H1038" s="787">
        <v>168.2967</v>
      </c>
      <c r="I1038" s="237"/>
      <c r="J1038" s="521"/>
    </row>
    <row r="1039" spans="1:10" s="79" customFormat="1" ht="13.5">
      <c r="A1039" s="339" t="s">
        <v>499</v>
      </c>
      <c r="B1039" s="852"/>
      <c r="C1039" s="196" t="s">
        <v>40</v>
      </c>
      <c r="D1039" s="196" t="s">
        <v>35</v>
      </c>
      <c r="E1039" s="371" t="s">
        <v>497</v>
      </c>
      <c r="F1039" s="372" t="s">
        <v>78</v>
      </c>
      <c r="G1039" s="746"/>
      <c r="H1039" s="238">
        <v>168.2967</v>
      </c>
      <c r="I1039" s="239">
        <f>I1043</f>
        <v>79</v>
      </c>
      <c r="J1039" s="164"/>
    </row>
    <row r="1040" spans="1:10" s="79" customFormat="1" ht="13.5">
      <c r="A1040" s="1041" t="str">
        <f>'ПРИЛОЖЕНИЕ № 5 (расх)'!A1096</f>
        <v>Расходы на развитие библиотечного дела</v>
      </c>
      <c r="B1040" s="85"/>
      <c r="C1040" s="967" t="s">
        <v>40</v>
      </c>
      <c r="D1040" s="967" t="s">
        <v>35</v>
      </c>
      <c r="E1040" s="373" t="s">
        <v>497</v>
      </c>
      <c r="F1040" s="374" t="s">
        <v>127</v>
      </c>
      <c r="G1040" s="967"/>
      <c r="H1040" s="201">
        <v>76</v>
      </c>
      <c r="I1040" s="74"/>
      <c r="J1040" s="164"/>
    </row>
    <row r="1041" spans="1:10" s="79" customFormat="1" ht="25.5">
      <c r="A1041" s="683" t="str">
        <f>'ПРИЛОЖЕНИЕ № 5 (расх)'!A1097</f>
        <v>Закупка товаров, работ и услуг для обеспечения государственных (муниципальных) нужд</v>
      </c>
      <c r="B1041" s="85"/>
      <c r="C1041" s="83" t="s">
        <v>40</v>
      </c>
      <c r="D1041" s="83" t="s">
        <v>35</v>
      </c>
      <c r="E1041" s="488" t="str">
        <f>'ПРИЛОЖЕНИЕ № 5 (расх)'!E1097</f>
        <v>0200Б</v>
      </c>
      <c r="F1041" s="498" t="str">
        <f>'ПРИЛОЖЕНИЕ № 5 (расх)'!F1097</f>
        <v>73160</v>
      </c>
      <c r="G1041" s="590" t="str">
        <f>'ПРИЛОЖЕНИЕ № 5 (расх)'!G1097</f>
        <v>200</v>
      </c>
      <c r="H1041" s="782">
        <v>76</v>
      </c>
      <c r="I1041" s="74"/>
      <c r="J1041" s="164"/>
    </row>
    <row r="1042" spans="1:10" s="79" customFormat="1" ht="25.5">
      <c r="A1042" s="311" t="s">
        <v>98</v>
      </c>
      <c r="B1042" s="85"/>
      <c r="C1042" s="83" t="s">
        <v>40</v>
      </c>
      <c r="D1042" s="83" t="s">
        <v>35</v>
      </c>
      <c r="E1042" s="382" t="s">
        <v>497</v>
      </c>
      <c r="F1042" s="379" t="s">
        <v>127</v>
      </c>
      <c r="G1042" s="83" t="s">
        <v>99</v>
      </c>
      <c r="H1042" s="237">
        <v>76</v>
      </c>
      <c r="I1042" s="74"/>
      <c r="J1042" s="164"/>
    </row>
    <row r="1043" spans="1:10" s="79" customFormat="1" ht="13.5">
      <c r="A1043" s="310" t="str">
        <f>'ПРИЛОЖЕНИЕ № 5 (расх)'!A1099</f>
        <v>Комплектование фондов библиотек, софинансирование </v>
      </c>
      <c r="B1043" s="85"/>
      <c r="C1043" s="82" t="s">
        <v>40</v>
      </c>
      <c r="D1043" s="82" t="s">
        <v>35</v>
      </c>
      <c r="E1043" s="373" t="s">
        <v>497</v>
      </c>
      <c r="F1043" s="532" t="s">
        <v>210</v>
      </c>
      <c r="G1043" s="82"/>
      <c r="H1043" s="237">
        <v>0.7</v>
      </c>
      <c r="I1043" s="211">
        <v>79</v>
      </c>
      <c r="J1043" s="164"/>
    </row>
    <row r="1044" spans="1:10" s="79" customFormat="1" ht="25.5">
      <c r="A1044" s="311" t="str">
        <f>'ПРИЛОЖЕНИЕ № 5 (расх)'!A1100</f>
        <v>Закупка товаров, работ и услуг для обеспечения государственных (муниципальных) нужд</v>
      </c>
      <c r="B1044" s="85"/>
      <c r="C1044" s="83" t="s">
        <v>40</v>
      </c>
      <c r="D1044" s="83" t="s">
        <v>35</v>
      </c>
      <c r="E1044" s="488" t="str">
        <f>'ПРИЛОЖЕНИЕ № 5 (расх)'!E1100</f>
        <v>0200Б</v>
      </c>
      <c r="F1044" s="503" t="str">
        <f>'ПРИЛОЖЕНИЕ № 5 (расх)'!F1100</f>
        <v>L5190</v>
      </c>
      <c r="G1044" s="83" t="s">
        <v>354</v>
      </c>
      <c r="H1044" s="237">
        <v>0.7</v>
      </c>
      <c r="I1044" s="211"/>
      <c r="J1044" s="164"/>
    </row>
    <row r="1045" spans="1:10" s="79" customFormat="1" ht="25.5">
      <c r="A1045" s="311" t="s">
        <v>98</v>
      </c>
      <c r="B1045" s="526"/>
      <c r="C1045" s="83" t="s">
        <v>40</v>
      </c>
      <c r="D1045" s="83" t="s">
        <v>35</v>
      </c>
      <c r="E1045" s="488" t="s">
        <v>497</v>
      </c>
      <c r="F1045" s="503" t="s">
        <v>210</v>
      </c>
      <c r="G1045" s="83" t="s">
        <v>99</v>
      </c>
      <c r="H1045" s="237">
        <v>0.7</v>
      </c>
      <c r="I1045" s="211"/>
      <c r="J1045" s="164"/>
    </row>
    <row r="1046" spans="1:10" s="79" customFormat="1" ht="13.5">
      <c r="A1046" s="310" t="str">
        <f>'ПРИЛОЖЕНИЕ № 5 (расх)'!A1102</f>
        <v>Расходы на комплектование фондов библиотек </v>
      </c>
      <c r="B1046" s="106"/>
      <c r="C1046" s="82" t="s">
        <v>40</v>
      </c>
      <c r="D1046" s="82" t="s">
        <v>35</v>
      </c>
      <c r="E1046" s="485" t="s">
        <v>497</v>
      </c>
      <c r="F1046" s="595" t="s">
        <v>206</v>
      </c>
      <c r="G1046" s="83"/>
      <c r="H1046" s="236">
        <v>3.2967</v>
      </c>
      <c r="I1046" s="211"/>
      <c r="J1046" s="164"/>
    </row>
    <row r="1047" spans="1:10" s="79" customFormat="1" ht="25.5">
      <c r="A1047" s="311" t="str">
        <f>'ПРИЛОЖЕНИЕ № 5 (расх)'!A1103</f>
        <v>Закупка товаров, работ и услуг для обеспечения государственных (муниципальных) нужд</v>
      </c>
      <c r="B1047" s="106"/>
      <c r="C1047" s="83" t="s">
        <v>40</v>
      </c>
      <c r="D1047" s="83" t="s">
        <v>35</v>
      </c>
      <c r="E1047" s="488" t="str">
        <f>'ПРИЛОЖЕНИЕ № 5 (расх)'!E1103</f>
        <v>0200Б</v>
      </c>
      <c r="F1047" s="503" t="str">
        <f>'ПРИЛОЖЕНИЕ № 5 (расх)'!F1103</f>
        <v>R5190</v>
      </c>
      <c r="G1047" s="83" t="s">
        <v>354</v>
      </c>
      <c r="H1047" s="237">
        <v>3.2967</v>
      </c>
      <c r="I1047" s="211"/>
      <c r="J1047" s="164"/>
    </row>
    <row r="1048" spans="1:10" s="79" customFormat="1" ht="25.5">
      <c r="A1048" s="311" t="s">
        <v>98</v>
      </c>
      <c r="B1048" s="106"/>
      <c r="C1048" s="83" t="s">
        <v>40</v>
      </c>
      <c r="D1048" s="83" t="s">
        <v>35</v>
      </c>
      <c r="E1048" s="488" t="s">
        <v>497</v>
      </c>
      <c r="F1048" s="503" t="s">
        <v>206</v>
      </c>
      <c r="G1048" s="83" t="s">
        <v>99</v>
      </c>
      <c r="H1048" s="237">
        <v>3.2967</v>
      </c>
      <c r="I1048" s="211"/>
      <c r="J1048" s="164"/>
    </row>
    <row r="1049" spans="1:10" s="79" customFormat="1" ht="40.5">
      <c r="A1049" s="290" t="s">
        <v>153</v>
      </c>
      <c r="B1049" s="106"/>
      <c r="C1049" s="82" t="s">
        <v>40</v>
      </c>
      <c r="D1049" s="82" t="s">
        <v>35</v>
      </c>
      <c r="E1049" s="485" t="s">
        <v>497</v>
      </c>
      <c r="F1049" s="484" t="s">
        <v>152</v>
      </c>
      <c r="G1049" s="82"/>
      <c r="H1049" s="236">
        <v>88.3</v>
      </c>
      <c r="I1049" s="211"/>
      <c r="J1049" s="164"/>
    </row>
    <row r="1050" spans="1:10" s="79" customFormat="1" ht="25.5">
      <c r="A1050" s="789" t="s">
        <v>353</v>
      </c>
      <c r="B1050" s="85"/>
      <c r="C1050" s="83" t="s">
        <v>40</v>
      </c>
      <c r="D1050" s="83" t="s">
        <v>35</v>
      </c>
      <c r="E1050" s="488" t="s">
        <v>497</v>
      </c>
      <c r="F1050" s="487" t="s">
        <v>152</v>
      </c>
      <c r="G1050" s="83" t="s">
        <v>354</v>
      </c>
      <c r="H1050" s="237">
        <v>88.3</v>
      </c>
      <c r="I1050" s="211"/>
      <c r="J1050" s="164"/>
    </row>
    <row r="1051" spans="1:10" s="79" customFormat="1" ht="25.5">
      <c r="A1051" s="690" t="s">
        <v>98</v>
      </c>
      <c r="B1051" s="85"/>
      <c r="C1051" s="901" t="s">
        <v>40</v>
      </c>
      <c r="D1051" s="901" t="s">
        <v>35</v>
      </c>
      <c r="E1051" s="708" t="s">
        <v>497</v>
      </c>
      <c r="F1051" s="503" t="s">
        <v>152</v>
      </c>
      <c r="G1051" s="901" t="s">
        <v>99</v>
      </c>
      <c r="H1051" s="932">
        <v>88.3</v>
      </c>
      <c r="I1051" s="211"/>
      <c r="J1051" s="164"/>
    </row>
    <row r="1052" spans="1:10" s="79" customFormat="1" ht="38.25">
      <c r="A1052" s="1018" t="str">
        <f>'ПРИЛОЖЕНИЕ № 5 (расх)'!A1108</f>
        <v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2020 годы"</v>
      </c>
      <c r="B1052" s="852"/>
      <c r="C1052" s="196" t="s">
        <v>40</v>
      </c>
      <c r="D1052" s="196" t="s">
        <v>35</v>
      </c>
      <c r="E1052" s="670" t="str">
        <f>'ПРИЛОЖЕНИЕ № 5 (расх)'!E1108</f>
        <v>05000</v>
      </c>
      <c r="F1052" s="1061" t="str">
        <f>'ПРИЛОЖЕНИЕ № 5 (расх)'!F1108</f>
        <v>00000</v>
      </c>
      <c r="G1052" s="1087"/>
      <c r="H1052" s="1088">
        <v>168</v>
      </c>
      <c r="I1052" s="879"/>
      <c r="J1052" s="164"/>
    </row>
    <row r="1053" spans="1:10" s="79" customFormat="1" ht="13.5">
      <c r="A1053" s="694" t="str">
        <f>'ПРИЛОЖЕНИЕ № 5 (расх)'!A1109</f>
        <v>Проведение культурнор-массовых мероприятий</v>
      </c>
      <c r="B1053" s="852"/>
      <c r="C1053" s="82" t="s">
        <v>40</v>
      </c>
      <c r="D1053" s="82" t="s">
        <v>35</v>
      </c>
      <c r="E1053" s="1051" t="str">
        <f>'ПРИЛОЖЕНИЕ № 5 (расх)'!E1109</f>
        <v>05030</v>
      </c>
      <c r="F1053" s="595" t="str">
        <f>'ПРИЛОЖЕНИЕ № 5 (расх)'!F1109</f>
        <v>00000</v>
      </c>
      <c r="G1053" s="943"/>
      <c r="H1053" s="1089">
        <v>168</v>
      </c>
      <c r="I1053" s="879"/>
      <c r="J1053" s="164"/>
    </row>
    <row r="1054" spans="1:10" s="79" customFormat="1" ht="13.5">
      <c r="A1054" s="694" t="str">
        <f>'ПРИЛОЖЕНИЕ № 5 (расх)'!A1110</f>
        <v>Мероприятия в рамках реализации муниципальных программ</v>
      </c>
      <c r="B1054" s="852"/>
      <c r="C1054" s="82" t="s">
        <v>40</v>
      </c>
      <c r="D1054" s="82" t="s">
        <v>35</v>
      </c>
      <c r="E1054" s="1051" t="str">
        <f>'ПРИЛОЖЕНИЕ № 5 (расх)'!E1110</f>
        <v>05030</v>
      </c>
      <c r="F1054" s="595" t="str">
        <f>'ПРИЛОЖЕНИЕ № 5 (расх)'!F1110</f>
        <v>10000</v>
      </c>
      <c r="G1054" s="943"/>
      <c r="H1054" s="1089">
        <v>168</v>
      </c>
      <c r="I1054" s="879"/>
      <c r="J1054" s="164"/>
    </row>
    <row r="1055" spans="1:10" s="79" customFormat="1" ht="25.5">
      <c r="A1055" s="690" t="str">
        <f>'ПРИЛОЖЕНИЕ № 5 (расх)'!A1111</f>
        <v>Закупка товаров, работ и услуг для обеспечения государственных (муниципальных) нужд</v>
      </c>
      <c r="B1055" s="852"/>
      <c r="C1055" s="83" t="s">
        <v>40</v>
      </c>
      <c r="D1055" s="83" t="s">
        <v>35</v>
      </c>
      <c r="E1055" s="708" t="str">
        <f>'ПРИЛОЖЕНИЕ № 5 (расх)'!E1111</f>
        <v>05030</v>
      </c>
      <c r="F1055" s="503" t="str">
        <f>'ПРИЛОЖЕНИЕ № 5 (расх)'!F1111</f>
        <v>10000</v>
      </c>
      <c r="G1055" s="902" t="str">
        <f>'ПРИЛОЖЕНИЕ № 5 (расх)'!G1111</f>
        <v>200</v>
      </c>
      <c r="H1055" s="932">
        <v>168</v>
      </c>
      <c r="I1055" s="879"/>
      <c r="J1055" s="164"/>
    </row>
    <row r="1056" spans="1:10" s="79" customFormat="1" ht="25.5">
      <c r="A1056" s="690" t="str">
        <f>'ПРИЛОЖЕНИЕ № 5 (расх)'!A1112</f>
        <v>Иные закупки товаров, работ и услуг для обеспечения государственных (муниципальных) нужд</v>
      </c>
      <c r="B1056" s="852"/>
      <c r="C1056" s="83" t="s">
        <v>40</v>
      </c>
      <c r="D1056" s="83" t="s">
        <v>35</v>
      </c>
      <c r="E1056" s="708" t="str">
        <f>'ПРИЛОЖЕНИЕ № 5 (расх)'!E1112</f>
        <v>05030</v>
      </c>
      <c r="F1056" s="503" t="str">
        <f>'ПРИЛОЖЕНИЕ № 5 (расх)'!F1112</f>
        <v>10000</v>
      </c>
      <c r="G1056" s="902" t="str">
        <f>'ПРИЛОЖЕНИЕ № 5 (расх)'!G1112</f>
        <v>240</v>
      </c>
      <c r="H1056" s="932">
        <v>168</v>
      </c>
      <c r="I1056" s="879"/>
      <c r="J1056" s="164"/>
    </row>
    <row r="1057" spans="1:10" s="79" customFormat="1" ht="38.25">
      <c r="A1057" s="315" t="s">
        <v>186</v>
      </c>
      <c r="B1057" s="852"/>
      <c r="C1057" s="196" t="s">
        <v>40</v>
      </c>
      <c r="D1057" s="196" t="s">
        <v>35</v>
      </c>
      <c r="E1057" s="375" t="s">
        <v>265</v>
      </c>
      <c r="F1057" s="176" t="s">
        <v>78</v>
      </c>
      <c r="G1057" s="83"/>
      <c r="H1057" s="238">
        <v>8</v>
      </c>
      <c r="I1057" s="879"/>
      <c r="J1057" s="164"/>
    </row>
    <row r="1058" spans="1:10" s="79" customFormat="1" ht="25.5">
      <c r="A1058" s="1036" t="s">
        <v>286</v>
      </c>
      <c r="B1058" s="852"/>
      <c r="C1058" s="196" t="s">
        <v>40</v>
      </c>
      <c r="D1058" s="196" t="s">
        <v>35</v>
      </c>
      <c r="E1058" s="375" t="s">
        <v>501</v>
      </c>
      <c r="F1058" s="176" t="s">
        <v>78</v>
      </c>
      <c r="G1058" s="196"/>
      <c r="H1058" s="238">
        <v>8</v>
      </c>
      <c r="I1058" s="879"/>
      <c r="J1058" s="164"/>
    </row>
    <row r="1059" spans="1:10" s="79" customFormat="1" ht="25.5">
      <c r="A1059" s="1039" t="s">
        <v>502</v>
      </c>
      <c r="B1059" s="852"/>
      <c r="C1059" s="196" t="s">
        <v>40</v>
      </c>
      <c r="D1059" s="196" t="s">
        <v>35</v>
      </c>
      <c r="E1059" s="375" t="s">
        <v>500</v>
      </c>
      <c r="F1059" s="176" t="s">
        <v>78</v>
      </c>
      <c r="G1059" s="196"/>
      <c r="H1059" s="238">
        <v>8</v>
      </c>
      <c r="I1059" s="241"/>
      <c r="J1059" s="164"/>
    </row>
    <row r="1060" spans="1:10" s="79" customFormat="1" ht="13.5">
      <c r="A1060" s="953" t="s">
        <v>337</v>
      </c>
      <c r="B1060" s="85"/>
      <c r="C1060" s="967" t="s">
        <v>40</v>
      </c>
      <c r="D1060" s="967" t="s">
        <v>35</v>
      </c>
      <c r="E1060" s="992" t="s">
        <v>500</v>
      </c>
      <c r="F1060" s="729" t="s">
        <v>222</v>
      </c>
      <c r="G1060" s="967"/>
      <c r="H1060" s="201">
        <v>8</v>
      </c>
      <c r="I1060" s="64"/>
      <c r="J1060" s="164"/>
    </row>
    <row r="1061" spans="1:10" s="79" customFormat="1" ht="25.5">
      <c r="A1061" s="789" t="s">
        <v>353</v>
      </c>
      <c r="B1061" s="85"/>
      <c r="C1061" s="83" t="s">
        <v>40</v>
      </c>
      <c r="D1061" s="83" t="s">
        <v>35</v>
      </c>
      <c r="E1061" s="378" t="s">
        <v>500</v>
      </c>
      <c r="F1061" s="391" t="s">
        <v>222</v>
      </c>
      <c r="G1061" s="83" t="s">
        <v>354</v>
      </c>
      <c r="H1061" s="237">
        <v>8</v>
      </c>
      <c r="I1061" s="64"/>
      <c r="J1061" s="164"/>
    </row>
    <row r="1062" spans="1:10" s="79" customFormat="1" ht="25.5">
      <c r="A1062" s="690" t="s">
        <v>98</v>
      </c>
      <c r="B1062" s="85"/>
      <c r="C1062" s="901" t="s">
        <v>40</v>
      </c>
      <c r="D1062" s="901" t="s">
        <v>35</v>
      </c>
      <c r="E1062" s="937" t="s">
        <v>500</v>
      </c>
      <c r="F1062" s="391" t="s">
        <v>222</v>
      </c>
      <c r="G1062" s="901" t="s">
        <v>99</v>
      </c>
      <c r="H1062" s="940">
        <v>8</v>
      </c>
      <c r="I1062" s="64"/>
      <c r="J1062" s="164"/>
    </row>
    <row r="1063" spans="1:10" s="79" customFormat="1" ht="25.5">
      <c r="A1063" s="339" t="s">
        <v>209</v>
      </c>
      <c r="B1063" s="852"/>
      <c r="C1063" s="196" t="s">
        <v>40</v>
      </c>
      <c r="D1063" s="196" t="s">
        <v>35</v>
      </c>
      <c r="E1063" s="375" t="s">
        <v>167</v>
      </c>
      <c r="F1063" s="176" t="s">
        <v>78</v>
      </c>
      <c r="G1063" s="176"/>
      <c r="H1063" s="238">
        <v>28301.950000000004</v>
      </c>
      <c r="I1063" s="241"/>
      <c r="J1063" s="164"/>
    </row>
    <row r="1064" spans="1:10" s="79" customFormat="1" ht="13.5">
      <c r="A1064" s="339" t="s">
        <v>503</v>
      </c>
      <c r="B1064" s="852"/>
      <c r="C1064" s="167" t="s">
        <v>40</v>
      </c>
      <c r="D1064" s="167" t="s">
        <v>35</v>
      </c>
      <c r="E1064" s="375" t="s">
        <v>505</v>
      </c>
      <c r="F1064" s="176" t="s">
        <v>78</v>
      </c>
      <c r="G1064" s="176"/>
      <c r="H1064" s="238">
        <v>27082.450000000004</v>
      </c>
      <c r="I1064" s="785">
        <f>I1065</f>
        <v>1341.46</v>
      </c>
      <c r="J1064" s="164"/>
    </row>
    <row r="1065" spans="1:10" s="79" customFormat="1" ht="13.5">
      <c r="A1065" s="515" t="s">
        <v>126</v>
      </c>
      <c r="B1065" s="852"/>
      <c r="C1065" s="167" t="s">
        <v>40</v>
      </c>
      <c r="D1065" s="167" t="s">
        <v>35</v>
      </c>
      <c r="E1065" s="371" t="s">
        <v>504</v>
      </c>
      <c r="F1065" s="372" t="s">
        <v>78</v>
      </c>
      <c r="G1065" s="176"/>
      <c r="H1065" s="238">
        <v>10003.25</v>
      </c>
      <c r="I1065" s="786">
        <v>1341.46</v>
      </c>
      <c r="J1065" s="164"/>
    </row>
    <row r="1066" spans="1:10" s="79" customFormat="1" ht="13.5">
      <c r="A1066" s="953" t="s">
        <v>337</v>
      </c>
      <c r="B1066" s="106"/>
      <c r="C1066" s="971" t="s">
        <v>40</v>
      </c>
      <c r="D1066" s="971" t="s">
        <v>35</v>
      </c>
      <c r="E1066" s="383" t="s">
        <v>504</v>
      </c>
      <c r="F1066" s="281" t="s">
        <v>222</v>
      </c>
      <c r="G1066" s="1004"/>
      <c r="H1066" s="201">
        <v>8567.35</v>
      </c>
      <c r="I1066" s="552"/>
      <c r="J1066" s="164"/>
    </row>
    <row r="1067" spans="1:10" s="79" customFormat="1" ht="38.25">
      <c r="A1067" s="789" t="str">
        <f>'ПРИЛОЖЕНИЕ № 5 (расх)'!A1123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7" s="85"/>
      <c r="C1067" s="83" t="s">
        <v>40</v>
      </c>
      <c r="D1067" s="83" t="s">
        <v>35</v>
      </c>
      <c r="E1067" s="382" t="s">
        <v>504</v>
      </c>
      <c r="F1067" s="385" t="s">
        <v>222</v>
      </c>
      <c r="G1067" s="57" t="s">
        <v>356</v>
      </c>
      <c r="H1067" s="237">
        <v>7875.35</v>
      </c>
      <c r="I1067" s="552"/>
      <c r="J1067" s="164"/>
    </row>
    <row r="1068" spans="1:10" s="79" customFormat="1" ht="13.5">
      <c r="A1068" s="321" t="s">
        <v>121</v>
      </c>
      <c r="B1068" s="380"/>
      <c r="C1068" s="83" t="s">
        <v>40</v>
      </c>
      <c r="D1068" s="83" t="s">
        <v>35</v>
      </c>
      <c r="E1068" s="382" t="s">
        <v>504</v>
      </c>
      <c r="F1068" s="385" t="s">
        <v>222</v>
      </c>
      <c r="G1068" s="83" t="s">
        <v>122</v>
      </c>
      <c r="H1068" s="237">
        <v>7875.35</v>
      </c>
      <c r="I1068" s="211"/>
      <c r="J1068" s="164"/>
    </row>
    <row r="1069" spans="1:10" s="79" customFormat="1" ht="25.5">
      <c r="A1069" s="789" t="s">
        <v>353</v>
      </c>
      <c r="B1069" s="380"/>
      <c r="C1069" s="83" t="s">
        <v>40</v>
      </c>
      <c r="D1069" s="83" t="s">
        <v>35</v>
      </c>
      <c r="E1069" s="382" t="s">
        <v>504</v>
      </c>
      <c r="F1069" s="385" t="s">
        <v>222</v>
      </c>
      <c r="G1069" s="83" t="s">
        <v>354</v>
      </c>
      <c r="H1069" s="237">
        <v>612</v>
      </c>
      <c r="I1069" s="211"/>
      <c r="J1069" s="164"/>
    </row>
    <row r="1070" spans="1:10" s="79" customFormat="1" ht="25.5">
      <c r="A1070" s="311" t="s">
        <v>98</v>
      </c>
      <c r="B1070" s="598"/>
      <c r="C1070" s="83" t="s">
        <v>40</v>
      </c>
      <c r="D1070" s="83" t="s">
        <v>35</v>
      </c>
      <c r="E1070" s="382" t="s">
        <v>504</v>
      </c>
      <c r="F1070" s="385" t="s">
        <v>222</v>
      </c>
      <c r="G1070" s="83" t="s">
        <v>99</v>
      </c>
      <c r="H1070" s="237">
        <v>612</v>
      </c>
      <c r="I1070" s="211"/>
      <c r="J1070" s="164"/>
    </row>
    <row r="1071" spans="1:10" s="79" customFormat="1" ht="12.75">
      <c r="A1071" s="688" t="s">
        <v>357</v>
      </c>
      <c r="B1071" s="526"/>
      <c r="C1071" s="83" t="s">
        <v>40</v>
      </c>
      <c r="D1071" s="83" t="s">
        <v>35</v>
      </c>
      <c r="E1071" s="382" t="s">
        <v>504</v>
      </c>
      <c r="F1071" s="385" t="s">
        <v>222</v>
      </c>
      <c r="G1071" s="83" t="s">
        <v>358</v>
      </c>
      <c r="H1071" s="237">
        <v>80</v>
      </c>
      <c r="I1071" s="64"/>
      <c r="J1071" s="525"/>
    </row>
    <row r="1072" spans="1:10" s="79" customFormat="1" ht="13.5">
      <c r="A1072" s="311" t="s">
        <v>65</v>
      </c>
      <c r="B1072" s="106"/>
      <c r="C1072" s="83" t="s">
        <v>40</v>
      </c>
      <c r="D1072" s="83" t="s">
        <v>35</v>
      </c>
      <c r="E1072" s="382" t="s">
        <v>504</v>
      </c>
      <c r="F1072" s="385" t="s">
        <v>222</v>
      </c>
      <c r="G1072" s="83" t="s">
        <v>66</v>
      </c>
      <c r="H1072" s="237">
        <v>80</v>
      </c>
      <c r="I1072" s="64"/>
      <c r="J1072" s="164"/>
    </row>
    <row r="1073" spans="1:10" s="79" customFormat="1" ht="13.5">
      <c r="A1073" s="310" t="s">
        <v>345</v>
      </c>
      <c r="B1073" s="752"/>
      <c r="C1073" s="82" t="s">
        <v>40</v>
      </c>
      <c r="D1073" s="82" t="s">
        <v>35</v>
      </c>
      <c r="E1073" s="373" t="s">
        <v>504</v>
      </c>
      <c r="F1073" s="374" t="s">
        <v>216</v>
      </c>
      <c r="G1073" s="83"/>
      <c r="H1073" s="236">
        <v>1167.8</v>
      </c>
      <c r="I1073" s="64"/>
      <c r="J1073" s="164"/>
    </row>
    <row r="1074" spans="1:10" s="79" customFormat="1" ht="25.5">
      <c r="A1074" s="789" t="s">
        <v>353</v>
      </c>
      <c r="B1074" s="85"/>
      <c r="C1074" s="83" t="s">
        <v>40</v>
      </c>
      <c r="D1074" s="83" t="s">
        <v>35</v>
      </c>
      <c r="E1074" s="382" t="s">
        <v>504</v>
      </c>
      <c r="F1074" s="379" t="s">
        <v>216</v>
      </c>
      <c r="G1074" s="83" t="s">
        <v>354</v>
      </c>
      <c r="H1074" s="237">
        <v>1167.8</v>
      </c>
      <c r="I1074" s="64"/>
      <c r="J1074" s="164"/>
    </row>
    <row r="1075" spans="1:10" s="79" customFormat="1" ht="25.5">
      <c r="A1075" s="309" t="s">
        <v>98</v>
      </c>
      <c r="B1075" s="85"/>
      <c r="C1075" s="83" t="s">
        <v>40</v>
      </c>
      <c r="D1075" s="83" t="s">
        <v>35</v>
      </c>
      <c r="E1075" s="382" t="s">
        <v>504</v>
      </c>
      <c r="F1075" s="379" t="s">
        <v>216</v>
      </c>
      <c r="G1075" s="83" t="s">
        <v>99</v>
      </c>
      <c r="H1075" s="237">
        <v>1167.8</v>
      </c>
      <c r="I1075" s="84">
        <f>SUM(I1087:I1091)</f>
        <v>60</v>
      </c>
      <c r="J1075" s="164"/>
    </row>
    <row r="1076" spans="1:10" s="79" customFormat="1" ht="27">
      <c r="A1076" s="333" t="str">
        <f>'ПРИЛОЖЕНИЕ № 5 (расх)'!A1132</f>
        <v>Реализация мер социальной поддержки по оплате жилых помещений и коммунальных услуг</v>
      </c>
      <c r="B1076" s="752"/>
      <c r="C1076" s="82" t="s">
        <v>40</v>
      </c>
      <c r="D1076" s="82" t="s">
        <v>35</v>
      </c>
      <c r="E1076" s="373" t="s">
        <v>504</v>
      </c>
      <c r="F1076" s="377" t="s">
        <v>114</v>
      </c>
      <c r="G1076" s="82"/>
      <c r="H1076" s="236">
        <v>268.1</v>
      </c>
      <c r="I1076" s="63"/>
      <c r="J1076" s="164"/>
    </row>
    <row r="1077" spans="1:10" s="79" customFormat="1" ht="38.25">
      <c r="A1077" s="789" t="str">
        <f>'ПРИЛОЖЕНИЕ № 5 (расх)'!A1133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77" s="85"/>
      <c r="C1077" s="83" t="s">
        <v>40</v>
      </c>
      <c r="D1077" s="83" t="s">
        <v>35</v>
      </c>
      <c r="E1077" s="382" t="s">
        <v>504</v>
      </c>
      <c r="F1077" s="379" t="s">
        <v>114</v>
      </c>
      <c r="G1077" s="83" t="s">
        <v>356</v>
      </c>
      <c r="H1077" s="237">
        <v>268.1</v>
      </c>
      <c r="I1077" s="63"/>
      <c r="J1077" s="164"/>
    </row>
    <row r="1078" spans="1:10" s="79" customFormat="1" ht="13.5">
      <c r="A1078" s="924" t="s">
        <v>121</v>
      </c>
      <c r="B1078" s="85"/>
      <c r="C1078" s="901" t="s">
        <v>40</v>
      </c>
      <c r="D1078" s="901" t="s">
        <v>35</v>
      </c>
      <c r="E1078" s="935" t="s">
        <v>504</v>
      </c>
      <c r="F1078" s="391" t="s">
        <v>114</v>
      </c>
      <c r="G1078" s="901" t="s">
        <v>122</v>
      </c>
      <c r="H1078" s="932">
        <v>268.1</v>
      </c>
      <c r="I1078" s="63"/>
      <c r="J1078" s="164"/>
    </row>
    <row r="1079" spans="1:10" s="79" customFormat="1" ht="13.5">
      <c r="A1079" s="339" t="s">
        <v>130</v>
      </c>
      <c r="B1079" s="853"/>
      <c r="C1079" s="196" t="s">
        <v>40</v>
      </c>
      <c r="D1079" s="196" t="s">
        <v>35</v>
      </c>
      <c r="E1079" s="371" t="s">
        <v>509</v>
      </c>
      <c r="F1079" s="372" t="s">
        <v>78</v>
      </c>
      <c r="G1079" s="196"/>
      <c r="H1079" s="238">
        <v>11462.800000000001</v>
      </c>
      <c r="I1079" s="234"/>
      <c r="J1079" s="164"/>
    </row>
    <row r="1080" spans="1:10" s="79" customFormat="1" ht="13.5">
      <c r="A1080" s="953" t="s">
        <v>337</v>
      </c>
      <c r="B1080" s="85"/>
      <c r="C1080" s="967" t="s">
        <v>40</v>
      </c>
      <c r="D1080" s="967" t="s">
        <v>35</v>
      </c>
      <c r="E1080" s="383" t="s">
        <v>509</v>
      </c>
      <c r="F1080" s="629" t="s">
        <v>222</v>
      </c>
      <c r="G1080" s="967"/>
      <c r="H1080" s="201">
        <v>8836.2</v>
      </c>
      <c r="I1080" s="63"/>
      <c r="J1080" s="164"/>
    </row>
    <row r="1081" spans="1:10" s="76" customFormat="1" ht="38.25">
      <c r="A1081" s="789" t="str">
        <f>'ПРИЛОЖЕНИЕ № 5 (расх)'!A1137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81" s="106"/>
      <c r="C1081" s="83" t="s">
        <v>40</v>
      </c>
      <c r="D1081" s="83" t="s">
        <v>35</v>
      </c>
      <c r="E1081" s="378" t="s">
        <v>509</v>
      </c>
      <c r="F1081" s="379" t="s">
        <v>222</v>
      </c>
      <c r="G1081" s="83" t="s">
        <v>356</v>
      </c>
      <c r="H1081" s="237">
        <v>7285.1</v>
      </c>
      <c r="I1081" s="74"/>
      <c r="J1081" s="164"/>
    </row>
    <row r="1082" spans="1:10" s="79" customFormat="1" ht="13.5">
      <c r="A1082" s="321" t="s">
        <v>121</v>
      </c>
      <c r="B1082" s="85"/>
      <c r="C1082" s="83" t="s">
        <v>40</v>
      </c>
      <c r="D1082" s="83" t="s">
        <v>35</v>
      </c>
      <c r="E1082" s="378" t="s">
        <v>509</v>
      </c>
      <c r="F1082" s="379" t="s">
        <v>222</v>
      </c>
      <c r="G1082" s="83" t="s">
        <v>122</v>
      </c>
      <c r="H1082" s="237">
        <v>7285.1</v>
      </c>
      <c r="I1082" s="63"/>
      <c r="J1082" s="164"/>
    </row>
    <row r="1083" spans="1:10" s="76" customFormat="1" ht="25.5">
      <c r="A1083" s="789" t="s">
        <v>353</v>
      </c>
      <c r="B1083" s="106"/>
      <c r="C1083" s="83" t="s">
        <v>40</v>
      </c>
      <c r="D1083" s="83" t="s">
        <v>35</v>
      </c>
      <c r="E1083" s="382" t="s">
        <v>509</v>
      </c>
      <c r="F1083" s="379" t="s">
        <v>222</v>
      </c>
      <c r="G1083" s="83" t="s">
        <v>354</v>
      </c>
      <c r="H1083" s="237">
        <v>1400.6</v>
      </c>
      <c r="I1083" s="74"/>
      <c r="J1083" s="164"/>
    </row>
    <row r="1084" spans="1:10" s="79" customFormat="1" ht="25.5">
      <c r="A1084" s="311" t="s">
        <v>98</v>
      </c>
      <c r="B1084" s="85"/>
      <c r="C1084" s="83" t="s">
        <v>40</v>
      </c>
      <c r="D1084" s="83" t="s">
        <v>35</v>
      </c>
      <c r="E1084" s="378" t="s">
        <v>509</v>
      </c>
      <c r="F1084" s="379" t="s">
        <v>222</v>
      </c>
      <c r="G1084" s="83" t="s">
        <v>99</v>
      </c>
      <c r="H1084" s="237">
        <v>1400.6</v>
      </c>
      <c r="I1084" s="63"/>
      <c r="J1084" s="164"/>
    </row>
    <row r="1085" spans="1:10" s="79" customFormat="1" ht="13.5">
      <c r="A1085" s="688" t="s">
        <v>357</v>
      </c>
      <c r="B1085" s="380"/>
      <c r="C1085" s="83" t="s">
        <v>40</v>
      </c>
      <c r="D1085" s="83" t="s">
        <v>35</v>
      </c>
      <c r="E1085" s="378" t="s">
        <v>509</v>
      </c>
      <c r="F1085" s="379" t="s">
        <v>222</v>
      </c>
      <c r="G1085" s="83" t="s">
        <v>358</v>
      </c>
      <c r="H1085" s="237">
        <v>150.5</v>
      </c>
      <c r="I1085" s="211"/>
      <c r="J1085" s="164"/>
    </row>
    <row r="1086" spans="1:10" s="79" customFormat="1" ht="13.5">
      <c r="A1086" s="311" t="s">
        <v>65</v>
      </c>
      <c r="B1086" s="380"/>
      <c r="C1086" s="83" t="s">
        <v>40</v>
      </c>
      <c r="D1086" s="83" t="s">
        <v>35</v>
      </c>
      <c r="E1086" s="378" t="s">
        <v>509</v>
      </c>
      <c r="F1086" s="379" t="s">
        <v>222</v>
      </c>
      <c r="G1086" s="83" t="s">
        <v>66</v>
      </c>
      <c r="H1086" s="237">
        <v>150.5</v>
      </c>
      <c r="I1086" s="211"/>
      <c r="J1086" s="164"/>
    </row>
    <row r="1087" spans="1:10" s="79" customFormat="1" ht="13.5">
      <c r="A1087" s="310" t="s">
        <v>345</v>
      </c>
      <c r="B1087" s="85"/>
      <c r="C1087" s="82" t="s">
        <v>40</v>
      </c>
      <c r="D1087" s="82" t="s">
        <v>35</v>
      </c>
      <c r="E1087" s="373" t="s">
        <v>509</v>
      </c>
      <c r="F1087" s="374" t="s">
        <v>216</v>
      </c>
      <c r="G1087" s="83"/>
      <c r="H1087" s="238">
        <v>2396</v>
      </c>
      <c r="I1087" s="64"/>
      <c r="J1087" s="525"/>
    </row>
    <row r="1088" spans="1:10" s="79" customFormat="1" ht="25.5">
      <c r="A1088" s="789" t="s">
        <v>353</v>
      </c>
      <c r="B1088" s="85"/>
      <c r="C1088" s="83" t="s">
        <v>40</v>
      </c>
      <c r="D1088" s="83" t="s">
        <v>35</v>
      </c>
      <c r="E1088" s="378" t="s">
        <v>509</v>
      </c>
      <c r="F1088" s="379" t="s">
        <v>216</v>
      </c>
      <c r="G1088" s="83" t="s">
        <v>354</v>
      </c>
      <c r="H1088" s="237">
        <v>2396</v>
      </c>
      <c r="I1088" s="64"/>
      <c r="J1088" s="164"/>
    </row>
    <row r="1089" spans="1:10" s="79" customFormat="1" ht="25.5">
      <c r="A1089" s="309" t="s">
        <v>98</v>
      </c>
      <c r="B1089" s="85"/>
      <c r="C1089" s="83" t="s">
        <v>40</v>
      </c>
      <c r="D1089" s="83" t="s">
        <v>35</v>
      </c>
      <c r="E1089" s="378" t="s">
        <v>509</v>
      </c>
      <c r="F1089" s="379" t="s">
        <v>216</v>
      </c>
      <c r="G1089" s="83" t="s">
        <v>99</v>
      </c>
      <c r="H1089" s="237">
        <v>2396</v>
      </c>
      <c r="I1089" s="92">
        <f>'[1]706_К'!$F$19/1000</f>
        <v>60</v>
      </c>
      <c r="J1089" s="164"/>
    </row>
    <row r="1090" spans="1:10" s="79" customFormat="1" ht="27">
      <c r="A1090" s="333" t="str">
        <f>'ПРИЛОЖЕНИЕ № 5 (расх)'!A1146</f>
        <v>Реализация мер социальной поддержки по оплате жилых помещений и коммунальных услуг</v>
      </c>
      <c r="B1090" s="85"/>
      <c r="C1090" s="82" t="s">
        <v>40</v>
      </c>
      <c r="D1090" s="82" t="s">
        <v>35</v>
      </c>
      <c r="E1090" s="373" t="s">
        <v>509</v>
      </c>
      <c r="F1090" s="377" t="s">
        <v>114</v>
      </c>
      <c r="G1090" s="82"/>
      <c r="H1090" s="236">
        <v>230.6</v>
      </c>
      <c r="I1090" s="92"/>
      <c r="J1090" s="164"/>
    </row>
    <row r="1091" spans="1:10" s="79" customFormat="1" ht="38.25">
      <c r="A1091" s="789" t="str">
        <f>'ПРИЛОЖЕНИЕ № 5 (расх)'!A1147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91" s="85"/>
      <c r="C1091" s="83" t="s">
        <v>40</v>
      </c>
      <c r="D1091" s="83" t="s">
        <v>35</v>
      </c>
      <c r="E1091" s="378" t="s">
        <v>509</v>
      </c>
      <c r="F1091" s="379" t="s">
        <v>114</v>
      </c>
      <c r="G1091" s="83" t="s">
        <v>356</v>
      </c>
      <c r="H1091" s="237">
        <v>230.6</v>
      </c>
      <c r="I1091" s="64"/>
      <c r="J1091" s="164"/>
    </row>
    <row r="1092" spans="1:10" s="79" customFormat="1" ht="13.5">
      <c r="A1092" s="924" t="s">
        <v>121</v>
      </c>
      <c r="B1092" s="85"/>
      <c r="C1092" s="901" t="s">
        <v>40</v>
      </c>
      <c r="D1092" s="901" t="s">
        <v>35</v>
      </c>
      <c r="E1092" s="937" t="s">
        <v>509</v>
      </c>
      <c r="F1092" s="391" t="s">
        <v>114</v>
      </c>
      <c r="G1092" s="901" t="s">
        <v>122</v>
      </c>
      <c r="H1092" s="932">
        <v>230.6</v>
      </c>
      <c r="I1092" s="74" t="e">
        <f>SUM(#REF!)</f>
        <v>#REF!</v>
      </c>
      <c r="J1092" s="164"/>
    </row>
    <row r="1093" spans="1:10" s="79" customFormat="1" ht="13.5">
      <c r="A1093" s="339" t="s">
        <v>513</v>
      </c>
      <c r="B1093" s="852"/>
      <c r="C1093" s="196" t="s">
        <v>40</v>
      </c>
      <c r="D1093" s="196" t="s">
        <v>35</v>
      </c>
      <c r="E1093" s="371" t="s">
        <v>512</v>
      </c>
      <c r="F1093" s="176" t="s">
        <v>78</v>
      </c>
      <c r="G1093" s="196"/>
      <c r="H1093" s="1037">
        <v>5616.4</v>
      </c>
      <c r="I1093" s="785">
        <f>I1094</f>
        <v>1341.46</v>
      </c>
      <c r="J1093" s="164"/>
    </row>
    <row r="1094" spans="1:10" s="79" customFormat="1" ht="14.25" thickBot="1">
      <c r="A1094" s="953" t="s">
        <v>337</v>
      </c>
      <c r="B1094" s="85"/>
      <c r="C1094" s="967" t="s">
        <v>40</v>
      </c>
      <c r="D1094" s="967" t="s">
        <v>35</v>
      </c>
      <c r="E1094" s="383" t="s">
        <v>512</v>
      </c>
      <c r="F1094" s="281" t="s">
        <v>222</v>
      </c>
      <c r="G1094" s="967"/>
      <c r="H1094" s="995">
        <v>4490.2</v>
      </c>
      <c r="I1094" s="552">
        <v>1341.46</v>
      </c>
      <c r="J1094" s="164"/>
    </row>
    <row r="1095" spans="1:10" s="72" customFormat="1" ht="39" thickBot="1">
      <c r="A1095" s="789" t="str">
        <f>'ПРИЛОЖЕНИЕ № 5 (расх)'!A1151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95" s="380"/>
      <c r="C1095" s="83" t="s">
        <v>40</v>
      </c>
      <c r="D1095" s="83" t="s">
        <v>35</v>
      </c>
      <c r="E1095" s="378" t="s">
        <v>512</v>
      </c>
      <c r="F1095" s="379" t="s">
        <v>222</v>
      </c>
      <c r="G1095" s="83" t="s">
        <v>356</v>
      </c>
      <c r="H1095" s="237">
        <v>3970.2</v>
      </c>
      <c r="I1095" s="362" t="e">
        <f>I1096+#REF!+#REF!</f>
        <v>#REF!</v>
      </c>
      <c r="J1095" s="165" t="e">
        <f>I1095/H1154</f>
        <v>#REF!</v>
      </c>
    </row>
    <row r="1096" spans="1:10" s="73" customFormat="1" ht="12.75">
      <c r="A1096" s="321" t="s">
        <v>121</v>
      </c>
      <c r="B1096" s="380"/>
      <c r="C1096" s="83" t="s">
        <v>40</v>
      </c>
      <c r="D1096" s="83" t="s">
        <v>35</v>
      </c>
      <c r="E1096" s="378" t="s">
        <v>512</v>
      </c>
      <c r="F1096" s="379" t="s">
        <v>222</v>
      </c>
      <c r="G1096" s="83" t="s">
        <v>122</v>
      </c>
      <c r="H1096" s="237">
        <v>3970.2</v>
      </c>
      <c r="I1096" s="253" t="e">
        <f>#REF!</f>
        <v>#REF!</v>
      </c>
      <c r="J1096" s="65" t="e">
        <f>I1096/H1155</f>
        <v>#REF!</v>
      </c>
    </row>
    <row r="1097" spans="1:10" s="73" customFormat="1" ht="25.5">
      <c r="A1097" s="789" t="s">
        <v>353</v>
      </c>
      <c r="B1097" s="380"/>
      <c r="C1097" s="82" t="s">
        <v>40</v>
      </c>
      <c r="D1097" s="82" t="s">
        <v>35</v>
      </c>
      <c r="E1097" s="382" t="s">
        <v>512</v>
      </c>
      <c r="F1097" s="379" t="s">
        <v>222</v>
      </c>
      <c r="G1097" s="83" t="s">
        <v>354</v>
      </c>
      <c r="H1097" s="237">
        <v>435</v>
      </c>
      <c r="I1097" s="253"/>
      <c r="J1097" s="65"/>
    </row>
    <row r="1098" spans="1:10" s="73" customFormat="1" ht="25.5">
      <c r="A1098" s="311" t="s">
        <v>98</v>
      </c>
      <c r="B1098" s="380"/>
      <c r="C1098" s="83" t="s">
        <v>40</v>
      </c>
      <c r="D1098" s="83" t="s">
        <v>35</v>
      </c>
      <c r="E1098" s="378" t="s">
        <v>512</v>
      </c>
      <c r="F1098" s="379" t="s">
        <v>222</v>
      </c>
      <c r="G1098" s="83" t="s">
        <v>99</v>
      </c>
      <c r="H1098" s="237">
        <v>435</v>
      </c>
      <c r="I1098" s="253"/>
      <c r="J1098" s="65"/>
    </row>
    <row r="1099" spans="1:10" s="73" customFormat="1" ht="12.75">
      <c r="A1099" s="688" t="s">
        <v>357</v>
      </c>
      <c r="B1099" s="380"/>
      <c r="C1099" s="83" t="s">
        <v>40</v>
      </c>
      <c r="D1099" s="83" t="s">
        <v>35</v>
      </c>
      <c r="E1099" s="378" t="s">
        <v>512</v>
      </c>
      <c r="F1099" s="379" t="s">
        <v>222</v>
      </c>
      <c r="G1099" s="83" t="s">
        <v>358</v>
      </c>
      <c r="H1099" s="237">
        <v>85</v>
      </c>
      <c r="I1099" s="253"/>
      <c r="J1099" s="65"/>
    </row>
    <row r="1100" spans="1:10" s="73" customFormat="1" ht="12.75">
      <c r="A1100" s="311" t="s">
        <v>65</v>
      </c>
      <c r="B1100" s="380"/>
      <c r="C1100" s="83" t="s">
        <v>40</v>
      </c>
      <c r="D1100" s="83" t="s">
        <v>35</v>
      </c>
      <c r="E1100" s="378" t="s">
        <v>512</v>
      </c>
      <c r="F1100" s="379" t="s">
        <v>222</v>
      </c>
      <c r="G1100" s="83" t="s">
        <v>66</v>
      </c>
      <c r="H1100" s="237">
        <v>85</v>
      </c>
      <c r="I1100" s="253"/>
      <c r="J1100" s="65"/>
    </row>
    <row r="1101" spans="1:10" s="73" customFormat="1" ht="13.5">
      <c r="A1101" s="310" t="str">
        <f>'ПРИЛОЖЕНИЕ № 5 (расх)'!A1157</f>
        <v>Коммунальные услуги</v>
      </c>
      <c r="B1101" s="380"/>
      <c r="C1101" s="82" t="s">
        <v>40</v>
      </c>
      <c r="D1101" s="82" t="s">
        <v>35</v>
      </c>
      <c r="E1101" s="373" t="s">
        <v>512</v>
      </c>
      <c r="F1101" s="374" t="s">
        <v>216</v>
      </c>
      <c r="G1101" s="83"/>
      <c r="H1101" s="236">
        <v>842.7</v>
      </c>
      <c r="I1101" s="253"/>
      <c r="J1101" s="65"/>
    </row>
    <row r="1102" spans="1:10" s="73" customFormat="1" ht="25.5">
      <c r="A1102" s="789" t="s">
        <v>353</v>
      </c>
      <c r="B1102" s="380"/>
      <c r="C1102" s="83" t="s">
        <v>40</v>
      </c>
      <c r="D1102" s="83" t="s">
        <v>35</v>
      </c>
      <c r="E1102" s="378" t="s">
        <v>512</v>
      </c>
      <c r="F1102" s="379" t="s">
        <v>216</v>
      </c>
      <c r="G1102" s="83" t="s">
        <v>354</v>
      </c>
      <c r="H1102" s="237">
        <v>842.7</v>
      </c>
      <c r="I1102" s="253"/>
      <c r="J1102" s="65"/>
    </row>
    <row r="1103" spans="1:10" s="73" customFormat="1" ht="25.5">
      <c r="A1103" s="309" t="s">
        <v>98</v>
      </c>
      <c r="B1103" s="380"/>
      <c r="C1103" s="83" t="s">
        <v>40</v>
      </c>
      <c r="D1103" s="83" t="s">
        <v>35</v>
      </c>
      <c r="E1103" s="378" t="s">
        <v>512</v>
      </c>
      <c r="F1103" s="379" t="s">
        <v>216</v>
      </c>
      <c r="G1103" s="83" t="s">
        <v>99</v>
      </c>
      <c r="H1103" s="237">
        <v>842.7</v>
      </c>
      <c r="I1103" s="253"/>
      <c r="J1103" s="65"/>
    </row>
    <row r="1104" spans="1:10" s="73" customFormat="1" ht="27">
      <c r="A1104" s="333" t="str">
        <f>'ПРИЛОЖЕНИЕ № 5 (расх)'!A1160</f>
        <v>Реализация мер социальной поддержки по оплате жилых помещений и коммунальных услуг</v>
      </c>
      <c r="B1104" s="380"/>
      <c r="C1104" s="82" t="s">
        <v>40</v>
      </c>
      <c r="D1104" s="82" t="s">
        <v>35</v>
      </c>
      <c r="E1104" s="373" t="s">
        <v>512</v>
      </c>
      <c r="F1104" s="377" t="s">
        <v>114</v>
      </c>
      <c r="G1104" s="82"/>
      <c r="H1104" s="236">
        <v>283.5</v>
      </c>
      <c r="I1104" s="253"/>
      <c r="J1104" s="65"/>
    </row>
    <row r="1105" spans="1:10" s="73" customFormat="1" ht="38.25">
      <c r="A1105" s="789" t="str">
        <f>'ПРИЛОЖЕНИЕ № 5 (расх)'!A1161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05" s="380"/>
      <c r="C1105" s="83" t="s">
        <v>40</v>
      </c>
      <c r="D1105" s="83" t="s">
        <v>35</v>
      </c>
      <c r="E1105" s="378" t="s">
        <v>512</v>
      </c>
      <c r="F1105" s="379" t="s">
        <v>114</v>
      </c>
      <c r="G1105" s="83" t="s">
        <v>356</v>
      </c>
      <c r="H1105" s="237">
        <v>283.5</v>
      </c>
      <c r="I1105" s="253"/>
      <c r="J1105" s="65"/>
    </row>
    <row r="1106" spans="1:10" s="73" customFormat="1" ht="12.75">
      <c r="A1106" s="924" t="s">
        <v>121</v>
      </c>
      <c r="B1106" s="380"/>
      <c r="C1106" s="901" t="s">
        <v>40</v>
      </c>
      <c r="D1106" s="901" t="s">
        <v>35</v>
      </c>
      <c r="E1106" s="937" t="s">
        <v>512</v>
      </c>
      <c r="F1106" s="391" t="s">
        <v>114</v>
      </c>
      <c r="G1106" s="901" t="s">
        <v>122</v>
      </c>
      <c r="H1106" s="932">
        <v>283.5</v>
      </c>
      <c r="I1106" s="253"/>
      <c r="J1106" s="65"/>
    </row>
    <row r="1107" spans="1:10" s="73" customFormat="1" ht="12.75">
      <c r="A1107" s="339" t="str">
        <f>'ПРИЛОЖЕНИЕ № 5 (расх)'!A1163</f>
        <v>Модернизация и укрепление материально-технической базы</v>
      </c>
      <c r="B1107" s="834"/>
      <c r="C1107" s="167" t="s">
        <v>40</v>
      </c>
      <c r="D1107" s="167" t="s">
        <v>35</v>
      </c>
      <c r="E1107" s="501" t="str">
        <f>'ПРИЛОЖЕНИЕ № 5 (расх)'!E1163</f>
        <v>18030</v>
      </c>
      <c r="F1107" s="372" t="s">
        <v>78</v>
      </c>
      <c r="G1107" s="83"/>
      <c r="H1107" s="238">
        <v>733</v>
      </c>
      <c r="I1107" s="880"/>
      <c r="J1107" s="65"/>
    </row>
    <row r="1108" spans="1:10" s="73" customFormat="1" ht="12.75">
      <c r="A1108" s="339" t="s">
        <v>324</v>
      </c>
      <c r="B1108" s="834"/>
      <c r="C1108" s="167" t="s">
        <v>40</v>
      </c>
      <c r="D1108" s="167" t="s">
        <v>35</v>
      </c>
      <c r="E1108" s="371" t="s">
        <v>506</v>
      </c>
      <c r="F1108" s="372" t="s">
        <v>78</v>
      </c>
      <c r="G1108" s="196"/>
      <c r="H1108" s="238">
        <v>240</v>
      </c>
      <c r="I1108" s="880"/>
      <c r="J1108" s="65"/>
    </row>
    <row r="1109" spans="1:10" s="73" customFormat="1" ht="13.5">
      <c r="A1109" s="953" t="s">
        <v>337</v>
      </c>
      <c r="B1109" s="380"/>
      <c r="C1109" s="967" t="s">
        <v>40</v>
      </c>
      <c r="D1109" s="967" t="s">
        <v>35</v>
      </c>
      <c r="E1109" s="992" t="s">
        <v>506</v>
      </c>
      <c r="F1109" s="629" t="s">
        <v>222</v>
      </c>
      <c r="G1109" s="967"/>
      <c r="H1109" s="201">
        <v>240</v>
      </c>
      <c r="I1109" s="253"/>
      <c r="J1109" s="65"/>
    </row>
    <row r="1110" spans="1:10" s="73" customFormat="1" ht="25.5">
      <c r="A1110" s="789" t="s">
        <v>353</v>
      </c>
      <c r="B1110" s="380"/>
      <c r="C1110" s="83" t="s">
        <v>40</v>
      </c>
      <c r="D1110" s="83" t="s">
        <v>35</v>
      </c>
      <c r="E1110" s="378" t="s">
        <v>506</v>
      </c>
      <c r="F1110" s="379" t="s">
        <v>222</v>
      </c>
      <c r="G1110" s="83" t="s">
        <v>354</v>
      </c>
      <c r="H1110" s="237">
        <v>240</v>
      </c>
      <c r="I1110" s="253"/>
      <c r="J1110" s="65"/>
    </row>
    <row r="1111" spans="1:10" s="73" customFormat="1" ht="25.5">
      <c r="A1111" s="690" t="s">
        <v>98</v>
      </c>
      <c r="B1111" s="380"/>
      <c r="C1111" s="901" t="s">
        <v>40</v>
      </c>
      <c r="D1111" s="901" t="s">
        <v>35</v>
      </c>
      <c r="E1111" s="937" t="s">
        <v>506</v>
      </c>
      <c r="F1111" s="391" t="s">
        <v>222</v>
      </c>
      <c r="G1111" s="901" t="s">
        <v>99</v>
      </c>
      <c r="H1111" s="932">
        <v>240</v>
      </c>
      <c r="I1111" s="253"/>
      <c r="J1111" s="65"/>
    </row>
    <row r="1112" spans="1:10" s="73" customFormat="1" ht="12.75">
      <c r="A1112" s="339" t="s">
        <v>517</v>
      </c>
      <c r="B1112" s="834"/>
      <c r="C1112" s="167" t="s">
        <v>40</v>
      </c>
      <c r="D1112" s="167" t="s">
        <v>35</v>
      </c>
      <c r="E1112" s="371" t="s">
        <v>510</v>
      </c>
      <c r="F1112" s="176" t="s">
        <v>78</v>
      </c>
      <c r="G1112" s="83"/>
      <c r="H1112" s="238">
        <v>313</v>
      </c>
      <c r="I1112" s="880"/>
      <c r="J1112" s="65"/>
    </row>
    <row r="1113" spans="1:10" s="73" customFormat="1" ht="13.5">
      <c r="A1113" s="953" t="s">
        <v>337</v>
      </c>
      <c r="B1113" s="380"/>
      <c r="C1113" s="971" t="s">
        <v>40</v>
      </c>
      <c r="D1113" s="971" t="s">
        <v>35</v>
      </c>
      <c r="E1113" s="383" t="s">
        <v>510</v>
      </c>
      <c r="F1113" s="629" t="s">
        <v>222</v>
      </c>
      <c r="G1113" s="967"/>
      <c r="H1113" s="201">
        <v>313</v>
      </c>
      <c r="I1113" s="253"/>
      <c r="J1113" s="65"/>
    </row>
    <row r="1114" spans="1:10" s="73" customFormat="1" ht="25.5">
      <c r="A1114" s="789" t="s">
        <v>353</v>
      </c>
      <c r="B1114" s="380"/>
      <c r="C1114" s="83" t="s">
        <v>40</v>
      </c>
      <c r="D1114" s="83" t="s">
        <v>35</v>
      </c>
      <c r="E1114" s="378" t="s">
        <v>510</v>
      </c>
      <c r="F1114" s="379" t="s">
        <v>222</v>
      </c>
      <c r="G1114" s="83" t="s">
        <v>354</v>
      </c>
      <c r="H1114" s="237">
        <v>313</v>
      </c>
      <c r="I1114" s="253"/>
      <c r="J1114" s="65"/>
    </row>
    <row r="1115" spans="1:10" s="73" customFormat="1" ht="25.5">
      <c r="A1115" s="690" t="s">
        <v>98</v>
      </c>
      <c r="B1115" s="380"/>
      <c r="C1115" s="901" t="s">
        <v>40</v>
      </c>
      <c r="D1115" s="901" t="s">
        <v>35</v>
      </c>
      <c r="E1115" s="937" t="s">
        <v>510</v>
      </c>
      <c r="F1115" s="391" t="s">
        <v>222</v>
      </c>
      <c r="G1115" s="901" t="s">
        <v>99</v>
      </c>
      <c r="H1115" s="932">
        <v>313</v>
      </c>
      <c r="I1115" s="253"/>
      <c r="J1115" s="65"/>
    </row>
    <row r="1116" spans="1:10" s="73" customFormat="1" ht="12.75">
      <c r="A1116" s="339" t="s">
        <v>329</v>
      </c>
      <c r="B1116" s="834"/>
      <c r="C1116" s="196" t="s">
        <v>40</v>
      </c>
      <c r="D1116" s="196" t="s">
        <v>35</v>
      </c>
      <c r="E1116" s="375" t="s">
        <v>514</v>
      </c>
      <c r="F1116" s="176" t="s">
        <v>78</v>
      </c>
      <c r="G1116" s="83"/>
      <c r="H1116" s="238">
        <v>180</v>
      </c>
      <c r="I1116" s="880"/>
      <c r="J1116" s="65"/>
    </row>
    <row r="1117" spans="1:10" s="73" customFormat="1" ht="13.5">
      <c r="A1117" s="953" t="s">
        <v>337</v>
      </c>
      <c r="B1117" s="380"/>
      <c r="C1117" s="967" t="s">
        <v>40</v>
      </c>
      <c r="D1117" s="967" t="s">
        <v>35</v>
      </c>
      <c r="E1117" s="992" t="s">
        <v>514</v>
      </c>
      <c r="F1117" s="629" t="s">
        <v>222</v>
      </c>
      <c r="G1117" s="967"/>
      <c r="H1117" s="201">
        <v>180</v>
      </c>
      <c r="I1117" s="253"/>
      <c r="J1117" s="65"/>
    </row>
    <row r="1118" spans="1:10" s="73" customFormat="1" ht="25.5">
      <c r="A1118" s="789" t="s">
        <v>353</v>
      </c>
      <c r="B1118" s="380"/>
      <c r="C1118" s="83" t="s">
        <v>40</v>
      </c>
      <c r="D1118" s="83" t="s">
        <v>35</v>
      </c>
      <c r="E1118" s="378" t="s">
        <v>514</v>
      </c>
      <c r="F1118" s="379" t="s">
        <v>222</v>
      </c>
      <c r="G1118" s="83" t="s">
        <v>354</v>
      </c>
      <c r="H1118" s="237">
        <v>180</v>
      </c>
      <c r="I1118" s="253"/>
      <c r="J1118" s="65"/>
    </row>
    <row r="1119" spans="1:10" s="73" customFormat="1" ht="25.5">
      <c r="A1119" s="690" t="s">
        <v>98</v>
      </c>
      <c r="B1119" s="380"/>
      <c r="C1119" s="901" t="s">
        <v>40</v>
      </c>
      <c r="D1119" s="901" t="s">
        <v>35</v>
      </c>
      <c r="E1119" s="937" t="s">
        <v>514</v>
      </c>
      <c r="F1119" s="391" t="s">
        <v>222</v>
      </c>
      <c r="G1119" s="901" t="s">
        <v>99</v>
      </c>
      <c r="H1119" s="932">
        <v>180</v>
      </c>
      <c r="I1119" s="253"/>
      <c r="J1119" s="65"/>
    </row>
    <row r="1120" spans="1:10" s="73" customFormat="1" ht="12.75">
      <c r="A1120" s="522" t="s">
        <v>328</v>
      </c>
      <c r="B1120" s="834"/>
      <c r="C1120" s="196" t="s">
        <v>40</v>
      </c>
      <c r="D1120" s="196" t="s">
        <v>35</v>
      </c>
      <c r="E1120" s="375" t="s">
        <v>470</v>
      </c>
      <c r="F1120" s="176" t="s">
        <v>78</v>
      </c>
      <c r="G1120" s="196"/>
      <c r="H1120" s="238">
        <v>116.5</v>
      </c>
      <c r="I1120" s="880"/>
      <c r="J1120" s="65"/>
    </row>
    <row r="1121" spans="1:10" s="73" customFormat="1" ht="25.5">
      <c r="A1121" s="339" t="s">
        <v>327</v>
      </c>
      <c r="B1121" s="834"/>
      <c r="C1121" s="196" t="s">
        <v>40</v>
      </c>
      <c r="D1121" s="196" t="s">
        <v>35</v>
      </c>
      <c r="E1121" s="375" t="s">
        <v>511</v>
      </c>
      <c r="F1121" s="176" t="s">
        <v>78</v>
      </c>
      <c r="G1121" s="196"/>
      <c r="H1121" s="238">
        <v>116.5</v>
      </c>
      <c r="I1121" s="880"/>
      <c r="J1121" s="65"/>
    </row>
    <row r="1122" spans="1:10" s="73" customFormat="1" ht="13.5">
      <c r="A1122" s="953" t="s">
        <v>337</v>
      </c>
      <c r="B1122" s="380"/>
      <c r="C1122" s="967" t="s">
        <v>40</v>
      </c>
      <c r="D1122" s="967" t="s">
        <v>35</v>
      </c>
      <c r="E1122" s="992" t="s">
        <v>511</v>
      </c>
      <c r="F1122" s="629" t="s">
        <v>222</v>
      </c>
      <c r="G1122" s="681"/>
      <c r="H1122" s="201">
        <v>116.5</v>
      </c>
      <c r="I1122" s="253"/>
      <c r="J1122" s="65"/>
    </row>
    <row r="1123" spans="1:10" s="73" customFormat="1" ht="38.25">
      <c r="A1123" s="789" t="str">
        <f>'ПРИЛОЖЕНИЕ № 5 (расх)'!A1179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23" s="380"/>
      <c r="C1123" s="83" t="s">
        <v>40</v>
      </c>
      <c r="D1123" s="83" t="s">
        <v>35</v>
      </c>
      <c r="E1123" s="486" t="str">
        <f>'ПРИЛОЖЕНИЕ № 5 (расх)'!E1179</f>
        <v>1804К</v>
      </c>
      <c r="F1123" s="379" t="s">
        <v>222</v>
      </c>
      <c r="G1123" s="83" t="s">
        <v>356</v>
      </c>
      <c r="H1123" s="237">
        <v>116.5</v>
      </c>
      <c r="I1123" s="253"/>
      <c r="J1123" s="65"/>
    </row>
    <row r="1124" spans="1:10" s="73" customFormat="1" ht="12.75">
      <c r="A1124" s="321" t="s">
        <v>121</v>
      </c>
      <c r="B1124" s="380"/>
      <c r="C1124" s="83" t="s">
        <v>40</v>
      </c>
      <c r="D1124" s="83" t="s">
        <v>35</v>
      </c>
      <c r="E1124" s="486" t="str">
        <f>'ПРИЛОЖЕНИЕ № 5 (расх)'!E1180</f>
        <v>1804К</v>
      </c>
      <c r="F1124" s="379" t="s">
        <v>222</v>
      </c>
      <c r="G1124" s="83" t="s">
        <v>122</v>
      </c>
      <c r="H1124" s="237">
        <v>116.5</v>
      </c>
      <c r="I1124" s="253"/>
      <c r="J1124" s="65"/>
    </row>
    <row r="1125" spans="1:10" s="73" customFormat="1" ht="25.5" hidden="1">
      <c r="A1125" s="789" t="s">
        <v>353</v>
      </c>
      <c r="B1125" s="380"/>
      <c r="C1125" s="83" t="s">
        <v>40</v>
      </c>
      <c r="D1125" s="83" t="s">
        <v>35</v>
      </c>
      <c r="E1125" s="486" t="str">
        <f>'ПРИЛОЖЕНИЕ № 5 (расх)'!E1181</f>
        <v>1804К</v>
      </c>
      <c r="F1125" s="379" t="s">
        <v>222</v>
      </c>
      <c r="G1125" s="83" t="s">
        <v>354</v>
      </c>
      <c r="H1125" s="237">
        <v>0</v>
      </c>
      <c r="I1125" s="253"/>
      <c r="J1125" s="65"/>
    </row>
    <row r="1126" spans="1:10" s="73" customFormat="1" ht="25.5" hidden="1">
      <c r="A1126" s="690" t="s">
        <v>98</v>
      </c>
      <c r="B1126" s="380"/>
      <c r="C1126" s="901" t="s">
        <v>40</v>
      </c>
      <c r="D1126" s="901" t="s">
        <v>35</v>
      </c>
      <c r="E1126" s="504" t="str">
        <f>'ПРИЛОЖЕНИЕ № 5 (расх)'!E1182</f>
        <v>1804К</v>
      </c>
      <c r="F1126" s="391" t="s">
        <v>222</v>
      </c>
      <c r="G1126" s="901" t="s">
        <v>99</v>
      </c>
      <c r="H1126" s="932">
        <v>0</v>
      </c>
      <c r="I1126" s="253"/>
      <c r="J1126" s="65"/>
    </row>
    <row r="1127" spans="1:10" s="73" customFormat="1" ht="12.75">
      <c r="A1127" s="339" t="s">
        <v>508</v>
      </c>
      <c r="B1127" s="851"/>
      <c r="C1127" s="196" t="s">
        <v>40</v>
      </c>
      <c r="D1127" s="196" t="s">
        <v>35</v>
      </c>
      <c r="E1127" s="375" t="s">
        <v>518</v>
      </c>
      <c r="F1127" s="176" t="s">
        <v>78</v>
      </c>
      <c r="G1127" s="196"/>
      <c r="H1127" s="238">
        <v>370</v>
      </c>
      <c r="I1127" s="880"/>
      <c r="J1127" s="65"/>
    </row>
    <row r="1128" spans="1:10" s="73" customFormat="1" ht="13.5">
      <c r="A1128" s="339" t="s">
        <v>326</v>
      </c>
      <c r="B1128" s="854"/>
      <c r="C1128" s="196" t="s">
        <v>40</v>
      </c>
      <c r="D1128" s="196" t="s">
        <v>35</v>
      </c>
      <c r="E1128" s="375" t="s">
        <v>519</v>
      </c>
      <c r="F1128" s="176" t="s">
        <v>78</v>
      </c>
      <c r="G1128" s="196"/>
      <c r="H1128" s="238">
        <v>40</v>
      </c>
      <c r="I1128" s="880"/>
      <c r="J1128" s="65"/>
    </row>
    <row r="1129" spans="1:10" s="73" customFormat="1" ht="13.5">
      <c r="A1129" s="310" t="s">
        <v>337</v>
      </c>
      <c r="B1129" s="629"/>
      <c r="C1129" s="967" t="s">
        <v>40</v>
      </c>
      <c r="D1129" s="967" t="s">
        <v>35</v>
      </c>
      <c r="E1129" s="992" t="s">
        <v>519</v>
      </c>
      <c r="F1129" s="629" t="s">
        <v>222</v>
      </c>
      <c r="G1129" s="967"/>
      <c r="H1129" s="201">
        <v>40</v>
      </c>
      <c r="I1129" s="253"/>
      <c r="J1129" s="65"/>
    </row>
    <row r="1130" spans="1:10" s="73" customFormat="1" ht="25.5">
      <c r="A1130" s="789" t="s">
        <v>353</v>
      </c>
      <c r="B1130" s="380"/>
      <c r="C1130" s="83" t="s">
        <v>40</v>
      </c>
      <c r="D1130" s="83" t="s">
        <v>35</v>
      </c>
      <c r="E1130" s="378" t="s">
        <v>519</v>
      </c>
      <c r="F1130" s="391" t="s">
        <v>222</v>
      </c>
      <c r="G1130" s="83" t="s">
        <v>354</v>
      </c>
      <c r="H1130" s="237">
        <v>40</v>
      </c>
      <c r="I1130" s="253"/>
      <c r="J1130" s="65"/>
    </row>
    <row r="1131" spans="1:10" s="73" customFormat="1" ht="25.5">
      <c r="A1131" s="690" t="s">
        <v>98</v>
      </c>
      <c r="B1131" s="380"/>
      <c r="C1131" s="901" t="s">
        <v>40</v>
      </c>
      <c r="D1131" s="901" t="s">
        <v>35</v>
      </c>
      <c r="E1131" s="937" t="s">
        <v>519</v>
      </c>
      <c r="F1131" s="391" t="s">
        <v>222</v>
      </c>
      <c r="G1131" s="901" t="s">
        <v>99</v>
      </c>
      <c r="H1131" s="932">
        <v>40</v>
      </c>
      <c r="I1131" s="253"/>
      <c r="J1131" s="65"/>
    </row>
    <row r="1132" spans="1:10" s="73" customFormat="1" ht="13.5">
      <c r="A1132" s="339" t="s">
        <v>515</v>
      </c>
      <c r="B1132" s="854"/>
      <c r="C1132" s="196" t="s">
        <v>40</v>
      </c>
      <c r="D1132" s="196" t="s">
        <v>35</v>
      </c>
      <c r="E1132" s="375" t="s">
        <v>520</v>
      </c>
      <c r="F1132" s="176" t="s">
        <v>78</v>
      </c>
      <c r="G1132" s="196"/>
      <c r="H1132" s="238">
        <v>300</v>
      </c>
      <c r="I1132" s="880"/>
      <c r="J1132" s="65"/>
    </row>
    <row r="1133" spans="1:10" s="73" customFormat="1" ht="13.5">
      <c r="A1133" s="310" t="s">
        <v>337</v>
      </c>
      <c r="B1133" s="629"/>
      <c r="C1133" s="967" t="s">
        <v>40</v>
      </c>
      <c r="D1133" s="967" t="s">
        <v>35</v>
      </c>
      <c r="E1133" s="992" t="s">
        <v>520</v>
      </c>
      <c r="F1133" s="629" t="s">
        <v>222</v>
      </c>
      <c r="G1133" s="967"/>
      <c r="H1133" s="201">
        <v>300</v>
      </c>
      <c r="I1133" s="253"/>
      <c r="J1133" s="65"/>
    </row>
    <row r="1134" spans="1:10" s="73" customFormat="1" ht="25.5">
      <c r="A1134" s="789" t="s">
        <v>353</v>
      </c>
      <c r="B1134" s="380"/>
      <c r="C1134" s="83" t="s">
        <v>40</v>
      </c>
      <c r="D1134" s="83" t="s">
        <v>35</v>
      </c>
      <c r="E1134" s="378" t="s">
        <v>520</v>
      </c>
      <c r="F1134" s="391" t="s">
        <v>222</v>
      </c>
      <c r="G1134" s="83" t="s">
        <v>354</v>
      </c>
      <c r="H1134" s="237">
        <v>300</v>
      </c>
      <c r="I1134" s="253"/>
      <c r="J1134" s="65"/>
    </row>
    <row r="1135" spans="1:10" s="73" customFormat="1" ht="25.5">
      <c r="A1135" s="690" t="s">
        <v>98</v>
      </c>
      <c r="B1135" s="380"/>
      <c r="C1135" s="901" t="s">
        <v>40</v>
      </c>
      <c r="D1135" s="901" t="s">
        <v>35</v>
      </c>
      <c r="E1135" s="937" t="s">
        <v>520</v>
      </c>
      <c r="F1135" s="391" t="s">
        <v>222</v>
      </c>
      <c r="G1135" s="901" t="s">
        <v>99</v>
      </c>
      <c r="H1135" s="932">
        <v>300</v>
      </c>
      <c r="I1135" s="253"/>
      <c r="J1135" s="65"/>
    </row>
    <row r="1136" spans="1:10" s="73" customFormat="1" ht="13.5">
      <c r="A1136" s="339" t="s">
        <v>516</v>
      </c>
      <c r="B1136" s="854"/>
      <c r="C1136" s="196" t="s">
        <v>40</v>
      </c>
      <c r="D1136" s="196" t="s">
        <v>35</v>
      </c>
      <c r="E1136" s="375" t="s">
        <v>521</v>
      </c>
      <c r="F1136" s="176" t="s">
        <v>78</v>
      </c>
      <c r="G1136" s="196"/>
      <c r="H1136" s="238">
        <v>30</v>
      </c>
      <c r="I1136" s="880"/>
      <c r="J1136" s="65"/>
    </row>
    <row r="1137" spans="1:10" s="73" customFormat="1" ht="13.5">
      <c r="A1137" s="310" t="s">
        <v>337</v>
      </c>
      <c r="B1137" s="629"/>
      <c r="C1137" s="967" t="s">
        <v>40</v>
      </c>
      <c r="D1137" s="967" t="s">
        <v>35</v>
      </c>
      <c r="E1137" s="992" t="s">
        <v>521</v>
      </c>
      <c r="F1137" s="629" t="s">
        <v>222</v>
      </c>
      <c r="G1137" s="967"/>
      <c r="H1137" s="201">
        <v>30</v>
      </c>
      <c r="I1137" s="253"/>
      <c r="J1137" s="65"/>
    </row>
    <row r="1138" spans="1:10" s="73" customFormat="1" ht="25.5">
      <c r="A1138" s="789" t="s">
        <v>353</v>
      </c>
      <c r="B1138" s="380"/>
      <c r="C1138" s="83" t="s">
        <v>40</v>
      </c>
      <c r="D1138" s="83" t="s">
        <v>35</v>
      </c>
      <c r="E1138" s="378" t="s">
        <v>521</v>
      </c>
      <c r="F1138" s="391" t="s">
        <v>222</v>
      </c>
      <c r="G1138" s="83" t="s">
        <v>354</v>
      </c>
      <c r="H1138" s="237">
        <v>30</v>
      </c>
      <c r="I1138" s="253"/>
      <c r="J1138" s="65"/>
    </row>
    <row r="1139" spans="1:10" s="73" customFormat="1" ht="25.5">
      <c r="A1139" s="690" t="s">
        <v>98</v>
      </c>
      <c r="B1139" s="380"/>
      <c r="C1139" s="901" t="s">
        <v>40</v>
      </c>
      <c r="D1139" s="901" t="s">
        <v>35</v>
      </c>
      <c r="E1139" s="937" t="s">
        <v>521</v>
      </c>
      <c r="F1139" s="391" t="s">
        <v>222</v>
      </c>
      <c r="G1139" s="901" t="s">
        <v>99</v>
      </c>
      <c r="H1139" s="932">
        <v>30</v>
      </c>
      <c r="I1139" s="253"/>
      <c r="J1139" s="65"/>
    </row>
    <row r="1140" spans="1:10" s="73" customFormat="1" ht="38.25">
      <c r="A1140" s="315" t="s">
        <v>303</v>
      </c>
      <c r="B1140" s="834"/>
      <c r="C1140" s="196" t="s">
        <v>40</v>
      </c>
      <c r="D1140" s="196" t="s">
        <v>35</v>
      </c>
      <c r="E1140" s="375" t="s">
        <v>304</v>
      </c>
      <c r="F1140" s="176" t="s">
        <v>78</v>
      </c>
      <c r="G1140" s="196"/>
      <c r="H1140" s="238">
        <v>46</v>
      </c>
      <c r="I1140" s="880"/>
      <c r="J1140" s="65"/>
    </row>
    <row r="1141" spans="1:10" s="73" customFormat="1" ht="25.5">
      <c r="A1141" s="1035" t="s">
        <v>310</v>
      </c>
      <c r="B1141" s="834"/>
      <c r="C1141" s="196" t="s">
        <v>40</v>
      </c>
      <c r="D1141" s="196" t="s">
        <v>35</v>
      </c>
      <c r="E1141" s="375" t="s">
        <v>430</v>
      </c>
      <c r="F1141" s="176" t="s">
        <v>78</v>
      </c>
      <c r="G1141" s="196"/>
      <c r="H1141" s="238">
        <v>46</v>
      </c>
      <c r="I1141" s="880"/>
      <c r="J1141" s="65"/>
    </row>
    <row r="1142" spans="1:10" s="73" customFormat="1" ht="12.75">
      <c r="A1142" s="1036" t="s">
        <v>309</v>
      </c>
      <c r="B1142" s="834"/>
      <c r="C1142" s="196" t="s">
        <v>40</v>
      </c>
      <c r="D1142" s="196" t="s">
        <v>35</v>
      </c>
      <c r="E1142" s="375" t="s">
        <v>522</v>
      </c>
      <c r="F1142" s="176" t="s">
        <v>78</v>
      </c>
      <c r="G1142" s="196"/>
      <c r="H1142" s="238">
        <v>15</v>
      </c>
      <c r="I1142" s="880"/>
      <c r="J1142" s="65"/>
    </row>
    <row r="1143" spans="1:10" s="73" customFormat="1" ht="13.5">
      <c r="A1143" s="310" t="s">
        <v>337</v>
      </c>
      <c r="B1143" s="380"/>
      <c r="C1143" s="967" t="s">
        <v>40</v>
      </c>
      <c r="D1143" s="967" t="s">
        <v>35</v>
      </c>
      <c r="E1143" s="992" t="s">
        <v>522</v>
      </c>
      <c r="F1143" s="629" t="s">
        <v>222</v>
      </c>
      <c r="G1143" s="967"/>
      <c r="H1143" s="201">
        <v>15</v>
      </c>
      <c r="I1143" s="253"/>
      <c r="J1143" s="65"/>
    </row>
    <row r="1144" spans="1:10" s="73" customFormat="1" ht="25.5">
      <c r="A1144" s="789" t="s">
        <v>353</v>
      </c>
      <c r="B1144" s="380"/>
      <c r="C1144" s="83" t="s">
        <v>40</v>
      </c>
      <c r="D1144" s="83" t="s">
        <v>35</v>
      </c>
      <c r="E1144" s="378" t="s">
        <v>522</v>
      </c>
      <c r="F1144" s="391" t="s">
        <v>222</v>
      </c>
      <c r="G1144" s="83" t="s">
        <v>354</v>
      </c>
      <c r="H1144" s="237">
        <v>15</v>
      </c>
      <c r="I1144" s="253"/>
      <c r="J1144" s="65"/>
    </row>
    <row r="1145" spans="1:10" s="73" customFormat="1" ht="25.5">
      <c r="A1145" s="690" t="s">
        <v>98</v>
      </c>
      <c r="B1145" s="380"/>
      <c r="C1145" s="901" t="s">
        <v>40</v>
      </c>
      <c r="D1145" s="901" t="s">
        <v>35</v>
      </c>
      <c r="E1145" s="937" t="s">
        <v>522</v>
      </c>
      <c r="F1145" s="391" t="s">
        <v>222</v>
      </c>
      <c r="G1145" s="901" t="s">
        <v>99</v>
      </c>
      <c r="H1145" s="932">
        <v>15</v>
      </c>
      <c r="I1145" s="253"/>
      <c r="J1145" s="65"/>
    </row>
    <row r="1146" spans="1:10" s="73" customFormat="1" ht="12.75">
      <c r="A1146" s="1036" t="s">
        <v>311</v>
      </c>
      <c r="B1146" s="834"/>
      <c r="C1146" s="196" t="s">
        <v>40</v>
      </c>
      <c r="D1146" s="196" t="s">
        <v>35</v>
      </c>
      <c r="E1146" s="375" t="s">
        <v>523</v>
      </c>
      <c r="F1146" s="176" t="s">
        <v>78</v>
      </c>
      <c r="G1146" s="196"/>
      <c r="H1146" s="238">
        <v>16</v>
      </c>
      <c r="I1146" s="880"/>
      <c r="J1146" s="65"/>
    </row>
    <row r="1147" spans="1:10" s="73" customFormat="1" ht="13.5">
      <c r="A1147" s="625" t="str">
        <f>'ПРИЛОЖЕНИЕ № 5 (расх)'!A1203</f>
        <v>Мероприятия в рамках реализации муниципальных программ</v>
      </c>
      <c r="B1147" s="380"/>
      <c r="C1147" s="967" t="s">
        <v>40</v>
      </c>
      <c r="D1147" s="967" t="s">
        <v>35</v>
      </c>
      <c r="E1147" s="992" t="s">
        <v>523</v>
      </c>
      <c r="F1147" s="629" t="s">
        <v>222</v>
      </c>
      <c r="G1147" s="967"/>
      <c r="H1147" s="201">
        <v>16</v>
      </c>
      <c r="I1147" s="253"/>
      <c r="J1147" s="65"/>
    </row>
    <row r="1148" spans="1:10" s="73" customFormat="1" ht="25.5">
      <c r="A1148" s="789" t="s">
        <v>353</v>
      </c>
      <c r="B1148" s="380"/>
      <c r="C1148" s="83" t="s">
        <v>40</v>
      </c>
      <c r="D1148" s="83" t="s">
        <v>35</v>
      </c>
      <c r="E1148" s="378" t="s">
        <v>523</v>
      </c>
      <c r="F1148" s="391" t="s">
        <v>222</v>
      </c>
      <c r="G1148" s="83" t="s">
        <v>354</v>
      </c>
      <c r="H1148" s="237">
        <v>16</v>
      </c>
      <c r="I1148" s="253"/>
      <c r="J1148" s="65"/>
    </row>
    <row r="1149" spans="1:10" s="73" customFormat="1" ht="25.5">
      <c r="A1149" s="690" t="s">
        <v>98</v>
      </c>
      <c r="B1149" s="380"/>
      <c r="C1149" s="943" t="s">
        <v>40</v>
      </c>
      <c r="D1149" s="943" t="s">
        <v>35</v>
      </c>
      <c r="E1149" s="937" t="s">
        <v>523</v>
      </c>
      <c r="F1149" s="391" t="s">
        <v>222</v>
      </c>
      <c r="G1149" s="901" t="s">
        <v>99</v>
      </c>
      <c r="H1149" s="932">
        <v>16</v>
      </c>
      <c r="I1149" s="253"/>
      <c r="J1149" s="65"/>
    </row>
    <row r="1150" spans="1:10" s="73" customFormat="1" ht="12.75">
      <c r="A1150" s="1036" t="s">
        <v>312</v>
      </c>
      <c r="B1150" s="834"/>
      <c r="C1150" s="196" t="s">
        <v>40</v>
      </c>
      <c r="D1150" s="196" t="s">
        <v>35</v>
      </c>
      <c r="E1150" s="375" t="s">
        <v>524</v>
      </c>
      <c r="F1150" s="176" t="s">
        <v>78</v>
      </c>
      <c r="G1150" s="196"/>
      <c r="H1150" s="238">
        <v>15</v>
      </c>
      <c r="I1150" s="880"/>
      <c r="J1150" s="65"/>
    </row>
    <row r="1151" spans="1:10" s="73" customFormat="1" ht="13.5">
      <c r="A1151" s="625" t="str">
        <f>'ПРИЛОЖЕНИЕ № 5 (расх)'!A1207</f>
        <v>Мероприятия в рамках реализации муниципальных программ</v>
      </c>
      <c r="B1151" s="380"/>
      <c r="C1151" s="967" t="s">
        <v>40</v>
      </c>
      <c r="D1151" s="967" t="s">
        <v>35</v>
      </c>
      <c r="E1151" s="992" t="s">
        <v>524</v>
      </c>
      <c r="F1151" s="629" t="s">
        <v>222</v>
      </c>
      <c r="G1151" s="967"/>
      <c r="H1151" s="201">
        <v>15</v>
      </c>
      <c r="I1151" s="253"/>
      <c r="J1151" s="65"/>
    </row>
    <row r="1152" spans="1:10" s="73" customFormat="1" ht="25.5">
      <c r="A1152" s="789" t="s">
        <v>353</v>
      </c>
      <c r="B1152" s="380"/>
      <c r="C1152" s="83" t="s">
        <v>40</v>
      </c>
      <c r="D1152" s="83" t="s">
        <v>35</v>
      </c>
      <c r="E1152" s="378" t="s">
        <v>524</v>
      </c>
      <c r="F1152" s="391" t="s">
        <v>222</v>
      </c>
      <c r="G1152" s="83" t="s">
        <v>354</v>
      </c>
      <c r="H1152" s="237">
        <v>15</v>
      </c>
      <c r="I1152" s="253"/>
      <c r="J1152" s="65"/>
    </row>
    <row r="1153" spans="1:10" s="73" customFormat="1" ht="26.25" thickBot="1">
      <c r="A1153" s="810" t="s">
        <v>98</v>
      </c>
      <c r="B1153" s="598"/>
      <c r="C1153" s="82" t="s">
        <v>40</v>
      </c>
      <c r="D1153" s="82" t="s">
        <v>35</v>
      </c>
      <c r="E1153" s="378" t="s">
        <v>524</v>
      </c>
      <c r="F1153" s="487" t="str">
        <f>'ПРИЛОЖЕНИЕ № 5 (расх)'!F1209</f>
        <v>10000</v>
      </c>
      <c r="G1153" s="83" t="s">
        <v>99</v>
      </c>
      <c r="H1153" s="237">
        <v>15</v>
      </c>
      <c r="I1153" s="253"/>
      <c r="J1153" s="65"/>
    </row>
    <row r="1154" spans="1:10" s="76" customFormat="1" ht="15" thickBot="1">
      <c r="A1154" s="807" t="s">
        <v>26</v>
      </c>
      <c r="B1154" s="156"/>
      <c r="C1154" s="149" t="s">
        <v>43</v>
      </c>
      <c r="D1154" s="149"/>
      <c r="E1154" s="1189"/>
      <c r="F1154" s="1190"/>
      <c r="G1154" s="149"/>
      <c r="H1154" s="781">
        <v>5630.599999999999</v>
      </c>
      <c r="I1154" s="280">
        <f>I1157+I1160</f>
        <v>500</v>
      </c>
      <c r="J1154" s="164" t="e">
        <f>I1154/#REF!</f>
        <v>#REF!</v>
      </c>
    </row>
    <row r="1155" spans="1:10" s="76" customFormat="1" ht="13.5">
      <c r="A1155" s="1159" t="s">
        <v>27</v>
      </c>
      <c r="B1155" s="62"/>
      <c r="C1155" s="948" t="s">
        <v>43</v>
      </c>
      <c r="D1155" s="948" t="s">
        <v>35</v>
      </c>
      <c r="E1155" s="1195"/>
      <c r="F1155" s="1196"/>
      <c r="G1155" s="948"/>
      <c r="H1155" s="949">
        <v>1878</v>
      </c>
      <c r="I1155" s="280"/>
      <c r="J1155" s="164"/>
    </row>
    <row r="1156" spans="1:10" s="90" customFormat="1" ht="38.25">
      <c r="A1156" s="339" t="str">
        <f>'ПРИЛОЖЕНИЕ № 5 (расх)'!A310</f>
        <v>Реализация муниципальной программы "Развитие муниципальной службы в муниципальном образовании «Среднеканский городской округ» на 2017 – 2019 годы"</v>
      </c>
      <c r="B1156" s="851"/>
      <c r="C1156" s="167" t="s">
        <v>43</v>
      </c>
      <c r="D1156" s="167" t="s">
        <v>35</v>
      </c>
      <c r="E1156" s="501" t="str">
        <f>'ПРИЛОЖЕНИЕ № 5 (расх)'!E310</f>
        <v>03000</v>
      </c>
      <c r="F1156" s="502" t="str">
        <f>'ПРИЛОЖЕНИЕ № 5 (расх)'!F310</f>
        <v>00000</v>
      </c>
      <c r="G1156" s="196"/>
      <c r="H1156" s="238">
        <v>1878</v>
      </c>
      <c r="I1156" s="236"/>
      <c r="J1156" s="521"/>
    </row>
    <row r="1157" spans="1:10" s="79" customFormat="1" ht="12.75">
      <c r="A1157" s="515" t="s">
        <v>196</v>
      </c>
      <c r="B1157" s="838"/>
      <c r="C1157" s="167" t="s">
        <v>43</v>
      </c>
      <c r="D1157" s="167" t="s">
        <v>35</v>
      </c>
      <c r="E1157" s="501" t="str">
        <f>'ПРИЛОЖЕНИЕ № 5 (расх)'!E311</f>
        <v>03090</v>
      </c>
      <c r="F1157" s="502" t="str">
        <f>'ПРИЛОЖЕНИЕ № 5 (расх)'!F311</f>
        <v>00000</v>
      </c>
      <c r="G1157" s="167"/>
      <c r="H1157" s="767">
        <v>1878</v>
      </c>
      <c r="I1157" s="237">
        <v>100</v>
      </c>
      <c r="J1157" s="520" t="e">
        <f>I1157/#REF!</f>
        <v>#REF!</v>
      </c>
    </row>
    <row r="1158" spans="1:10" s="76" customFormat="1" ht="13.5">
      <c r="A1158" s="1005" t="s">
        <v>106</v>
      </c>
      <c r="B1158" s="67"/>
      <c r="C1158" s="971" t="s">
        <v>43</v>
      </c>
      <c r="D1158" s="971" t="s">
        <v>35</v>
      </c>
      <c r="E1158" s="496" t="str">
        <f>'ПРИЛОЖЕНИЕ № 5 (расх)'!E312</f>
        <v>03090</v>
      </c>
      <c r="F1158" s="497" t="str">
        <f>'ПРИЛОЖЕНИЕ № 5 (расх)'!F312</f>
        <v>00300</v>
      </c>
      <c r="G1158" s="971"/>
      <c r="H1158" s="969">
        <v>1878</v>
      </c>
      <c r="I1158" s="84"/>
      <c r="J1158" s="164"/>
    </row>
    <row r="1159" spans="1:10" s="76" customFormat="1" ht="13.5">
      <c r="A1159" s="323" t="str">
        <f>'ПРИЛОЖЕНИЕ № 5 (расх)'!A313</f>
        <v>Социальное обеспечение и иные выплаты населению</v>
      </c>
      <c r="B1159" s="67"/>
      <c r="C1159" s="57" t="s">
        <v>43</v>
      </c>
      <c r="D1159" s="57" t="s">
        <v>35</v>
      </c>
      <c r="E1159" s="488" t="str">
        <f>'ПРИЛОЖЕНИЕ № 5 (расх)'!E313</f>
        <v>03090</v>
      </c>
      <c r="F1159" s="498" t="str">
        <f>'ПРИЛОЖЕНИЕ № 5 (расх)'!F313</f>
        <v>00300</v>
      </c>
      <c r="G1159" s="661" t="str">
        <f>'ПРИЛОЖЕНИЕ № 5 (расх)'!G313</f>
        <v>300</v>
      </c>
      <c r="H1159" s="241">
        <v>1878</v>
      </c>
      <c r="I1159" s="84"/>
      <c r="J1159" s="164"/>
    </row>
    <row r="1160" spans="1:10" s="78" customFormat="1" ht="12.75">
      <c r="A1160" s="323" t="s">
        <v>169</v>
      </c>
      <c r="B1160" s="95"/>
      <c r="C1160" s="57" t="s">
        <v>43</v>
      </c>
      <c r="D1160" s="57" t="s">
        <v>35</v>
      </c>
      <c r="E1160" s="488" t="str">
        <f>'ПРИЛОЖЕНИЕ № 5 (расх)'!E314</f>
        <v>03090</v>
      </c>
      <c r="F1160" s="489" t="str">
        <f>'ПРИЛОЖЕНИЕ № 5 (расх)'!F314</f>
        <v>00300</v>
      </c>
      <c r="G1160" s="57" t="s">
        <v>168</v>
      </c>
      <c r="H1160" s="241">
        <v>1878</v>
      </c>
      <c r="I1160" s="92">
        <v>400</v>
      </c>
      <c r="J1160" s="166" t="e">
        <f>I1160/#REF!</f>
        <v>#REF!</v>
      </c>
    </row>
    <row r="1161" spans="1:10" s="78" customFormat="1" ht="12.75">
      <c r="A1161" s="934" t="s">
        <v>665</v>
      </c>
      <c r="B1161" s="386"/>
      <c r="C1161" s="904" t="s">
        <v>43</v>
      </c>
      <c r="D1161" s="904" t="s">
        <v>36</v>
      </c>
      <c r="E1161" s="1133"/>
      <c r="F1161" s="1134"/>
      <c r="G1161" s="1135"/>
      <c r="H1161" s="907">
        <v>656.2</v>
      </c>
      <c r="I1161" s="616"/>
      <c r="J1161" s="166"/>
    </row>
    <row r="1162" spans="1:10" s="78" customFormat="1" ht="25.5">
      <c r="A1162" s="1131" t="str">
        <f>'ПРИЛОЖЕНИЕ № 5 (расх)'!A316</f>
        <v>Реализация муниципальной программы "Обеспечение жильем молодых семей Среднеканского городского округа на 2016 – 2020 годы" </v>
      </c>
      <c r="B1162" s="159"/>
      <c r="C1162" s="1132" t="s">
        <v>43</v>
      </c>
      <c r="D1162" s="1132" t="s">
        <v>36</v>
      </c>
      <c r="E1162" s="670" t="str">
        <f>'ПРИЛОЖЕНИЕ № 5 (расх)'!E316</f>
        <v>13000</v>
      </c>
      <c r="F1162" s="1137" t="str">
        <f>'ПРИЛОЖЕНИЕ № 5 (расх)'!F316</f>
        <v>00000</v>
      </c>
      <c r="G1162" s="1138"/>
      <c r="H1162" s="1139">
        <v>656.2</v>
      </c>
      <c r="I1162" s="616"/>
      <c r="J1162" s="166"/>
    </row>
    <row r="1163" spans="1:10" s="78" customFormat="1" ht="13.5">
      <c r="A1163" s="1140" t="str">
        <f>'ПРИЛОЖЕНИЕ № 5 (расх)'!A317</f>
        <v>Оказание поддержки в решении жилищной проблемы молодых семей</v>
      </c>
      <c r="B1163" s="67"/>
      <c r="C1163" s="931" t="s">
        <v>43</v>
      </c>
      <c r="D1163" s="931" t="s">
        <v>36</v>
      </c>
      <c r="E1163" s="1051" t="str">
        <f>'ПРИЛОЖЕНИЕ № 5 (расх)'!E317</f>
        <v>13010</v>
      </c>
      <c r="F1163" s="1141" t="str">
        <f>'ПРИЛОЖЕНИЕ № 5 (расх)'!F317</f>
        <v>00000</v>
      </c>
      <c r="G1163" s="678"/>
      <c r="H1163" s="1142">
        <v>656.2</v>
      </c>
      <c r="I1163" s="616"/>
      <c r="J1163" s="166"/>
    </row>
    <row r="1164" spans="1:10" s="78" customFormat="1" ht="40.5">
      <c r="A1164" s="1140" t="str">
        <f>'ПРИЛОЖЕНИЕ № 5 (расх)'!A318</f>
        <v>Реализация муниципальной программы "Обеспечение жильем молодых семей Среднеканского городского округа на 2016 – 2020 годы", улучшение жилищных условий за счет субсидий из федерального бюджета</v>
      </c>
      <c r="B1164" s="67"/>
      <c r="C1164" s="931" t="s">
        <v>43</v>
      </c>
      <c r="D1164" s="931" t="s">
        <v>36</v>
      </c>
      <c r="E1164" s="1051" t="str">
        <f>'ПРИЛОЖЕНИЕ № 5 (расх)'!E318</f>
        <v>13010</v>
      </c>
      <c r="F1164" s="1141" t="str">
        <f>'ПРИЛОЖЕНИЕ № 5 (расх)'!F318</f>
        <v>R4970</v>
      </c>
      <c r="G1164" s="678"/>
      <c r="H1164" s="1142">
        <v>618.7</v>
      </c>
      <c r="I1164" s="616"/>
      <c r="J1164" s="166"/>
    </row>
    <row r="1165" spans="1:10" s="78" customFormat="1" ht="12.75">
      <c r="A1165" s="1129" t="str">
        <f>'ПРИЛОЖЕНИЕ № 5 (расх)'!A319</f>
        <v>Социальное обеспечение и иные выплаты населению</v>
      </c>
      <c r="B1165" s="95"/>
      <c r="C1165" s="581" t="s">
        <v>43</v>
      </c>
      <c r="D1165" s="581" t="s">
        <v>36</v>
      </c>
      <c r="E1165" s="708" t="str">
        <f>'ПРИЛОЖЕНИЕ № 5 (расх)'!E319</f>
        <v>13010</v>
      </c>
      <c r="F1165" s="1130" t="str">
        <f>'ПРИЛОЖЕНИЕ № 5 (расх)'!F319</f>
        <v>R4970</v>
      </c>
      <c r="G1165" s="659" t="str">
        <f>'ПРИЛОЖЕНИЕ № 5 (расх)'!G319</f>
        <v>300</v>
      </c>
      <c r="H1165" s="1136">
        <v>618.7</v>
      </c>
      <c r="I1165" s="616"/>
      <c r="J1165" s="166"/>
    </row>
    <row r="1166" spans="1:10" s="78" customFormat="1" ht="25.5">
      <c r="A1166" s="1129" t="str">
        <f>'ПРИЛОЖЕНИЕ № 5 (расх)'!A320</f>
        <v>Социальные выплаты гражданам, кроме публичных нормативных социальных выплат</v>
      </c>
      <c r="B1166" s="95"/>
      <c r="C1166" s="581" t="s">
        <v>43</v>
      </c>
      <c r="D1166" s="581" t="s">
        <v>36</v>
      </c>
      <c r="E1166" s="708" t="str">
        <f>'ПРИЛОЖЕНИЕ № 5 (расх)'!E320</f>
        <v>13010</v>
      </c>
      <c r="F1166" s="1130" t="str">
        <f>'ПРИЛОЖЕНИЕ № 5 (расх)'!F320</f>
        <v>R4970</v>
      </c>
      <c r="G1166" s="659" t="str">
        <f>'ПРИЛОЖЕНИЕ № 5 (расх)'!G320</f>
        <v>320</v>
      </c>
      <c r="H1166" s="1136">
        <v>618.7</v>
      </c>
      <c r="I1166" s="616"/>
      <c r="J1166" s="166"/>
    </row>
    <row r="1167" spans="1:10" s="78" customFormat="1" ht="40.5">
      <c r="A1167" s="1140" t="str">
        <f>'ПРИЛОЖЕНИЕ № 5 (расх)'!A321</f>
        <v>Реализация муниципальной программы "Обеспечение жильем молодых семей Среднеканского городского округа на 2016 – 2020 годы", улучшение жилищных условий, софинансирование</v>
      </c>
      <c r="B1167" s="67"/>
      <c r="C1167" s="931" t="s">
        <v>43</v>
      </c>
      <c r="D1167" s="931" t="s">
        <v>36</v>
      </c>
      <c r="E1167" s="1051" t="str">
        <f>'ПРИЛОЖЕНИЕ № 5 (расх)'!E321</f>
        <v>13010</v>
      </c>
      <c r="F1167" s="1141" t="str">
        <f>'ПРИЛОЖЕНИЕ № 5 (расх)'!F321</f>
        <v>L4970</v>
      </c>
      <c r="G1167" s="678"/>
      <c r="H1167" s="1142">
        <v>37.5</v>
      </c>
      <c r="I1167" s="616"/>
      <c r="J1167" s="166"/>
    </row>
    <row r="1168" spans="1:10" s="78" customFormat="1" ht="12.75">
      <c r="A1168" s="1129" t="str">
        <f>'ПРИЛОЖЕНИЕ № 5 (расх)'!A322</f>
        <v>Социальное обеспечение и иные выплаты населению</v>
      </c>
      <c r="B1168" s="95"/>
      <c r="C1168" s="581" t="s">
        <v>43</v>
      </c>
      <c r="D1168" s="581" t="s">
        <v>36</v>
      </c>
      <c r="E1168" s="708" t="str">
        <f>'ПРИЛОЖЕНИЕ № 5 (расх)'!E322</f>
        <v>13010</v>
      </c>
      <c r="F1168" s="1130" t="str">
        <f>'ПРИЛОЖЕНИЕ № 5 (расх)'!F322</f>
        <v>L4970</v>
      </c>
      <c r="G1168" s="659" t="str">
        <f>'ПРИЛОЖЕНИЕ № 5 (расх)'!G322</f>
        <v>300</v>
      </c>
      <c r="H1168" s="1136">
        <v>37.5</v>
      </c>
      <c r="I1168" s="616"/>
      <c r="J1168" s="166"/>
    </row>
    <row r="1169" spans="1:10" s="78" customFormat="1" ht="25.5">
      <c r="A1169" s="1129" t="str">
        <f>'ПРИЛОЖЕНИЕ № 5 (расх)'!A323</f>
        <v>Социальные выплаты гражданам, кроме публичных нормативных социальных выплат</v>
      </c>
      <c r="B1169" s="95"/>
      <c r="C1169" s="581" t="s">
        <v>43</v>
      </c>
      <c r="D1169" s="581" t="s">
        <v>36</v>
      </c>
      <c r="E1169" s="708" t="str">
        <f>'ПРИЛОЖЕНИЕ № 5 (расх)'!E323</f>
        <v>13010</v>
      </c>
      <c r="F1169" s="1130" t="str">
        <f>'ПРИЛОЖЕНИЕ № 5 (расх)'!F323</f>
        <v>L4970</v>
      </c>
      <c r="G1169" s="659" t="str">
        <f>'ПРИЛОЖЕНИЕ № 5 (расх)'!G323</f>
        <v>320</v>
      </c>
      <c r="H1169" s="1136">
        <v>37.5</v>
      </c>
      <c r="I1169" s="616"/>
      <c r="J1169" s="166"/>
    </row>
    <row r="1170" spans="1:10" s="91" customFormat="1" ht="12.75">
      <c r="A1170" s="942" t="s">
        <v>28</v>
      </c>
      <c r="B1170" s="386"/>
      <c r="C1170" s="921" t="s">
        <v>43</v>
      </c>
      <c r="D1170" s="921" t="s">
        <v>39</v>
      </c>
      <c r="E1170" s="1185"/>
      <c r="F1170" s="1186"/>
      <c r="G1170" s="921"/>
      <c r="H1170" s="925">
        <v>3096.4</v>
      </c>
      <c r="I1170" s="178"/>
      <c r="J1170" s="179"/>
    </row>
    <row r="1171" spans="1:10" s="79" customFormat="1" ht="38.25">
      <c r="A1171" s="604" t="s">
        <v>175</v>
      </c>
      <c r="B1171" s="855"/>
      <c r="C1171" s="155" t="s">
        <v>43</v>
      </c>
      <c r="D1171" s="371" t="s">
        <v>39</v>
      </c>
      <c r="E1171" s="371" t="s">
        <v>190</v>
      </c>
      <c r="F1171" s="372" t="s">
        <v>78</v>
      </c>
      <c r="G1171" s="155"/>
      <c r="H1171" s="238">
        <v>3096.4</v>
      </c>
      <c r="I1171" s="236"/>
      <c r="J1171" s="81"/>
    </row>
    <row r="1172" spans="1:10" s="79" customFormat="1" ht="13.5">
      <c r="A1172" s="522" t="str">
        <f>'ПРИЛОЖЕНИЕ № 5 (расх)'!A326</f>
        <v>Расходы на обеспечение деятельности органов местного самоуправления</v>
      </c>
      <c r="B1172" s="686" t="s">
        <v>90</v>
      </c>
      <c r="C1172" s="155" t="s">
        <v>43</v>
      </c>
      <c r="D1172" s="155" t="s">
        <v>39</v>
      </c>
      <c r="E1172" s="371" t="s">
        <v>401</v>
      </c>
      <c r="F1172" s="372" t="s">
        <v>78</v>
      </c>
      <c r="G1172" s="155"/>
      <c r="H1172" s="238">
        <v>3096.4</v>
      </c>
      <c r="I1172" s="237"/>
      <c r="J1172" s="81"/>
    </row>
    <row r="1173" spans="1:10" s="73" customFormat="1" ht="12.75">
      <c r="A1173" s="646" t="s">
        <v>427</v>
      </c>
      <c r="B1173" s="856"/>
      <c r="C1173" s="155" t="s">
        <v>43</v>
      </c>
      <c r="D1173" s="155" t="s">
        <v>39</v>
      </c>
      <c r="E1173" s="371" t="s">
        <v>404</v>
      </c>
      <c r="F1173" s="372" t="s">
        <v>78</v>
      </c>
      <c r="G1173" s="196"/>
      <c r="H1173" s="238">
        <v>3096.4</v>
      </c>
      <c r="I1173" s="753"/>
      <c r="J1173" s="754"/>
    </row>
    <row r="1174" spans="1:10" s="73" customFormat="1" ht="27">
      <c r="A1174" s="982" t="str">
        <f>'ПРИЛОЖЕНИЕ № 5 (расх)'!A1214</f>
        <v>Расходы на осуществление государственных полномочий по организации и осуществлению деятельности органов опеки и попечительства</v>
      </c>
      <c r="B1174" s="721"/>
      <c r="C1174" s="967" t="s">
        <v>43</v>
      </c>
      <c r="D1174" s="967" t="s">
        <v>39</v>
      </c>
      <c r="E1174" s="373" t="s">
        <v>404</v>
      </c>
      <c r="F1174" s="374" t="s">
        <v>107</v>
      </c>
      <c r="G1174" s="967"/>
      <c r="H1174" s="201">
        <v>3096.4</v>
      </c>
      <c r="I1174" s="753"/>
      <c r="J1174" s="754"/>
    </row>
    <row r="1175" spans="1:10" s="73" customFormat="1" ht="38.25">
      <c r="A1175" s="683" t="s">
        <v>355</v>
      </c>
      <c r="B1175" s="385"/>
      <c r="C1175" s="83" t="s">
        <v>43</v>
      </c>
      <c r="D1175" s="83" t="s">
        <v>39</v>
      </c>
      <c r="E1175" s="382" t="s">
        <v>404</v>
      </c>
      <c r="F1175" s="379" t="s">
        <v>107</v>
      </c>
      <c r="G1175" s="83" t="s">
        <v>356</v>
      </c>
      <c r="H1175" s="237">
        <v>2621.1232</v>
      </c>
      <c r="I1175" s="753"/>
      <c r="J1175" s="754"/>
    </row>
    <row r="1176" spans="1:10" s="73" customFormat="1" ht="12.75">
      <c r="A1176" s="311" t="s">
        <v>96</v>
      </c>
      <c r="B1176" s="385"/>
      <c r="C1176" s="83" t="s">
        <v>43</v>
      </c>
      <c r="D1176" s="83" t="s">
        <v>39</v>
      </c>
      <c r="E1176" s="382" t="s">
        <v>404</v>
      </c>
      <c r="F1176" s="379" t="s">
        <v>107</v>
      </c>
      <c r="G1176" s="43" t="s">
        <v>97</v>
      </c>
      <c r="H1176" s="237">
        <v>2621.1232</v>
      </c>
      <c r="I1176" s="753"/>
      <c r="J1176" s="754"/>
    </row>
    <row r="1177" spans="1:10" s="73" customFormat="1" ht="25.5">
      <c r="A1177" s="789" t="s">
        <v>353</v>
      </c>
      <c r="B1177" s="385"/>
      <c r="C1177" s="83" t="s">
        <v>43</v>
      </c>
      <c r="D1177" s="83" t="s">
        <v>39</v>
      </c>
      <c r="E1177" s="382" t="s">
        <v>404</v>
      </c>
      <c r="F1177" s="379" t="s">
        <v>107</v>
      </c>
      <c r="G1177" s="43" t="s">
        <v>354</v>
      </c>
      <c r="H1177" s="237">
        <v>475.2768</v>
      </c>
      <c r="I1177" s="753"/>
      <c r="J1177" s="754"/>
    </row>
    <row r="1178" spans="1:10" s="73" customFormat="1" ht="25.5">
      <c r="A1178" s="690" t="s">
        <v>98</v>
      </c>
      <c r="B1178" s="385"/>
      <c r="C1178" s="901" t="s">
        <v>43</v>
      </c>
      <c r="D1178" s="901" t="s">
        <v>39</v>
      </c>
      <c r="E1178" s="935" t="s">
        <v>404</v>
      </c>
      <c r="F1178" s="391" t="s">
        <v>107</v>
      </c>
      <c r="G1178" s="886" t="s">
        <v>99</v>
      </c>
      <c r="H1178" s="932">
        <v>475.2768</v>
      </c>
      <c r="I1178" s="753"/>
      <c r="J1178" s="754"/>
    </row>
    <row r="1179" spans="1:10" s="23" customFormat="1" ht="14.25">
      <c r="A1179" s="318" t="s">
        <v>658</v>
      </c>
      <c r="B1179" s="1114" t="s">
        <v>661</v>
      </c>
      <c r="C1179" s="181" t="s">
        <v>42</v>
      </c>
      <c r="D1179" s="181"/>
      <c r="E1179" s="1201"/>
      <c r="F1179" s="1202"/>
      <c r="G1179" s="181"/>
      <c r="H1179" s="1115">
        <v>1358.8000000000002</v>
      </c>
      <c r="I1179" s="63"/>
      <c r="J1179" s="75"/>
    </row>
    <row r="1180" spans="1:10" s="23" customFormat="1" ht="13.5">
      <c r="A1180" s="950" t="s">
        <v>659</v>
      </c>
      <c r="B1180" s="1116" t="s">
        <v>661</v>
      </c>
      <c r="C1180" s="917" t="s">
        <v>42</v>
      </c>
      <c r="D1180" s="917" t="s">
        <v>35</v>
      </c>
      <c r="E1180" s="1185"/>
      <c r="F1180" s="1186"/>
      <c r="G1180" s="917"/>
      <c r="H1180" s="1118">
        <v>937.7470000000001</v>
      </c>
      <c r="I1180" s="278">
        <f>I1211</f>
        <v>0</v>
      </c>
      <c r="J1180" s="757"/>
    </row>
    <row r="1181" spans="1:10" s="44" customFormat="1" ht="25.5">
      <c r="A1181" s="339" t="str">
        <f>'ПРИЛОЖЕНИЕ № 5 (расх)'!A1273</f>
        <v>Реализация муниципальной программы "Развитие физической культуры и спорта в Среднеканском городском округе на 2016 - 2018 годы"</v>
      </c>
      <c r="B1181" s="196"/>
      <c r="C1181" s="196" t="s">
        <v>42</v>
      </c>
      <c r="D1181" s="375" t="s">
        <v>35</v>
      </c>
      <c r="E1181" s="501" t="str">
        <f>'ПРИЛОЖЕНИЕ № 5 (расх)'!E1273</f>
        <v>17000</v>
      </c>
      <c r="F1181" s="502" t="str">
        <f>'ПРИЛОЖЕНИЕ № 5 (расх)'!F1273</f>
        <v>00000</v>
      </c>
      <c r="G1181" s="176"/>
      <c r="H1181" s="278">
        <v>937.7470000000001</v>
      </c>
      <c r="I1181" s="278"/>
      <c r="J1181" s="1117"/>
    </row>
    <row r="1182" spans="1:10" s="44" customFormat="1" ht="13.5">
      <c r="A1182" s="290" t="str">
        <f>'ПРИЛОЖЕНИЕ № 5 (расх)'!A1274</f>
        <v>Спортивно-массовые мероприятия</v>
      </c>
      <c r="B1182" s="82"/>
      <c r="C1182" s="82" t="s">
        <v>42</v>
      </c>
      <c r="D1182" s="376" t="s">
        <v>35</v>
      </c>
      <c r="E1182" s="496" t="str">
        <f>'ПРИЛОЖЕНИЕ № 5 (расх)'!E1274</f>
        <v>1702С</v>
      </c>
      <c r="F1182" s="1120" t="str">
        <f>'ПРИЛОЖЕНИЕ № 5 (расх)'!F1274</f>
        <v>00000</v>
      </c>
      <c r="G1182" s="82"/>
      <c r="H1182" s="84">
        <v>138.8</v>
      </c>
      <c r="I1182" s="278"/>
      <c r="J1182" s="1117"/>
    </row>
    <row r="1183" spans="1:10" s="44" customFormat="1" ht="13.5">
      <c r="A1183" s="290" t="str">
        <f>'ПРИЛОЖЕНИЕ № 5 (расх)'!A1275</f>
        <v>Мероприятия в рамках реализации муниципальных программ</v>
      </c>
      <c r="B1183" s="82"/>
      <c r="C1183" s="82" t="s">
        <v>42</v>
      </c>
      <c r="D1183" s="376" t="s">
        <v>35</v>
      </c>
      <c r="E1183" s="485" t="str">
        <f>'ПРИЛОЖЕНИЕ № 5 (расх)'!E1275</f>
        <v>1702С</v>
      </c>
      <c r="F1183" s="1121" t="str">
        <f>'ПРИЛОЖЕНИЕ № 5 (расх)'!F1275</f>
        <v>10000</v>
      </c>
      <c r="G1183" s="82"/>
      <c r="H1183" s="84">
        <v>138.8</v>
      </c>
      <c r="I1183" s="278"/>
      <c r="J1183" s="1117"/>
    </row>
    <row r="1184" spans="1:10" s="44" customFormat="1" ht="25.5">
      <c r="A1184" s="321" t="str">
        <f>'ПРИЛОЖЕНИЕ № 5 (расх)'!A1276</f>
        <v>Закупка товаров, работ и услуг для обеспечения государственных (муниципальных) нужд</v>
      </c>
      <c r="B1184" s="83"/>
      <c r="C1184" s="83" t="s">
        <v>42</v>
      </c>
      <c r="D1184" s="378" t="s">
        <v>35</v>
      </c>
      <c r="E1184" s="488" t="str">
        <f>'ПРИЛОЖЕНИЕ № 5 (расх)'!E1276</f>
        <v>1702С</v>
      </c>
      <c r="F1184" s="1119" t="str">
        <f>'ПРИЛОЖЕНИЕ № 5 (расх)'!F1276</f>
        <v>10000</v>
      </c>
      <c r="G1184" s="83" t="str">
        <f>'ПРИЛОЖЕНИЕ № 5 (расх)'!G1276</f>
        <v>200</v>
      </c>
      <c r="H1184" s="92">
        <v>138.8</v>
      </c>
      <c r="I1184" s="278"/>
      <c r="J1184" s="1117"/>
    </row>
    <row r="1185" spans="1:10" s="44" customFormat="1" ht="25.5">
      <c r="A1185" s="321" t="str">
        <f>'ПРИЛОЖЕНИЕ № 5 (расх)'!A1277</f>
        <v>Иные закупки товаров, работ и услуг для обеспечения государственных (муниципальных) нужд</v>
      </c>
      <c r="B1185" s="83"/>
      <c r="C1185" s="83" t="s">
        <v>42</v>
      </c>
      <c r="D1185" s="378" t="s">
        <v>35</v>
      </c>
      <c r="E1185" s="488" t="str">
        <f>'ПРИЛОЖЕНИЕ № 5 (расх)'!E1277</f>
        <v>1702С</v>
      </c>
      <c r="F1185" s="1119" t="str">
        <f>'ПРИЛОЖЕНИЕ № 5 (расх)'!F1277</f>
        <v>10000</v>
      </c>
      <c r="G1185" s="83" t="str">
        <f>'ПРИЛОЖЕНИЕ № 5 (расх)'!G1277</f>
        <v>240</v>
      </c>
      <c r="H1185" s="92">
        <v>138.8</v>
      </c>
      <c r="I1185" s="278"/>
      <c r="J1185" s="1117"/>
    </row>
    <row r="1186" spans="1:10" s="44" customFormat="1" ht="13.5">
      <c r="A1186" s="290" t="str">
        <f>'ПРИЛОЖЕНИЕ № 5 (расх)'!A1278</f>
        <v>Выездные спортивно-массовые мероприятия</v>
      </c>
      <c r="B1186" s="82"/>
      <c r="C1186" s="82" t="s">
        <v>42</v>
      </c>
      <c r="D1186" s="376" t="s">
        <v>35</v>
      </c>
      <c r="E1186" s="485" t="str">
        <f>'ПРИЛОЖЕНИЕ № 5 (расх)'!E1278</f>
        <v>1703С</v>
      </c>
      <c r="F1186" s="1121" t="str">
        <f>'ПРИЛОЖЕНИЕ № 5 (расх)'!F1278</f>
        <v>00000</v>
      </c>
      <c r="G1186" s="1122"/>
      <c r="H1186" s="84">
        <v>200</v>
      </c>
      <c r="I1186" s="278"/>
      <c r="J1186" s="1117"/>
    </row>
    <row r="1187" spans="1:10" s="44" customFormat="1" ht="13.5">
      <c r="A1187" s="290" t="str">
        <f>'ПРИЛОЖЕНИЕ № 5 (расх)'!A1279</f>
        <v>Мероприятия в рамках реализации муниципальных программ</v>
      </c>
      <c r="B1187" s="82"/>
      <c r="C1187" s="82" t="s">
        <v>42</v>
      </c>
      <c r="D1187" s="376" t="s">
        <v>35</v>
      </c>
      <c r="E1187" s="485" t="str">
        <f>'ПРИЛОЖЕНИЕ № 5 (расх)'!E1279</f>
        <v>1703С</v>
      </c>
      <c r="F1187" s="1121" t="str">
        <f>'ПРИЛОЖЕНИЕ № 5 (расх)'!F1279</f>
        <v>10000</v>
      </c>
      <c r="G1187" s="1122"/>
      <c r="H1187" s="84">
        <v>200</v>
      </c>
      <c r="I1187" s="278"/>
      <c r="J1187" s="1117"/>
    </row>
    <row r="1188" spans="1:10" s="44" customFormat="1" ht="38.25">
      <c r="A1188" s="321" t="str">
        <f>'ПРИЛОЖЕНИЕ № 5 (расх)'!A1280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88" s="83"/>
      <c r="C1188" s="83" t="s">
        <v>42</v>
      </c>
      <c r="D1188" s="378" t="s">
        <v>35</v>
      </c>
      <c r="E1188" s="488" t="str">
        <f>'ПРИЛОЖЕНИЕ № 5 (расх)'!E1280</f>
        <v>1703С</v>
      </c>
      <c r="F1188" s="1119" t="str">
        <f>'ПРИЛОЖЕНИЕ № 5 (расх)'!F1280</f>
        <v>10000</v>
      </c>
      <c r="G1188" s="83" t="str">
        <f>'ПРИЛОЖЕНИЕ № 5 (расх)'!G1280</f>
        <v>100</v>
      </c>
      <c r="H1188" s="92">
        <v>162</v>
      </c>
      <c r="I1188" s="278"/>
      <c r="J1188" s="1117"/>
    </row>
    <row r="1189" spans="1:10" s="44" customFormat="1" ht="13.5">
      <c r="A1189" s="321" t="str">
        <f>'ПРИЛОЖЕНИЕ № 5 (расх)'!A1281</f>
        <v>Расходы на выплаты персоналу казенных учреждений</v>
      </c>
      <c r="B1189" s="83"/>
      <c r="C1189" s="83" t="s">
        <v>42</v>
      </c>
      <c r="D1189" s="378" t="s">
        <v>35</v>
      </c>
      <c r="E1189" s="488" t="str">
        <f>'ПРИЛОЖЕНИЕ № 5 (расх)'!E1281</f>
        <v>1703С</v>
      </c>
      <c r="F1189" s="1119" t="str">
        <f>'ПРИЛОЖЕНИЕ № 5 (расх)'!F1281</f>
        <v>10000</v>
      </c>
      <c r="G1189" s="83" t="str">
        <f>'ПРИЛОЖЕНИЕ № 5 (расх)'!G1281</f>
        <v>110</v>
      </c>
      <c r="H1189" s="92">
        <v>162</v>
      </c>
      <c r="I1189" s="278"/>
      <c r="J1189" s="1117"/>
    </row>
    <row r="1190" spans="1:10" s="44" customFormat="1" ht="25.5">
      <c r="A1190" s="321" t="str">
        <f>'ПРИЛОЖЕНИЕ № 5 (расх)'!A1282</f>
        <v>Закупка товаров, работ и услуг для обеспечения государственных (муниципальных) нужд</v>
      </c>
      <c r="B1190" s="83"/>
      <c r="C1190" s="83" t="s">
        <v>42</v>
      </c>
      <c r="D1190" s="378" t="s">
        <v>35</v>
      </c>
      <c r="E1190" s="488" t="str">
        <f>'ПРИЛОЖЕНИЕ № 5 (расх)'!E1282</f>
        <v>1703С</v>
      </c>
      <c r="F1190" s="1119" t="str">
        <f>'ПРИЛОЖЕНИЕ № 5 (расх)'!F1282</f>
        <v>10000</v>
      </c>
      <c r="G1190" s="83" t="str">
        <f>'ПРИЛОЖЕНИЕ № 5 (расх)'!G1282</f>
        <v>200</v>
      </c>
      <c r="H1190" s="92">
        <v>38</v>
      </c>
      <c r="I1190" s="278"/>
      <c r="J1190" s="1117"/>
    </row>
    <row r="1191" spans="1:10" s="44" customFormat="1" ht="25.5">
      <c r="A1191" s="321" t="str">
        <f>'ПРИЛОЖЕНИЕ № 5 (расх)'!A1283</f>
        <v>Иные закупки товаров, работ и услуг для обеспечения государственных (муниципальных) нужд</v>
      </c>
      <c r="B1191" s="83"/>
      <c r="C1191" s="83" t="s">
        <v>42</v>
      </c>
      <c r="D1191" s="378" t="s">
        <v>35</v>
      </c>
      <c r="E1191" s="488" t="str">
        <f>'ПРИЛОЖЕНИЕ № 5 (расх)'!E1283</f>
        <v>1703С</v>
      </c>
      <c r="F1191" s="1119" t="str">
        <f>'ПРИЛОЖЕНИЕ № 5 (расх)'!F1283</f>
        <v>10000</v>
      </c>
      <c r="G1191" s="83" t="str">
        <f>'ПРИЛОЖЕНИЕ № 5 (расх)'!G1283</f>
        <v>240</v>
      </c>
      <c r="H1191" s="92">
        <v>38</v>
      </c>
      <c r="I1191" s="278"/>
      <c r="J1191" s="1117"/>
    </row>
    <row r="1192" spans="1:10" s="44" customFormat="1" ht="13.5">
      <c r="A1192" s="290" t="str">
        <f>'ПРИЛОЖЕНИЕ № 5 (расх)'!A1284</f>
        <v>Модернизация процесса физической подготовки и спорта</v>
      </c>
      <c r="B1192" s="82"/>
      <c r="C1192" s="82" t="s">
        <v>42</v>
      </c>
      <c r="D1192" s="376" t="s">
        <v>35</v>
      </c>
      <c r="E1192" s="485" t="str">
        <f>'ПРИЛОЖЕНИЕ № 5 (расх)'!E1284</f>
        <v>1704С</v>
      </c>
      <c r="F1192" s="1121" t="str">
        <f>'ПРИЛОЖЕНИЕ № 5 (расх)'!F1284</f>
        <v>00000</v>
      </c>
      <c r="G1192" s="1122"/>
      <c r="H1192" s="84">
        <v>78.947</v>
      </c>
      <c r="I1192" s="278"/>
      <c r="J1192" s="1117"/>
    </row>
    <row r="1193" spans="1:10" s="44" customFormat="1" ht="13.5">
      <c r="A1193" s="290" t="str">
        <f>'ПРИЛОЖЕНИЕ № 5 (расх)'!A1285</f>
        <v>Мероприятия в рамках реализации муниципальных программ</v>
      </c>
      <c r="B1193" s="82"/>
      <c r="C1193" s="82" t="s">
        <v>42</v>
      </c>
      <c r="D1193" s="376" t="s">
        <v>35</v>
      </c>
      <c r="E1193" s="485" t="str">
        <f>'ПРИЛОЖЕНИЕ № 5 (расх)'!E1285</f>
        <v>1704С</v>
      </c>
      <c r="F1193" s="1121" t="str">
        <f>'ПРИЛОЖЕНИЕ № 5 (расх)'!F1285</f>
        <v>10000</v>
      </c>
      <c r="G1193" s="1122"/>
      <c r="H1193" s="84">
        <v>78.947</v>
      </c>
      <c r="I1193" s="278"/>
      <c r="J1193" s="1117"/>
    </row>
    <row r="1194" spans="1:10" s="44" customFormat="1" ht="25.5">
      <c r="A1194" s="321" t="str">
        <f>'ПРИЛОЖЕНИЕ № 5 (расх)'!A1286</f>
        <v>Закупка товаров, работ и услуг для обеспечения государственных (муниципальных) нужд</v>
      </c>
      <c r="B1194" s="83"/>
      <c r="C1194" s="83" t="s">
        <v>42</v>
      </c>
      <c r="D1194" s="378" t="s">
        <v>35</v>
      </c>
      <c r="E1194" s="488" t="str">
        <f>'ПРИЛОЖЕНИЕ № 5 (расх)'!E1286</f>
        <v>1704С</v>
      </c>
      <c r="F1194" s="1119" t="str">
        <f>'ПРИЛОЖЕНИЕ № 5 (расх)'!F1286</f>
        <v>10000</v>
      </c>
      <c r="G1194" s="83" t="str">
        <f>'ПРИЛОЖЕНИЕ № 5 (расх)'!G1286</f>
        <v>200</v>
      </c>
      <c r="H1194" s="92">
        <v>78.947</v>
      </c>
      <c r="I1194" s="278"/>
      <c r="J1194" s="1117"/>
    </row>
    <row r="1195" spans="1:10" s="44" customFormat="1" ht="25.5">
      <c r="A1195" s="321" t="str">
        <f>'ПРИЛОЖЕНИЕ № 5 (расх)'!A1287</f>
        <v>Иные закупки товаров, работ и услуг для обеспечения государственных (муниципальных) нужд</v>
      </c>
      <c r="B1195" s="83"/>
      <c r="C1195" s="83" t="s">
        <v>42</v>
      </c>
      <c r="D1195" s="378" t="s">
        <v>35</v>
      </c>
      <c r="E1195" s="488" t="str">
        <f>'ПРИЛОЖЕНИЕ № 5 (расх)'!E1287</f>
        <v>1704С</v>
      </c>
      <c r="F1195" s="1119" t="str">
        <f>'ПРИЛОЖЕНИЕ № 5 (расх)'!F1287</f>
        <v>10000</v>
      </c>
      <c r="G1195" s="83" t="str">
        <f>'ПРИЛОЖЕНИЕ № 5 (расх)'!G1287</f>
        <v>240</v>
      </c>
      <c r="H1195" s="92">
        <v>78.947</v>
      </c>
      <c r="I1195" s="278"/>
      <c r="J1195" s="1117"/>
    </row>
    <row r="1196" spans="1:10" s="44" customFormat="1" ht="13.5">
      <c r="A1196" s="290" t="str">
        <f>'ПРИЛОЖЕНИЕ № 5 (расх)'!A1288</f>
        <v>Совершенствование спортивной инфраструктуры</v>
      </c>
      <c r="B1196" s="82"/>
      <c r="C1196" s="82" t="s">
        <v>42</v>
      </c>
      <c r="D1196" s="376" t="s">
        <v>35</v>
      </c>
      <c r="E1196" s="485" t="str">
        <f>'ПРИЛОЖЕНИЕ № 5 (расх)'!E1288</f>
        <v>1705С</v>
      </c>
      <c r="F1196" s="1121" t="str">
        <f>'ПРИЛОЖЕНИЕ № 5 (расх)'!F1288</f>
        <v>00000</v>
      </c>
      <c r="G1196" s="1122"/>
      <c r="H1196" s="84">
        <v>520</v>
      </c>
      <c r="I1196" s="278"/>
      <c r="J1196" s="1117"/>
    </row>
    <row r="1197" spans="1:10" s="44" customFormat="1" ht="13.5">
      <c r="A1197" s="290" t="str">
        <f>'ПРИЛОЖЕНИЕ № 5 (расх)'!A1289</f>
        <v>Мероприятия в рамках реализации муниципальных программ</v>
      </c>
      <c r="B1197" s="82"/>
      <c r="C1197" s="82" t="s">
        <v>42</v>
      </c>
      <c r="D1197" s="376" t="s">
        <v>35</v>
      </c>
      <c r="E1197" s="485" t="str">
        <f>'ПРИЛОЖЕНИЕ № 5 (расх)'!E1289</f>
        <v>1705С</v>
      </c>
      <c r="F1197" s="1121" t="str">
        <f>'ПРИЛОЖЕНИЕ № 5 (расх)'!F1289</f>
        <v>10000</v>
      </c>
      <c r="G1197" s="1122"/>
      <c r="H1197" s="84">
        <v>520</v>
      </c>
      <c r="I1197" s="278"/>
      <c r="J1197" s="1117"/>
    </row>
    <row r="1198" spans="1:10" s="44" customFormat="1" ht="25.5">
      <c r="A1198" s="321" t="str">
        <f>'ПРИЛОЖЕНИЕ № 5 (расх)'!A1290</f>
        <v>Закупка товаров, работ и услуг для обеспечения государственных (муниципальных) нужд</v>
      </c>
      <c r="B1198" s="83"/>
      <c r="C1198" s="83" t="s">
        <v>42</v>
      </c>
      <c r="D1198" s="378" t="s">
        <v>35</v>
      </c>
      <c r="E1198" s="488" t="str">
        <f>'ПРИЛОЖЕНИЕ № 5 (расх)'!E1290</f>
        <v>1705С</v>
      </c>
      <c r="F1198" s="1119" t="str">
        <f>'ПРИЛОЖЕНИЕ № 5 (расх)'!F1290</f>
        <v>10000</v>
      </c>
      <c r="G1198" s="83" t="str">
        <f>'ПРИЛОЖЕНИЕ № 5 (расх)'!G1290</f>
        <v>200</v>
      </c>
      <c r="H1198" s="92">
        <v>520</v>
      </c>
      <c r="I1198" s="278"/>
      <c r="J1198" s="1117"/>
    </row>
    <row r="1199" spans="1:10" s="44" customFormat="1" ht="25.5">
      <c r="A1199" s="321" t="str">
        <f>'ПРИЛОЖЕНИЕ № 5 (расх)'!A1291</f>
        <v>Иные закупки товаров, работ и услуг для обеспечения государственных (муниципальных) нужд</v>
      </c>
      <c r="B1199" s="83"/>
      <c r="C1199" s="83" t="s">
        <v>42</v>
      </c>
      <c r="D1199" s="378" t="s">
        <v>35</v>
      </c>
      <c r="E1199" s="488" t="str">
        <f>'ПРИЛОЖЕНИЕ № 5 (расх)'!E1291</f>
        <v>1705С</v>
      </c>
      <c r="F1199" s="1119" t="str">
        <f>'ПРИЛОЖЕНИЕ № 5 (расх)'!F1291</f>
        <v>10000</v>
      </c>
      <c r="G1199" s="83" t="str">
        <f>'ПРИЛОЖЕНИЕ № 5 (расх)'!G1291</f>
        <v>240</v>
      </c>
      <c r="H1199" s="92">
        <v>520</v>
      </c>
      <c r="I1199" s="278"/>
      <c r="J1199" s="1117"/>
    </row>
    <row r="1200" spans="1:10" s="44" customFormat="1" ht="14.25">
      <c r="A1200" s="322" t="s">
        <v>660</v>
      </c>
      <c r="B1200" s="83"/>
      <c r="C1200" s="71" t="s">
        <v>42</v>
      </c>
      <c r="D1200" s="71" t="s">
        <v>38</v>
      </c>
      <c r="E1200" s="1203"/>
      <c r="F1200" s="1203"/>
      <c r="G1200" s="71"/>
      <c r="H1200" s="1112">
        <v>421.053</v>
      </c>
      <c r="I1200" s="278"/>
      <c r="J1200" s="1117"/>
    </row>
    <row r="1201" spans="1:10" s="44" customFormat="1" ht="25.5">
      <c r="A1201" s="339" t="str">
        <f>'ПРИЛОЖЕНИЕ № 5 (расх)'!A1293</f>
        <v>Реализация муниципальной программы "Развитие физической культуры и спорта в Среднеканском городском округе на 2016 - 2018 годы"</v>
      </c>
      <c r="B1201" s="196"/>
      <c r="C1201" s="196" t="s">
        <v>42</v>
      </c>
      <c r="D1201" s="375" t="s">
        <v>38</v>
      </c>
      <c r="E1201" s="501" t="str">
        <f>'ПРИЛОЖЕНИЕ № 5 (расх)'!E1293</f>
        <v>17000</v>
      </c>
      <c r="F1201" s="502" t="str">
        <f>'ПРИЛОЖЕНИЕ № 5 (расх)'!F1293</f>
        <v>00000</v>
      </c>
      <c r="G1201" s="1144"/>
      <c r="H1201" s="278">
        <v>421.053</v>
      </c>
      <c r="I1201" s="278"/>
      <c r="J1201" s="1117"/>
    </row>
    <row r="1202" spans="1:10" s="44" customFormat="1" ht="13.5">
      <c r="A1202" s="290" t="str">
        <f>'ПРИЛОЖЕНИЕ № 5 (расх)'!A1294</f>
        <v>Модернизация процесса физической подготовки и спорта</v>
      </c>
      <c r="B1202" s="82"/>
      <c r="C1202" s="82" t="s">
        <v>42</v>
      </c>
      <c r="D1202" s="376" t="s">
        <v>38</v>
      </c>
      <c r="E1202" s="485" t="str">
        <f>'ПРИЛОЖЕНИЕ № 5 (расх)'!E1294</f>
        <v>1704С</v>
      </c>
      <c r="F1202" s="484" t="str">
        <f>'ПРИЛОЖЕНИЕ № 5 (расх)'!F1294</f>
        <v>00000</v>
      </c>
      <c r="G1202" s="1122"/>
      <c r="H1202" s="84">
        <v>421.053</v>
      </c>
      <c r="I1202" s="278"/>
      <c r="J1202" s="1117"/>
    </row>
    <row r="1203" spans="1:10" s="44" customFormat="1" ht="27">
      <c r="A1203" s="290" t="str">
        <f>'ПРИЛОЖЕНИЕ № 5 (расх)'!A1295</f>
        <v>Модернизация и укрепление материально-технической базы в области физической культуры и спорта</v>
      </c>
      <c r="B1203" s="82"/>
      <c r="C1203" s="82" t="s">
        <v>42</v>
      </c>
      <c r="D1203" s="376" t="s">
        <v>38</v>
      </c>
      <c r="E1203" s="485" t="str">
        <f>'ПРИЛОЖЕНИЕ № 5 (расх)'!E1295</f>
        <v>1704С</v>
      </c>
      <c r="F1203" s="484" t="str">
        <f>'ПРИЛОЖЕНИЕ № 5 (расх)'!F1295</f>
        <v>Z2150</v>
      </c>
      <c r="G1203" s="82"/>
      <c r="H1203" s="84">
        <v>400</v>
      </c>
      <c r="I1203" s="278"/>
      <c r="J1203" s="1117"/>
    </row>
    <row r="1204" spans="1:10" s="44" customFormat="1" ht="25.5">
      <c r="A1204" s="321" t="str">
        <f>'ПРИЛОЖЕНИЕ № 5 (расх)'!A1296</f>
        <v>Закупка товаров, работ и услуг для обеспечения государственных (муниципальных) нужд</v>
      </c>
      <c r="B1204" s="83"/>
      <c r="C1204" s="83" t="s">
        <v>42</v>
      </c>
      <c r="D1204" s="378" t="s">
        <v>38</v>
      </c>
      <c r="E1204" s="488" t="str">
        <f>'ПРИЛОЖЕНИЕ № 5 (расх)'!E1296</f>
        <v>1704С</v>
      </c>
      <c r="F1204" s="498" t="str">
        <f>'ПРИЛОЖЕНИЕ № 5 (расх)'!F1296</f>
        <v>Z2150</v>
      </c>
      <c r="G1204" s="590" t="str">
        <f>'ПРИЛОЖЕНИЕ № 5 (расх)'!G1296</f>
        <v>200</v>
      </c>
      <c r="H1204" s="92">
        <v>400</v>
      </c>
      <c r="I1204" s="278"/>
      <c r="J1204" s="1117"/>
    </row>
    <row r="1205" spans="1:10" s="44" customFormat="1" ht="25.5">
      <c r="A1205" s="321" t="str">
        <f>'ПРИЛОЖЕНИЕ № 5 (расх)'!A1297</f>
        <v>Иные закупки товаров, работ и услуг для обеспечения государственных (муниципальных) нужд</v>
      </c>
      <c r="B1205" s="83"/>
      <c r="C1205" s="83" t="s">
        <v>42</v>
      </c>
      <c r="D1205" s="378" t="s">
        <v>38</v>
      </c>
      <c r="E1205" s="708" t="str">
        <f>'ПРИЛОЖЕНИЕ № 5 (расх)'!E1297</f>
        <v>1704С</v>
      </c>
      <c r="F1205" s="709" t="str">
        <f>'ПРИЛОЖЕНИЕ № 5 (расх)'!F1297</f>
        <v>Z2150</v>
      </c>
      <c r="G1205" s="83" t="str">
        <f>'ПРИЛОЖЕНИЕ № 5 (расх)'!G1297</f>
        <v>240</v>
      </c>
      <c r="H1205" s="92">
        <v>400</v>
      </c>
      <c r="I1205" s="278"/>
      <c r="J1205" s="1117"/>
    </row>
    <row r="1206" spans="1:10" s="44" customFormat="1" ht="27">
      <c r="A1206" s="290" t="str">
        <f>'ПРИЛОЖЕНИЕ № 5 (расх)'!A1298</f>
        <v>Софинансирование субсидии на модернизацию и укрепление материально-технической базы в области физической культуры и спорта</v>
      </c>
      <c r="B1206" s="82"/>
      <c r="C1206" s="82" t="s">
        <v>42</v>
      </c>
      <c r="D1206" s="376" t="s">
        <v>38</v>
      </c>
      <c r="E1206" s="485" t="str">
        <f>'ПРИЛОЖЕНИЕ № 5 (расх)'!E1298</f>
        <v>1704С</v>
      </c>
      <c r="F1206" s="484" t="str">
        <f>'ПРИЛОЖЕНИЕ № 5 (расх)'!F1298</f>
        <v>S2150</v>
      </c>
      <c r="G1206" s="1145"/>
      <c r="H1206" s="84">
        <v>21.053</v>
      </c>
      <c r="I1206" s="278"/>
      <c r="J1206" s="1117"/>
    </row>
    <row r="1207" spans="1:10" s="44" customFormat="1" ht="25.5">
      <c r="A1207" s="321" t="str">
        <f>'ПРИЛОЖЕНИЕ № 5 (расх)'!A1299</f>
        <v>Закупка товаров, работ и услуг для обеспечения государственных (муниципальных) нужд</v>
      </c>
      <c r="B1207" s="83"/>
      <c r="C1207" s="83" t="s">
        <v>42</v>
      </c>
      <c r="D1207" s="378" t="s">
        <v>38</v>
      </c>
      <c r="E1207" s="488" t="str">
        <f>'ПРИЛОЖЕНИЕ № 5 (расх)'!E1299</f>
        <v>1704С</v>
      </c>
      <c r="F1207" s="498" t="str">
        <f>'ПРИЛОЖЕНИЕ № 5 (расх)'!F1299</f>
        <v>S2150</v>
      </c>
      <c r="G1207" s="83" t="str">
        <f>'ПРИЛОЖЕНИЕ № 5 (расх)'!G1299</f>
        <v>200</v>
      </c>
      <c r="H1207" s="92">
        <v>21.053</v>
      </c>
      <c r="I1207" s="278"/>
      <c r="J1207" s="1117"/>
    </row>
    <row r="1208" spans="1:10" s="44" customFormat="1" ht="25.5">
      <c r="A1208" s="321" t="str">
        <f>'ПРИЛОЖЕНИЕ № 5 (расх)'!A1300</f>
        <v>Иные закупки товаров, работ и услуг для обеспечения государственных (муниципальных) нужд</v>
      </c>
      <c r="B1208" s="83"/>
      <c r="C1208" s="83" t="s">
        <v>42</v>
      </c>
      <c r="D1208" s="378" t="s">
        <v>38</v>
      </c>
      <c r="E1208" s="488" t="str">
        <f>'ПРИЛОЖЕНИЕ № 5 (расх)'!E1300</f>
        <v>1704С</v>
      </c>
      <c r="F1208" s="498" t="str">
        <f>'ПРИЛОЖЕНИЕ № 5 (расх)'!F1300</f>
        <v>S2150</v>
      </c>
      <c r="G1208" s="83" t="str">
        <f>'ПРИЛОЖЕНИЕ № 5 (расх)'!G1300</f>
        <v>240</v>
      </c>
      <c r="H1208" s="92">
        <v>21.053</v>
      </c>
      <c r="I1208" s="278"/>
      <c r="J1208" s="1117"/>
    </row>
    <row r="1209" spans="1:10" s="79" customFormat="1" ht="15" thickBot="1">
      <c r="A1209" s="807" t="s">
        <v>51</v>
      </c>
      <c r="B1209" s="808" t="s">
        <v>0</v>
      </c>
      <c r="C1209" s="809" t="s">
        <v>44</v>
      </c>
      <c r="D1209" s="809"/>
      <c r="E1209" s="1199"/>
      <c r="F1209" s="1200"/>
      <c r="G1209" s="809"/>
      <c r="H1209" s="788">
        <v>6427.55</v>
      </c>
      <c r="I1209" s="64"/>
      <c r="J1209" s="169"/>
    </row>
    <row r="1210" spans="1:10" s="114" customFormat="1" ht="15.75" thickBot="1">
      <c r="A1210" s="950" t="s">
        <v>25</v>
      </c>
      <c r="B1210" s="168"/>
      <c r="C1210" s="917" t="s">
        <v>44</v>
      </c>
      <c r="D1210" s="917" t="s">
        <v>38</v>
      </c>
      <c r="E1210" s="1195"/>
      <c r="F1210" s="1196"/>
      <c r="G1210" s="917"/>
      <c r="H1210" s="929">
        <v>6427.55</v>
      </c>
      <c r="I1210" s="362">
        <f>I1212</f>
        <v>0</v>
      </c>
      <c r="J1210" s="165">
        <f>I1210/H1223</f>
        <v>0</v>
      </c>
    </row>
    <row r="1211" spans="1:10" s="114" customFormat="1" ht="15">
      <c r="A1211" s="1011" t="str">
        <f>'ПРИЛОЖЕНИЕ № 5 (расх)'!A1304</f>
        <v>Непрограммные мероприятия</v>
      </c>
      <c r="B1211" s="832"/>
      <c r="C1211" s="196" t="s">
        <v>44</v>
      </c>
      <c r="D1211" s="375" t="s">
        <v>38</v>
      </c>
      <c r="E1211" s="501" t="str">
        <f>'ПРИЛОЖЕНИЕ № 5 (расх)'!E1304</f>
        <v>71000</v>
      </c>
      <c r="F1211" s="502" t="str">
        <f>'ПРИЛОЖЕНИЕ № 5 (расх)'!F1304</f>
        <v>00000</v>
      </c>
      <c r="G1211" s="176"/>
      <c r="H1211" s="238">
        <v>6427.55</v>
      </c>
      <c r="I1211" s="727"/>
      <c r="J1211" s="759"/>
    </row>
    <row r="1212" spans="1:10" ht="14.25">
      <c r="A1212" s="620" t="str">
        <f>'ПРИЛОЖЕНИЕ № 5 (расх)'!A1305</f>
        <v>Обеспечение деятельности учреждений периодической печати и издательства</v>
      </c>
      <c r="B1212" s="832"/>
      <c r="C1212" s="196" t="s">
        <v>44</v>
      </c>
      <c r="D1212" s="375" t="s">
        <v>38</v>
      </c>
      <c r="E1212" s="499" t="str">
        <f>'ПРИЛОЖЕНИЕ № 5 (расх)'!E1305</f>
        <v>71Г00</v>
      </c>
      <c r="F1212" s="500" t="str">
        <f>'ПРИЛОЖЕНИЕ № 5 (расх)'!F1305</f>
        <v>00000</v>
      </c>
      <c r="G1212" s="176"/>
      <c r="H1212" s="238">
        <v>6427.55</v>
      </c>
      <c r="I1212" s="217">
        <f>I1215</f>
        <v>0</v>
      </c>
      <c r="J1212" s="36">
        <f>I1212/H1224</f>
        <v>0</v>
      </c>
    </row>
    <row r="1213" spans="1:10" ht="14.25">
      <c r="A1213" s="1006" t="str">
        <f>'ПРИЛОЖЕНИЕ № 5 (расх)'!A1306</f>
        <v>Прочие расходы</v>
      </c>
      <c r="B1213" s="153"/>
      <c r="C1213" s="681" t="s">
        <v>44</v>
      </c>
      <c r="D1213" s="1007" t="s">
        <v>38</v>
      </c>
      <c r="E1213" s="492" t="str">
        <f>'ПРИЛОЖЕНИЕ № 5 (расх)'!E1306</f>
        <v>71Г00</v>
      </c>
      <c r="F1213" s="493" t="str">
        <f>'ПРИЛОЖЕНИЕ № 5 (расх)'!F1306</f>
        <v>20000</v>
      </c>
      <c r="G1213" s="598"/>
      <c r="H1213" s="201">
        <v>6241.75</v>
      </c>
      <c r="I1213" s="217"/>
      <c r="J1213" s="36"/>
    </row>
    <row r="1214" spans="1:10" ht="40.5">
      <c r="A1214" s="758" t="str">
        <f>'ПРИЛОЖЕНИЕ № 5 (расх)'!A1307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14" s="153"/>
      <c r="C1214" s="83" t="s">
        <v>44</v>
      </c>
      <c r="D1214" s="83" t="s">
        <v>38</v>
      </c>
      <c r="E1214" s="486" t="str">
        <f>'ПРИЛОЖЕНИЕ № 5 (расх)'!E1307</f>
        <v>71Г00</v>
      </c>
      <c r="F1214" s="487" t="str">
        <f>'ПРИЛОЖЕНИЕ № 5 (расх)'!F1307</f>
        <v>20000</v>
      </c>
      <c r="G1214" s="487" t="str">
        <f>'ПРИЛОЖЕНИЕ № 5 (расх)'!G1307</f>
        <v>100</v>
      </c>
      <c r="H1214" s="237">
        <v>5039.55</v>
      </c>
      <c r="I1214" s="217"/>
      <c r="J1214" s="36"/>
    </row>
    <row r="1215" spans="1:10" ht="14.25">
      <c r="A1215" s="321" t="s">
        <v>121</v>
      </c>
      <c r="B1215" s="153"/>
      <c r="C1215" s="83" t="s">
        <v>44</v>
      </c>
      <c r="D1215" s="83" t="s">
        <v>38</v>
      </c>
      <c r="E1215" s="486" t="str">
        <f>'ПРИЛОЖЕНИЕ № 5 (расх)'!E1308</f>
        <v>71Г00</v>
      </c>
      <c r="F1215" s="487" t="str">
        <f>'ПРИЛОЖЕНИЕ № 5 (расх)'!F1308</f>
        <v>20000</v>
      </c>
      <c r="G1215" s="590" t="s">
        <v>122</v>
      </c>
      <c r="H1215" s="237">
        <v>5039.55</v>
      </c>
      <c r="I1215" s="215">
        <f>I1217</f>
        <v>0</v>
      </c>
      <c r="J1215" s="27">
        <f>I1215/H1226</f>
        <v>0</v>
      </c>
    </row>
    <row r="1216" spans="1:10" ht="25.5">
      <c r="A1216" s="214" t="str">
        <f>'ПРИЛОЖЕНИЕ № 5 (расх)'!A1309</f>
        <v>Закупка товаров, работ и услуг для обеспечения государственных (муниципальных) нужд</v>
      </c>
      <c r="B1216" s="153"/>
      <c r="C1216" s="83" t="s">
        <v>44</v>
      </c>
      <c r="D1216" s="83" t="s">
        <v>38</v>
      </c>
      <c r="E1216" s="486" t="str">
        <f>'ПРИЛОЖЕНИЕ № 5 (расх)'!E1309</f>
        <v>71Г00</v>
      </c>
      <c r="F1216" s="487" t="str">
        <f>'ПРИЛОЖЕНИЕ № 5 (расх)'!F1309</f>
        <v>20000</v>
      </c>
      <c r="G1216" s="590" t="str">
        <f>'ПРИЛОЖЕНИЕ № 5 (расх)'!G1309</f>
        <v>200</v>
      </c>
      <c r="H1216" s="237">
        <v>1152.2</v>
      </c>
      <c r="I1216" s="215"/>
      <c r="J1216" s="27"/>
    </row>
    <row r="1217" spans="1:10" ht="25.5">
      <c r="A1217" s="214" t="s">
        <v>98</v>
      </c>
      <c r="B1217" s="153"/>
      <c r="C1217" s="83" t="s">
        <v>44</v>
      </c>
      <c r="D1217" s="83" t="s">
        <v>38</v>
      </c>
      <c r="E1217" s="486" t="str">
        <f>'ПРИЛОЖЕНИЕ № 5 (расх)'!E1310</f>
        <v>71Г00</v>
      </c>
      <c r="F1217" s="487" t="str">
        <f>'ПРИЛОЖЕНИЕ № 5 (расх)'!F1310</f>
        <v>20000</v>
      </c>
      <c r="G1217" s="590" t="s">
        <v>99</v>
      </c>
      <c r="H1217" s="237">
        <v>1152.2</v>
      </c>
      <c r="I1217" s="216">
        <v>0</v>
      </c>
      <c r="J1217" s="29">
        <f>I1217/H1229</f>
        <v>0</v>
      </c>
    </row>
    <row r="1218" spans="1:10" ht="15" thickBot="1">
      <c r="A1218" s="363" t="str">
        <f>'ПРИЛОЖЕНИЕ № 5 (расх)'!A1311</f>
        <v>Иные бюджетные ассигнования</v>
      </c>
      <c r="B1218" s="153"/>
      <c r="C1218" s="83" t="s">
        <v>44</v>
      </c>
      <c r="D1218" s="83" t="s">
        <v>38</v>
      </c>
      <c r="E1218" s="486" t="str">
        <f>'ПРИЛОЖЕНИЕ № 5 (расх)'!E1311</f>
        <v>71Г00</v>
      </c>
      <c r="F1218" s="487" t="str">
        <f>'ПРИЛОЖЕНИЕ № 5 (расх)'!F1311</f>
        <v>20000</v>
      </c>
      <c r="G1218" s="487" t="str">
        <f>'ПРИЛОЖЕНИЕ № 5 (расх)'!G1311</f>
        <v>800</v>
      </c>
      <c r="H1218" s="237">
        <v>50</v>
      </c>
      <c r="I1218" s="509"/>
      <c r="J1218" s="760"/>
    </row>
    <row r="1219" spans="1:10" ht="15" thickBot="1">
      <c r="A1219" s="363" t="s">
        <v>65</v>
      </c>
      <c r="B1219" s="153"/>
      <c r="C1219" s="83" t="s">
        <v>44</v>
      </c>
      <c r="D1219" s="378" t="s">
        <v>38</v>
      </c>
      <c r="E1219" s="486" t="str">
        <f>'ПРИЛОЖЕНИЕ № 5 (расх)'!E1312</f>
        <v>71Г00</v>
      </c>
      <c r="F1219" s="487" t="str">
        <f>'ПРИЛОЖЕНИЕ № 5 (расх)'!F1312</f>
        <v>20000</v>
      </c>
      <c r="G1219" s="487" t="s">
        <v>66</v>
      </c>
      <c r="H1219" s="237">
        <v>50</v>
      </c>
      <c r="I1219" s="612" t="e">
        <f>#REF!+I1210+#REF!+#REF!+I1095+#REF!+I974+#REF!+I520+I335+#REF!+I215+#REF!</f>
        <v>#REF!</v>
      </c>
      <c r="J1219" s="109" t="e">
        <f>I1219/H1230</f>
        <v>#REF!</v>
      </c>
    </row>
    <row r="1220" spans="1:10" ht="14.25">
      <c r="A1220" s="310" t="str">
        <f>'ПРИЛОЖЕНИЕ № 5 (расх)'!A1313</f>
        <v>Коммунальные услуги</v>
      </c>
      <c r="B1220" s="153"/>
      <c r="C1220" s="196" t="s">
        <v>44</v>
      </c>
      <c r="D1220" s="375" t="s">
        <v>38</v>
      </c>
      <c r="E1220" s="490" t="str">
        <f>'ПРИЛОЖЕНИЕ № 5 (расх)'!E1313</f>
        <v>71Г00</v>
      </c>
      <c r="F1220" s="493" t="str">
        <f>'ПРИЛОЖЕНИЕ № 5 (расх)'!F1313</f>
        <v>00223</v>
      </c>
      <c r="G1220" s="495"/>
      <c r="H1220" s="236">
        <v>185.8</v>
      </c>
      <c r="I1220" s="609"/>
      <c r="J1220" s="610"/>
    </row>
    <row r="1221" spans="1:10" ht="25.5">
      <c r="A1221" s="311" t="str">
        <f>'ПРИЛОЖЕНИЕ № 5 (расх)'!A1314</f>
        <v>Закупка товаров, работ и услуг для обеспечения государственных (муниципальных) нужд</v>
      </c>
      <c r="B1221" s="153"/>
      <c r="C1221" s="83" t="s">
        <v>44</v>
      </c>
      <c r="D1221" s="613" t="s">
        <v>38</v>
      </c>
      <c r="E1221" s="796" t="str">
        <f>'ПРИЛОЖЕНИЕ № 5 (расх)'!E1314</f>
        <v>71Г00</v>
      </c>
      <c r="F1221" s="611" t="str">
        <f>'ПРИЛОЖЕНИЕ № 5 (расх)'!F1314</f>
        <v>00223</v>
      </c>
      <c r="G1221" s="590" t="str">
        <f>'ПРИЛОЖЕНИЕ № 5 (расх)'!G1314</f>
        <v>200</v>
      </c>
      <c r="H1221" s="237">
        <v>185.8</v>
      </c>
      <c r="I1221" s="609"/>
      <c r="J1221" s="610"/>
    </row>
    <row r="1222" spans="1:10" ht="26.25" thickBot="1">
      <c r="A1222" s="311" t="s">
        <v>98</v>
      </c>
      <c r="B1222" s="153"/>
      <c r="C1222" s="83" t="s">
        <v>44</v>
      </c>
      <c r="D1222" s="613" t="s">
        <v>38</v>
      </c>
      <c r="E1222" s="797" t="str">
        <f>'ПРИЛОЖЕНИЕ № 5 (расх)'!E1315</f>
        <v>71Г00</v>
      </c>
      <c r="F1222" s="798" t="str">
        <f>'ПРИЛОЖЕНИЕ № 5 (расх)'!F1315</f>
        <v>00223</v>
      </c>
      <c r="G1222" s="611" t="s">
        <v>99</v>
      </c>
      <c r="H1222" s="806">
        <v>185.8</v>
      </c>
      <c r="I1222" s="609"/>
      <c r="J1222" s="610"/>
    </row>
    <row r="1223" spans="1:10" ht="29.25" thickBot="1">
      <c r="A1223" s="791" t="s">
        <v>49</v>
      </c>
      <c r="B1223" s="170"/>
      <c r="C1223" s="149" t="s">
        <v>48</v>
      </c>
      <c r="D1223" s="149"/>
      <c r="E1223" s="1199"/>
      <c r="F1223" s="1200"/>
      <c r="G1223" s="149"/>
      <c r="H1223" s="788">
        <v>390</v>
      </c>
      <c r="J1223" s="173"/>
    </row>
    <row r="1224" spans="1:9" ht="18.75">
      <c r="A1224" s="951" t="s">
        <v>54</v>
      </c>
      <c r="B1224" s="21"/>
      <c r="C1224" s="952" t="s">
        <v>48</v>
      </c>
      <c r="D1224" s="952" t="s">
        <v>35</v>
      </c>
      <c r="E1224" s="1195"/>
      <c r="F1224" s="1196"/>
      <c r="G1224" s="952"/>
      <c r="H1224" s="863">
        <v>390</v>
      </c>
      <c r="I1224" s="113" t="e">
        <f>I1219-#REF!</f>
        <v>#REF!</v>
      </c>
    </row>
    <row r="1225" spans="1:9" s="2" customFormat="1" ht="25.5">
      <c r="A1225" s="522" t="str">
        <f>'ПРИЛОЖЕНИЕ № 5 (расх)'!A371</f>
        <v>Реализация муниципальной программы "Оздоровление муниципальных финансов Среднеканского городского округа на 2017-2019 годы"</v>
      </c>
      <c r="B1225" s="857"/>
      <c r="C1225" s="475" t="s">
        <v>48</v>
      </c>
      <c r="D1225" s="475" t="s">
        <v>35</v>
      </c>
      <c r="E1225" s="501" t="str">
        <f>'ПРИЛОЖЕНИЕ № 5 (расх)'!E371</f>
        <v>22000</v>
      </c>
      <c r="F1225" s="502" t="str">
        <f>'ПРИЛОЖЕНИЕ № 5 (расх)'!F371</f>
        <v>00000</v>
      </c>
      <c r="G1225" s="155"/>
      <c r="H1225" s="218">
        <v>390</v>
      </c>
      <c r="I1225" s="113"/>
    </row>
    <row r="1226" spans="1:8" ht="12.75">
      <c r="A1226" s="474" t="s">
        <v>198</v>
      </c>
      <c r="B1226" s="858"/>
      <c r="C1226" s="475" t="s">
        <v>48</v>
      </c>
      <c r="D1226" s="475" t="s">
        <v>35</v>
      </c>
      <c r="E1226" s="501" t="str">
        <f>'ПРИЛОЖЕНИЕ № 5 (расх)'!E372</f>
        <v>22310</v>
      </c>
      <c r="F1226" s="502" t="s">
        <v>78</v>
      </c>
      <c r="G1226" s="475"/>
      <c r="H1226" s="523">
        <v>390</v>
      </c>
    </row>
    <row r="1227" spans="1:8" ht="13.5">
      <c r="A1227" s="984" t="s">
        <v>69</v>
      </c>
      <c r="B1227" s="24"/>
      <c r="C1227" s="965" t="s">
        <v>48</v>
      </c>
      <c r="D1227" s="965" t="s">
        <v>35</v>
      </c>
      <c r="E1227" s="496" t="str">
        <f>'ПРИЛОЖЕНИЕ № 5 (расх)'!E373</f>
        <v>22310</v>
      </c>
      <c r="F1227" s="497" t="str">
        <f>'ПРИЛОЖЕНИЕ № 5 (расх)'!F373</f>
        <v>00730</v>
      </c>
      <c r="G1227" s="965"/>
      <c r="H1227" s="231">
        <v>390</v>
      </c>
    </row>
    <row r="1228" spans="1:8" ht="12.75">
      <c r="A1228" s="309" t="str">
        <f>'ПРИЛОЖЕНИЕ № 5 (расх)'!A374</f>
        <v>Обслуживание государственного (муниципального) долга</v>
      </c>
      <c r="B1228" s="38"/>
      <c r="C1228" s="30" t="s">
        <v>48</v>
      </c>
      <c r="D1228" s="30" t="s">
        <v>35</v>
      </c>
      <c r="E1228" s="488" t="str">
        <f>E1229</f>
        <v>22310</v>
      </c>
      <c r="F1228" s="498" t="str">
        <f>F1229</f>
        <v>00730</v>
      </c>
      <c r="G1228" s="30" t="s">
        <v>364</v>
      </c>
      <c r="H1228" s="216">
        <v>390</v>
      </c>
    </row>
    <row r="1229" spans="1:10" ht="13.5" thickBot="1">
      <c r="A1229" s="309" t="s">
        <v>69</v>
      </c>
      <c r="B1229" s="37"/>
      <c r="C1229" s="30" t="s">
        <v>48</v>
      </c>
      <c r="D1229" s="30" t="s">
        <v>35</v>
      </c>
      <c r="E1229" s="797" t="str">
        <f>'ПРИЛОЖЕНИЕ № 5 (расх)'!E375</f>
        <v>22310</v>
      </c>
      <c r="F1229" s="798" t="str">
        <f>'ПРИЛОЖЕНИЕ № 5 (расх)'!F375</f>
        <v>00730</v>
      </c>
      <c r="G1229" s="30" t="s">
        <v>1</v>
      </c>
      <c r="H1229" s="399">
        <v>390</v>
      </c>
      <c r="I1229" s="8"/>
      <c r="J1229" s="8"/>
    </row>
    <row r="1230" spans="1:10" ht="15" thickBot="1">
      <c r="A1230" s="802" t="s">
        <v>29</v>
      </c>
      <c r="B1230" s="803"/>
      <c r="C1230" s="804"/>
      <c r="D1230" s="804"/>
      <c r="E1230" s="803"/>
      <c r="F1230" s="803"/>
      <c r="G1230" s="805"/>
      <c r="H1230" s="264">
        <v>388588.9967</v>
      </c>
      <c r="I1230" s="8"/>
      <c r="J1230" s="8"/>
    </row>
    <row r="1231" spans="1:10" ht="12.75">
      <c r="A1231" s="115"/>
      <c r="B1231" s="115"/>
      <c r="C1231" s="117"/>
      <c r="D1231" s="117"/>
      <c r="E1231" s="115"/>
      <c r="F1231" s="115"/>
      <c r="G1231" s="117"/>
      <c r="H1231" s="172"/>
      <c r="I1231" s="8"/>
      <c r="J1231" s="8"/>
    </row>
    <row r="1232" spans="1:10" ht="18.75">
      <c r="A1232" s="110"/>
      <c r="B1232" s="110"/>
      <c r="C1232" s="120"/>
      <c r="D1232" s="120"/>
      <c r="E1232" s="110"/>
      <c r="F1232" s="110"/>
      <c r="G1232" s="120"/>
      <c r="H1232" s="113"/>
      <c r="I1232" s="8"/>
      <c r="J1232" s="8"/>
    </row>
    <row r="1233" spans="1:10" ht="18.75">
      <c r="A1233" s="112"/>
      <c r="B1233" s="112"/>
      <c r="C1233" s="112"/>
      <c r="D1233" s="123"/>
      <c r="E1233" s="1197"/>
      <c r="F1233" s="1198"/>
      <c r="G1233" s="1198"/>
      <c r="H1233" s="1198"/>
      <c r="I1233" s="8"/>
      <c r="J1233" s="8"/>
    </row>
    <row r="1234" spans="1:10" ht="15">
      <c r="A1234" s="114"/>
      <c r="B1234" s="174" t="s">
        <v>4</v>
      </c>
      <c r="C1234" s="114"/>
      <c r="D1234" s="125"/>
      <c r="E1234" s="114"/>
      <c r="F1234" s="114"/>
      <c r="G1234" s="114"/>
      <c r="H1234" s="294"/>
      <c r="I1234" s="8"/>
      <c r="J1234" s="8"/>
    </row>
  </sheetData>
  <sheetProtection/>
  <autoFilter ref="A21:J1230"/>
  <mergeCells count="64">
    <mergeCell ref="E1233:H1233"/>
    <mergeCell ref="E1224:F1224"/>
    <mergeCell ref="E1223:F1223"/>
    <mergeCell ref="E1209:F1209"/>
    <mergeCell ref="E1210:F1210"/>
    <mergeCell ref="E1179:F1179"/>
    <mergeCell ref="E1180:F1180"/>
    <mergeCell ref="E1200:F1200"/>
    <mergeCell ref="E27:F27"/>
    <mergeCell ref="E283:F283"/>
    <mergeCell ref="E240:F240"/>
    <mergeCell ref="E208:F208"/>
    <mergeCell ref="E93:F93"/>
    <mergeCell ref="E520:F520"/>
    <mergeCell ref="E503:F503"/>
    <mergeCell ref="E481:F481"/>
    <mergeCell ref="E335:F335"/>
    <mergeCell ref="E74:F74"/>
    <mergeCell ref="E1170:F1170"/>
    <mergeCell ref="E289:F289"/>
    <mergeCell ref="E402:F402"/>
    <mergeCell ref="E262:F262"/>
    <mergeCell ref="E521:F521"/>
    <mergeCell ref="E628:F628"/>
    <mergeCell ref="E207:F207"/>
    <mergeCell ref="E20:F20"/>
    <mergeCell ref="E1155:F1155"/>
    <mergeCell ref="E1154:F1154"/>
    <mergeCell ref="E974:F974"/>
    <mergeCell ref="E263:F263"/>
    <mergeCell ref="E216:F216"/>
    <mergeCell ref="E215:F215"/>
    <mergeCell ref="E336:F336"/>
    <mergeCell ref="E843:F843"/>
    <mergeCell ref="A3:I3"/>
    <mergeCell ref="E39:F39"/>
    <mergeCell ref="B15:G15"/>
    <mergeCell ref="E1037:F1037"/>
    <mergeCell ref="E1036:F1036"/>
    <mergeCell ref="E504:F504"/>
    <mergeCell ref="E99:F99"/>
    <mergeCell ref="E355:F355"/>
    <mergeCell ref="E297:F297"/>
    <mergeCell ref="E753:F753"/>
    <mergeCell ref="A10:H10"/>
    <mergeCell ref="E19:F19"/>
    <mergeCell ref="E18:F18"/>
    <mergeCell ref="E17:F17"/>
    <mergeCell ref="I2:J2"/>
    <mergeCell ref="C6:H6"/>
    <mergeCell ref="C7:H7"/>
    <mergeCell ref="G5:H5"/>
    <mergeCell ref="D8:H8"/>
    <mergeCell ref="H15:H16"/>
    <mergeCell ref="A15:A16"/>
    <mergeCell ref="A11:H11"/>
    <mergeCell ref="E16:F16"/>
    <mergeCell ref="I1:J1"/>
    <mergeCell ref="A1:H1"/>
    <mergeCell ref="J15:J16"/>
    <mergeCell ref="A12:H12"/>
    <mergeCell ref="A13:H13"/>
    <mergeCell ref="I15:I16"/>
    <mergeCell ref="A2:H2"/>
  </mergeCells>
  <printOptions horizontalCentered="1"/>
  <pageMargins left="0.984251968503937" right="0.4724409448818898" top="0.4330708661417323" bottom="0.4330708661417323" header="0" footer="0.15748031496062992"/>
  <pageSetup firstPageNumber="10" useFirstPageNumber="1" fitToHeight="23" fitToWidth="1" horizontalDpi="600" verticalDpi="600" orientation="portrait" paperSize="9" scale="68" r:id="rId1"/>
  <headerFooter>
    <oddFooter>&amp;R&amp;P</oddFooter>
  </headerFooter>
  <rowBreaks count="5" manualBreakCount="5">
    <brk id="746" max="255" man="1"/>
    <brk id="785" max="9" man="1"/>
    <brk id="894" max="9" man="1"/>
    <brk id="946" max="9" man="1"/>
    <brk id="10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320"/>
  <sheetViews>
    <sheetView showGridLines="0" tabSelected="1" zoomScale="85" zoomScaleNormal="85" zoomScaleSheetLayoutView="85" zoomScalePageLayoutView="0" workbookViewId="0" topLeftCell="A2">
      <selection activeCell="A2" sqref="A2:I2"/>
    </sheetView>
  </sheetViews>
  <sheetFormatPr defaultColWidth="9.140625" defaultRowHeight="12.75"/>
  <cols>
    <col min="1" max="1" width="74.8515625" style="8" customWidth="1"/>
    <col min="2" max="2" width="5.28125" style="126" customWidth="1"/>
    <col min="3" max="3" width="4.57421875" style="127" customWidth="1"/>
    <col min="4" max="4" width="4.8515625" style="127" customWidth="1"/>
    <col min="5" max="6" width="8.8515625" style="128" customWidth="1"/>
    <col min="7" max="7" width="3.7109375" style="8" customWidth="1"/>
    <col min="8" max="8" width="14.8515625" style="574" customWidth="1"/>
    <col min="9" max="10" width="14.140625" style="121" hidden="1" customWidth="1"/>
    <col min="11" max="16384" width="9.140625" style="8" customWidth="1"/>
  </cols>
  <sheetData>
    <row r="1" spans="1:9" s="398" customFormat="1" ht="97.5" customHeight="1" hidden="1">
      <c r="A1" s="1162" t="s">
        <v>215</v>
      </c>
      <c r="B1" s="1162"/>
      <c r="C1" s="1162"/>
      <c r="D1" s="1162"/>
      <c r="E1" s="1162"/>
      <c r="F1" s="1162"/>
      <c r="G1" s="1162"/>
      <c r="H1" s="1162"/>
      <c r="I1" s="397"/>
    </row>
    <row r="2" spans="1:9" s="398" customFormat="1" ht="97.5" customHeight="1">
      <c r="A2" s="1160" t="s">
        <v>694</v>
      </c>
      <c r="B2" s="1160"/>
      <c r="C2" s="1160"/>
      <c r="D2" s="1160"/>
      <c r="E2" s="1160"/>
      <c r="F2" s="1160"/>
      <c r="G2" s="1160"/>
      <c r="H2" s="1160"/>
      <c r="I2" s="1160"/>
    </row>
    <row r="3" spans="1:10" s="2" customFormat="1" ht="14.25" customHeight="1">
      <c r="A3" s="1"/>
      <c r="B3" s="1184" t="s">
        <v>138</v>
      </c>
      <c r="C3" s="1184"/>
      <c r="D3" s="1184"/>
      <c r="E3" s="1184"/>
      <c r="F3" s="1184"/>
      <c r="G3" s="1184"/>
      <c r="H3" s="1184"/>
      <c r="I3" s="1173"/>
      <c r="J3" s="1173"/>
    </row>
    <row r="4" spans="1:8" s="2" customFormat="1" ht="15" customHeight="1">
      <c r="A4" s="1"/>
      <c r="B4" s="1174" t="s">
        <v>62</v>
      </c>
      <c r="C4" s="1174"/>
      <c r="D4" s="1174"/>
      <c r="E4" s="1174"/>
      <c r="F4" s="1174"/>
      <c r="G4" s="1174"/>
      <c r="H4" s="1174"/>
    </row>
    <row r="5" spans="1:8" s="2" customFormat="1" ht="15" customHeight="1">
      <c r="A5" s="1"/>
      <c r="B5" s="1174" t="s">
        <v>142</v>
      </c>
      <c r="C5" s="1174"/>
      <c r="D5" s="1174"/>
      <c r="E5" s="1174"/>
      <c r="F5" s="1174"/>
      <c r="G5" s="1174"/>
      <c r="H5" s="1174"/>
    </row>
    <row r="6" spans="1:8" s="2" customFormat="1" ht="14.25" customHeight="1">
      <c r="A6" s="1"/>
      <c r="B6" s="1161" t="s">
        <v>622</v>
      </c>
      <c r="C6" s="1161"/>
      <c r="D6" s="1161"/>
      <c r="E6" s="1161"/>
      <c r="F6" s="1161"/>
      <c r="G6" s="1161"/>
      <c r="H6" s="1161"/>
    </row>
    <row r="7" spans="1:10" s="2" customFormat="1" ht="16.5" customHeight="1">
      <c r="A7" s="1206" t="s">
        <v>139</v>
      </c>
      <c r="B7" s="1206"/>
      <c r="C7" s="1206"/>
      <c r="D7" s="1206"/>
      <c r="E7" s="1206"/>
      <c r="F7" s="1206"/>
      <c r="G7" s="1206"/>
      <c r="H7" s="1206"/>
      <c r="I7" s="3"/>
      <c r="J7" s="3"/>
    </row>
    <row r="8" spans="1:10" s="2" customFormat="1" ht="25.5" customHeight="1">
      <c r="A8" s="1206" t="s">
        <v>294</v>
      </c>
      <c r="B8" s="1206"/>
      <c r="C8" s="1206"/>
      <c r="D8" s="1206"/>
      <c r="E8" s="1206"/>
      <c r="F8" s="1206"/>
      <c r="G8" s="1206"/>
      <c r="H8" s="1206"/>
      <c r="I8" s="5"/>
      <c r="J8" s="5"/>
    </row>
    <row r="9" spans="1:10" s="2" customFormat="1" ht="12.75">
      <c r="A9" s="1"/>
      <c r="B9" s="6"/>
      <c r="C9" s="7"/>
      <c r="D9" s="7"/>
      <c r="E9" s="7"/>
      <c r="F9" s="7"/>
      <c r="G9" s="7"/>
      <c r="H9" s="131" t="s">
        <v>143</v>
      </c>
      <c r="I9" s="4"/>
      <c r="J9" s="4" t="s">
        <v>34</v>
      </c>
    </row>
    <row r="10" spans="1:10" ht="12.75" customHeight="1">
      <c r="A10" s="1164" t="s">
        <v>5</v>
      </c>
      <c r="B10" s="1207" t="s">
        <v>33</v>
      </c>
      <c r="C10" s="1207"/>
      <c r="D10" s="1207"/>
      <c r="E10" s="1207"/>
      <c r="F10" s="1207"/>
      <c r="G10" s="1207"/>
      <c r="H10" s="1166" t="s">
        <v>59</v>
      </c>
      <c r="I10" s="1166" t="s">
        <v>61</v>
      </c>
      <c r="J10" s="1210" t="s">
        <v>58</v>
      </c>
    </row>
    <row r="11" spans="1:10" ht="116.25" customHeight="1">
      <c r="A11" s="1165"/>
      <c r="B11" s="9" t="s">
        <v>2</v>
      </c>
      <c r="C11" s="10" t="s">
        <v>30</v>
      </c>
      <c r="D11" s="11" t="s">
        <v>31</v>
      </c>
      <c r="E11" s="1204" t="s">
        <v>7</v>
      </c>
      <c r="F11" s="1205"/>
      <c r="G11" s="11" t="s">
        <v>32</v>
      </c>
      <c r="H11" s="1167"/>
      <c r="I11" s="1167"/>
      <c r="J11" s="1211"/>
    </row>
    <row r="12" spans="1:10" s="16" customFormat="1" ht="12.75">
      <c r="A12" s="12">
        <v>1</v>
      </c>
      <c r="B12" s="13">
        <v>2</v>
      </c>
      <c r="C12" s="14">
        <v>3</v>
      </c>
      <c r="D12" s="14">
        <v>4</v>
      </c>
      <c r="E12" s="1182">
        <v>5</v>
      </c>
      <c r="F12" s="1183"/>
      <c r="G12" s="14">
        <v>6</v>
      </c>
      <c r="H12" s="540">
        <v>7</v>
      </c>
      <c r="I12" s="15">
        <v>7</v>
      </c>
      <c r="J12" s="423">
        <v>7</v>
      </c>
    </row>
    <row r="13" spans="1:10" s="16" customFormat="1" ht="15.75">
      <c r="A13" s="273" t="s">
        <v>29</v>
      </c>
      <c r="B13" s="303"/>
      <c r="C13" s="267"/>
      <c r="D13" s="267"/>
      <c r="E13" s="1212"/>
      <c r="F13" s="1213"/>
      <c r="G13" s="267"/>
      <c r="H13" s="541">
        <v>388588.99669999996</v>
      </c>
      <c r="I13" s="18" t="e">
        <f>#REF!+#REF!+#REF!+#REF!+#REF!+#REF!</f>
        <v>#REF!</v>
      </c>
      <c r="J13" s="424" t="e">
        <f>I13/H13</f>
        <v>#REF!</v>
      </c>
    </row>
    <row r="14" spans="1:10" s="23" customFormat="1" ht="15.75">
      <c r="A14" s="305" t="s">
        <v>89</v>
      </c>
      <c r="B14" s="356" t="s">
        <v>90</v>
      </c>
      <c r="C14" s="358"/>
      <c r="D14" s="358"/>
      <c r="E14" s="1214"/>
      <c r="F14" s="1215"/>
      <c r="G14" s="358"/>
      <c r="H14" s="542">
        <v>79741.11</v>
      </c>
      <c r="I14" s="31"/>
      <c r="J14" s="425"/>
    </row>
    <row r="15" spans="1:10" s="23" customFormat="1" ht="14.25">
      <c r="A15" s="296" t="s">
        <v>8</v>
      </c>
      <c r="B15" s="306">
        <v>701</v>
      </c>
      <c r="C15" s="46" t="s">
        <v>35</v>
      </c>
      <c r="D15" s="46"/>
      <c r="E15" s="1178"/>
      <c r="F15" s="1179"/>
      <c r="G15" s="184"/>
      <c r="H15" s="543">
        <v>62332.7</v>
      </c>
      <c r="I15" s="31"/>
      <c r="J15" s="425"/>
    </row>
    <row r="16" spans="1:10" s="23" customFormat="1" ht="25.5">
      <c r="A16" s="325" t="s">
        <v>53</v>
      </c>
      <c r="B16" s="87">
        <v>701</v>
      </c>
      <c r="C16" s="34" t="s">
        <v>35</v>
      </c>
      <c r="D16" s="34" t="s">
        <v>38</v>
      </c>
      <c r="E16" s="1193"/>
      <c r="F16" s="1194"/>
      <c r="G16" s="34"/>
      <c r="H16" s="544">
        <v>4299</v>
      </c>
      <c r="I16" s="222"/>
      <c r="J16" s="426"/>
    </row>
    <row r="17" spans="1:10" s="44" customFormat="1" ht="40.5">
      <c r="A17" s="392" t="s">
        <v>175</v>
      </c>
      <c r="B17" s="155" t="s">
        <v>90</v>
      </c>
      <c r="C17" s="155" t="s">
        <v>35</v>
      </c>
      <c r="D17" s="371" t="s">
        <v>38</v>
      </c>
      <c r="E17" s="371" t="s">
        <v>190</v>
      </c>
      <c r="F17" s="372" t="s">
        <v>78</v>
      </c>
      <c r="G17" s="372"/>
      <c r="H17" s="546">
        <v>4299</v>
      </c>
      <c r="I17" s="227"/>
      <c r="J17" s="442"/>
    </row>
    <row r="18" spans="1:10" s="44" customFormat="1" ht="25.5">
      <c r="A18" s="646" t="s">
        <v>400</v>
      </c>
      <c r="B18" s="155" t="s">
        <v>90</v>
      </c>
      <c r="C18" s="155" t="s">
        <v>35</v>
      </c>
      <c r="D18" s="371" t="s">
        <v>38</v>
      </c>
      <c r="E18" s="371" t="s">
        <v>401</v>
      </c>
      <c r="F18" s="372" t="s">
        <v>78</v>
      </c>
      <c r="G18" s="372"/>
      <c r="H18" s="546">
        <v>4299</v>
      </c>
      <c r="I18" s="227"/>
      <c r="J18" s="442"/>
    </row>
    <row r="19" spans="1:10" s="23" customFormat="1" ht="27">
      <c r="A19" s="647" t="s">
        <v>336</v>
      </c>
      <c r="B19" s="42" t="s">
        <v>90</v>
      </c>
      <c r="C19" s="42" t="s">
        <v>35</v>
      </c>
      <c r="D19" s="373" t="s">
        <v>38</v>
      </c>
      <c r="E19" s="373" t="s">
        <v>402</v>
      </c>
      <c r="F19" s="374" t="s">
        <v>78</v>
      </c>
      <c r="G19" s="374"/>
      <c r="H19" s="545">
        <v>4299</v>
      </c>
      <c r="I19" s="222"/>
      <c r="J19" s="426"/>
    </row>
    <row r="20" spans="1:10" s="49" customFormat="1" ht="13.5">
      <c r="A20" s="649" t="s">
        <v>335</v>
      </c>
      <c r="B20" s="42" t="s">
        <v>90</v>
      </c>
      <c r="C20" s="42" t="s">
        <v>35</v>
      </c>
      <c r="D20" s="42" t="s">
        <v>38</v>
      </c>
      <c r="E20" s="373" t="s">
        <v>402</v>
      </c>
      <c r="F20" s="377" t="s">
        <v>187</v>
      </c>
      <c r="G20" s="42"/>
      <c r="H20" s="545">
        <v>4299</v>
      </c>
      <c r="I20" s="231"/>
      <c r="J20" s="447"/>
    </row>
    <row r="21" spans="1:10" s="49" customFormat="1" ht="51">
      <c r="A21" s="683" t="s">
        <v>355</v>
      </c>
      <c r="B21" s="43" t="s">
        <v>90</v>
      </c>
      <c r="C21" s="43" t="s">
        <v>35</v>
      </c>
      <c r="D21" s="43" t="s">
        <v>38</v>
      </c>
      <c r="E21" s="382" t="s">
        <v>402</v>
      </c>
      <c r="F21" s="379" t="s">
        <v>187</v>
      </c>
      <c r="G21" s="43" t="s">
        <v>356</v>
      </c>
      <c r="H21" s="547">
        <v>4299</v>
      </c>
      <c r="I21" s="231"/>
      <c r="J21" s="447"/>
    </row>
    <row r="22" spans="1:10" s="23" customFormat="1" ht="25.5">
      <c r="A22" s="309" t="s">
        <v>96</v>
      </c>
      <c r="B22" s="43" t="s">
        <v>90</v>
      </c>
      <c r="C22" s="43" t="s">
        <v>35</v>
      </c>
      <c r="D22" s="43" t="s">
        <v>38</v>
      </c>
      <c r="E22" s="382" t="s">
        <v>402</v>
      </c>
      <c r="F22" s="379" t="s">
        <v>187</v>
      </c>
      <c r="G22" s="43" t="s">
        <v>97</v>
      </c>
      <c r="H22" s="547">
        <v>4299</v>
      </c>
      <c r="I22" s="222"/>
      <c r="J22" s="426"/>
    </row>
    <row r="23" spans="1:10" s="23" customFormat="1" ht="42.75">
      <c r="A23" s="307" t="s">
        <v>81</v>
      </c>
      <c r="B23" s="87">
        <v>701</v>
      </c>
      <c r="C23" s="34" t="s">
        <v>35</v>
      </c>
      <c r="D23" s="34" t="s">
        <v>10</v>
      </c>
      <c r="E23" s="1208"/>
      <c r="F23" s="1209"/>
      <c r="G23" s="34"/>
      <c r="H23" s="544">
        <v>52059.6</v>
      </c>
      <c r="I23" s="35" t="e">
        <f>#REF!</f>
        <v>#REF!</v>
      </c>
      <c r="J23" s="428" t="e">
        <f>I23/H23</f>
        <v>#REF!</v>
      </c>
    </row>
    <row r="24" spans="1:10" s="44" customFormat="1" ht="40.5">
      <c r="A24" s="392" t="s">
        <v>175</v>
      </c>
      <c r="B24" s="155" t="s">
        <v>90</v>
      </c>
      <c r="C24" s="155" t="s">
        <v>35</v>
      </c>
      <c r="D24" s="371" t="s">
        <v>10</v>
      </c>
      <c r="E24" s="371" t="s">
        <v>190</v>
      </c>
      <c r="F24" s="372" t="s">
        <v>78</v>
      </c>
      <c r="G24" s="155"/>
      <c r="H24" s="546">
        <v>52057.6</v>
      </c>
      <c r="I24" s="218"/>
      <c r="J24" s="431"/>
    </row>
    <row r="25" spans="1:10" s="68" customFormat="1" ht="25.5">
      <c r="A25" s="646" t="s">
        <v>400</v>
      </c>
      <c r="B25" s="483">
        <v>701</v>
      </c>
      <c r="C25" s="155" t="s">
        <v>35</v>
      </c>
      <c r="D25" s="155" t="s">
        <v>10</v>
      </c>
      <c r="E25" s="371" t="s">
        <v>401</v>
      </c>
      <c r="F25" s="372" t="s">
        <v>78</v>
      </c>
      <c r="G25" s="155"/>
      <c r="H25" s="546">
        <v>39422</v>
      </c>
      <c r="I25" s="523" t="e">
        <f>#REF!</f>
        <v>#REF!</v>
      </c>
      <c r="J25" s="524" t="e">
        <f>I25/H25</f>
        <v>#REF!</v>
      </c>
    </row>
    <row r="26" spans="1:10" s="68" customFormat="1" ht="13.5">
      <c r="A26" s="649" t="s">
        <v>335</v>
      </c>
      <c r="B26" s="247">
        <v>701</v>
      </c>
      <c r="C26" s="42" t="s">
        <v>35</v>
      </c>
      <c r="D26" s="42" t="s">
        <v>10</v>
      </c>
      <c r="E26" s="371" t="s">
        <v>401</v>
      </c>
      <c r="F26" s="377" t="s">
        <v>187</v>
      </c>
      <c r="G26" s="43"/>
      <c r="H26" s="545">
        <v>30795</v>
      </c>
      <c r="I26" s="215"/>
      <c r="J26" s="429"/>
    </row>
    <row r="27" spans="1:10" s="68" customFormat="1" ht="51">
      <c r="A27" s="683" t="s">
        <v>355</v>
      </c>
      <c r="B27" s="104">
        <v>701</v>
      </c>
      <c r="C27" s="43" t="s">
        <v>35</v>
      </c>
      <c r="D27" s="43" t="s">
        <v>10</v>
      </c>
      <c r="E27" s="382" t="s">
        <v>401</v>
      </c>
      <c r="F27" s="379" t="s">
        <v>187</v>
      </c>
      <c r="G27" s="43" t="s">
        <v>356</v>
      </c>
      <c r="H27" s="547">
        <v>30795</v>
      </c>
      <c r="I27" s="215"/>
      <c r="J27" s="429"/>
    </row>
    <row r="28" spans="1:10" s="68" customFormat="1" ht="25.5">
      <c r="A28" s="311" t="s">
        <v>96</v>
      </c>
      <c r="B28" s="104">
        <v>701</v>
      </c>
      <c r="C28" s="43" t="s">
        <v>35</v>
      </c>
      <c r="D28" s="43" t="s">
        <v>10</v>
      </c>
      <c r="E28" s="382" t="s">
        <v>401</v>
      </c>
      <c r="F28" s="379" t="s">
        <v>187</v>
      </c>
      <c r="G28" s="43" t="s">
        <v>97</v>
      </c>
      <c r="H28" s="547">
        <v>30795</v>
      </c>
      <c r="I28" s="215"/>
      <c r="J28" s="429"/>
    </row>
    <row r="29" spans="1:10" s="68" customFormat="1" ht="27">
      <c r="A29" s="310" t="s">
        <v>188</v>
      </c>
      <c r="B29" s="247">
        <v>701</v>
      </c>
      <c r="C29" s="42" t="s">
        <v>35</v>
      </c>
      <c r="D29" s="42" t="s">
        <v>10</v>
      </c>
      <c r="E29" s="371" t="s">
        <v>401</v>
      </c>
      <c r="F29" s="377" t="s">
        <v>189</v>
      </c>
      <c r="G29" s="43"/>
      <c r="H29" s="545">
        <v>5458.3</v>
      </c>
      <c r="I29" s="215"/>
      <c r="J29" s="429"/>
    </row>
    <row r="30" spans="1:10" s="68" customFormat="1" ht="13.5">
      <c r="A30" s="648" t="s">
        <v>353</v>
      </c>
      <c r="B30" s="104">
        <v>701</v>
      </c>
      <c r="C30" s="43" t="s">
        <v>35</v>
      </c>
      <c r="D30" s="43" t="s">
        <v>10</v>
      </c>
      <c r="E30" s="382" t="s">
        <v>401</v>
      </c>
      <c r="F30" s="379" t="s">
        <v>189</v>
      </c>
      <c r="G30" s="43" t="s">
        <v>354</v>
      </c>
      <c r="H30" s="547">
        <v>5228.3</v>
      </c>
      <c r="I30" s="215"/>
      <c r="J30" s="429"/>
    </row>
    <row r="31" spans="1:10" s="23" customFormat="1" ht="25.5">
      <c r="A31" s="690" t="s">
        <v>98</v>
      </c>
      <c r="B31" s="104">
        <v>701</v>
      </c>
      <c r="C31" s="43" t="s">
        <v>35</v>
      </c>
      <c r="D31" s="43" t="s">
        <v>10</v>
      </c>
      <c r="E31" s="382" t="s">
        <v>401</v>
      </c>
      <c r="F31" s="379" t="s">
        <v>189</v>
      </c>
      <c r="G31" s="43" t="s">
        <v>99</v>
      </c>
      <c r="H31" s="547">
        <v>5228.3</v>
      </c>
      <c r="I31" s="216"/>
      <c r="J31" s="425"/>
    </row>
    <row r="32" spans="1:10" s="23" customFormat="1" ht="12.75">
      <c r="A32" s="688" t="s">
        <v>357</v>
      </c>
      <c r="B32" s="692">
        <v>701</v>
      </c>
      <c r="C32" s="43" t="s">
        <v>35</v>
      </c>
      <c r="D32" s="43" t="s">
        <v>10</v>
      </c>
      <c r="E32" s="382" t="s">
        <v>401</v>
      </c>
      <c r="F32" s="379" t="s">
        <v>189</v>
      </c>
      <c r="G32" s="43" t="s">
        <v>358</v>
      </c>
      <c r="H32" s="547">
        <v>230</v>
      </c>
      <c r="I32" s="216"/>
      <c r="J32" s="425"/>
    </row>
    <row r="33" spans="1:10" s="23" customFormat="1" ht="12.75">
      <c r="A33" s="689" t="s">
        <v>65</v>
      </c>
      <c r="B33" s="104">
        <v>701</v>
      </c>
      <c r="C33" s="43" t="s">
        <v>35</v>
      </c>
      <c r="D33" s="43" t="s">
        <v>10</v>
      </c>
      <c r="E33" s="382" t="s">
        <v>401</v>
      </c>
      <c r="F33" s="379" t="s">
        <v>189</v>
      </c>
      <c r="G33" s="43" t="s">
        <v>66</v>
      </c>
      <c r="H33" s="547">
        <v>230</v>
      </c>
      <c r="I33" s="216"/>
      <c r="J33" s="425"/>
    </row>
    <row r="34" spans="1:10" s="23" customFormat="1" ht="13.5">
      <c r="A34" s="310" t="s">
        <v>345</v>
      </c>
      <c r="B34" s="247">
        <v>701</v>
      </c>
      <c r="C34" s="42" t="s">
        <v>35</v>
      </c>
      <c r="D34" s="42" t="s">
        <v>10</v>
      </c>
      <c r="E34" s="371" t="s">
        <v>401</v>
      </c>
      <c r="F34" s="377" t="s">
        <v>216</v>
      </c>
      <c r="G34" s="43"/>
      <c r="H34" s="545">
        <v>3168.7</v>
      </c>
      <c r="I34" s="216"/>
      <c r="J34" s="425"/>
    </row>
    <row r="35" spans="1:10" s="23" customFormat="1" ht="12.75">
      <c r="A35" s="648" t="s">
        <v>353</v>
      </c>
      <c r="B35" s="104">
        <v>701</v>
      </c>
      <c r="C35" s="43" t="s">
        <v>35</v>
      </c>
      <c r="D35" s="43" t="s">
        <v>10</v>
      </c>
      <c r="E35" s="382" t="s">
        <v>401</v>
      </c>
      <c r="F35" s="379" t="s">
        <v>216</v>
      </c>
      <c r="G35" s="43" t="s">
        <v>354</v>
      </c>
      <c r="H35" s="547">
        <v>3168.7</v>
      </c>
      <c r="I35" s="216"/>
      <c r="J35" s="425"/>
    </row>
    <row r="36" spans="1:10" s="23" customFormat="1" ht="25.5">
      <c r="A36" s="311" t="s">
        <v>98</v>
      </c>
      <c r="B36" s="104">
        <v>701</v>
      </c>
      <c r="C36" s="43" t="s">
        <v>35</v>
      </c>
      <c r="D36" s="43" t="s">
        <v>10</v>
      </c>
      <c r="E36" s="382" t="s">
        <v>401</v>
      </c>
      <c r="F36" s="379" t="s">
        <v>216</v>
      </c>
      <c r="G36" s="43" t="s">
        <v>99</v>
      </c>
      <c r="H36" s="547">
        <v>3168.7</v>
      </c>
      <c r="I36" s="216"/>
      <c r="J36" s="425"/>
    </row>
    <row r="37" spans="1:10" s="68" customFormat="1" ht="38.25">
      <c r="A37" s="646" t="s">
        <v>613</v>
      </c>
      <c r="B37" s="722">
        <v>701</v>
      </c>
      <c r="C37" s="155" t="s">
        <v>35</v>
      </c>
      <c r="D37" s="155" t="s">
        <v>10</v>
      </c>
      <c r="E37" s="371" t="s">
        <v>612</v>
      </c>
      <c r="F37" s="176" t="s">
        <v>78</v>
      </c>
      <c r="G37" s="155"/>
      <c r="H37" s="546">
        <v>946.6</v>
      </c>
      <c r="I37" s="218"/>
      <c r="J37" s="431"/>
    </row>
    <row r="38" spans="1:10" s="49" customFormat="1" ht="13.5">
      <c r="A38" s="649" t="s">
        <v>335</v>
      </c>
      <c r="B38" s="401">
        <v>701</v>
      </c>
      <c r="C38" s="42" t="s">
        <v>35</v>
      </c>
      <c r="D38" s="42" t="s">
        <v>10</v>
      </c>
      <c r="E38" s="373" t="s">
        <v>612</v>
      </c>
      <c r="F38" s="377" t="s">
        <v>187</v>
      </c>
      <c r="G38" s="42"/>
      <c r="H38" s="545">
        <v>934.6</v>
      </c>
      <c r="I38" s="400"/>
      <c r="J38" s="430"/>
    </row>
    <row r="39" spans="1:10" s="23" customFormat="1" ht="51">
      <c r="A39" s="683" t="s">
        <v>355</v>
      </c>
      <c r="B39" s="402">
        <v>701</v>
      </c>
      <c r="C39" s="43" t="s">
        <v>35</v>
      </c>
      <c r="D39" s="43" t="s">
        <v>10</v>
      </c>
      <c r="E39" s="382" t="s">
        <v>612</v>
      </c>
      <c r="F39" s="379" t="s">
        <v>187</v>
      </c>
      <c r="G39" s="43" t="s">
        <v>356</v>
      </c>
      <c r="H39" s="547">
        <v>934.6</v>
      </c>
      <c r="I39" s="399"/>
      <c r="J39" s="432"/>
    </row>
    <row r="40" spans="1:10" s="23" customFormat="1" ht="25.5">
      <c r="A40" s="311" t="s">
        <v>96</v>
      </c>
      <c r="B40" s="402">
        <v>701</v>
      </c>
      <c r="C40" s="43" t="s">
        <v>35</v>
      </c>
      <c r="D40" s="43" t="s">
        <v>10</v>
      </c>
      <c r="E40" s="382" t="s">
        <v>612</v>
      </c>
      <c r="F40" s="379" t="s">
        <v>187</v>
      </c>
      <c r="G40" s="43" t="s">
        <v>97</v>
      </c>
      <c r="H40" s="547">
        <v>934.6</v>
      </c>
      <c r="I40" s="399"/>
      <c r="J40" s="432"/>
    </row>
    <row r="41" spans="1:10" s="49" customFormat="1" ht="27">
      <c r="A41" s="310" t="s">
        <v>188</v>
      </c>
      <c r="B41" s="401">
        <v>701</v>
      </c>
      <c r="C41" s="42" t="s">
        <v>35</v>
      </c>
      <c r="D41" s="42" t="s">
        <v>10</v>
      </c>
      <c r="E41" s="373" t="s">
        <v>612</v>
      </c>
      <c r="F41" s="377" t="s">
        <v>189</v>
      </c>
      <c r="G41" s="42"/>
      <c r="H41" s="545">
        <v>12</v>
      </c>
      <c r="I41" s="400"/>
      <c r="J41" s="430"/>
    </row>
    <row r="42" spans="1:10" s="23" customFormat="1" ht="12.75">
      <c r="A42" s="648" t="s">
        <v>353</v>
      </c>
      <c r="B42" s="402">
        <v>701</v>
      </c>
      <c r="C42" s="43" t="s">
        <v>35</v>
      </c>
      <c r="D42" s="43" t="s">
        <v>10</v>
      </c>
      <c r="E42" s="382" t="s">
        <v>612</v>
      </c>
      <c r="F42" s="379" t="s">
        <v>189</v>
      </c>
      <c r="G42" s="43" t="s">
        <v>354</v>
      </c>
      <c r="H42" s="547">
        <v>12</v>
      </c>
      <c r="I42" s="399"/>
      <c r="J42" s="432"/>
    </row>
    <row r="43" spans="1:10" s="23" customFormat="1" ht="25.5">
      <c r="A43" s="690" t="s">
        <v>98</v>
      </c>
      <c r="B43" s="402">
        <v>701</v>
      </c>
      <c r="C43" s="43" t="s">
        <v>35</v>
      </c>
      <c r="D43" s="43" t="s">
        <v>10</v>
      </c>
      <c r="E43" s="382" t="s">
        <v>612</v>
      </c>
      <c r="F43" s="379" t="s">
        <v>189</v>
      </c>
      <c r="G43" s="43" t="s">
        <v>99</v>
      </c>
      <c r="H43" s="547">
        <v>12</v>
      </c>
      <c r="I43" s="399"/>
      <c r="J43" s="432"/>
    </row>
    <row r="44" spans="1:10" s="346" customFormat="1" ht="27">
      <c r="A44" s="310" t="s">
        <v>131</v>
      </c>
      <c r="B44" s="247">
        <v>701</v>
      </c>
      <c r="C44" s="42" t="s">
        <v>35</v>
      </c>
      <c r="D44" s="42" t="s">
        <v>10</v>
      </c>
      <c r="E44" s="373" t="s">
        <v>403</v>
      </c>
      <c r="F44" s="374" t="s">
        <v>78</v>
      </c>
      <c r="G44" s="42"/>
      <c r="H44" s="545">
        <v>11689</v>
      </c>
      <c r="I44" s="400"/>
      <c r="J44" s="430"/>
    </row>
    <row r="45" spans="1:10" s="346" customFormat="1" ht="13.5">
      <c r="A45" s="649" t="s">
        <v>335</v>
      </c>
      <c r="B45" s="247">
        <v>701</v>
      </c>
      <c r="C45" s="42" t="s">
        <v>35</v>
      </c>
      <c r="D45" s="42" t="s">
        <v>10</v>
      </c>
      <c r="E45" s="373" t="s">
        <v>403</v>
      </c>
      <c r="F45" s="377" t="s">
        <v>187</v>
      </c>
      <c r="G45" s="42"/>
      <c r="H45" s="545">
        <v>9339</v>
      </c>
      <c r="I45" s="400"/>
      <c r="J45" s="430"/>
    </row>
    <row r="46" spans="1:10" s="346" customFormat="1" ht="51">
      <c r="A46" s="683" t="s">
        <v>355</v>
      </c>
      <c r="B46" s="104">
        <v>701</v>
      </c>
      <c r="C46" s="43" t="s">
        <v>35</v>
      </c>
      <c r="D46" s="43" t="s">
        <v>10</v>
      </c>
      <c r="E46" s="382" t="s">
        <v>403</v>
      </c>
      <c r="F46" s="379" t="s">
        <v>187</v>
      </c>
      <c r="G46" s="43" t="s">
        <v>356</v>
      </c>
      <c r="H46" s="547">
        <v>9339</v>
      </c>
      <c r="I46" s="400"/>
      <c r="J46" s="430"/>
    </row>
    <row r="47" spans="1:10" s="23" customFormat="1" ht="25.5">
      <c r="A47" s="311" t="s">
        <v>96</v>
      </c>
      <c r="B47" s="104">
        <v>701</v>
      </c>
      <c r="C47" s="43" t="s">
        <v>35</v>
      </c>
      <c r="D47" s="43" t="s">
        <v>10</v>
      </c>
      <c r="E47" s="382" t="s">
        <v>403</v>
      </c>
      <c r="F47" s="379" t="s">
        <v>187</v>
      </c>
      <c r="G47" s="43" t="s">
        <v>97</v>
      </c>
      <c r="H47" s="547">
        <v>9339</v>
      </c>
      <c r="I47" s="216"/>
      <c r="J47" s="425"/>
    </row>
    <row r="48" spans="1:10" s="49" customFormat="1" ht="27">
      <c r="A48" s="310" t="s">
        <v>188</v>
      </c>
      <c r="B48" s="247">
        <v>701</v>
      </c>
      <c r="C48" s="42" t="s">
        <v>35</v>
      </c>
      <c r="D48" s="42" t="s">
        <v>10</v>
      </c>
      <c r="E48" s="373" t="s">
        <v>403</v>
      </c>
      <c r="F48" s="377" t="s">
        <v>189</v>
      </c>
      <c r="G48" s="42"/>
      <c r="H48" s="545">
        <v>2350</v>
      </c>
      <c r="I48" s="215"/>
      <c r="J48" s="429"/>
    </row>
    <row r="49" spans="1:10" s="49" customFormat="1" ht="13.5">
      <c r="A49" s="648" t="s">
        <v>353</v>
      </c>
      <c r="B49" s="104">
        <v>701</v>
      </c>
      <c r="C49" s="43" t="s">
        <v>35</v>
      </c>
      <c r="D49" s="43" t="s">
        <v>10</v>
      </c>
      <c r="E49" s="382" t="s">
        <v>403</v>
      </c>
      <c r="F49" s="379" t="s">
        <v>189</v>
      </c>
      <c r="G49" s="43" t="s">
        <v>354</v>
      </c>
      <c r="H49" s="547">
        <v>2340</v>
      </c>
      <c r="I49" s="215"/>
      <c r="J49" s="429"/>
    </row>
    <row r="50" spans="1:10" s="23" customFormat="1" ht="25.5">
      <c r="A50" s="690" t="s">
        <v>98</v>
      </c>
      <c r="B50" s="104">
        <v>701</v>
      </c>
      <c r="C50" s="43" t="s">
        <v>35</v>
      </c>
      <c r="D50" s="43" t="s">
        <v>10</v>
      </c>
      <c r="E50" s="382" t="s">
        <v>403</v>
      </c>
      <c r="F50" s="379" t="s">
        <v>189</v>
      </c>
      <c r="G50" s="43" t="s">
        <v>99</v>
      </c>
      <c r="H50" s="547">
        <v>2340</v>
      </c>
      <c r="I50" s="216"/>
      <c r="J50" s="425"/>
    </row>
    <row r="51" spans="1:10" s="23" customFormat="1" ht="12.75">
      <c r="A51" s="688" t="s">
        <v>357</v>
      </c>
      <c r="B51" s="692">
        <v>701</v>
      </c>
      <c r="C51" s="43" t="s">
        <v>35</v>
      </c>
      <c r="D51" s="43" t="s">
        <v>10</v>
      </c>
      <c r="E51" s="382" t="s">
        <v>403</v>
      </c>
      <c r="F51" s="379" t="s">
        <v>189</v>
      </c>
      <c r="G51" s="43" t="s">
        <v>358</v>
      </c>
      <c r="H51" s="547">
        <v>10</v>
      </c>
      <c r="I51" s="222"/>
      <c r="J51" s="426"/>
    </row>
    <row r="52" spans="1:10" s="23" customFormat="1" ht="12.75">
      <c r="A52" s="689" t="s">
        <v>65</v>
      </c>
      <c r="B52" s="104">
        <v>701</v>
      </c>
      <c r="C52" s="43" t="s">
        <v>35</v>
      </c>
      <c r="D52" s="43" t="s">
        <v>10</v>
      </c>
      <c r="E52" s="382" t="s">
        <v>403</v>
      </c>
      <c r="F52" s="379" t="s">
        <v>189</v>
      </c>
      <c r="G52" s="43" t="s">
        <v>66</v>
      </c>
      <c r="H52" s="547">
        <v>10</v>
      </c>
      <c r="I52" s="222"/>
      <c r="J52" s="426"/>
    </row>
    <row r="53" spans="1:10" s="23" customFormat="1" ht="38.25">
      <c r="A53" s="315" t="s">
        <v>303</v>
      </c>
      <c r="B53" s="483">
        <v>701</v>
      </c>
      <c r="C53" s="155" t="s">
        <v>35</v>
      </c>
      <c r="D53" s="155" t="s">
        <v>10</v>
      </c>
      <c r="E53" s="375" t="s">
        <v>304</v>
      </c>
      <c r="F53" s="176" t="s">
        <v>78</v>
      </c>
      <c r="G53" s="196"/>
      <c r="H53" s="546">
        <v>2</v>
      </c>
      <c r="I53" s="222"/>
      <c r="J53" s="426"/>
    </row>
    <row r="54" spans="1:10" s="23" customFormat="1" ht="27">
      <c r="A54" s="531" t="s">
        <v>310</v>
      </c>
      <c r="B54" s="483">
        <v>701</v>
      </c>
      <c r="C54" s="155" t="s">
        <v>35</v>
      </c>
      <c r="D54" s="155" t="s">
        <v>10</v>
      </c>
      <c r="E54" s="376" t="s">
        <v>430</v>
      </c>
      <c r="F54" s="377" t="s">
        <v>78</v>
      </c>
      <c r="G54" s="82"/>
      <c r="H54" s="545">
        <v>2</v>
      </c>
      <c r="I54" s="222"/>
      <c r="J54" s="426"/>
    </row>
    <row r="55" spans="1:10" s="23" customFormat="1" ht="13.5">
      <c r="A55" s="676" t="s">
        <v>337</v>
      </c>
      <c r="B55" s="483">
        <v>701</v>
      </c>
      <c r="C55" s="155" t="s">
        <v>35</v>
      </c>
      <c r="D55" s="155" t="s">
        <v>10</v>
      </c>
      <c r="E55" s="376" t="s">
        <v>430</v>
      </c>
      <c r="F55" s="377" t="s">
        <v>222</v>
      </c>
      <c r="G55" s="82"/>
      <c r="H55" s="545">
        <v>2</v>
      </c>
      <c r="I55" s="222"/>
      <c r="J55" s="426"/>
    </row>
    <row r="56" spans="1:10" s="23" customFormat="1" ht="12.75">
      <c r="A56" s="648" t="s">
        <v>353</v>
      </c>
      <c r="B56" s="104">
        <v>701</v>
      </c>
      <c r="C56" s="43" t="s">
        <v>35</v>
      </c>
      <c r="D56" s="43" t="s">
        <v>10</v>
      </c>
      <c r="E56" s="378" t="s">
        <v>430</v>
      </c>
      <c r="F56" s="379" t="s">
        <v>222</v>
      </c>
      <c r="G56" s="83" t="s">
        <v>354</v>
      </c>
      <c r="H56" s="547">
        <v>2</v>
      </c>
      <c r="I56" s="222"/>
      <c r="J56" s="426"/>
    </row>
    <row r="57" spans="1:10" s="23" customFormat="1" ht="25.5">
      <c r="A57" s="311" t="s">
        <v>98</v>
      </c>
      <c r="B57" s="104">
        <v>701</v>
      </c>
      <c r="C57" s="43" t="s">
        <v>35</v>
      </c>
      <c r="D57" s="43" t="s">
        <v>10</v>
      </c>
      <c r="E57" s="378" t="s">
        <v>430</v>
      </c>
      <c r="F57" s="379" t="s">
        <v>222</v>
      </c>
      <c r="G57" s="83" t="s">
        <v>99</v>
      </c>
      <c r="H57" s="547">
        <v>2</v>
      </c>
      <c r="I57" s="222"/>
      <c r="J57" s="426"/>
    </row>
    <row r="58" spans="1:10" s="68" customFormat="1" ht="38.25">
      <c r="A58" s="326" t="s">
        <v>64</v>
      </c>
      <c r="B58" s="87">
        <v>701</v>
      </c>
      <c r="C58" s="34" t="s">
        <v>35</v>
      </c>
      <c r="D58" s="34" t="s">
        <v>39</v>
      </c>
      <c r="E58" s="1208"/>
      <c r="F58" s="1209"/>
      <c r="G58" s="34"/>
      <c r="H58" s="544">
        <v>1776.2</v>
      </c>
      <c r="I58" s="229"/>
      <c r="J58" s="427"/>
    </row>
    <row r="59" spans="1:10" s="41" customFormat="1" ht="40.5">
      <c r="A59" s="392" t="s">
        <v>175</v>
      </c>
      <c r="B59" s="155" t="s">
        <v>90</v>
      </c>
      <c r="C59" s="155" t="s">
        <v>35</v>
      </c>
      <c r="D59" s="371" t="s">
        <v>39</v>
      </c>
      <c r="E59" s="371" t="s">
        <v>190</v>
      </c>
      <c r="F59" s="372" t="s">
        <v>78</v>
      </c>
      <c r="G59" s="155"/>
      <c r="H59" s="546">
        <v>1776.2</v>
      </c>
      <c r="I59" s="226"/>
      <c r="J59" s="448"/>
    </row>
    <row r="60" spans="1:10" s="41" customFormat="1" ht="25.5">
      <c r="A60" s="646" t="s">
        <v>400</v>
      </c>
      <c r="B60" s="155" t="s">
        <v>90</v>
      </c>
      <c r="C60" s="155" t="s">
        <v>35</v>
      </c>
      <c r="D60" s="371" t="s">
        <v>39</v>
      </c>
      <c r="E60" s="371" t="s">
        <v>401</v>
      </c>
      <c r="F60" s="372" t="s">
        <v>78</v>
      </c>
      <c r="G60" s="155"/>
      <c r="H60" s="546">
        <v>1776.2</v>
      </c>
      <c r="I60" s="226"/>
      <c r="J60" s="448"/>
    </row>
    <row r="61" spans="1:10" s="23" customFormat="1" ht="13.5">
      <c r="A61" s="310" t="s">
        <v>91</v>
      </c>
      <c r="B61" s="25" t="s">
        <v>90</v>
      </c>
      <c r="C61" s="42" t="s">
        <v>35</v>
      </c>
      <c r="D61" s="42" t="s">
        <v>39</v>
      </c>
      <c r="E61" s="373" t="s">
        <v>413</v>
      </c>
      <c r="F61" s="374" t="s">
        <v>78</v>
      </c>
      <c r="G61" s="42"/>
      <c r="H61" s="545">
        <v>1776.2</v>
      </c>
      <c r="I61" s="222"/>
      <c r="J61" s="426"/>
    </row>
    <row r="62" spans="1:10" s="23" customFormat="1" ht="13.5">
      <c r="A62" s="649" t="s">
        <v>335</v>
      </c>
      <c r="B62" s="25" t="s">
        <v>90</v>
      </c>
      <c r="C62" s="42" t="s">
        <v>35</v>
      </c>
      <c r="D62" s="42" t="s">
        <v>39</v>
      </c>
      <c r="E62" s="376" t="s">
        <v>413</v>
      </c>
      <c r="F62" s="377" t="s">
        <v>187</v>
      </c>
      <c r="G62" s="30"/>
      <c r="H62" s="545">
        <v>1622.2</v>
      </c>
      <c r="I62" s="222"/>
      <c r="J62" s="426"/>
    </row>
    <row r="63" spans="1:10" s="23" customFormat="1" ht="51">
      <c r="A63" s="683" t="s">
        <v>355</v>
      </c>
      <c r="B63" s="30" t="s">
        <v>90</v>
      </c>
      <c r="C63" s="43" t="s">
        <v>35</v>
      </c>
      <c r="D63" s="43" t="s">
        <v>39</v>
      </c>
      <c r="E63" s="378" t="s">
        <v>413</v>
      </c>
      <c r="F63" s="379" t="s">
        <v>187</v>
      </c>
      <c r="G63" s="30" t="s">
        <v>356</v>
      </c>
      <c r="H63" s="547">
        <v>1622.2</v>
      </c>
      <c r="I63" s="222"/>
      <c r="J63" s="426"/>
    </row>
    <row r="64" spans="1:10" s="23" customFormat="1" ht="25.5">
      <c r="A64" s="309" t="s">
        <v>96</v>
      </c>
      <c r="B64" s="30" t="s">
        <v>90</v>
      </c>
      <c r="C64" s="43" t="s">
        <v>35</v>
      </c>
      <c r="D64" s="43" t="s">
        <v>39</v>
      </c>
      <c r="E64" s="378" t="s">
        <v>413</v>
      </c>
      <c r="F64" s="379" t="s">
        <v>187</v>
      </c>
      <c r="G64" s="30" t="s">
        <v>97</v>
      </c>
      <c r="H64" s="547">
        <v>1622.2</v>
      </c>
      <c r="I64" s="222"/>
      <c r="J64" s="426"/>
    </row>
    <row r="65" spans="1:10" s="23" customFormat="1" ht="27">
      <c r="A65" s="310" t="s">
        <v>188</v>
      </c>
      <c r="B65" s="25" t="s">
        <v>90</v>
      </c>
      <c r="C65" s="42" t="s">
        <v>35</v>
      </c>
      <c r="D65" s="42" t="s">
        <v>39</v>
      </c>
      <c r="E65" s="376" t="s">
        <v>413</v>
      </c>
      <c r="F65" s="377" t="s">
        <v>189</v>
      </c>
      <c r="G65" s="30"/>
      <c r="H65" s="545">
        <v>154</v>
      </c>
      <c r="I65" s="222"/>
      <c r="J65" s="426"/>
    </row>
    <row r="66" spans="1:10" s="23" customFormat="1" ht="12.75">
      <c r="A66" s="648" t="s">
        <v>353</v>
      </c>
      <c r="B66" s="30" t="s">
        <v>90</v>
      </c>
      <c r="C66" s="43" t="s">
        <v>35</v>
      </c>
      <c r="D66" s="43" t="s">
        <v>39</v>
      </c>
      <c r="E66" s="378" t="s">
        <v>413</v>
      </c>
      <c r="F66" s="379" t="s">
        <v>189</v>
      </c>
      <c r="G66" s="30" t="s">
        <v>354</v>
      </c>
      <c r="H66" s="547">
        <v>154</v>
      </c>
      <c r="I66" s="222"/>
      <c r="J66" s="426"/>
    </row>
    <row r="67" spans="1:10" s="23" customFormat="1" ht="25.5">
      <c r="A67" s="580" t="s">
        <v>98</v>
      </c>
      <c r="B67" s="30" t="s">
        <v>90</v>
      </c>
      <c r="C67" s="43" t="s">
        <v>35</v>
      </c>
      <c r="D67" s="43" t="s">
        <v>39</v>
      </c>
      <c r="E67" s="378" t="s">
        <v>413</v>
      </c>
      <c r="F67" s="379" t="s">
        <v>189</v>
      </c>
      <c r="G67" s="30" t="s">
        <v>99</v>
      </c>
      <c r="H67" s="547">
        <v>154</v>
      </c>
      <c r="I67" s="222"/>
      <c r="J67" s="426"/>
    </row>
    <row r="68" spans="1:10" s="23" customFormat="1" ht="14.25">
      <c r="A68" s="307" t="s">
        <v>11</v>
      </c>
      <c r="B68" s="87">
        <v>701</v>
      </c>
      <c r="C68" s="34" t="s">
        <v>35</v>
      </c>
      <c r="D68" s="34" t="s">
        <v>42</v>
      </c>
      <c r="E68" s="1208"/>
      <c r="F68" s="1209"/>
      <c r="G68" s="34"/>
      <c r="H68" s="544">
        <v>87.8</v>
      </c>
      <c r="I68" s="217" t="e">
        <f>#REF!</f>
        <v>#REF!</v>
      </c>
      <c r="J68" s="428" t="e">
        <f>I68/H68</f>
        <v>#REF!</v>
      </c>
    </row>
    <row r="69" spans="1:10" s="44" customFormat="1" ht="12.75">
      <c r="A69" s="522" t="s">
        <v>338</v>
      </c>
      <c r="B69" s="155" t="s">
        <v>90</v>
      </c>
      <c r="C69" s="155" t="s">
        <v>35</v>
      </c>
      <c r="D69" s="371" t="s">
        <v>42</v>
      </c>
      <c r="E69" s="371" t="s">
        <v>334</v>
      </c>
      <c r="F69" s="372" t="s">
        <v>78</v>
      </c>
      <c r="G69" s="155"/>
      <c r="H69" s="546">
        <v>87.8</v>
      </c>
      <c r="I69" s="218"/>
      <c r="J69" s="431"/>
    </row>
    <row r="70" spans="1:10" s="44" customFormat="1" ht="13.5">
      <c r="A70" s="310" t="s">
        <v>11</v>
      </c>
      <c r="B70" s="247">
        <v>701</v>
      </c>
      <c r="C70" s="42" t="s">
        <v>35</v>
      </c>
      <c r="D70" s="42" t="s">
        <v>42</v>
      </c>
      <c r="E70" s="373" t="s">
        <v>339</v>
      </c>
      <c r="F70" s="377" t="s">
        <v>78</v>
      </c>
      <c r="G70" s="155"/>
      <c r="H70" s="546">
        <v>87.8</v>
      </c>
      <c r="I70" s="218"/>
      <c r="J70" s="431"/>
    </row>
    <row r="71" spans="1:10" s="44" customFormat="1" ht="13.5">
      <c r="A71" s="694" t="s">
        <v>12</v>
      </c>
      <c r="B71" s="247">
        <v>701</v>
      </c>
      <c r="C71" s="42" t="s">
        <v>35</v>
      </c>
      <c r="D71" s="42" t="s">
        <v>42</v>
      </c>
      <c r="E71" s="373" t="s">
        <v>339</v>
      </c>
      <c r="F71" s="377" t="s">
        <v>342</v>
      </c>
      <c r="G71" s="155"/>
      <c r="H71" s="545">
        <v>87.8</v>
      </c>
      <c r="I71" s="218"/>
      <c r="J71" s="431"/>
    </row>
    <row r="72" spans="1:10" s="44" customFormat="1" ht="12.75">
      <c r="A72" s="688" t="s">
        <v>357</v>
      </c>
      <c r="B72" s="14">
        <v>701</v>
      </c>
      <c r="C72" s="30" t="s">
        <v>35</v>
      </c>
      <c r="D72" s="30" t="s">
        <v>42</v>
      </c>
      <c r="E72" s="382" t="s">
        <v>339</v>
      </c>
      <c r="F72" s="379" t="s">
        <v>342</v>
      </c>
      <c r="G72" s="43" t="s">
        <v>358</v>
      </c>
      <c r="H72" s="547">
        <v>87.8</v>
      </c>
      <c r="I72" s="218"/>
      <c r="J72" s="431"/>
    </row>
    <row r="73" spans="1:10" s="23" customFormat="1" ht="12.75">
      <c r="A73" s="695" t="s">
        <v>67</v>
      </c>
      <c r="B73" s="12">
        <v>701</v>
      </c>
      <c r="C73" s="30" t="s">
        <v>35</v>
      </c>
      <c r="D73" s="30" t="s">
        <v>42</v>
      </c>
      <c r="E73" s="382" t="s">
        <v>339</v>
      </c>
      <c r="F73" s="379" t="s">
        <v>342</v>
      </c>
      <c r="G73" s="30" t="s">
        <v>68</v>
      </c>
      <c r="H73" s="547">
        <v>87.8</v>
      </c>
      <c r="I73" s="216" t="e">
        <v>#REF!</v>
      </c>
      <c r="J73" s="425" t="e">
        <f>I73/H73</f>
        <v>#REF!</v>
      </c>
    </row>
    <row r="74" spans="1:10" s="41" customFormat="1" ht="14.25">
      <c r="A74" s="307" t="s">
        <v>13</v>
      </c>
      <c r="B74" s="87">
        <v>701</v>
      </c>
      <c r="C74" s="34" t="s">
        <v>35</v>
      </c>
      <c r="D74" s="34" t="s">
        <v>48</v>
      </c>
      <c r="E74" s="1208"/>
      <c r="F74" s="1209"/>
      <c r="G74" s="34"/>
      <c r="H74" s="544">
        <v>4110.1</v>
      </c>
      <c r="I74" s="217" t="e">
        <f>#REF!+#REF!+#REF!+#REF!+#REF!</f>
        <v>#REF!</v>
      </c>
      <c r="J74" s="428" t="e">
        <f>I74/H74</f>
        <v>#REF!</v>
      </c>
    </row>
    <row r="75" spans="1:10" s="44" customFormat="1" ht="40.5">
      <c r="A75" s="392" t="s">
        <v>175</v>
      </c>
      <c r="B75" s="401">
        <v>701</v>
      </c>
      <c r="C75" s="42" t="s">
        <v>35</v>
      </c>
      <c r="D75" s="42" t="s">
        <v>48</v>
      </c>
      <c r="E75" s="383" t="s">
        <v>190</v>
      </c>
      <c r="F75" s="281" t="s">
        <v>78</v>
      </c>
      <c r="G75" s="42"/>
      <c r="H75" s="545">
        <v>1814.8</v>
      </c>
      <c r="I75" s="399"/>
      <c r="J75" s="432"/>
    </row>
    <row r="76" spans="1:10" s="41" customFormat="1" ht="25.5">
      <c r="A76" s="646" t="s">
        <v>400</v>
      </c>
      <c r="B76" s="155" t="s">
        <v>90</v>
      </c>
      <c r="C76" s="155" t="s">
        <v>35</v>
      </c>
      <c r="D76" s="371" t="s">
        <v>48</v>
      </c>
      <c r="E76" s="371" t="s">
        <v>401</v>
      </c>
      <c r="F76" s="372" t="s">
        <v>78</v>
      </c>
      <c r="G76" s="155"/>
      <c r="H76" s="546">
        <v>1637.8</v>
      </c>
      <c r="I76" s="226"/>
      <c r="J76" s="448"/>
    </row>
    <row r="77" spans="1:10" s="44" customFormat="1" ht="27">
      <c r="A77" s="392" t="s">
        <v>594</v>
      </c>
      <c r="B77" s="401">
        <v>701</v>
      </c>
      <c r="C77" s="42" t="s">
        <v>35</v>
      </c>
      <c r="D77" s="42" t="s">
        <v>48</v>
      </c>
      <c r="E77" s="373" t="s">
        <v>401</v>
      </c>
      <c r="F77" s="374" t="s">
        <v>148</v>
      </c>
      <c r="G77" s="42"/>
      <c r="H77" s="545">
        <v>555.7</v>
      </c>
      <c r="I77" s="399"/>
      <c r="J77" s="432"/>
    </row>
    <row r="78" spans="1:10" s="44" customFormat="1" ht="51">
      <c r="A78" s="683" t="s">
        <v>355</v>
      </c>
      <c r="B78" s="402">
        <v>701</v>
      </c>
      <c r="C78" s="43" t="s">
        <v>35</v>
      </c>
      <c r="D78" s="43" t="s">
        <v>48</v>
      </c>
      <c r="E78" s="382" t="s">
        <v>401</v>
      </c>
      <c r="F78" s="379" t="s">
        <v>148</v>
      </c>
      <c r="G78" s="43" t="s">
        <v>356</v>
      </c>
      <c r="H78" s="547">
        <v>555.7</v>
      </c>
      <c r="I78" s="399"/>
      <c r="J78" s="432"/>
    </row>
    <row r="79" spans="1:10" s="44" customFormat="1" ht="25.5">
      <c r="A79" s="311" t="s">
        <v>96</v>
      </c>
      <c r="B79" s="402">
        <v>701</v>
      </c>
      <c r="C79" s="43" t="s">
        <v>35</v>
      </c>
      <c r="D79" s="43" t="s">
        <v>48</v>
      </c>
      <c r="E79" s="382" t="s">
        <v>401</v>
      </c>
      <c r="F79" s="379" t="s">
        <v>148</v>
      </c>
      <c r="G79" s="43" t="s">
        <v>97</v>
      </c>
      <c r="H79" s="547">
        <v>555.7</v>
      </c>
      <c r="I79" s="399"/>
      <c r="J79" s="432"/>
    </row>
    <row r="80" spans="1:10" s="41" customFormat="1" ht="27">
      <c r="A80" s="392" t="s">
        <v>583</v>
      </c>
      <c r="B80" s="401">
        <v>701</v>
      </c>
      <c r="C80" s="42" t="s">
        <v>35</v>
      </c>
      <c r="D80" s="42" t="s">
        <v>48</v>
      </c>
      <c r="E80" s="373" t="s">
        <v>401</v>
      </c>
      <c r="F80" s="374" t="s">
        <v>83</v>
      </c>
      <c r="G80" s="42"/>
      <c r="H80" s="545">
        <v>1082.1</v>
      </c>
      <c r="I80" s="218"/>
      <c r="J80" s="431"/>
    </row>
    <row r="81" spans="1:10" s="41" customFormat="1" ht="51">
      <c r="A81" s="683" t="s">
        <v>355</v>
      </c>
      <c r="B81" s="402">
        <v>701</v>
      </c>
      <c r="C81" s="43" t="s">
        <v>35</v>
      </c>
      <c r="D81" s="43" t="s">
        <v>48</v>
      </c>
      <c r="E81" s="382" t="s">
        <v>401</v>
      </c>
      <c r="F81" s="379" t="s">
        <v>83</v>
      </c>
      <c r="G81" s="43" t="s">
        <v>356</v>
      </c>
      <c r="H81" s="547">
        <v>984.6</v>
      </c>
      <c r="I81" s="218"/>
      <c r="J81" s="431"/>
    </row>
    <row r="82" spans="1:10" s="41" customFormat="1" ht="25.5">
      <c r="A82" s="311" t="s">
        <v>96</v>
      </c>
      <c r="B82" s="402">
        <v>701</v>
      </c>
      <c r="C82" s="43" t="s">
        <v>35</v>
      </c>
      <c r="D82" s="43" t="s">
        <v>48</v>
      </c>
      <c r="E82" s="382" t="s">
        <v>401</v>
      </c>
      <c r="F82" s="379" t="s">
        <v>83</v>
      </c>
      <c r="G82" s="43" t="s">
        <v>97</v>
      </c>
      <c r="H82" s="547">
        <v>984.6</v>
      </c>
      <c r="I82" s="218"/>
      <c r="J82" s="431"/>
    </row>
    <row r="83" spans="1:10" s="41" customFormat="1" ht="12.75">
      <c r="A83" s="648" t="s">
        <v>353</v>
      </c>
      <c r="B83" s="402">
        <v>701</v>
      </c>
      <c r="C83" s="43" t="s">
        <v>35</v>
      </c>
      <c r="D83" s="43" t="s">
        <v>48</v>
      </c>
      <c r="E83" s="382" t="s">
        <v>401</v>
      </c>
      <c r="F83" s="379" t="s">
        <v>83</v>
      </c>
      <c r="G83" s="43" t="s">
        <v>354</v>
      </c>
      <c r="H83" s="547">
        <v>97.5</v>
      </c>
      <c r="I83" s="218"/>
      <c r="J83" s="431"/>
    </row>
    <row r="84" spans="1:10" s="41" customFormat="1" ht="25.5">
      <c r="A84" s="311" t="s">
        <v>98</v>
      </c>
      <c r="B84" s="402">
        <v>701</v>
      </c>
      <c r="C84" s="43" t="s">
        <v>35</v>
      </c>
      <c r="D84" s="43" t="s">
        <v>48</v>
      </c>
      <c r="E84" s="382" t="s">
        <v>401</v>
      </c>
      <c r="F84" s="379" t="s">
        <v>83</v>
      </c>
      <c r="G84" s="43" t="s">
        <v>99</v>
      </c>
      <c r="H84" s="547">
        <v>97.5</v>
      </c>
      <c r="I84" s="218"/>
      <c r="J84" s="431"/>
    </row>
    <row r="85" spans="1:10" s="44" customFormat="1" ht="27" hidden="1">
      <c r="A85" s="392" t="s">
        <v>233</v>
      </c>
      <c r="B85" s="401">
        <v>701</v>
      </c>
      <c r="C85" s="42" t="s">
        <v>35</v>
      </c>
      <c r="D85" s="42" t="s">
        <v>48</v>
      </c>
      <c r="E85" s="376" t="s">
        <v>405</v>
      </c>
      <c r="F85" s="377" t="s">
        <v>78</v>
      </c>
      <c r="G85" s="42"/>
      <c r="H85" s="545">
        <v>0</v>
      </c>
      <c r="I85" s="399"/>
      <c r="J85" s="432"/>
    </row>
    <row r="86" spans="1:10" s="41" customFormat="1" ht="27" hidden="1">
      <c r="A86" s="310" t="s">
        <v>575</v>
      </c>
      <c r="B86" s="401">
        <v>701</v>
      </c>
      <c r="C86" s="42" t="s">
        <v>35</v>
      </c>
      <c r="D86" s="373" t="s">
        <v>48</v>
      </c>
      <c r="E86" s="376" t="s">
        <v>405</v>
      </c>
      <c r="F86" s="374" t="s">
        <v>128</v>
      </c>
      <c r="G86" s="374"/>
      <c r="H86" s="549">
        <v>0</v>
      </c>
      <c r="I86" s="218"/>
      <c r="J86" s="431"/>
    </row>
    <row r="87" spans="1:10" s="41" customFormat="1" ht="38.25" hidden="1">
      <c r="A87" s="683" t="s">
        <v>355</v>
      </c>
      <c r="B87" s="402">
        <v>701</v>
      </c>
      <c r="C87" s="43" t="s">
        <v>35</v>
      </c>
      <c r="D87" s="382" t="s">
        <v>48</v>
      </c>
      <c r="E87" s="378" t="s">
        <v>405</v>
      </c>
      <c r="F87" s="385" t="s">
        <v>128</v>
      </c>
      <c r="G87" s="385" t="s">
        <v>356</v>
      </c>
      <c r="H87" s="575">
        <v>0</v>
      </c>
      <c r="I87" s="684"/>
      <c r="J87" s="685"/>
    </row>
    <row r="88" spans="1:10" s="41" customFormat="1" ht="13.5" hidden="1">
      <c r="A88" s="311" t="s">
        <v>96</v>
      </c>
      <c r="B88" s="402">
        <v>701</v>
      </c>
      <c r="C88" s="43" t="s">
        <v>35</v>
      </c>
      <c r="D88" s="382" t="s">
        <v>48</v>
      </c>
      <c r="E88" s="378" t="s">
        <v>405</v>
      </c>
      <c r="F88" s="385" t="s">
        <v>128</v>
      </c>
      <c r="G88" s="43" t="s">
        <v>97</v>
      </c>
      <c r="H88" s="575">
        <v>0</v>
      </c>
      <c r="I88" s="373" t="s">
        <v>80</v>
      </c>
      <c r="J88" s="686" t="s">
        <v>128</v>
      </c>
    </row>
    <row r="89" spans="1:10" s="41" customFormat="1" ht="13.5" hidden="1">
      <c r="A89" s="648" t="s">
        <v>353</v>
      </c>
      <c r="B89" s="402">
        <v>701</v>
      </c>
      <c r="C89" s="43" t="s">
        <v>35</v>
      </c>
      <c r="D89" s="382" t="s">
        <v>48</v>
      </c>
      <c r="E89" s="378" t="s">
        <v>405</v>
      </c>
      <c r="F89" s="385" t="s">
        <v>128</v>
      </c>
      <c r="G89" s="43" t="s">
        <v>354</v>
      </c>
      <c r="H89" s="575">
        <v>0</v>
      </c>
      <c r="I89" s="686"/>
      <c r="J89" s="686"/>
    </row>
    <row r="90" spans="1:10" s="41" customFormat="1" ht="25.5" hidden="1">
      <c r="A90" s="311" t="s">
        <v>98</v>
      </c>
      <c r="B90" s="402">
        <v>701</v>
      </c>
      <c r="C90" s="43" t="s">
        <v>35</v>
      </c>
      <c r="D90" s="382" t="s">
        <v>48</v>
      </c>
      <c r="E90" s="378" t="s">
        <v>405</v>
      </c>
      <c r="F90" s="385" t="s">
        <v>128</v>
      </c>
      <c r="G90" s="43" t="s">
        <v>99</v>
      </c>
      <c r="H90" s="547">
        <v>0</v>
      </c>
      <c r="I90" s="218"/>
      <c r="J90" s="431"/>
    </row>
    <row r="91" spans="1:10" s="41" customFormat="1" ht="27" hidden="1">
      <c r="A91" s="314" t="s">
        <v>589</v>
      </c>
      <c r="B91" s="401">
        <v>701</v>
      </c>
      <c r="C91" s="42" t="s">
        <v>35</v>
      </c>
      <c r="D91" s="42" t="s">
        <v>48</v>
      </c>
      <c r="E91" s="376" t="s">
        <v>405</v>
      </c>
      <c r="F91" s="374" t="s">
        <v>181</v>
      </c>
      <c r="G91" s="42"/>
      <c r="H91" s="545">
        <v>0</v>
      </c>
      <c r="I91" s="218"/>
      <c r="J91" s="431"/>
    </row>
    <row r="92" spans="1:10" s="41" customFormat="1" ht="38.25" hidden="1">
      <c r="A92" s="683" t="s">
        <v>355</v>
      </c>
      <c r="B92" s="402">
        <v>701</v>
      </c>
      <c r="C92" s="43" t="s">
        <v>35</v>
      </c>
      <c r="D92" s="43" t="s">
        <v>48</v>
      </c>
      <c r="E92" s="378" t="s">
        <v>405</v>
      </c>
      <c r="F92" s="379" t="s">
        <v>181</v>
      </c>
      <c r="G92" s="43" t="s">
        <v>356</v>
      </c>
      <c r="H92" s="547">
        <v>0</v>
      </c>
      <c r="I92" s="684"/>
      <c r="J92" s="685"/>
    </row>
    <row r="93" spans="1:10" s="41" customFormat="1" ht="13.5" hidden="1">
      <c r="A93" s="311" t="s">
        <v>96</v>
      </c>
      <c r="B93" s="402">
        <v>701</v>
      </c>
      <c r="C93" s="43" t="s">
        <v>35</v>
      </c>
      <c r="D93" s="43" t="s">
        <v>48</v>
      </c>
      <c r="E93" s="378" t="s">
        <v>405</v>
      </c>
      <c r="F93" s="379" t="s">
        <v>181</v>
      </c>
      <c r="G93" s="43" t="s">
        <v>97</v>
      </c>
      <c r="H93" s="547">
        <v>0</v>
      </c>
      <c r="I93" s="373" t="s">
        <v>80</v>
      </c>
      <c r="J93" s="686" t="s">
        <v>128</v>
      </c>
    </row>
    <row r="94" spans="1:10" s="41" customFormat="1" ht="13.5" hidden="1">
      <c r="A94" s="648" t="s">
        <v>353</v>
      </c>
      <c r="B94" s="402">
        <v>701</v>
      </c>
      <c r="C94" s="43" t="s">
        <v>35</v>
      </c>
      <c r="D94" s="43" t="s">
        <v>48</v>
      </c>
      <c r="E94" s="378" t="s">
        <v>405</v>
      </c>
      <c r="F94" s="379" t="s">
        <v>181</v>
      </c>
      <c r="G94" s="43" t="s">
        <v>354</v>
      </c>
      <c r="H94" s="547">
        <v>0</v>
      </c>
      <c r="I94" s="373"/>
      <c r="J94" s="686"/>
    </row>
    <row r="95" spans="1:10" s="41" customFormat="1" ht="25.5" hidden="1">
      <c r="A95" s="311" t="s">
        <v>98</v>
      </c>
      <c r="B95" s="402">
        <v>701</v>
      </c>
      <c r="C95" s="43" t="s">
        <v>35</v>
      </c>
      <c r="D95" s="43" t="s">
        <v>48</v>
      </c>
      <c r="E95" s="378" t="s">
        <v>405</v>
      </c>
      <c r="F95" s="379" t="s">
        <v>181</v>
      </c>
      <c r="G95" s="43" t="s">
        <v>99</v>
      </c>
      <c r="H95" s="547">
        <v>0</v>
      </c>
      <c r="I95" s="373" t="s">
        <v>80</v>
      </c>
      <c r="J95" s="686" t="s">
        <v>128</v>
      </c>
    </row>
    <row r="96" spans="1:10" s="346" customFormat="1" ht="27" hidden="1">
      <c r="A96" s="310" t="s">
        <v>228</v>
      </c>
      <c r="B96" s="82" t="s">
        <v>90</v>
      </c>
      <c r="C96" s="82" t="s">
        <v>35</v>
      </c>
      <c r="D96" s="82" t="s">
        <v>48</v>
      </c>
      <c r="E96" s="376" t="s">
        <v>405</v>
      </c>
      <c r="F96" s="377" t="s">
        <v>155</v>
      </c>
      <c r="G96" s="83"/>
      <c r="H96" s="548">
        <v>0</v>
      </c>
      <c r="I96" s="403"/>
      <c r="J96" s="433"/>
    </row>
    <row r="97" spans="1:10" s="346" customFormat="1" ht="38.25" hidden="1">
      <c r="A97" s="683" t="s">
        <v>355</v>
      </c>
      <c r="B97" s="83" t="s">
        <v>90</v>
      </c>
      <c r="C97" s="83" t="s">
        <v>35</v>
      </c>
      <c r="D97" s="83" t="s">
        <v>48</v>
      </c>
      <c r="E97" s="378" t="s">
        <v>405</v>
      </c>
      <c r="F97" s="379" t="s">
        <v>155</v>
      </c>
      <c r="G97" s="83" t="s">
        <v>356</v>
      </c>
      <c r="H97" s="548">
        <v>0</v>
      </c>
      <c r="I97" s="403"/>
      <c r="J97" s="433"/>
    </row>
    <row r="98" spans="1:10" s="346" customFormat="1" ht="13.5" hidden="1">
      <c r="A98" s="311" t="s">
        <v>96</v>
      </c>
      <c r="B98" s="83" t="s">
        <v>90</v>
      </c>
      <c r="C98" s="83" t="s">
        <v>35</v>
      </c>
      <c r="D98" s="83" t="s">
        <v>48</v>
      </c>
      <c r="E98" s="378" t="s">
        <v>405</v>
      </c>
      <c r="F98" s="379" t="s">
        <v>155</v>
      </c>
      <c r="G98" s="83" t="s">
        <v>97</v>
      </c>
      <c r="H98" s="552">
        <v>0</v>
      </c>
      <c r="I98" s="403"/>
      <c r="J98" s="433"/>
    </row>
    <row r="99" spans="1:10" s="346" customFormat="1" ht="27" hidden="1">
      <c r="A99" s="310" t="s">
        <v>291</v>
      </c>
      <c r="B99" s="401">
        <v>701</v>
      </c>
      <c r="C99" s="42" t="s">
        <v>35</v>
      </c>
      <c r="D99" s="42" t="s">
        <v>48</v>
      </c>
      <c r="E99" s="376" t="s">
        <v>405</v>
      </c>
      <c r="F99" s="377" t="s">
        <v>183</v>
      </c>
      <c r="G99" s="42"/>
      <c r="H99" s="545">
        <v>0</v>
      </c>
      <c r="I99" s="403"/>
      <c r="J99" s="433"/>
    </row>
    <row r="100" spans="1:10" s="346" customFormat="1" ht="38.25" hidden="1">
      <c r="A100" s="683" t="s">
        <v>355</v>
      </c>
      <c r="B100" s="402">
        <v>701</v>
      </c>
      <c r="C100" s="43" t="s">
        <v>35</v>
      </c>
      <c r="D100" s="43" t="s">
        <v>48</v>
      </c>
      <c r="E100" s="378" t="s">
        <v>405</v>
      </c>
      <c r="F100" s="379" t="s">
        <v>183</v>
      </c>
      <c r="G100" s="43" t="s">
        <v>356</v>
      </c>
      <c r="H100" s="545">
        <v>0</v>
      </c>
      <c r="I100" s="403"/>
      <c r="J100" s="433"/>
    </row>
    <row r="101" spans="1:10" s="346" customFormat="1" ht="13.5" hidden="1">
      <c r="A101" s="311" t="s">
        <v>96</v>
      </c>
      <c r="B101" s="402">
        <v>701</v>
      </c>
      <c r="C101" s="43" t="s">
        <v>35</v>
      </c>
      <c r="D101" s="43" t="s">
        <v>48</v>
      </c>
      <c r="E101" s="378" t="s">
        <v>405</v>
      </c>
      <c r="F101" s="379" t="s">
        <v>183</v>
      </c>
      <c r="G101" s="43" t="s">
        <v>97</v>
      </c>
      <c r="H101" s="547">
        <v>0</v>
      </c>
      <c r="I101" s="403"/>
      <c r="J101" s="433"/>
    </row>
    <row r="102" spans="1:10" s="44" customFormat="1" ht="13.5">
      <c r="A102" s="392" t="s">
        <v>234</v>
      </c>
      <c r="B102" s="401">
        <v>701</v>
      </c>
      <c r="C102" s="42" t="s">
        <v>35</v>
      </c>
      <c r="D102" s="42" t="s">
        <v>48</v>
      </c>
      <c r="E102" s="376" t="s">
        <v>406</v>
      </c>
      <c r="F102" s="377" t="s">
        <v>78</v>
      </c>
      <c r="G102" s="42"/>
      <c r="H102" s="545">
        <v>20</v>
      </c>
      <c r="I102" s="399"/>
      <c r="J102" s="432"/>
    </row>
    <row r="103" spans="1:10" s="44" customFormat="1" ht="13.5">
      <c r="A103" s="676" t="s">
        <v>337</v>
      </c>
      <c r="B103" s="401">
        <v>701</v>
      </c>
      <c r="C103" s="42" t="s">
        <v>35</v>
      </c>
      <c r="D103" s="42" t="s">
        <v>48</v>
      </c>
      <c r="E103" s="376" t="s">
        <v>406</v>
      </c>
      <c r="F103" s="377" t="s">
        <v>222</v>
      </c>
      <c r="G103" s="42"/>
      <c r="H103" s="545">
        <v>20</v>
      </c>
      <c r="I103" s="399"/>
      <c r="J103" s="432"/>
    </row>
    <row r="104" spans="1:10" s="44" customFormat="1" ht="51">
      <c r="A104" s="683" t="s">
        <v>355</v>
      </c>
      <c r="B104" s="402">
        <v>701</v>
      </c>
      <c r="C104" s="43" t="s">
        <v>35</v>
      </c>
      <c r="D104" s="43" t="s">
        <v>48</v>
      </c>
      <c r="E104" s="378" t="s">
        <v>406</v>
      </c>
      <c r="F104" s="379" t="s">
        <v>222</v>
      </c>
      <c r="G104" s="43" t="s">
        <v>356</v>
      </c>
      <c r="H104" s="547">
        <v>10</v>
      </c>
      <c r="I104" s="399"/>
      <c r="J104" s="432"/>
    </row>
    <row r="105" spans="1:10" s="44" customFormat="1" ht="25.5">
      <c r="A105" s="311" t="s">
        <v>96</v>
      </c>
      <c r="B105" s="402">
        <v>701</v>
      </c>
      <c r="C105" s="43" t="s">
        <v>35</v>
      </c>
      <c r="D105" s="43" t="s">
        <v>48</v>
      </c>
      <c r="E105" s="378" t="s">
        <v>406</v>
      </c>
      <c r="F105" s="379" t="s">
        <v>222</v>
      </c>
      <c r="G105" s="43" t="s">
        <v>97</v>
      </c>
      <c r="H105" s="547">
        <v>10</v>
      </c>
      <c r="I105" s="399"/>
      <c r="J105" s="432"/>
    </row>
    <row r="106" spans="1:10" s="44" customFormat="1" ht="12.75">
      <c r="A106" s="648" t="s">
        <v>353</v>
      </c>
      <c r="B106" s="402">
        <v>701</v>
      </c>
      <c r="C106" s="43" t="s">
        <v>35</v>
      </c>
      <c r="D106" s="43" t="s">
        <v>48</v>
      </c>
      <c r="E106" s="378" t="s">
        <v>406</v>
      </c>
      <c r="F106" s="379" t="s">
        <v>222</v>
      </c>
      <c r="G106" s="43" t="s">
        <v>354</v>
      </c>
      <c r="H106" s="547">
        <v>10</v>
      </c>
      <c r="I106" s="399"/>
      <c r="J106" s="432"/>
    </row>
    <row r="107" spans="1:10" s="44" customFormat="1" ht="25.5">
      <c r="A107" s="311" t="s">
        <v>98</v>
      </c>
      <c r="B107" s="402">
        <v>701</v>
      </c>
      <c r="C107" s="43" t="s">
        <v>35</v>
      </c>
      <c r="D107" s="43" t="s">
        <v>48</v>
      </c>
      <c r="E107" s="378" t="s">
        <v>406</v>
      </c>
      <c r="F107" s="379" t="s">
        <v>222</v>
      </c>
      <c r="G107" s="43" t="s">
        <v>99</v>
      </c>
      <c r="H107" s="547">
        <v>10</v>
      </c>
      <c r="I107" s="399"/>
      <c r="J107" s="432"/>
    </row>
    <row r="108" spans="1:10" s="44" customFormat="1" ht="13.5">
      <c r="A108" s="392" t="s">
        <v>229</v>
      </c>
      <c r="B108" s="401">
        <v>701</v>
      </c>
      <c r="C108" s="42" t="s">
        <v>35</v>
      </c>
      <c r="D108" s="42" t="s">
        <v>48</v>
      </c>
      <c r="E108" s="376" t="s">
        <v>407</v>
      </c>
      <c r="F108" s="377" t="s">
        <v>78</v>
      </c>
      <c r="G108" s="43"/>
      <c r="H108" s="545">
        <v>115</v>
      </c>
      <c r="I108" s="399"/>
      <c r="J108" s="432"/>
    </row>
    <row r="109" spans="1:10" s="44" customFormat="1" ht="13.5">
      <c r="A109" s="676" t="s">
        <v>337</v>
      </c>
      <c r="B109" s="401">
        <v>701</v>
      </c>
      <c r="C109" s="42" t="s">
        <v>35</v>
      </c>
      <c r="D109" s="42" t="s">
        <v>48</v>
      </c>
      <c r="E109" s="376" t="s">
        <v>407</v>
      </c>
      <c r="F109" s="377" t="s">
        <v>222</v>
      </c>
      <c r="G109" s="43"/>
      <c r="H109" s="545">
        <v>115</v>
      </c>
      <c r="I109" s="399"/>
      <c r="J109" s="432"/>
    </row>
    <row r="110" spans="1:10" s="44" customFormat="1" ht="12.75">
      <c r="A110" s="648" t="s">
        <v>353</v>
      </c>
      <c r="B110" s="402">
        <v>701</v>
      </c>
      <c r="C110" s="43" t="s">
        <v>35</v>
      </c>
      <c r="D110" s="43" t="s">
        <v>48</v>
      </c>
      <c r="E110" s="378" t="s">
        <v>407</v>
      </c>
      <c r="F110" s="379" t="s">
        <v>222</v>
      </c>
      <c r="G110" s="43" t="s">
        <v>354</v>
      </c>
      <c r="H110" s="547">
        <v>115</v>
      </c>
      <c r="I110" s="399"/>
      <c r="J110" s="432"/>
    </row>
    <row r="111" spans="1:10" s="44" customFormat="1" ht="25.5">
      <c r="A111" s="311" t="s">
        <v>98</v>
      </c>
      <c r="B111" s="402">
        <v>701</v>
      </c>
      <c r="C111" s="43" t="s">
        <v>35</v>
      </c>
      <c r="D111" s="43" t="s">
        <v>48</v>
      </c>
      <c r="E111" s="378" t="s">
        <v>407</v>
      </c>
      <c r="F111" s="379" t="s">
        <v>222</v>
      </c>
      <c r="G111" s="43" t="s">
        <v>99</v>
      </c>
      <c r="H111" s="547">
        <v>115</v>
      </c>
      <c r="I111" s="399"/>
      <c r="J111" s="432"/>
    </row>
    <row r="112" spans="1:10" s="44" customFormat="1" ht="13.5">
      <c r="A112" s="392" t="s">
        <v>230</v>
      </c>
      <c r="B112" s="401">
        <v>701</v>
      </c>
      <c r="C112" s="42" t="s">
        <v>35</v>
      </c>
      <c r="D112" s="42" t="s">
        <v>48</v>
      </c>
      <c r="E112" s="376" t="s">
        <v>408</v>
      </c>
      <c r="F112" s="377" t="s">
        <v>78</v>
      </c>
      <c r="G112" s="43"/>
      <c r="H112" s="545">
        <v>42</v>
      </c>
      <c r="I112" s="399"/>
      <c r="J112" s="432"/>
    </row>
    <row r="113" spans="1:10" s="44" customFormat="1" ht="13.5">
      <c r="A113" s="676" t="s">
        <v>337</v>
      </c>
      <c r="B113" s="401">
        <v>701</v>
      </c>
      <c r="C113" s="42" t="s">
        <v>35</v>
      </c>
      <c r="D113" s="42" t="s">
        <v>48</v>
      </c>
      <c r="E113" s="376" t="s">
        <v>408</v>
      </c>
      <c r="F113" s="377" t="s">
        <v>222</v>
      </c>
      <c r="G113" s="43"/>
      <c r="H113" s="545">
        <v>42</v>
      </c>
      <c r="I113" s="399"/>
      <c r="J113" s="432"/>
    </row>
    <row r="114" spans="1:10" s="44" customFormat="1" ht="12.75">
      <c r="A114" s="648" t="s">
        <v>353</v>
      </c>
      <c r="B114" s="402">
        <v>701</v>
      </c>
      <c r="C114" s="43" t="s">
        <v>35</v>
      </c>
      <c r="D114" s="43" t="s">
        <v>48</v>
      </c>
      <c r="E114" s="378" t="s">
        <v>408</v>
      </c>
      <c r="F114" s="379" t="s">
        <v>222</v>
      </c>
      <c r="G114" s="43" t="s">
        <v>354</v>
      </c>
      <c r="H114" s="547">
        <v>42</v>
      </c>
      <c r="I114" s="399"/>
      <c r="J114" s="432"/>
    </row>
    <row r="115" spans="1:10" s="44" customFormat="1" ht="25.5">
      <c r="A115" s="311" t="s">
        <v>98</v>
      </c>
      <c r="B115" s="402">
        <v>701</v>
      </c>
      <c r="C115" s="43" t="s">
        <v>35</v>
      </c>
      <c r="D115" s="43" t="s">
        <v>48</v>
      </c>
      <c r="E115" s="378" t="s">
        <v>408</v>
      </c>
      <c r="F115" s="379" t="s">
        <v>222</v>
      </c>
      <c r="G115" s="43" t="s">
        <v>99</v>
      </c>
      <c r="H115" s="547">
        <v>42</v>
      </c>
      <c r="I115" s="399"/>
      <c r="J115" s="432"/>
    </row>
    <row r="116" spans="1:10" s="23" customFormat="1" ht="38.25">
      <c r="A116" s="339" t="s">
        <v>180</v>
      </c>
      <c r="B116" s="155" t="s">
        <v>90</v>
      </c>
      <c r="C116" s="42" t="s">
        <v>35</v>
      </c>
      <c r="D116" s="42" t="s">
        <v>48</v>
      </c>
      <c r="E116" s="371" t="s">
        <v>281</v>
      </c>
      <c r="F116" s="372" t="s">
        <v>78</v>
      </c>
      <c r="G116" s="196"/>
      <c r="H116" s="551">
        <v>165</v>
      </c>
      <c r="I116" s="228"/>
      <c r="J116" s="443"/>
    </row>
    <row r="117" spans="1:10" s="23" customFormat="1" ht="13.5">
      <c r="A117" s="290" t="s">
        <v>270</v>
      </c>
      <c r="B117" s="155" t="s">
        <v>90</v>
      </c>
      <c r="C117" s="42" t="s">
        <v>35</v>
      </c>
      <c r="D117" s="42" t="s">
        <v>48</v>
      </c>
      <c r="E117" s="373" t="s">
        <v>425</v>
      </c>
      <c r="F117" s="374" t="s">
        <v>78</v>
      </c>
      <c r="G117" s="82"/>
      <c r="H117" s="548">
        <v>100</v>
      </c>
      <c r="I117" s="228"/>
      <c r="J117" s="443"/>
    </row>
    <row r="118" spans="1:10" s="23" customFormat="1" ht="13.5">
      <c r="A118" s="676" t="s">
        <v>337</v>
      </c>
      <c r="B118" s="155" t="s">
        <v>90</v>
      </c>
      <c r="C118" s="42" t="s">
        <v>35</v>
      </c>
      <c r="D118" s="42" t="s">
        <v>48</v>
      </c>
      <c r="E118" s="373" t="s">
        <v>425</v>
      </c>
      <c r="F118" s="374" t="s">
        <v>222</v>
      </c>
      <c r="G118" s="82"/>
      <c r="H118" s="548">
        <v>100</v>
      </c>
      <c r="I118" s="228"/>
      <c r="J118" s="443"/>
    </row>
    <row r="119" spans="1:10" s="23" customFormat="1" ht="12.75">
      <c r="A119" s="648" t="s">
        <v>359</v>
      </c>
      <c r="B119" s="43" t="s">
        <v>90</v>
      </c>
      <c r="C119" s="43" t="s">
        <v>35</v>
      </c>
      <c r="D119" s="43" t="s">
        <v>48</v>
      </c>
      <c r="E119" s="378" t="s">
        <v>425</v>
      </c>
      <c r="F119" s="385" t="s">
        <v>222</v>
      </c>
      <c r="G119" s="83" t="s">
        <v>360</v>
      </c>
      <c r="H119" s="552">
        <v>100</v>
      </c>
      <c r="I119" s="228"/>
      <c r="J119" s="443"/>
    </row>
    <row r="120" spans="1:10" s="23" customFormat="1" ht="25.5">
      <c r="A120" s="321" t="s">
        <v>100</v>
      </c>
      <c r="B120" s="43" t="s">
        <v>90</v>
      </c>
      <c r="C120" s="83" t="s">
        <v>35</v>
      </c>
      <c r="D120" s="83" t="s">
        <v>48</v>
      </c>
      <c r="E120" s="378" t="s">
        <v>425</v>
      </c>
      <c r="F120" s="385" t="s">
        <v>222</v>
      </c>
      <c r="G120" s="83" t="s">
        <v>101</v>
      </c>
      <c r="H120" s="552">
        <v>100</v>
      </c>
      <c r="I120" s="228"/>
      <c r="J120" s="443"/>
    </row>
    <row r="121" spans="1:10" s="23" customFormat="1" ht="27">
      <c r="A121" s="290" t="s">
        <v>271</v>
      </c>
      <c r="B121" s="42" t="s">
        <v>90</v>
      </c>
      <c r="C121" s="42" t="s">
        <v>35</v>
      </c>
      <c r="D121" s="42" t="s">
        <v>48</v>
      </c>
      <c r="E121" s="373" t="s">
        <v>426</v>
      </c>
      <c r="F121" s="374" t="s">
        <v>78</v>
      </c>
      <c r="G121" s="82"/>
      <c r="H121" s="548">
        <v>65</v>
      </c>
      <c r="I121" s="228"/>
      <c r="J121" s="443"/>
    </row>
    <row r="122" spans="1:10" s="23" customFormat="1" ht="13.5">
      <c r="A122" s="676" t="s">
        <v>337</v>
      </c>
      <c r="B122" s="42" t="s">
        <v>90</v>
      </c>
      <c r="C122" s="42" t="s">
        <v>35</v>
      </c>
      <c r="D122" s="42" t="s">
        <v>48</v>
      </c>
      <c r="E122" s="373" t="s">
        <v>426</v>
      </c>
      <c r="F122" s="374" t="s">
        <v>222</v>
      </c>
      <c r="G122" s="82"/>
      <c r="H122" s="548">
        <v>65</v>
      </c>
      <c r="I122" s="228"/>
      <c r="J122" s="443"/>
    </row>
    <row r="123" spans="1:10" s="23" customFormat="1" ht="12.75">
      <c r="A123" s="648" t="s">
        <v>353</v>
      </c>
      <c r="B123" s="43" t="s">
        <v>90</v>
      </c>
      <c r="C123" s="43" t="s">
        <v>35</v>
      </c>
      <c r="D123" s="43" t="s">
        <v>48</v>
      </c>
      <c r="E123" s="382" t="s">
        <v>426</v>
      </c>
      <c r="F123" s="379" t="s">
        <v>222</v>
      </c>
      <c r="G123" s="83" t="s">
        <v>354</v>
      </c>
      <c r="H123" s="552">
        <v>25</v>
      </c>
      <c r="I123" s="228"/>
      <c r="J123" s="443"/>
    </row>
    <row r="124" spans="1:10" s="23" customFormat="1" ht="25.5">
      <c r="A124" s="311" t="s">
        <v>98</v>
      </c>
      <c r="B124" s="43" t="s">
        <v>90</v>
      </c>
      <c r="C124" s="83" t="s">
        <v>35</v>
      </c>
      <c r="D124" s="83" t="s">
        <v>48</v>
      </c>
      <c r="E124" s="382" t="s">
        <v>426</v>
      </c>
      <c r="F124" s="379" t="s">
        <v>222</v>
      </c>
      <c r="G124" s="83" t="s">
        <v>99</v>
      </c>
      <c r="H124" s="552">
        <v>25</v>
      </c>
      <c r="I124" s="228"/>
      <c r="J124" s="443"/>
    </row>
    <row r="125" spans="1:10" s="23" customFormat="1" ht="12.75">
      <c r="A125" s="688" t="s">
        <v>357</v>
      </c>
      <c r="B125" s="43" t="s">
        <v>90</v>
      </c>
      <c r="C125" s="43" t="s">
        <v>35</v>
      </c>
      <c r="D125" s="43" t="s">
        <v>48</v>
      </c>
      <c r="E125" s="382" t="s">
        <v>426</v>
      </c>
      <c r="F125" s="379" t="s">
        <v>222</v>
      </c>
      <c r="G125" s="83" t="s">
        <v>358</v>
      </c>
      <c r="H125" s="552">
        <v>40</v>
      </c>
      <c r="I125" s="228"/>
      <c r="J125" s="443"/>
    </row>
    <row r="126" spans="1:10" s="23" customFormat="1" ht="38.25">
      <c r="A126" s="311" t="s">
        <v>159</v>
      </c>
      <c r="B126" s="43" t="s">
        <v>90</v>
      </c>
      <c r="C126" s="83" t="s">
        <v>35</v>
      </c>
      <c r="D126" s="83" t="s">
        <v>48</v>
      </c>
      <c r="E126" s="382" t="s">
        <v>426</v>
      </c>
      <c r="F126" s="379" t="s">
        <v>222</v>
      </c>
      <c r="G126" s="83" t="s">
        <v>70</v>
      </c>
      <c r="H126" s="552">
        <v>40</v>
      </c>
      <c r="I126" s="228"/>
      <c r="J126" s="443"/>
    </row>
    <row r="127" spans="1:10" s="44" customFormat="1" ht="38.25">
      <c r="A127" s="604" t="s">
        <v>409</v>
      </c>
      <c r="B127" s="722">
        <v>701</v>
      </c>
      <c r="C127" s="155" t="s">
        <v>35</v>
      </c>
      <c r="D127" s="155" t="s">
        <v>48</v>
      </c>
      <c r="E127" s="589" t="s">
        <v>410</v>
      </c>
      <c r="F127" s="145" t="s">
        <v>78</v>
      </c>
      <c r="G127" s="43"/>
      <c r="H127" s="546">
        <v>765.7</v>
      </c>
      <c r="I127" s="227"/>
      <c r="J127" s="442"/>
    </row>
    <row r="128" spans="1:10" s="44" customFormat="1" ht="13.5">
      <c r="A128" s="647" t="s">
        <v>412</v>
      </c>
      <c r="B128" s="42" t="s">
        <v>90</v>
      </c>
      <c r="C128" s="42" t="s">
        <v>35</v>
      </c>
      <c r="D128" s="373" t="s">
        <v>48</v>
      </c>
      <c r="E128" s="373" t="s">
        <v>411</v>
      </c>
      <c r="F128" s="374" t="s">
        <v>78</v>
      </c>
      <c r="G128" s="680"/>
      <c r="H128" s="545">
        <v>69</v>
      </c>
      <c r="I128" s="227"/>
      <c r="J128" s="442"/>
    </row>
    <row r="129" spans="1:10" s="44" customFormat="1" ht="13.5">
      <c r="A129" s="676" t="s">
        <v>337</v>
      </c>
      <c r="B129" s="42" t="s">
        <v>90</v>
      </c>
      <c r="C129" s="42" t="s">
        <v>35</v>
      </c>
      <c r="D129" s="373" t="s">
        <v>48</v>
      </c>
      <c r="E129" s="376" t="s">
        <v>411</v>
      </c>
      <c r="F129" s="377" t="s">
        <v>222</v>
      </c>
      <c r="G129" s="42"/>
      <c r="H129" s="545">
        <v>69</v>
      </c>
      <c r="I129" s="227"/>
      <c r="J129" s="442"/>
    </row>
    <row r="130" spans="1:10" s="44" customFormat="1" ht="12.75">
      <c r="A130" s="648" t="s">
        <v>353</v>
      </c>
      <c r="B130" s="104">
        <v>701</v>
      </c>
      <c r="C130" s="43" t="s">
        <v>35</v>
      </c>
      <c r="D130" s="43" t="s">
        <v>48</v>
      </c>
      <c r="E130" s="378" t="s">
        <v>411</v>
      </c>
      <c r="F130" s="379" t="s">
        <v>222</v>
      </c>
      <c r="G130" s="43" t="s">
        <v>354</v>
      </c>
      <c r="H130" s="547">
        <v>69</v>
      </c>
      <c r="I130" s="227"/>
      <c r="J130" s="442"/>
    </row>
    <row r="131" spans="1:10" s="44" customFormat="1" ht="25.5">
      <c r="A131" s="311" t="s">
        <v>98</v>
      </c>
      <c r="B131" s="104">
        <v>701</v>
      </c>
      <c r="C131" s="43" t="s">
        <v>35</v>
      </c>
      <c r="D131" s="43" t="s">
        <v>48</v>
      </c>
      <c r="E131" s="378" t="s">
        <v>411</v>
      </c>
      <c r="F131" s="379" t="s">
        <v>222</v>
      </c>
      <c r="G131" s="43" t="s">
        <v>99</v>
      </c>
      <c r="H131" s="547">
        <v>69</v>
      </c>
      <c r="I131" s="227"/>
      <c r="J131" s="442"/>
    </row>
    <row r="132" spans="1:10" s="44" customFormat="1" ht="13.5">
      <c r="A132" s="647" t="s">
        <v>415</v>
      </c>
      <c r="B132" s="42" t="s">
        <v>90</v>
      </c>
      <c r="C132" s="42" t="s">
        <v>35</v>
      </c>
      <c r="D132" s="373" t="s">
        <v>48</v>
      </c>
      <c r="E132" s="373" t="s">
        <v>414</v>
      </c>
      <c r="F132" s="374" t="s">
        <v>78</v>
      </c>
      <c r="G132" s="42"/>
      <c r="H132" s="545">
        <v>271</v>
      </c>
      <c r="I132" s="227"/>
      <c r="J132" s="442"/>
    </row>
    <row r="133" spans="1:10" s="44" customFormat="1" ht="27">
      <c r="A133" s="1146" t="s">
        <v>677</v>
      </c>
      <c r="B133" s="42" t="s">
        <v>90</v>
      </c>
      <c r="C133" s="42" t="s">
        <v>35</v>
      </c>
      <c r="D133" s="373" t="s">
        <v>48</v>
      </c>
      <c r="E133" s="373" t="s">
        <v>414</v>
      </c>
      <c r="F133" s="374" t="s">
        <v>610</v>
      </c>
      <c r="G133" s="42"/>
      <c r="H133" s="545">
        <v>224</v>
      </c>
      <c r="I133" s="227"/>
      <c r="J133" s="442"/>
    </row>
    <row r="134" spans="1:10" s="44" customFormat="1" ht="12.75">
      <c r="A134" s="648" t="s">
        <v>353</v>
      </c>
      <c r="B134" s="43" t="s">
        <v>90</v>
      </c>
      <c r="C134" s="43" t="s">
        <v>35</v>
      </c>
      <c r="D134" s="382" t="s">
        <v>48</v>
      </c>
      <c r="E134" s="382" t="s">
        <v>414</v>
      </c>
      <c r="F134" s="385" t="s">
        <v>610</v>
      </c>
      <c r="G134" s="43" t="s">
        <v>354</v>
      </c>
      <c r="H134" s="547">
        <v>224</v>
      </c>
      <c r="I134" s="227"/>
      <c r="J134" s="442"/>
    </row>
    <row r="135" spans="1:10" s="44" customFormat="1" ht="25.5">
      <c r="A135" s="311" t="s">
        <v>98</v>
      </c>
      <c r="B135" s="43" t="s">
        <v>90</v>
      </c>
      <c r="C135" s="43" t="s">
        <v>35</v>
      </c>
      <c r="D135" s="382" t="s">
        <v>48</v>
      </c>
      <c r="E135" s="382" t="s">
        <v>414</v>
      </c>
      <c r="F135" s="385" t="s">
        <v>610</v>
      </c>
      <c r="G135" s="43" t="s">
        <v>99</v>
      </c>
      <c r="H135" s="547">
        <v>224</v>
      </c>
      <c r="I135" s="227"/>
      <c r="J135" s="442"/>
    </row>
    <row r="136" spans="1:10" s="44" customFormat="1" ht="27">
      <c r="A136" s="676" t="s">
        <v>678</v>
      </c>
      <c r="B136" s="42" t="s">
        <v>90</v>
      </c>
      <c r="C136" s="42" t="s">
        <v>35</v>
      </c>
      <c r="D136" s="373" t="s">
        <v>48</v>
      </c>
      <c r="E136" s="376" t="s">
        <v>414</v>
      </c>
      <c r="F136" s="377" t="s">
        <v>662</v>
      </c>
      <c r="G136" s="42"/>
      <c r="H136" s="545">
        <v>47</v>
      </c>
      <c r="I136" s="227"/>
      <c r="J136" s="442"/>
    </row>
    <row r="137" spans="1:10" s="44" customFormat="1" ht="12.75">
      <c r="A137" s="648" t="s">
        <v>353</v>
      </c>
      <c r="B137" s="104">
        <v>701</v>
      </c>
      <c r="C137" s="43" t="s">
        <v>35</v>
      </c>
      <c r="D137" s="43" t="s">
        <v>48</v>
      </c>
      <c r="E137" s="378" t="s">
        <v>414</v>
      </c>
      <c r="F137" s="379" t="s">
        <v>662</v>
      </c>
      <c r="G137" s="43" t="s">
        <v>354</v>
      </c>
      <c r="H137" s="547">
        <v>47</v>
      </c>
      <c r="I137" s="227"/>
      <c r="J137" s="442"/>
    </row>
    <row r="138" spans="1:10" s="44" customFormat="1" ht="25.5">
      <c r="A138" s="311" t="s">
        <v>98</v>
      </c>
      <c r="B138" s="104">
        <v>701</v>
      </c>
      <c r="C138" s="43" t="s">
        <v>35</v>
      </c>
      <c r="D138" s="43" t="s">
        <v>48</v>
      </c>
      <c r="E138" s="378" t="s">
        <v>414</v>
      </c>
      <c r="F138" s="379" t="s">
        <v>662</v>
      </c>
      <c r="G138" s="43" t="s">
        <v>99</v>
      </c>
      <c r="H138" s="547">
        <v>47</v>
      </c>
      <c r="I138" s="227"/>
      <c r="J138" s="442"/>
    </row>
    <row r="139" spans="1:10" s="44" customFormat="1" ht="13.5">
      <c r="A139" s="310" t="s">
        <v>417</v>
      </c>
      <c r="B139" s="693">
        <v>701</v>
      </c>
      <c r="C139" s="42" t="s">
        <v>35</v>
      </c>
      <c r="D139" s="42" t="s">
        <v>48</v>
      </c>
      <c r="E139" s="376" t="s">
        <v>416</v>
      </c>
      <c r="F139" s="377" t="s">
        <v>78</v>
      </c>
      <c r="G139" s="42"/>
      <c r="H139" s="545">
        <v>425.7</v>
      </c>
      <c r="I139" s="227"/>
      <c r="J139" s="442"/>
    </row>
    <row r="140" spans="1:10" s="44" customFormat="1" ht="13.5">
      <c r="A140" s="310" t="s">
        <v>345</v>
      </c>
      <c r="B140" s="693">
        <v>701</v>
      </c>
      <c r="C140" s="42" t="s">
        <v>35</v>
      </c>
      <c r="D140" s="42" t="s">
        <v>48</v>
      </c>
      <c r="E140" s="376" t="s">
        <v>416</v>
      </c>
      <c r="F140" s="377" t="s">
        <v>216</v>
      </c>
      <c r="G140" s="43"/>
      <c r="H140" s="545">
        <v>350.5</v>
      </c>
      <c r="I140" s="399"/>
      <c r="J140" s="432"/>
    </row>
    <row r="141" spans="1:10" s="44" customFormat="1" ht="12.75">
      <c r="A141" s="648" t="s">
        <v>353</v>
      </c>
      <c r="B141" s="104">
        <v>701</v>
      </c>
      <c r="C141" s="43" t="s">
        <v>35</v>
      </c>
      <c r="D141" s="43" t="s">
        <v>48</v>
      </c>
      <c r="E141" s="378" t="s">
        <v>416</v>
      </c>
      <c r="F141" s="379" t="s">
        <v>216</v>
      </c>
      <c r="G141" s="43" t="s">
        <v>354</v>
      </c>
      <c r="H141" s="547">
        <v>350.5</v>
      </c>
      <c r="I141" s="399"/>
      <c r="J141" s="432"/>
    </row>
    <row r="142" spans="1:10" s="44" customFormat="1" ht="25.5">
      <c r="A142" s="311" t="s">
        <v>98</v>
      </c>
      <c r="B142" s="104">
        <v>701</v>
      </c>
      <c r="C142" s="43" t="s">
        <v>35</v>
      </c>
      <c r="D142" s="43" t="s">
        <v>48</v>
      </c>
      <c r="E142" s="378" t="s">
        <v>416</v>
      </c>
      <c r="F142" s="379" t="s">
        <v>216</v>
      </c>
      <c r="G142" s="43" t="s">
        <v>99</v>
      </c>
      <c r="H142" s="547">
        <v>350.5</v>
      </c>
      <c r="I142" s="399"/>
      <c r="J142" s="432"/>
    </row>
    <row r="143" spans="1:10" s="44" customFormat="1" ht="13.5">
      <c r="A143" s="676" t="s">
        <v>337</v>
      </c>
      <c r="B143" s="693">
        <v>701</v>
      </c>
      <c r="C143" s="42" t="s">
        <v>35</v>
      </c>
      <c r="D143" s="42" t="s">
        <v>48</v>
      </c>
      <c r="E143" s="376" t="s">
        <v>416</v>
      </c>
      <c r="F143" s="377" t="s">
        <v>222</v>
      </c>
      <c r="G143" s="42"/>
      <c r="H143" s="545">
        <v>75.2</v>
      </c>
      <c r="I143" s="227"/>
      <c r="J143" s="442"/>
    </row>
    <row r="144" spans="1:10" s="44" customFormat="1" ht="12.75">
      <c r="A144" s="648" t="s">
        <v>353</v>
      </c>
      <c r="B144" s="104">
        <v>701</v>
      </c>
      <c r="C144" s="43" t="s">
        <v>35</v>
      </c>
      <c r="D144" s="43" t="s">
        <v>48</v>
      </c>
      <c r="E144" s="378" t="s">
        <v>416</v>
      </c>
      <c r="F144" s="379" t="s">
        <v>222</v>
      </c>
      <c r="G144" s="43" t="s">
        <v>354</v>
      </c>
      <c r="H144" s="547">
        <v>75.2</v>
      </c>
      <c r="I144" s="227"/>
      <c r="J144" s="442"/>
    </row>
    <row r="145" spans="1:10" s="44" customFormat="1" ht="25.5">
      <c r="A145" s="311" t="s">
        <v>98</v>
      </c>
      <c r="B145" s="104">
        <v>701</v>
      </c>
      <c r="C145" s="43" t="s">
        <v>35</v>
      </c>
      <c r="D145" s="43" t="s">
        <v>48</v>
      </c>
      <c r="E145" s="378" t="s">
        <v>416</v>
      </c>
      <c r="F145" s="379" t="s">
        <v>222</v>
      </c>
      <c r="G145" s="43" t="s">
        <v>99</v>
      </c>
      <c r="H145" s="547">
        <v>75.2</v>
      </c>
      <c r="I145" s="227"/>
      <c r="J145" s="442"/>
    </row>
    <row r="146" spans="1:10" s="23" customFormat="1" ht="27">
      <c r="A146" s="310" t="s">
        <v>593</v>
      </c>
      <c r="B146" s="401">
        <v>701</v>
      </c>
      <c r="C146" s="42" t="s">
        <v>35</v>
      </c>
      <c r="D146" s="373" t="s">
        <v>48</v>
      </c>
      <c r="E146" s="373" t="s">
        <v>195</v>
      </c>
      <c r="F146" s="374" t="s">
        <v>332</v>
      </c>
      <c r="G146" s="374"/>
      <c r="H146" s="638">
        <v>112.2</v>
      </c>
      <c r="I146" s="39">
        <f>I148</f>
        <v>61.1</v>
      </c>
      <c r="J146" s="639"/>
    </row>
    <row r="147" spans="1:10" s="23" customFormat="1" ht="13.5">
      <c r="A147" s="648" t="s">
        <v>353</v>
      </c>
      <c r="B147" s="402">
        <v>701</v>
      </c>
      <c r="C147" s="43" t="s">
        <v>35</v>
      </c>
      <c r="D147" s="382" t="s">
        <v>48</v>
      </c>
      <c r="E147" s="382" t="s">
        <v>195</v>
      </c>
      <c r="F147" s="385" t="s">
        <v>332</v>
      </c>
      <c r="G147" s="385" t="s">
        <v>354</v>
      </c>
      <c r="H147" s="635">
        <v>112.2</v>
      </c>
      <c r="I147" s="39"/>
      <c r="J147" s="639"/>
    </row>
    <row r="148" spans="1:10" s="23" customFormat="1" ht="24.75" customHeight="1">
      <c r="A148" s="311" t="s">
        <v>98</v>
      </c>
      <c r="B148" s="402">
        <v>701</v>
      </c>
      <c r="C148" s="43" t="s">
        <v>35</v>
      </c>
      <c r="D148" s="382" t="s">
        <v>48</v>
      </c>
      <c r="E148" s="382" t="s">
        <v>195</v>
      </c>
      <c r="F148" s="385" t="s">
        <v>332</v>
      </c>
      <c r="G148" s="385" t="s">
        <v>99</v>
      </c>
      <c r="H148" s="635">
        <v>112.2</v>
      </c>
      <c r="I148" s="40">
        <f>'[2]701'!$G$168/1000</f>
        <v>61.1</v>
      </c>
      <c r="J148" s="639"/>
    </row>
    <row r="149" spans="1:10" s="41" customFormat="1" ht="12.75">
      <c r="A149" s="522" t="s">
        <v>338</v>
      </c>
      <c r="B149" s="155" t="s">
        <v>90</v>
      </c>
      <c r="C149" s="155" t="s">
        <v>35</v>
      </c>
      <c r="D149" s="371" t="s">
        <v>48</v>
      </c>
      <c r="E149" s="371" t="s">
        <v>334</v>
      </c>
      <c r="F149" s="372" t="s">
        <v>78</v>
      </c>
      <c r="G149" s="43"/>
      <c r="H149" s="546">
        <v>1252.4</v>
      </c>
      <c r="I149" s="226"/>
      <c r="J149" s="448"/>
    </row>
    <row r="150" spans="1:10" s="41" customFormat="1" ht="13.5">
      <c r="A150" s="310" t="s">
        <v>218</v>
      </c>
      <c r="B150" s="247">
        <v>701</v>
      </c>
      <c r="C150" s="42" t="s">
        <v>35</v>
      </c>
      <c r="D150" s="42" t="s">
        <v>48</v>
      </c>
      <c r="E150" s="373" t="s">
        <v>340</v>
      </c>
      <c r="F150" s="374" t="s">
        <v>78</v>
      </c>
      <c r="G150" s="155"/>
      <c r="H150" s="546">
        <v>612</v>
      </c>
      <c r="I150" s="226"/>
      <c r="J150" s="448"/>
    </row>
    <row r="151" spans="1:10" s="23" customFormat="1" ht="13.5">
      <c r="A151" s="310" t="s">
        <v>341</v>
      </c>
      <c r="B151" s="247">
        <v>701</v>
      </c>
      <c r="C151" s="42" t="s">
        <v>35</v>
      </c>
      <c r="D151" s="42" t="s">
        <v>48</v>
      </c>
      <c r="E151" s="373" t="s">
        <v>340</v>
      </c>
      <c r="F151" s="374" t="s">
        <v>304</v>
      </c>
      <c r="G151" s="42"/>
      <c r="H151" s="545">
        <v>612</v>
      </c>
      <c r="I151" s="222"/>
      <c r="J151" s="426"/>
    </row>
    <row r="152" spans="1:10" s="23" customFormat="1" ht="12.75">
      <c r="A152" s="648" t="s">
        <v>353</v>
      </c>
      <c r="B152" s="104">
        <v>701</v>
      </c>
      <c r="C152" s="43" t="s">
        <v>35</v>
      </c>
      <c r="D152" s="43" t="s">
        <v>48</v>
      </c>
      <c r="E152" s="378" t="s">
        <v>340</v>
      </c>
      <c r="F152" s="379" t="s">
        <v>304</v>
      </c>
      <c r="G152" s="43" t="s">
        <v>354</v>
      </c>
      <c r="H152" s="547">
        <v>612</v>
      </c>
      <c r="I152" s="222"/>
      <c r="J152" s="426"/>
    </row>
    <row r="153" spans="1:10" s="23" customFormat="1" ht="25.5">
      <c r="A153" s="311" t="s">
        <v>98</v>
      </c>
      <c r="B153" s="104">
        <v>701</v>
      </c>
      <c r="C153" s="43" t="s">
        <v>35</v>
      </c>
      <c r="D153" s="43" t="s">
        <v>48</v>
      </c>
      <c r="E153" s="378" t="s">
        <v>340</v>
      </c>
      <c r="F153" s="379" t="s">
        <v>304</v>
      </c>
      <c r="G153" s="43" t="s">
        <v>99</v>
      </c>
      <c r="H153" s="547">
        <v>612</v>
      </c>
      <c r="I153" s="222"/>
      <c r="J153" s="426"/>
    </row>
    <row r="154" spans="1:10" s="44" customFormat="1" ht="27">
      <c r="A154" s="310" t="s">
        <v>157</v>
      </c>
      <c r="B154" s="247">
        <v>701</v>
      </c>
      <c r="C154" s="42" t="s">
        <v>35</v>
      </c>
      <c r="D154" s="42" t="s">
        <v>48</v>
      </c>
      <c r="E154" s="376" t="s">
        <v>343</v>
      </c>
      <c r="F154" s="377" t="s">
        <v>78</v>
      </c>
      <c r="G154" s="43"/>
      <c r="H154" s="545">
        <v>130</v>
      </c>
      <c r="I154" s="399"/>
      <c r="J154" s="432"/>
    </row>
    <row r="155" spans="1:10" s="44" customFormat="1" ht="13.5">
      <c r="A155" s="310" t="s">
        <v>341</v>
      </c>
      <c r="B155" s="247">
        <v>701</v>
      </c>
      <c r="C155" s="42" t="s">
        <v>35</v>
      </c>
      <c r="D155" s="42" t="s">
        <v>48</v>
      </c>
      <c r="E155" s="376" t="s">
        <v>343</v>
      </c>
      <c r="F155" s="374" t="s">
        <v>304</v>
      </c>
      <c r="G155" s="43"/>
      <c r="H155" s="545">
        <v>130</v>
      </c>
      <c r="I155" s="399"/>
      <c r="J155" s="432"/>
    </row>
    <row r="156" spans="1:10" s="44" customFormat="1" ht="51">
      <c r="A156" s="683" t="s">
        <v>355</v>
      </c>
      <c r="B156" s="104">
        <v>701</v>
      </c>
      <c r="C156" s="43" t="s">
        <v>35</v>
      </c>
      <c r="D156" s="43" t="s">
        <v>48</v>
      </c>
      <c r="E156" s="378" t="s">
        <v>343</v>
      </c>
      <c r="F156" s="379" t="s">
        <v>304</v>
      </c>
      <c r="G156" s="43" t="s">
        <v>356</v>
      </c>
      <c r="H156" s="547">
        <v>40</v>
      </c>
      <c r="I156" s="399"/>
      <c r="J156" s="432"/>
    </row>
    <row r="157" spans="1:10" s="44" customFormat="1" ht="25.5">
      <c r="A157" s="311" t="s">
        <v>96</v>
      </c>
      <c r="B157" s="104">
        <v>701</v>
      </c>
      <c r="C157" s="43" t="s">
        <v>35</v>
      </c>
      <c r="D157" s="43" t="s">
        <v>48</v>
      </c>
      <c r="E157" s="378" t="s">
        <v>343</v>
      </c>
      <c r="F157" s="379" t="s">
        <v>304</v>
      </c>
      <c r="G157" s="43" t="s">
        <v>97</v>
      </c>
      <c r="H157" s="547">
        <v>40</v>
      </c>
      <c r="I157" s="399"/>
      <c r="J157" s="432"/>
    </row>
    <row r="158" spans="1:10" s="44" customFormat="1" ht="12.75">
      <c r="A158" s="648" t="s">
        <v>353</v>
      </c>
      <c r="B158" s="104">
        <v>701</v>
      </c>
      <c r="C158" s="43" t="s">
        <v>35</v>
      </c>
      <c r="D158" s="43" t="s">
        <v>48</v>
      </c>
      <c r="E158" s="378" t="s">
        <v>343</v>
      </c>
      <c r="F158" s="379" t="s">
        <v>304</v>
      </c>
      <c r="G158" s="43" t="s">
        <v>354</v>
      </c>
      <c r="H158" s="547">
        <v>50</v>
      </c>
      <c r="I158" s="399"/>
      <c r="J158" s="432"/>
    </row>
    <row r="159" spans="1:10" s="44" customFormat="1" ht="25.5">
      <c r="A159" s="690" t="s">
        <v>98</v>
      </c>
      <c r="B159" s="104">
        <v>701</v>
      </c>
      <c r="C159" s="43" t="s">
        <v>35</v>
      </c>
      <c r="D159" s="43" t="s">
        <v>48</v>
      </c>
      <c r="E159" s="378" t="s">
        <v>343</v>
      </c>
      <c r="F159" s="379" t="s">
        <v>304</v>
      </c>
      <c r="G159" s="43" t="s">
        <v>99</v>
      </c>
      <c r="H159" s="547">
        <v>50</v>
      </c>
      <c r="I159" s="399"/>
      <c r="J159" s="432"/>
    </row>
    <row r="160" spans="1:10" s="44" customFormat="1" ht="12.75">
      <c r="A160" s="688" t="s">
        <v>357</v>
      </c>
      <c r="B160" s="692">
        <v>701</v>
      </c>
      <c r="C160" s="43" t="s">
        <v>35</v>
      </c>
      <c r="D160" s="43" t="s">
        <v>48</v>
      </c>
      <c r="E160" s="378" t="s">
        <v>343</v>
      </c>
      <c r="F160" s="379" t="s">
        <v>304</v>
      </c>
      <c r="G160" s="43" t="s">
        <v>358</v>
      </c>
      <c r="H160" s="547">
        <v>40</v>
      </c>
      <c r="I160" s="399"/>
      <c r="J160" s="432"/>
    </row>
    <row r="161" spans="1:10" s="44" customFormat="1" ht="12.75">
      <c r="A161" s="311" t="s">
        <v>65</v>
      </c>
      <c r="B161" s="692">
        <v>701</v>
      </c>
      <c r="C161" s="43" t="s">
        <v>35</v>
      </c>
      <c r="D161" s="43" t="s">
        <v>48</v>
      </c>
      <c r="E161" s="378" t="s">
        <v>343</v>
      </c>
      <c r="F161" s="379" t="s">
        <v>304</v>
      </c>
      <c r="G161" s="43" t="s">
        <v>66</v>
      </c>
      <c r="H161" s="575">
        <v>40</v>
      </c>
      <c r="I161" s="399"/>
      <c r="J161" s="432"/>
    </row>
    <row r="162" spans="1:10" s="44" customFormat="1" ht="27">
      <c r="A162" s="310" t="s">
        <v>217</v>
      </c>
      <c r="B162" s="693">
        <v>701</v>
      </c>
      <c r="C162" s="42" t="s">
        <v>35</v>
      </c>
      <c r="D162" s="42" t="s">
        <v>48</v>
      </c>
      <c r="E162" s="376" t="s">
        <v>344</v>
      </c>
      <c r="F162" s="377" t="s">
        <v>78</v>
      </c>
      <c r="G162" s="43"/>
      <c r="H162" s="545">
        <v>510.4</v>
      </c>
      <c r="I162" s="399"/>
      <c r="J162" s="432"/>
    </row>
    <row r="163" spans="1:10" s="44" customFormat="1" ht="13.5">
      <c r="A163" s="310" t="s">
        <v>341</v>
      </c>
      <c r="B163" s="693">
        <v>701</v>
      </c>
      <c r="C163" s="42" t="s">
        <v>35</v>
      </c>
      <c r="D163" s="42" t="s">
        <v>48</v>
      </c>
      <c r="E163" s="376" t="s">
        <v>344</v>
      </c>
      <c r="F163" s="374" t="s">
        <v>304</v>
      </c>
      <c r="G163" s="43"/>
      <c r="H163" s="545">
        <v>510.4</v>
      </c>
      <c r="I163" s="399"/>
      <c r="J163" s="432"/>
    </row>
    <row r="164" spans="1:10" s="44" customFormat="1" ht="51">
      <c r="A164" s="683" t="s">
        <v>355</v>
      </c>
      <c r="B164" s="692">
        <v>701</v>
      </c>
      <c r="C164" s="43" t="s">
        <v>35</v>
      </c>
      <c r="D164" s="43" t="s">
        <v>48</v>
      </c>
      <c r="E164" s="378" t="s">
        <v>344</v>
      </c>
      <c r="F164" s="379" t="s">
        <v>304</v>
      </c>
      <c r="G164" s="43" t="s">
        <v>356</v>
      </c>
      <c r="H164" s="547">
        <v>105</v>
      </c>
      <c r="I164" s="399"/>
      <c r="J164" s="432"/>
    </row>
    <row r="165" spans="1:10" s="44" customFormat="1" ht="25.5">
      <c r="A165" s="311" t="s">
        <v>96</v>
      </c>
      <c r="B165" s="692">
        <v>701</v>
      </c>
      <c r="C165" s="43" t="s">
        <v>35</v>
      </c>
      <c r="D165" s="43" t="s">
        <v>48</v>
      </c>
      <c r="E165" s="378" t="s">
        <v>344</v>
      </c>
      <c r="F165" s="379" t="s">
        <v>304</v>
      </c>
      <c r="G165" s="43" t="s">
        <v>97</v>
      </c>
      <c r="H165" s="547">
        <v>105</v>
      </c>
      <c r="I165" s="399"/>
      <c r="J165" s="432"/>
    </row>
    <row r="166" spans="1:10" s="44" customFormat="1" ht="12.75">
      <c r="A166" s="687" t="s">
        <v>353</v>
      </c>
      <c r="B166" s="692">
        <v>701</v>
      </c>
      <c r="C166" s="43" t="s">
        <v>35</v>
      </c>
      <c r="D166" s="43" t="s">
        <v>48</v>
      </c>
      <c r="E166" s="378" t="s">
        <v>344</v>
      </c>
      <c r="F166" s="379" t="s">
        <v>304</v>
      </c>
      <c r="G166" s="43" t="s">
        <v>354</v>
      </c>
      <c r="H166" s="547">
        <v>385.4</v>
      </c>
      <c r="I166" s="399"/>
      <c r="J166" s="432"/>
    </row>
    <row r="167" spans="1:10" s="44" customFormat="1" ht="25.5">
      <c r="A167" s="311" t="s">
        <v>98</v>
      </c>
      <c r="B167" s="692">
        <v>701</v>
      </c>
      <c r="C167" s="43" t="s">
        <v>35</v>
      </c>
      <c r="D167" s="43" t="s">
        <v>48</v>
      </c>
      <c r="E167" s="378" t="s">
        <v>344</v>
      </c>
      <c r="F167" s="379" t="s">
        <v>304</v>
      </c>
      <c r="G167" s="43" t="s">
        <v>99</v>
      </c>
      <c r="H167" s="547">
        <v>385.4</v>
      </c>
      <c r="I167" s="399"/>
      <c r="J167" s="432"/>
    </row>
    <row r="168" spans="1:10" s="44" customFormat="1" ht="12.75">
      <c r="A168" s="688" t="s">
        <v>357</v>
      </c>
      <c r="B168" s="692">
        <v>701</v>
      </c>
      <c r="C168" s="43" t="s">
        <v>35</v>
      </c>
      <c r="D168" s="43" t="s">
        <v>48</v>
      </c>
      <c r="E168" s="378" t="s">
        <v>344</v>
      </c>
      <c r="F168" s="379" t="s">
        <v>304</v>
      </c>
      <c r="G168" s="43" t="s">
        <v>358</v>
      </c>
      <c r="H168" s="547">
        <v>20</v>
      </c>
      <c r="I168" s="399"/>
      <c r="J168" s="432"/>
    </row>
    <row r="169" spans="1:10" s="44" customFormat="1" ht="12.75">
      <c r="A169" s="311" t="s">
        <v>65</v>
      </c>
      <c r="B169" s="692">
        <v>701</v>
      </c>
      <c r="C169" s="43" t="s">
        <v>35</v>
      </c>
      <c r="D169" s="43" t="s">
        <v>48</v>
      </c>
      <c r="E169" s="378" t="s">
        <v>344</v>
      </c>
      <c r="F169" s="379" t="s">
        <v>304</v>
      </c>
      <c r="G169" s="43" t="s">
        <v>66</v>
      </c>
      <c r="H169" s="547">
        <v>20</v>
      </c>
      <c r="I169" s="399"/>
      <c r="J169" s="432"/>
    </row>
    <row r="170" spans="1:10" s="23" customFormat="1" ht="14.25">
      <c r="A170" s="296" t="s">
        <v>202</v>
      </c>
      <c r="B170" s="296">
        <v>701</v>
      </c>
      <c r="C170" s="184" t="s">
        <v>38</v>
      </c>
      <c r="D170" s="185"/>
      <c r="E170" s="1178"/>
      <c r="F170" s="1179"/>
      <c r="G170" s="185"/>
      <c r="H170" s="543">
        <v>406.7</v>
      </c>
      <c r="I170" s="216"/>
      <c r="J170" s="425"/>
    </row>
    <row r="171" spans="1:10" s="23" customFormat="1" ht="14.25">
      <c r="A171" s="312" t="s">
        <v>102</v>
      </c>
      <c r="B171" s="297">
        <v>701</v>
      </c>
      <c r="C171" s="186" t="s">
        <v>38</v>
      </c>
      <c r="D171" s="186" t="s">
        <v>36</v>
      </c>
      <c r="E171" s="1208"/>
      <c r="F171" s="1209"/>
      <c r="G171" s="187"/>
      <c r="H171" s="550">
        <v>406.7</v>
      </c>
      <c r="I171" s="216"/>
      <c r="J171" s="425"/>
    </row>
    <row r="172" spans="1:10" s="44" customFormat="1" ht="13.5">
      <c r="A172" s="649" t="s">
        <v>346</v>
      </c>
      <c r="B172" s="298">
        <v>701</v>
      </c>
      <c r="C172" s="25" t="s">
        <v>38</v>
      </c>
      <c r="D172" s="25" t="s">
        <v>36</v>
      </c>
      <c r="E172" s="373" t="s">
        <v>195</v>
      </c>
      <c r="F172" s="372" t="s">
        <v>78</v>
      </c>
      <c r="G172" s="43"/>
      <c r="H172" s="546">
        <v>406.7</v>
      </c>
      <c r="I172" s="399"/>
      <c r="J172" s="432"/>
    </row>
    <row r="173" spans="1:10" s="23" customFormat="1" ht="27">
      <c r="A173" s="310" t="s">
        <v>94</v>
      </c>
      <c r="B173" s="298">
        <v>701</v>
      </c>
      <c r="C173" s="25" t="s">
        <v>38</v>
      </c>
      <c r="D173" s="25" t="s">
        <v>36</v>
      </c>
      <c r="E173" s="373" t="s">
        <v>195</v>
      </c>
      <c r="F173" s="374" t="s">
        <v>95</v>
      </c>
      <c r="G173" s="25"/>
      <c r="H173" s="545">
        <v>406.7</v>
      </c>
      <c r="I173" s="216"/>
      <c r="J173" s="425"/>
    </row>
    <row r="174" spans="1:10" s="23" customFormat="1" ht="51">
      <c r="A174" s="683" t="s">
        <v>355</v>
      </c>
      <c r="B174" s="295">
        <v>701</v>
      </c>
      <c r="C174" s="30" t="s">
        <v>38</v>
      </c>
      <c r="D174" s="30" t="s">
        <v>36</v>
      </c>
      <c r="E174" s="378" t="s">
        <v>195</v>
      </c>
      <c r="F174" s="379" t="s">
        <v>95</v>
      </c>
      <c r="G174" s="30" t="s">
        <v>356</v>
      </c>
      <c r="H174" s="547">
        <v>313.4</v>
      </c>
      <c r="I174" s="216"/>
      <c r="J174" s="425"/>
    </row>
    <row r="175" spans="1:10" s="23" customFormat="1" ht="25.5">
      <c r="A175" s="309" t="s">
        <v>96</v>
      </c>
      <c r="B175" s="295">
        <v>701</v>
      </c>
      <c r="C175" s="30" t="s">
        <v>38</v>
      </c>
      <c r="D175" s="30" t="s">
        <v>36</v>
      </c>
      <c r="E175" s="378" t="s">
        <v>195</v>
      </c>
      <c r="F175" s="379" t="s">
        <v>95</v>
      </c>
      <c r="G175" s="30" t="s">
        <v>97</v>
      </c>
      <c r="H175" s="576">
        <v>313.4</v>
      </c>
      <c r="I175" s="216"/>
      <c r="J175" s="425"/>
    </row>
    <row r="176" spans="1:10" s="23" customFormat="1" ht="12.75">
      <c r="A176" s="648" t="s">
        <v>353</v>
      </c>
      <c r="B176" s="295">
        <v>701</v>
      </c>
      <c r="C176" s="30" t="s">
        <v>38</v>
      </c>
      <c r="D176" s="30" t="s">
        <v>36</v>
      </c>
      <c r="E176" s="378" t="s">
        <v>195</v>
      </c>
      <c r="F176" s="379" t="s">
        <v>95</v>
      </c>
      <c r="G176" s="30" t="s">
        <v>354</v>
      </c>
      <c r="H176" s="576">
        <v>93.3</v>
      </c>
      <c r="I176" s="216"/>
      <c r="J176" s="425"/>
    </row>
    <row r="177" spans="1:10" s="23" customFormat="1" ht="25.5">
      <c r="A177" s="311" t="s">
        <v>98</v>
      </c>
      <c r="B177" s="295">
        <v>701</v>
      </c>
      <c r="C177" s="30" t="s">
        <v>38</v>
      </c>
      <c r="D177" s="30" t="s">
        <v>36</v>
      </c>
      <c r="E177" s="378" t="s">
        <v>195</v>
      </c>
      <c r="F177" s="379" t="s">
        <v>95</v>
      </c>
      <c r="G177" s="30" t="s">
        <v>99</v>
      </c>
      <c r="H177" s="576">
        <v>93.3</v>
      </c>
      <c r="I177" s="216"/>
      <c r="J177" s="425"/>
    </row>
    <row r="178" spans="1:10" s="23" customFormat="1" ht="28.5">
      <c r="A178" s="296" t="s">
        <v>14</v>
      </c>
      <c r="B178" s="46">
        <v>701</v>
      </c>
      <c r="C178" s="46" t="s">
        <v>36</v>
      </c>
      <c r="D178" s="46"/>
      <c r="E178" s="1178"/>
      <c r="F178" s="1179"/>
      <c r="G178" s="46"/>
      <c r="H178" s="543">
        <v>4048.6099999999997</v>
      </c>
      <c r="I178" s="219" t="e">
        <f>I179</f>
        <v>#REF!</v>
      </c>
      <c r="J178" s="434" t="e">
        <f>I178/H178</f>
        <v>#REF!</v>
      </c>
    </row>
    <row r="179" spans="1:10" s="23" customFormat="1" ht="42.75">
      <c r="A179" s="313" t="s">
        <v>85</v>
      </c>
      <c r="B179" s="34">
        <v>701</v>
      </c>
      <c r="C179" s="34" t="s">
        <v>36</v>
      </c>
      <c r="D179" s="34" t="s">
        <v>41</v>
      </c>
      <c r="E179" s="1208"/>
      <c r="F179" s="1209"/>
      <c r="G179" s="34"/>
      <c r="H179" s="544">
        <v>1900</v>
      </c>
      <c r="I179" s="220" t="e">
        <f>#REF!</f>
        <v>#REF!</v>
      </c>
      <c r="J179" s="435" t="e">
        <f>I179/H179</f>
        <v>#REF!</v>
      </c>
    </row>
    <row r="180" spans="1:10" s="23" customFormat="1" ht="54">
      <c r="A180" s="290" t="s">
        <v>192</v>
      </c>
      <c r="B180" s="205">
        <v>701</v>
      </c>
      <c r="C180" s="82" t="s">
        <v>36</v>
      </c>
      <c r="D180" s="82" t="s">
        <v>41</v>
      </c>
      <c r="E180" s="373" t="s">
        <v>193</v>
      </c>
      <c r="F180" s="374" t="s">
        <v>78</v>
      </c>
      <c r="G180" s="43"/>
      <c r="H180" s="545">
        <v>1692.08</v>
      </c>
      <c r="I180" s="509"/>
      <c r="J180" s="510"/>
    </row>
    <row r="181" spans="1:10" s="23" customFormat="1" ht="27">
      <c r="A181" s="290" t="s">
        <v>646</v>
      </c>
      <c r="B181" s="205">
        <v>701</v>
      </c>
      <c r="C181" s="82" t="s">
        <v>36</v>
      </c>
      <c r="D181" s="82" t="s">
        <v>41</v>
      </c>
      <c r="E181" s="373" t="s">
        <v>418</v>
      </c>
      <c r="F181" s="374" t="s">
        <v>78</v>
      </c>
      <c r="G181" s="82"/>
      <c r="H181" s="545">
        <v>1285.08</v>
      </c>
      <c r="I181" s="509"/>
      <c r="J181" s="510"/>
    </row>
    <row r="182" spans="1:8" s="56" customFormat="1" ht="15">
      <c r="A182" s="676" t="s">
        <v>337</v>
      </c>
      <c r="B182" s="205">
        <v>701</v>
      </c>
      <c r="C182" s="82" t="s">
        <v>36</v>
      </c>
      <c r="D182" s="82" t="s">
        <v>41</v>
      </c>
      <c r="E182" s="373" t="s">
        <v>418</v>
      </c>
      <c r="F182" s="374" t="s">
        <v>222</v>
      </c>
      <c r="G182" s="82"/>
      <c r="H182" s="551">
        <v>1285.08</v>
      </c>
    </row>
    <row r="183" spans="1:8" s="56" customFormat="1" ht="15">
      <c r="A183" s="648" t="s">
        <v>353</v>
      </c>
      <c r="B183" s="101">
        <v>701</v>
      </c>
      <c r="C183" s="83" t="s">
        <v>36</v>
      </c>
      <c r="D183" s="83" t="s">
        <v>41</v>
      </c>
      <c r="E183" s="378" t="s">
        <v>418</v>
      </c>
      <c r="F183" s="379" t="s">
        <v>222</v>
      </c>
      <c r="G183" s="83" t="s">
        <v>354</v>
      </c>
      <c r="H183" s="552">
        <v>455.08</v>
      </c>
    </row>
    <row r="184" spans="1:8" s="56" customFormat="1" ht="25.5">
      <c r="A184" s="311" t="s">
        <v>98</v>
      </c>
      <c r="B184" s="100">
        <v>701</v>
      </c>
      <c r="C184" s="83" t="s">
        <v>36</v>
      </c>
      <c r="D184" s="83" t="s">
        <v>41</v>
      </c>
      <c r="E184" s="378" t="s">
        <v>418</v>
      </c>
      <c r="F184" s="379" t="s">
        <v>222</v>
      </c>
      <c r="G184" s="83" t="s">
        <v>99</v>
      </c>
      <c r="H184" s="552">
        <v>455.08</v>
      </c>
    </row>
    <row r="185" spans="1:8" s="56" customFormat="1" ht="15">
      <c r="A185" s="688" t="s">
        <v>357</v>
      </c>
      <c r="B185" s="100">
        <v>701</v>
      </c>
      <c r="C185" s="83" t="s">
        <v>36</v>
      </c>
      <c r="D185" s="83" t="s">
        <v>41</v>
      </c>
      <c r="E185" s="378" t="s">
        <v>418</v>
      </c>
      <c r="F185" s="379" t="s">
        <v>222</v>
      </c>
      <c r="G185" s="83" t="s">
        <v>358</v>
      </c>
      <c r="H185" s="552">
        <v>830</v>
      </c>
    </row>
    <row r="186" spans="1:8" s="56" customFormat="1" ht="38.25">
      <c r="A186" s="311" t="s">
        <v>159</v>
      </c>
      <c r="B186" s="101">
        <v>701</v>
      </c>
      <c r="C186" s="83" t="s">
        <v>36</v>
      </c>
      <c r="D186" s="83" t="s">
        <v>41</v>
      </c>
      <c r="E186" s="378" t="s">
        <v>418</v>
      </c>
      <c r="F186" s="379" t="s">
        <v>222</v>
      </c>
      <c r="G186" s="83" t="s">
        <v>70</v>
      </c>
      <c r="H186" s="552">
        <v>830</v>
      </c>
    </row>
    <row r="187" spans="1:10" s="23" customFormat="1" ht="13.5">
      <c r="A187" s="290" t="s">
        <v>645</v>
      </c>
      <c r="B187" s="205">
        <v>701</v>
      </c>
      <c r="C187" s="82" t="s">
        <v>36</v>
      </c>
      <c r="D187" s="82" t="s">
        <v>41</v>
      </c>
      <c r="E187" s="373" t="s">
        <v>644</v>
      </c>
      <c r="F187" s="374" t="s">
        <v>78</v>
      </c>
      <c r="G187" s="82"/>
      <c r="H187" s="545">
        <v>407</v>
      </c>
      <c r="I187" s="509"/>
      <c r="J187" s="510"/>
    </row>
    <row r="188" spans="1:8" s="56" customFormat="1" ht="15">
      <c r="A188" s="676" t="s">
        <v>337</v>
      </c>
      <c r="B188" s="205">
        <v>701</v>
      </c>
      <c r="C188" s="82" t="s">
        <v>36</v>
      </c>
      <c r="D188" s="82" t="s">
        <v>41</v>
      </c>
      <c r="E188" s="373" t="s">
        <v>644</v>
      </c>
      <c r="F188" s="374" t="s">
        <v>222</v>
      </c>
      <c r="G188" s="82"/>
      <c r="H188" s="551">
        <v>407</v>
      </c>
    </row>
    <row r="189" spans="1:8" s="56" customFormat="1" ht="15">
      <c r="A189" s="648" t="s">
        <v>353</v>
      </c>
      <c r="B189" s="101">
        <v>701</v>
      </c>
      <c r="C189" s="83" t="s">
        <v>36</v>
      </c>
      <c r="D189" s="83" t="s">
        <v>41</v>
      </c>
      <c r="E189" s="382" t="s">
        <v>644</v>
      </c>
      <c r="F189" s="379" t="s">
        <v>222</v>
      </c>
      <c r="G189" s="83" t="s">
        <v>354</v>
      </c>
      <c r="H189" s="552">
        <v>407</v>
      </c>
    </row>
    <row r="190" spans="1:8" s="56" customFormat="1" ht="25.5">
      <c r="A190" s="311" t="s">
        <v>98</v>
      </c>
      <c r="B190" s="100">
        <v>701</v>
      </c>
      <c r="C190" s="83" t="s">
        <v>36</v>
      </c>
      <c r="D190" s="83" t="s">
        <v>41</v>
      </c>
      <c r="E190" s="382" t="s">
        <v>644</v>
      </c>
      <c r="F190" s="379" t="s">
        <v>222</v>
      </c>
      <c r="G190" s="83" t="s">
        <v>99</v>
      </c>
      <c r="H190" s="552">
        <v>407</v>
      </c>
    </row>
    <row r="191" spans="1:10" s="44" customFormat="1" ht="12.75">
      <c r="A191" s="522" t="s">
        <v>338</v>
      </c>
      <c r="B191" s="155" t="s">
        <v>90</v>
      </c>
      <c r="C191" s="155" t="s">
        <v>36</v>
      </c>
      <c r="D191" s="371" t="s">
        <v>41</v>
      </c>
      <c r="E191" s="371" t="s">
        <v>334</v>
      </c>
      <c r="F191" s="372" t="s">
        <v>78</v>
      </c>
      <c r="G191" s="155"/>
      <c r="H191" s="546">
        <v>207.92</v>
      </c>
      <c r="I191" s="227"/>
      <c r="J191" s="442"/>
    </row>
    <row r="192" spans="1:10" s="52" customFormat="1" ht="27">
      <c r="A192" s="310" t="s">
        <v>191</v>
      </c>
      <c r="B192" s="42">
        <v>701</v>
      </c>
      <c r="C192" s="42" t="s">
        <v>36</v>
      </c>
      <c r="D192" s="42" t="s">
        <v>41</v>
      </c>
      <c r="E192" s="373" t="s">
        <v>347</v>
      </c>
      <c r="F192" s="374" t="s">
        <v>78</v>
      </c>
      <c r="G192" s="42"/>
      <c r="H192" s="545">
        <v>207.92</v>
      </c>
      <c r="I192" s="221"/>
      <c r="J192" s="436"/>
    </row>
    <row r="193" spans="1:10" s="52" customFormat="1" ht="13.5">
      <c r="A193" s="310" t="s">
        <v>341</v>
      </c>
      <c r="B193" s="42">
        <v>701</v>
      </c>
      <c r="C193" s="42" t="s">
        <v>36</v>
      </c>
      <c r="D193" s="42" t="s">
        <v>41</v>
      </c>
      <c r="E193" s="376" t="s">
        <v>347</v>
      </c>
      <c r="F193" s="377" t="s">
        <v>304</v>
      </c>
      <c r="G193" s="42"/>
      <c r="H193" s="545">
        <v>207.92</v>
      </c>
      <c r="I193" s="221"/>
      <c r="J193" s="436"/>
    </row>
    <row r="194" spans="1:10" s="52" customFormat="1" ht="12.75">
      <c r="A194" s="648" t="s">
        <v>353</v>
      </c>
      <c r="B194" s="43">
        <v>701</v>
      </c>
      <c r="C194" s="43" t="s">
        <v>36</v>
      </c>
      <c r="D194" s="43" t="s">
        <v>41</v>
      </c>
      <c r="E194" s="378" t="s">
        <v>347</v>
      </c>
      <c r="F194" s="379" t="s">
        <v>304</v>
      </c>
      <c r="G194" s="43" t="s">
        <v>354</v>
      </c>
      <c r="H194" s="547">
        <v>207.92</v>
      </c>
      <c r="I194" s="221"/>
      <c r="J194" s="436"/>
    </row>
    <row r="195" spans="1:10" s="23" customFormat="1" ht="25.5">
      <c r="A195" s="690" t="s">
        <v>98</v>
      </c>
      <c r="B195" s="43">
        <v>701</v>
      </c>
      <c r="C195" s="43" t="s">
        <v>36</v>
      </c>
      <c r="D195" s="43" t="s">
        <v>41</v>
      </c>
      <c r="E195" s="378" t="s">
        <v>347</v>
      </c>
      <c r="F195" s="379" t="s">
        <v>304</v>
      </c>
      <c r="G195" s="43" t="s">
        <v>99</v>
      </c>
      <c r="H195" s="547">
        <v>207.92</v>
      </c>
      <c r="I195" s="222"/>
      <c r="J195" s="426"/>
    </row>
    <row r="196" spans="1:8" s="56" customFormat="1" ht="28.5">
      <c r="A196" s="313" t="s">
        <v>104</v>
      </c>
      <c r="B196" s="299">
        <v>701</v>
      </c>
      <c r="C196" s="190" t="s">
        <v>36</v>
      </c>
      <c r="D196" s="190" t="s">
        <v>45</v>
      </c>
      <c r="E196" s="1208"/>
      <c r="F196" s="1209"/>
      <c r="G196" s="189"/>
      <c r="H196" s="553">
        <v>2148.6099999999997</v>
      </c>
    </row>
    <row r="197" spans="1:10" s="23" customFormat="1" ht="54">
      <c r="A197" s="290" t="s">
        <v>192</v>
      </c>
      <c r="B197" s="205">
        <v>701</v>
      </c>
      <c r="C197" s="55" t="s">
        <v>36</v>
      </c>
      <c r="D197" s="55" t="s">
        <v>45</v>
      </c>
      <c r="E197" s="373" t="s">
        <v>193</v>
      </c>
      <c r="F197" s="374" t="s">
        <v>78</v>
      </c>
      <c r="G197" s="43"/>
      <c r="H197" s="545">
        <v>1985.61</v>
      </c>
      <c r="I197" s="509"/>
      <c r="J197" s="510"/>
    </row>
    <row r="198" spans="1:10" s="23" customFormat="1" ht="27">
      <c r="A198" s="290" t="s">
        <v>649</v>
      </c>
      <c r="B198" s="205">
        <v>701</v>
      </c>
      <c r="C198" s="55" t="s">
        <v>36</v>
      </c>
      <c r="D198" s="55" t="s">
        <v>45</v>
      </c>
      <c r="E198" s="373" t="s">
        <v>647</v>
      </c>
      <c r="F198" s="374" t="s">
        <v>78</v>
      </c>
      <c r="G198" s="82"/>
      <c r="H198" s="545">
        <v>1985.61</v>
      </c>
      <c r="I198" s="509"/>
      <c r="J198" s="510"/>
    </row>
    <row r="199" spans="1:8" s="56" customFormat="1" ht="15">
      <c r="A199" s="676" t="s">
        <v>337</v>
      </c>
      <c r="B199" s="205">
        <v>701</v>
      </c>
      <c r="C199" s="55" t="s">
        <v>36</v>
      </c>
      <c r="D199" s="55" t="s">
        <v>45</v>
      </c>
      <c r="E199" s="373" t="s">
        <v>647</v>
      </c>
      <c r="F199" s="374" t="s">
        <v>222</v>
      </c>
      <c r="G199" s="82"/>
      <c r="H199" s="551">
        <v>1985.61</v>
      </c>
    </row>
    <row r="200" spans="1:8" s="56" customFormat="1" ht="51">
      <c r="A200" s="683" t="s">
        <v>355</v>
      </c>
      <c r="B200" s="101">
        <v>701</v>
      </c>
      <c r="C200" s="57" t="s">
        <v>36</v>
      </c>
      <c r="D200" s="57" t="s">
        <v>45</v>
      </c>
      <c r="E200" s="382" t="s">
        <v>647</v>
      </c>
      <c r="F200" s="379" t="s">
        <v>648</v>
      </c>
      <c r="G200" s="30" t="s">
        <v>356</v>
      </c>
      <c r="H200" s="552">
        <v>1585.61</v>
      </c>
    </row>
    <row r="201" spans="1:8" s="56" customFormat="1" ht="15">
      <c r="A201" s="321" t="s">
        <v>121</v>
      </c>
      <c r="B201" s="100">
        <v>701</v>
      </c>
      <c r="C201" s="83" t="s">
        <v>36</v>
      </c>
      <c r="D201" s="83" t="s">
        <v>45</v>
      </c>
      <c r="E201" s="382" t="s">
        <v>647</v>
      </c>
      <c r="F201" s="379" t="s">
        <v>648</v>
      </c>
      <c r="G201" s="30" t="s">
        <v>122</v>
      </c>
      <c r="H201" s="552">
        <v>1585.61</v>
      </c>
    </row>
    <row r="202" spans="1:8" s="56" customFormat="1" ht="15">
      <c r="A202" s="688" t="s">
        <v>357</v>
      </c>
      <c r="B202" s="100">
        <v>701</v>
      </c>
      <c r="C202" s="57" t="s">
        <v>36</v>
      </c>
      <c r="D202" s="57" t="s">
        <v>45</v>
      </c>
      <c r="E202" s="382" t="s">
        <v>647</v>
      </c>
      <c r="F202" s="379" t="s">
        <v>648</v>
      </c>
      <c r="G202" s="30" t="s">
        <v>354</v>
      </c>
      <c r="H202" s="552">
        <v>400</v>
      </c>
    </row>
    <row r="203" spans="1:8" s="56" customFormat="1" ht="38.25">
      <c r="A203" s="311" t="s">
        <v>159</v>
      </c>
      <c r="B203" s="101">
        <v>701</v>
      </c>
      <c r="C203" s="83" t="s">
        <v>36</v>
      </c>
      <c r="D203" s="83" t="s">
        <v>45</v>
      </c>
      <c r="E203" s="382" t="s">
        <v>647</v>
      </c>
      <c r="F203" s="379" t="s">
        <v>648</v>
      </c>
      <c r="G203" s="30" t="s">
        <v>99</v>
      </c>
      <c r="H203" s="552">
        <v>400</v>
      </c>
    </row>
    <row r="204" spans="1:8" s="511" customFormat="1" ht="40.5">
      <c r="A204" s="290" t="s">
        <v>219</v>
      </c>
      <c r="B204" s="533">
        <v>701</v>
      </c>
      <c r="C204" s="55" t="s">
        <v>36</v>
      </c>
      <c r="D204" s="55" t="s">
        <v>45</v>
      </c>
      <c r="E204" s="373" t="s">
        <v>207</v>
      </c>
      <c r="F204" s="374" t="s">
        <v>78</v>
      </c>
      <c r="G204" s="83"/>
      <c r="H204" s="551">
        <v>163</v>
      </c>
    </row>
    <row r="205" spans="1:8" s="469" customFormat="1" ht="27">
      <c r="A205" s="290" t="s">
        <v>235</v>
      </c>
      <c r="B205" s="533">
        <v>701</v>
      </c>
      <c r="C205" s="55" t="s">
        <v>36</v>
      </c>
      <c r="D205" s="55" t="s">
        <v>45</v>
      </c>
      <c r="E205" s="373" t="s">
        <v>220</v>
      </c>
      <c r="F205" s="374" t="s">
        <v>78</v>
      </c>
      <c r="G205" s="55"/>
      <c r="H205" s="548">
        <v>158</v>
      </c>
    </row>
    <row r="206" spans="1:8" s="469" customFormat="1" ht="27">
      <c r="A206" s="290" t="s">
        <v>295</v>
      </c>
      <c r="B206" s="533">
        <v>701</v>
      </c>
      <c r="C206" s="55" t="s">
        <v>36</v>
      </c>
      <c r="D206" s="55" t="s">
        <v>45</v>
      </c>
      <c r="E206" s="373" t="s">
        <v>607</v>
      </c>
      <c r="F206" s="374" t="s">
        <v>78</v>
      </c>
      <c r="G206" s="55"/>
      <c r="H206" s="548">
        <v>8</v>
      </c>
    </row>
    <row r="207" spans="1:8" s="469" customFormat="1" ht="15">
      <c r="A207" s="676" t="s">
        <v>337</v>
      </c>
      <c r="B207" s="205">
        <v>701</v>
      </c>
      <c r="C207" s="55" t="s">
        <v>36</v>
      </c>
      <c r="D207" s="55" t="s">
        <v>45</v>
      </c>
      <c r="E207" s="373" t="s">
        <v>607</v>
      </c>
      <c r="F207" s="374" t="s">
        <v>222</v>
      </c>
      <c r="G207" s="55"/>
      <c r="H207" s="548">
        <v>8</v>
      </c>
    </row>
    <row r="208" spans="1:8" s="469" customFormat="1" ht="15">
      <c r="A208" s="648" t="s">
        <v>353</v>
      </c>
      <c r="B208" s="534">
        <v>701</v>
      </c>
      <c r="C208" s="83" t="s">
        <v>36</v>
      </c>
      <c r="D208" s="83" t="s">
        <v>45</v>
      </c>
      <c r="E208" s="378" t="s">
        <v>607</v>
      </c>
      <c r="F208" s="379" t="s">
        <v>222</v>
      </c>
      <c r="G208" s="57" t="s">
        <v>354</v>
      </c>
      <c r="H208" s="552">
        <v>8</v>
      </c>
    </row>
    <row r="209" spans="1:8" s="469" customFormat="1" ht="25.5">
      <c r="A209" s="309" t="s">
        <v>98</v>
      </c>
      <c r="B209" s="534">
        <v>701</v>
      </c>
      <c r="C209" s="83" t="s">
        <v>36</v>
      </c>
      <c r="D209" s="83" t="s">
        <v>45</v>
      </c>
      <c r="E209" s="378" t="s">
        <v>607</v>
      </c>
      <c r="F209" s="379" t="s">
        <v>222</v>
      </c>
      <c r="G209" s="57" t="s">
        <v>99</v>
      </c>
      <c r="H209" s="552">
        <v>8</v>
      </c>
    </row>
    <row r="210" spans="1:8" s="469" customFormat="1" ht="27">
      <c r="A210" s="290" t="s">
        <v>236</v>
      </c>
      <c r="B210" s="533">
        <v>701</v>
      </c>
      <c r="C210" s="82" t="s">
        <v>36</v>
      </c>
      <c r="D210" s="82" t="s">
        <v>45</v>
      </c>
      <c r="E210" s="373" t="s">
        <v>608</v>
      </c>
      <c r="F210" s="377" t="s">
        <v>78</v>
      </c>
      <c r="G210" s="55"/>
      <c r="H210" s="548">
        <v>150</v>
      </c>
    </row>
    <row r="211" spans="1:8" s="469" customFormat="1" ht="15">
      <c r="A211" s="676" t="s">
        <v>337</v>
      </c>
      <c r="B211" s="533">
        <v>701</v>
      </c>
      <c r="C211" s="82" t="s">
        <v>36</v>
      </c>
      <c r="D211" s="82" t="s">
        <v>45</v>
      </c>
      <c r="E211" s="373" t="s">
        <v>608</v>
      </c>
      <c r="F211" s="374" t="s">
        <v>222</v>
      </c>
      <c r="G211" s="55"/>
      <c r="H211" s="548">
        <v>150</v>
      </c>
    </row>
    <row r="212" spans="1:8" s="469" customFormat="1" ht="15">
      <c r="A212" s="648" t="s">
        <v>353</v>
      </c>
      <c r="B212" s="534">
        <v>701</v>
      </c>
      <c r="C212" s="83" t="s">
        <v>36</v>
      </c>
      <c r="D212" s="83" t="s">
        <v>45</v>
      </c>
      <c r="E212" s="378" t="s">
        <v>608</v>
      </c>
      <c r="F212" s="379" t="s">
        <v>222</v>
      </c>
      <c r="G212" s="57" t="s">
        <v>354</v>
      </c>
      <c r="H212" s="552">
        <v>150</v>
      </c>
    </row>
    <row r="213" spans="1:8" s="56" customFormat="1" ht="25.5">
      <c r="A213" s="309" t="s">
        <v>98</v>
      </c>
      <c r="B213" s="534">
        <v>701</v>
      </c>
      <c r="C213" s="83" t="s">
        <v>36</v>
      </c>
      <c r="D213" s="83" t="s">
        <v>45</v>
      </c>
      <c r="E213" s="378" t="s">
        <v>608</v>
      </c>
      <c r="F213" s="379" t="s">
        <v>222</v>
      </c>
      <c r="G213" s="57" t="s">
        <v>99</v>
      </c>
      <c r="H213" s="552">
        <v>150</v>
      </c>
    </row>
    <row r="214" spans="1:8" s="56" customFormat="1" ht="15">
      <c r="A214" s="290" t="s">
        <v>237</v>
      </c>
      <c r="B214" s="533">
        <v>701</v>
      </c>
      <c r="C214" s="82" t="s">
        <v>36</v>
      </c>
      <c r="D214" s="82" t="s">
        <v>45</v>
      </c>
      <c r="E214" s="373" t="s">
        <v>221</v>
      </c>
      <c r="F214" s="377" t="s">
        <v>78</v>
      </c>
      <c r="G214" s="55"/>
      <c r="H214" s="548">
        <v>5</v>
      </c>
    </row>
    <row r="215" spans="1:8" s="56" customFormat="1" ht="15">
      <c r="A215" s="676" t="s">
        <v>337</v>
      </c>
      <c r="B215" s="533">
        <v>701</v>
      </c>
      <c r="C215" s="55" t="s">
        <v>36</v>
      </c>
      <c r="D215" s="55" t="s">
        <v>45</v>
      </c>
      <c r="E215" s="373" t="s">
        <v>221</v>
      </c>
      <c r="F215" s="374" t="s">
        <v>222</v>
      </c>
      <c r="G215" s="55"/>
      <c r="H215" s="548">
        <v>5</v>
      </c>
    </row>
    <row r="216" spans="1:8" s="56" customFormat="1" ht="15">
      <c r="A216" s="648" t="s">
        <v>353</v>
      </c>
      <c r="B216" s="534">
        <v>701</v>
      </c>
      <c r="C216" s="57" t="s">
        <v>36</v>
      </c>
      <c r="D216" s="57" t="s">
        <v>45</v>
      </c>
      <c r="E216" s="378" t="s">
        <v>221</v>
      </c>
      <c r="F216" s="379" t="s">
        <v>222</v>
      </c>
      <c r="G216" s="57" t="s">
        <v>354</v>
      </c>
      <c r="H216" s="552">
        <v>5</v>
      </c>
    </row>
    <row r="217" spans="1:8" s="56" customFormat="1" ht="25.5">
      <c r="A217" s="309" t="s">
        <v>98</v>
      </c>
      <c r="B217" s="534">
        <v>701</v>
      </c>
      <c r="C217" s="57" t="s">
        <v>36</v>
      </c>
      <c r="D217" s="57" t="s">
        <v>45</v>
      </c>
      <c r="E217" s="378" t="s">
        <v>221</v>
      </c>
      <c r="F217" s="379" t="s">
        <v>222</v>
      </c>
      <c r="G217" s="57" t="s">
        <v>99</v>
      </c>
      <c r="H217" s="552">
        <v>5</v>
      </c>
    </row>
    <row r="218" spans="1:10" s="23" customFormat="1" ht="14.25">
      <c r="A218" s="296" t="s">
        <v>15</v>
      </c>
      <c r="B218" s="46">
        <v>701</v>
      </c>
      <c r="C218" s="46" t="s">
        <v>10</v>
      </c>
      <c r="D218" s="46"/>
      <c r="E218" s="1178"/>
      <c r="F218" s="1179"/>
      <c r="G218" s="46"/>
      <c r="H218" s="543">
        <v>4297.799999999999</v>
      </c>
      <c r="I218" s="219" t="e">
        <f>#REF!</f>
        <v>#REF!</v>
      </c>
      <c r="J218" s="434" t="e">
        <f>I218/H218</f>
        <v>#REF!</v>
      </c>
    </row>
    <row r="219" spans="1:10" s="23" customFormat="1" ht="14.25">
      <c r="A219" s="312" t="s">
        <v>103</v>
      </c>
      <c r="B219" s="186" t="s">
        <v>90</v>
      </c>
      <c r="C219" s="186" t="s">
        <v>10</v>
      </c>
      <c r="D219" s="186" t="s">
        <v>37</v>
      </c>
      <c r="E219" s="1208"/>
      <c r="F219" s="1209"/>
      <c r="G219" s="186"/>
      <c r="H219" s="554">
        <v>595.7</v>
      </c>
      <c r="I219" s="223"/>
      <c r="J219" s="437"/>
    </row>
    <row r="220" spans="1:10" s="44" customFormat="1" ht="25.5">
      <c r="A220" s="513" t="s">
        <v>637</v>
      </c>
      <c r="B220" s="42" t="s">
        <v>90</v>
      </c>
      <c r="C220" s="42" t="s">
        <v>10</v>
      </c>
      <c r="D220" s="42" t="s">
        <v>37</v>
      </c>
      <c r="E220" s="373" t="s">
        <v>238</v>
      </c>
      <c r="F220" s="374" t="s">
        <v>78</v>
      </c>
      <c r="G220" s="599"/>
      <c r="H220" s="546">
        <v>595.7</v>
      </c>
      <c r="I220" s="224"/>
      <c r="J220" s="439"/>
    </row>
    <row r="221" spans="1:10" s="44" customFormat="1" ht="27">
      <c r="A221" s="314" t="s">
        <v>652</v>
      </c>
      <c r="B221" s="374" t="s">
        <v>90</v>
      </c>
      <c r="C221" s="42" t="s">
        <v>10</v>
      </c>
      <c r="D221" s="42" t="s">
        <v>37</v>
      </c>
      <c r="E221" s="373" t="s">
        <v>616</v>
      </c>
      <c r="F221" s="374" t="s">
        <v>78</v>
      </c>
      <c r="G221" s="599"/>
      <c r="H221" s="546">
        <v>161.7</v>
      </c>
      <c r="I221" s="224"/>
      <c r="J221" s="439"/>
    </row>
    <row r="222" spans="1:10" s="44" customFormat="1" ht="27">
      <c r="A222" s="676" t="s">
        <v>614</v>
      </c>
      <c r="B222" s="374" t="s">
        <v>90</v>
      </c>
      <c r="C222" s="42" t="s">
        <v>10</v>
      </c>
      <c r="D222" s="42" t="s">
        <v>37</v>
      </c>
      <c r="E222" s="373" t="s">
        <v>616</v>
      </c>
      <c r="F222" s="374" t="s">
        <v>617</v>
      </c>
      <c r="G222" s="42"/>
      <c r="H222" s="545">
        <v>135.17</v>
      </c>
      <c r="I222" s="422"/>
      <c r="J222" s="438"/>
    </row>
    <row r="223" spans="1:10" s="44" customFormat="1" ht="15">
      <c r="A223" s="688" t="s">
        <v>357</v>
      </c>
      <c r="B223" s="385" t="s">
        <v>90</v>
      </c>
      <c r="C223" s="43" t="s">
        <v>10</v>
      </c>
      <c r="D223" s="43" t="s">
        <v>37</v>
      </c>
      <c r="E223" s="382" t="s">
        <v>616</v>
      </c>
      <c r="F223" s="385" t="s">
        <v>617</v>
      </c>
      <c r="G223" s="43" t="s">
        <v>358</v>
      </c>
      <c r="H223" s="547">
        <v>135.17</v>
      </c>
      <c r="I223" s="422"/>
      <c r="J223" s="438"/>
    </row>
    <row r="224" spans="1:10" s="44" customFormat="1" ht="38.25">
      <c r="A224" s="311" t="s">
        <v>159</v>
      </c>
      <c r="B224" s="385" t="s">
        <v>90</v>
      </c>
      <c r="C224" s="43" t="s">
        <v>10</v>
      </c>
      <c r="D224" s="43" t="s">
        <v>37</v>
      </c>
      <c r="E224" s="382" t="s">
        <v>616</v>
      </c>
      <c r="F224" s="385" t="s">
        <v>617</v>
      </c>
      <c r="G224" s="43" t="s">
        <v>70</v>
      </c>
      <c r="H224" s="547">
        <v>135.17</v>
      </c>
      <c r="I224" s="422"/>
      <c r="J224" s="438"/>
    </row>
    <row r="225" spans="1:10" s="44" customFormat="1" ht="27">
      <c r="A225" s="676" t="s">
        <v>615</v>
      </c>
      <c r="B225" s="374" t="s">
        <v>90</v>
      </c>
      <c r="C225" s="42" t="s">
        <v>10</v>
      </c>
      <c r="D225" s="42" t="s">
        <v>37</v>
      </c>
      <c r="E225" s="373" t="s">
        <v>616</v>
      </c>
      <c r="F225" s="374" t="s">
        <v>618</v>
      </c>
      <c r="G225" s="42"/>
      <c r="H225" s="545">
        <v>26.53</v>
      </c>
      <c r="I225" s="422"/>
      <c r="J225" s="438"/>
    </row>
    <row r="226" spans="1:10" s="44" customFormat="1" ht="15">
      <c r="A226" s="688" t="s">
        <v>357</v>
      </c>
      <c r="B226" s="385" t="s">
        <v>90</v>
      </c>
      <c r="C226" s="43" t="s">
        <v>10</v>
      </c>
      <c r="D226" s="43" t="s">
        <v>37</v>
      </c>
      <c r="E226" s="382" t="s">
        <v>616</v>
      </c>
      <c r="F226" s="385" t="s">
        <v>618</v>
      </c>
      <c r="G226" s="43" t="s">
        <v>358</v>
      </c>
      <c r="H226" s="547">
        <v>26.53</v>
      </c>
      <c r="I226" s="422"/>
      <c r="J226" s="438"/>
    </row>
    <row r="227" spans="1:10" s="44" customFormat="1" ht="38.25">
      <c r="A227" s="311" t="s">
        <v>159</v>
      </c>
      <c r="B227" s="385" t="s">
        <v>90</v>
      </c>
      <c r="C227" s="43" t="s">
        <v>10</v>
      </c>
      <c r="D227" s="43" t="s">
        <v>37</v>
      </c>
      <c r="E227" s="382" t="s">
        <v>616</v>
      </c>
      <c r="F227" s="385" t="s">
        <v>618</v>
      </c>
      <c r="G227" s="43" t="s">
        <v>70</v>
      </c>
      <c r="H227" s="547">
        <v>26.53</v>
      </c>
      <c r="I227" s="422"/>
      <c r="J227" s="438"/>
    </row>
    <row r="228" spans="1:10" s="44" customFormat="1" ht="27">
      <c r="A228" s="314" t="s">
        <v>636</v>
      </c>
      <c r="B228" s="374" t="s">
        <v>90</v>
      </c>
      <c r="C228" s="42" t="s">
        <v>10</v>
      </c>
      <c r="D228" s="42" t="s">
        <v>37</v>
      </c>
      <c r="E228" s="373" t="s">
        <v>635</v>
      </c>
      <c r="F228" s="374" t="s">
        <v>78</v>
      </c>
      <c r="G228" s="599"/>
      <c r="H228" s="546">
        <v>51</v>
      </c>
      <c r="I228" s="224"/>
      <c r="J228" s="439"/>
    </row>
    <row r="229" spans="1:10" s="44" customFormat="1" ht="15">
      <c r="A229" s="676" t="s">
        <v>337</v>
      </c>
      <c r="B229" s="374" t="s">
        <v>90</v>
      </c>
      <c r="C229" s="42" t="s">
        <v>10</v>
      </c>
      <c r="D229" s="42" t="s">
        <v>37</v>
      </c>
      <c r="E229" s="373" t="s">
        <v>635</v>
      </c>
      <c r="F229" s="374" t="s">
        <v>222</v>
      </c>
      <c r="G229" s="42"/>
      <c r="H229" s="545">
        <v>51</v>
      </c>
      <c r="I229" s="422"/>
      <c r="J229" s="438"/>
    </row>
    <row r="230" spans="1:10" s="44" customFormat="1" ht="15">
      <c r="A230" s="688" t="s">
        <v>357</v>
      </c>
      <c r="B230" s="385" t="s">
        <v>90</v>
      </c>
      <c r="C230" s="43" t="s">
        <v>10</v>
      </c>
      <c r="D230" s="43" t="s">
        <v>37</v>
      </c>
      <c r="E230" s="382" t="s">
        <v>635</v>
      </c>
      <c r="F230" s="385" t="s">
        <v>222</v>
      </c>
      <c r="G230" s="43" t="s">
        <v>358</v>
      </c>
      <c r="H230" s="547">
        <v>51</v>
      </c>
      <c r="I230" s="422"/>
      <c r="J230" s="438"/>
    </row>
    <row r="231" spans="1:10" s="44" customFormat="1" ht="38.25">
      <c r="A231" s="311" t="s">
        <v>159</v>
      </c>
      <c r="B231" s="385" t="s">
        <v>90</v>
      </c>
      <c r="C231" s="43" t="s">
        <v>10</v>
      </c>
      <c r="D231" s="43" t="s">
        <v>37</v>
      </c>
      <c r="E231" s="382" t="s">
        <v>635</v>
      </c>
      <c r="F231" s="385" t="s">
        <v>222</v>
      </c>
      <c r="G231" s="43" t="s">
        <v>70</v>
      </c>
      <c r="H231" s="547">
        <v>51</v>
      </c>
      <c r="I231" s="422"/>
      <c r="J231" s="438"/>
    </row>
    <row r="232" spans="1:10" s="44" customFormat="1" ht="14.25">
      <c r="A232" s="633" t="s">
        <v>379</v>
      </c>
      <c r="B232" s="374" t="s">
        <v>90</v>
      </c>
      <c r="C232" s="42" t="s">
        <v>10</v>
      </c>
      <c r="D232" s="42" t="s">
        <v>37</v>
      </c>
      <c r="E232" s="373" t="s">
        <v>605</v>
      </c>
      <c r="F232" s="374" t="s">
        <v>78</v>
      </c>
      <c r="G232" s="599"/>
      <c r="H232" s="546">
        <v>383</v>
      </c>
      <c r="I232" s="224"/>
      <c r="J232" s="439"/>
    </row>
    <row r="233" spans="1:10" s="44" customFormat="1" ht="27">
      <c r="A233" s="314" t="s">
        <v>580</v>
      </c>
      <c r="B233" s="374" t="s">
        <v>90</v>
      </c>
      <c r="C233" s="42" t="s">
        <v>10</v>
      </c>
      <c r="D233" s="42" t="s">
        <v>37</v>
      </c>
      <c r="E233" s="373" t="s">
        <v>605</v>
      </c>
      <c r="F233" s="374" t="s">
        <v>170</v>
      </c>
      <c r="G233" s="42"/>
      <c r="H233" s="545">
        <v>365</v>
      </c>
      <c r="I233" s="422"/>
      <c r="J233" s="438"/>
    </row>
    <row r="234" spans="1:10" s="44" customFormat="1" ht="15">
      <c r="A234" s="688" t="s">
        <v>357</v>
      </c>
      <c r="B234" s="385" t="s">
        <v>90</v>
      </c>
      <c r="C234" s="43" t="s">
        <v>10</v>
      </c>
      <c r="D234" s="43" t="s">
        <v>37</v>
      </c>
      <c r="E234" s="382" t="s">
        <v>605</v>
      </c>
      <c r="F234" s="385" t="s">
        <v>170</v>
      </c>
      <c r="G234" s="43" t="s">
        <v>358</v>
      </c>
      <c r="H234" s="547">
        <v>365</v>
      </c>
      <c r="I234" s="422"/>
      <c r="J234" s="438"/>
    </row>
    <row r="235" spans="1:10" s="44" customFormat="1" ht="38.25">
      <c r="A235" s="311" t="s">
        <v>159</v>
      </c>
      <c r="B235" s="385" t="s">
        <v>90</v>
      </c>
      <c r="C235" s="43" t="s">
        <v>10</v>
      </c>
      <c r="D235" s="43" t="s">
        <v>37</v>
      </c>
      <c r="E235" s="382" t="s">
        <v>605</v>
      </c>
      <c r="F235" s="385" t="s">
        <v>170</v>
      </c>
      <c r="G235" s="43" t="s">
        <v>70</v>
      </c>
      <c r="H235" s="547">
        <v>365</v>
      </c>
      <c r="I235" s="422"/>
      <c r="J235" s="438"/>
    </row>
    <row r="236" spans="1:10" s="44" customFormat="1" ht="27">
      <c r="A236" s="314" t="s">
        <v>287</v>
      </c>
      <c r="B236" s="374" t="s">
        <v>90</v>
      </c>
      <c r="C236" s="42" t="s">
        <v>10</v>
      </c>
      <c r="D236" s="42" t="s">
        <v>37</v>
      </c>
      <c r="E236" s="373" t="s">
        <v>605</v>
      </c>
      <c r="F236" s="374" t="s">
        <v>184</v>
      </c>
      <c r="G236" s="43"/>
      <c r="H236" s="545">
        <v>18</v>
      </c>
      <c r="I236" s="224"/>
      <c r="J236" s="439"/>
    </row>
    <row r="237" spans="1:10" s="44" customFormat="1" ht="14.25">
      <c r="A237" s="688" t="s">
        <v>357</v>
      </c>
      <c r="B237" s="385" t="s">
        <v>90</v>
      </c>
      <c r="C237" s="43" t="s">
        <v>10</v>
      </c>
      <c r="D237" s="43" t="s">
        <v>37</v>
      </c>
      <c r="E237" s="382" t="s">
        <v>605</v>
      </c>
      <c r="F237" s="385" t="s">
        <v>184</v>
      </c>
      <c r="G237" s="43" t="s">
        <v>358</v>
      </c>
      <c r="H237" s="547">
        <v>18</v>
      </c>
      <c r="I237" s="224"/>
      <c r="J237" s="439"/>
    </row>
    <row r="238" spans="1:10" s="44" customFormat="1" ht="38.25">
      <c r="A238" s="691" t="s">
        <v>159</v>
      </c>
      <c r="B238" s="43" t="s">
        <v>90</v>
      </c>
      <c r="C238" s="43" t="s">
        <v>10</v>
      </c>
      <c r="D238" s="43" t="s">
        <v>37</v>
      </c>
      <c r="E238" s="382" t="s">
        <v>605</v>
      </c>
      <c r="F238" s="385" t="s">
        <v>184</v>
      </c>
      <c r="G238" s="43" t="s">
        <v>70</v>
      </c>
      <c r="H238" s="547">
        <v>18</v>
      </c>
      <c r="I238" s="224"/>
      <c r="J238" s="439"/>
    </row>
    <row r="239" spans="1:10" s="23" customFormat="1" ht="14.25">
      <c r="A239" s="307" t="s">
        <v>16</v>
      </c>
      <c r="B239" s="299">
        <v>701</v>
      </c>
      <c r="C239" s="34" t="s">
        <v>10</v>
      </c>
      <c r="D239" s="34" t="s">
        <v>40</v>
      </c>
      <c r="E239" s="1208"/>
      <c r="F239" s="1209"/>
      <c r="G239" s="34"/>
      <c r="H239" s="544">
        <v>2300</v>
      </c>
      <c r="I239" s="225"/>
      <c r="J239" s="441"/>
    </row>
    <row r="240" spans="1:10" s="44" customFormat="1" ht="38.25">
      <c r="A240" s="522" t="s">
        <v>224</v>
      </c>
      <c r="B240" s="404">
        <v>701</v>
      </c>
      <c r="C240" s="155" t="s">
        <v>10</v>
      </c>
      <c r="D240" s="155" t="s">
        <v>40</v>
      </c>
      <c r="E240" s="371" t="s">
        <v>239</v>
      </c>
      <c r="F240" s="372" t="s">
        <v>78</v>
      </c>
      <c r="G240" s="155"/>
      <c r="H240" s="546">
        <v>2300</v>
      </c>
      <c r="I240" s="226"/>
      <c r="J240" s="448"/>
    </row>
    <row r="241" spans="1:10" s="41" customFormat="1" ht="40.5">
      <c r="A241" s="290" t="s">
        <v>240</v>
      </c>
      <c r="B241" s="404">
        <v>701</v>
      </c>
      <c r="C241" s="42" t="s">
        <v>10</v>
      </c>
      <c r="D241" s="42" t="s">
        <v>40</v>
      </c>
      <c r="E241" s="373" t="s">
        <v>606</v>
      </c>
      <c r="F241" s="374" t="s">
        <v>78</v>
      </c>
      <c r="G241" s="42"/>
      <c r="H241" s="545">
        <v>2300</v>
      </c>
      <c r="I241" s="226"/>
      <c r="J241" s="448"/>
    </row>
    <row r="242" spans="1:10" s="41" customFormat="1" ht="13.5">
      <c r="A242" s="676" t="s">
        <v>337</v>
      </c>
      <c r="B242" s="404">
        <v>701</v>
      </c>
      <c r="C242" s="42" t="s">
        <v>10</v>
      </c>
      <c r="D242" s="42" t="s">
        <v>40</v>
      </c>
      <c r="E242" s="373" t="s">
        <v>606</v>
      </c>
      <c r="F242" s="374" t="s">
        <v>222</v>
      </c>
      <c r="G242" s="42"/>
      <c r="H242" s="545">
        <v>2300</v>
      </c>
      <c r="I242" s="226"/>
      <c r="J242" s="448"/>
    </row>
    <row r="243" spans="1:10" s="41" customFormat="1" ht="12.75">
      <c r="A243" s="688" t="s">
        <v>357</v>
      </c>
      <c r="B243" s="100">
        <v>701</v>
      </c>
      <c r="C243" s="43" t="s">
        <v>10</v>
      </c>
      <c r="D243" s="43" t="s">
        <v>40</v>
      </c>
      <c r="E243" s="382" t="s">
        <v>606</v>
      </c>
      <c r="F243" s="379" t="s">
        <v>222</v>
      </c>
      <c r="G243" s="43" t="s">
        <v>358</v>
      </c>
      <c r="H243" s="547">
        <v>2300</v>
      </c>
      <c r="I243" s="226"/>
      <c r="J243" s="448"/>
    </row>
    <row r="244" spans="1:10" s="44" customFormat="1" ht="38.25">
      <c r="A244" s="689" t="s">
        <v>159</v>
      </c>
      <c r="B244" s="101">
        <v>701</v>
      </c>
      <c r="C244" s="43" t="s">
        <v>10</v>
      </c>
      <c r="D244" s="43" t="s">
        <v>40</v>
      </c>
      <c r="E244" s="382" t="s">
        <v>606</v>
      </c>
      <c r="F244" s="379" t="s">
        <v>222</v>
      </c>
      <c r="G244" s="43" t="s">
        <v>70</v>
      </c>
      <c r="H244" s="547">
        <v>2300</v>
      </c>
      <c r="I244" s="227"/>
      <c r="J244" s="442"/>
    </row>
    <row r="245" spans="1:10" s="44" customFormat="1" ht="14.25">
      <c r="A245" s="316" t="s">
        <v>47</v>
      </c>
      <c r="B245" s="34">
        <v>701</v>
      </c>
      <c r="C245" s="34" t="s">
        <v>10</v>
      </c>
      <c r="D245" s="34" t="s">
        <v>44</v>
      </c>
      <c r="E245" s="1208"/>
      <c r="F245" s="1209"/>
      <c r="G245" s="34"/>
      <c r="H245" s="544">
        <v>1402.1</v>
      </c>
      <c r="I245" s="227"/>
      <c r="J245" s="442"/>
    </row>
    <row r="246" spans="1:10" s="44" customFormat="1" ht="38.25">
      <c r="A246" s="604" t="s">
        <v>175</v>
      </c>
      <c r="B246" s="722">
        <v>701</v>
      </c>
      <c r="C246" s="155" t="s">
        <v>10</v>
      </c>
      <c r="D246" s="155" t="s">
        <v>44</v>
      </c>
      <c r="E246" s="589" t="s">
        <v>190</v>
      </c>
      <c r="F246" s="145" t="s">
        <v>78</v>
      </c>
      <c r="G246" s="155"/>
      <c r="H246" s="546">
        <v>776.1</v>
      </c>
      <c r="I246" s="399"/>
      <c r="J246" s="432"/>
    </row>
    <row r="247" spans="1:10" s="41" customFormat="1" ht="25.5">
      <c r="A247" s="646" t="s">
        <v>400</v>
      </c>
      <c r="B247" s="155" t="s">
        <v>90</v>
      </c>
      <c r="C247" s="42" t="s">
        <v>10</v>
      </c>
      <c r="D247" s="42" t="s">
        <v>44</v>
      </c>
      <c r="E247" s="371" t="s">
        <v>401</v>
      </c>
      <c r="F247" s="372" t="s">
        <v>78</v>
      </c>
      <c r="G247" s="155"/>
      <c r="H247" s="546">
        <v>776.1</v>
      </c>
      <c r="I247" s="226"/>
      <c r="J247" s="448"/>
    </row>
    <row r="248" spans="1:10" s="23" customFormat="1" ht="54">
      <c r="A248" s="317" t="s">
        <v>584</v>
      </c>
      <c r="B248" s="374">
        <v>701</v>
      </c>
      <c r="C248" s="42" t="s">
        <v>10</v>
      </c>
      <c r="D248" s="42" t="s">
        <v>44</v>
      </c>
      <c r="E248" s="373" t="s">
        <v>401</v>
      </c>
      <c r="F248" s="374" t="s">
        <v>86</v>
      </c>
      <c r="G248" s="374"/>
      <c r="H248" s="638">
        <v>776.1</v>
      </c>
      <c r="I248" s="39">
        <f>I250</f>
        <v>61.1</v>
      </c>
      <c r="J248" s="639"/>
    </row>
    <row r="249" spans="1:10" s="23" customFormat="1" ht="51">
      <c r="A249" s="683" t="s">
        <v>355</v>
      </c>
      <c r="B249" s="30">
        <v>701</v>
      </c>
      <c r="C249" s="30" t="s">
        <v>10</v>
      </c>
      <c r="D249" s="30" t="s">
        <v>44</v>
      </c>
      <c r="E249" s="382" t="s">
        <v>401</v>
      </c>
      <c r="F249" s="379" t="s">
        <v>86</v>
      </c>
      <c r="G249" s="43" t="s">
        <v>356</v>
      </c>
      <c r="H249" s="547">
        <v>694.7</v>
      </c>
      <c r="I249" s="39"/>
      <c r="J249" s="639"/>
    </row>
    <row r="250" spans="1:10" s="23" customFormat="1" ht="24.75" customHeight="1">
      <c r="A250" s="309" t="s">
        <v>96</v>
      </c>
      <c r="B250" s="30">
        <v>701</v>
      </c>
      <c r="C250" s="30" t="s">
        <v>10</v>
      </c>
      <c r="D250" s="30" t="s">
        <v>44</v>
      </c>
      <c r="E250" s="382" t="s">
        <v>401</v>
      </c>
      <c r="F250" s="379" t="s">
        <v>86</v>
      </c>
      <c r="G250" s="30" t="s">
        <v>97</v>
      </c>
      <c r="H250" s="576">
        <v>694.7</v>
      </c>
      <c r="I250" s="40">
        <f>'[2]701'!$G$168/1000</f>
        <v>61.1</v>
      </c>
      <c r="J250" s="639"/>
    </row>
    <row r="251" spans="1:10" s="23" customFormat="1" ht="12.75">
      <c r="A251" s="648" t="s">
        <v>353</v>
      </c>
      <c r="B251" s="30">
        <v>701</v>
      </c>
      <c r="C251" s="30" t="s">
        <v>10</v>
      </c>
      <c r="D251" s="30" t="s">
        <v>44</v>
      </c>
      <c r="E251" s="382" t="s">
        <v>401</v>
      </c>
      <c r="F251" s="379" t="s">
        <v>86</v>
      </c>
      <c r="G251" s="30" t="s">
        <v>354</v>
      </c>
      <c r="H251" s="576">
        <v>81.4</v>
      </c>
      <c r="I251" s="227"/>
      <c r="J251" s="723"/>
    </row>
    <row r="252" spans="1:10" s="23" customFormat="1" ht="24.75" customHeight="1">
      <c r="A252" s="309" t="s">
        <v>98</v>
      </c>
      <c r="B252" s="30">
        <v>701</v>
      </c>
      <c r="C252" s="30" t="s">
        <v>10</v>
      </c>
      <c r="D252" s="30" t="s">
        <v>44</v>
      </c>
      <c r="E252" s="382" t="s">
        <v>401</v>
      </c>
      <c r="F252" s="379" t="s">
        <v>86</v>
      </c>
      <c r="G252" s="30" t="s">
        <v>99</v>
      </c>
      <c r="H252" s="576">
        <v>81.4</v>
      </c>
      <c r="I252" s="227"/>
      <c r="J252" s="723"/>
    </row>
    <row r="253" spans="1:10" s="44" customFormat="1" ht="51">
      <c r="A253" s="513" t="s">
        <v>203</v>
      </c>
      <c r="B253" s="42" t="s">
        <v>90</v>
      </c>
      <c r="C253" s="42" t="s">
        <v>10</v>
      </c>
      <c r="D253" s="42" t="s">
        <v>44</v>
      </c>
      <c r="E253" s="373" t="s">
        <v>119</v>
      </c>
      <c r="F253" s="374" t="s">
        <v>78</v>
      </c>
      <c r="G253" s="155"/>
      <c r="H253" s="546">
        <v>616</v>
      </c>
      <c r="I253" s="227"/>
      <c r="J253" s="442"/>
    </row>
    <row r="254" spans="1:10" s="44" customFormat="1" ht="38.25">
      <c r="A254" s="513" t="s">
        <v>433</v>
      </c>
      <c r="B254" s="42" t="s">
        <v>90</v>
      </c>
      <c r="C254" s="42" t="s">
        <v>10</v>
      </c>
      <c r="D254" s="42" t="s">
        <v>44</v>
      </c>
      <c r="E254" s="373" t="s">
        <v>419</v>
      </c>
      <c r="F254" s="374" t="s">
        <v>78</v>
      </c>
      <c r="G254" s="155"/>
      <c r="H254" s="546">
        <v>401</v>
      </c>
      <c r="I254" s="227"/>
      <c r="J254" s="442"/>
    </row>
    <row r="255" spans="1:10" s="44" customFormat="1" ht="13.5">
      <c r="A255" s="676" t="s">
        <v>337</v>
      </c>
      <c r="B255" s="42" t="s">
        <v>90</v>
      </c>
      <c r="C255" s="42" t="s">
        <v>10</v>
      </c>
      <c r="D255" s="42" t="s">
        <v>44</v>
      </c>
      <c r="E255" s="373" t="s">
        <v>419</v>
      </c>
      <c r="F255" s="374" t="s">
        <v>222</v>
      </c>
      <c r="G255" s="155"/>
      <c r="H255" s="546">
        <v>100</v>
      </c>
      <c r="I255" s="227"/>
      <c r="J255" s="442"/>
    </row>
    <row r="256" spans="1:10" s="44" customFormat="1" ht="25.5">
      <c r="A256" s="719" t="s">
        <v>361</v>
      </c>
      <c r="B256" s="43" t="s">
        <v>90</v>
      </c>
      <c r="C256" s="43" t="s">
        <v>10</v>
      </c>
      <c r="D256" s="43" t="s">
        <v>44</v>
      </c>
      <c r="E256" s="382" t="s">
        <v>419</v>
      </c>
      <c r="F256" s="385" t="s">
        <v>222</v>
      </c>
      <c r="G256" s="83" t="s">
        <v>362</v>
      </c>
      <c r="H256" s="547">
        <v>100</v>
      </c>
      <c r="I256" s="227"/>
      <c r="J256" s="442"/>
    </row>
    <row r="257" spans="1:10" s="44" customFormat="1" ht="25.5">
      <c r="A257" s="311" t="s">
        <v>651</v>
      </c>
      <c r="B257" s="43" t="s">
        <v>90</v>
      </c>
      <c r="C257" s="43" t="s">
        <v>10</v>
      </c>
      <c r="D257" s="43" t="s">
        <v>44</v>
      </c>
      <c r="E257" s="382" t="s">
        <v>419</v>
      </c>
      <c r="F257" s="385" t="s">
        <v>222</v>
      </c>
      <c r="G257" s="43" t="s">
        <v>650</v>
      </c>
      <c r="H257" s="547">
        <v>100</v>
      </c>
      <c r="I257" s="227"/>
      <c r="J257" s="442"/>
    </row>
    <row r="258" spans="1:10" s="44" customFormat="1" ht="67.5">
      <c r="A258" s="314" t="s">
        <v>576</v>
      </c>
      <c r="B258" s="374" t="s">
        <v>90</v>
      </c>
      <c r="C258" s="42" t="s">
        <v>10</v>
      </c>
      <c r="D258" s="42" t="s">
        <v>44</v>
      </c>
      <c r="E258" s="373" t="s">
        <v>419</v>
      </c>
      <c r="F258" s="374" t="s">
        <v>161</v>
      </c>
      <c r="G258" s="42"/>
      <c r="H258" s="545">
        <v>300</v>
      </c>
      <c r="I258" s="227"/>
      <c r="J258" s="442"/>
    </row>
    <row r="259" spans="1:10" s="44" customFormat="1" ht="12.75">
      <c r="A259" s="687" t="s">
        <v>353</v>
      </c>
      <c r="B259" s="385" t="s">
        <v>90</v>
      </c>
      <c r="C259" s="43" t="s">
        <v>10</v>
      </c>
      <c r="D259" s="43" t="s">
        <v>44</v>
      </c>
      <c r="E259" s="382" t="s">
        <v>419</v>
      </c>
      <c r="F259" s="385" t="s">
        <v>161</v>
      </c>
      <c r="G259" s="43" t="s">
        <v>354</v>
      </c>
      <c r="H259" s="547">
        <v>300</v>
      </c>
      <c r="I259" s="227"/>
      <c r="J259" s="442"/>
    </row>
    <row r="260" spans="1:10" s="44" customFormat="1" ht="25.5">
      <c r="A260" s="311" t="s">
        <v>98</v>
      </c>
      <c r="B260" s="385" t="s">
        <v>90</v>
      </c>
      <c r="C260" s="43" t="s">
        <v>10</v>
      </c>
      <c r="D260" s="43" t="s">
        <v>44</v>
      </c>
      <c r="E260" s="382" t="s">
        <v>419</v>
      </c>
      <c r="F260" s="385" t="s">
        <v>161</v>
      </c>
      <c r="G260" s="43" t="s">
        <v>99</v>
      </c>
      <c r="H260" s="547">
        <v>300</v>
      </c>
      <c r="I260" s="227"/>
      <c r="J260" s="442"/>
    </row>
    <row r="261" spans="1:10" s="44" customFormat="1" ht="27">
      <c r="A261" s="392" t="s">
        <v>278</v>
      </c>
      <c r="B261" s="374" t="s">
        <v>90</v>
      </c>
      <c r="C261" s="42" t="s">
        <v>10</v>
      </c>
      <c r="D261" s="42" t="s">
        <v>44</v>
      </c>
      <c r="E261" s="373" t="s">
        <v>419</v>
      </c>
      <c r="F261" s="374" t="s">
        <v>162</v>
      </c>
      <c r="G261" s="42"/>
      <c r="H261" s="545">
        <v>1</v>
      </c>
      <c r="I261" s="227"/>
      <c r="J261" s="442"/>
    </row>
    <row r="262" spans="1:10" s="44" customFormat="1" ht="12.75">
      <c r="A262" s="687" t="s">
        <v>353</v>
      </c>
      <c r="B262" s="385" t="s">
        <v>90</v>
      </c>
      <c r="C262" s="43" t="s">
        <v>10</v>
      </c>
      <c r="D262" s="43" t="s">
        <v>44</v>
      </c>
      <c r="E262" s="382" t="s">
        <v>419</v>
      </c>
      <c r="F262" s="385" t="s">
        <v>162</v>
      </c>
      <c r="G262" s="43" t="s">
        <v>354</v>
      </c>
      <c r="H262" s="547">
        <v>1</v>
      </c>
      <c r="I262" s="227"/>
      <c r="J262" s="442"/>
    </row>
    <row r="263" spans="1:10" s="44" customFormat="1" ht="25.5">
      <c r="A263" s="311" t="s">
        <v>98</v>
      </c>
      <c r="B263" s="385" t="s">
        <v>90</v>
      </c>
      <c r="C263" s="43" t="s">
        <v>10</v>
      </c>
      <c r="D263" s="43" t="s">
        <v>44</v>
      </c>
      <c r="E263" s="382" t="s">
        <v>419</v>
      </c>
      <c r="F263" s="385" t="s">
        <v>162</v>
      </c>
      <c r="G263" s="43" t="s">
        <v>99</v>
      </c>
      <c r="H263" s="547">
        <v>1</v>
      </c>
      <c r="I263" s="227"/>
      <c r="J263" s="442"/>
    </row>
    <row r="264" spans="1:10" s="23" customFormat="1" ht="13.5">
      <c r="A264" s="578" t="s">
        <v>280</v>
      </c>
      <c r="B264" s="42" t="s">
        <v>90</v>
      </c>
      <c r="C264" s="82" t="s">
        <v>10</v>
      </c>
      <c r="D264" s="82" t="s">
        <v>44</v>
      </c>
      <c r="E264" s="373" t="s">
        <v>423</v>
      </c>
      <c r="F264" s="374" t="s">
        <v>78</v>
      </c>
      <c r="G264" s="83"/>
      <c r="H264" s="548">
        <v>155</v>
      </c>
      <c r="I264" s="228"/>
      <c r="J264" s="443"/>
    </row>
    <row r="265" spans="1:10" s="23" customFormat="1" ht="13.5">
      <c r="A265" s="676" t="s">
        <v>337</v>
      </c>
      <c r="B265" s="42" t="s">
        <v>90</v>
      </c>
      <c r="C265" s="82" t="s">
        <v>10</v>
      </c>
      <c r="D265" s="82" t="s">
        <v>44</v>
      </c>
      <c r="E265" s="373" t="s">
        <v>423</v>
      </c>
      <c r="F265" s="374" t="s">
        <v>222</v>
      </c>
      <c r="G265" s="82"/>
      <c r="H265" s="548">
        <v>155</v>
      </c>
      <c r="I265" s="228"/>
      <c r="J265" s="443"/>
    </row>
    <row r="266" spans="1:10" s="23" customFormat="1" ht="12.75">
      <c r="A266" s="687" t="s">
        <v>359</v>
      </c>
      <c r="B266" s="43" t="s">
        <v>90</v>
      </c>
      <c r="C266" s="83" t="s">
        <v>10</v>
      </c>
      <c r="D266" s="83" t="s">
        <v>44</v>
      </c>
      <c r="E266" s="382" t="s">
        <v>423</v>
      </c>
      <c r="F266" s="385" t="s">
        <v>222</v>
      </c>
      <c r="G266" s="83" t="s">
        <v>360</v>
      </c>
      <c r="H266" s="552">
        <v>155</v>
      </c>
      <c r="I266" s="228"/>
      <c r="J266" s="443"/>
    </row>
    <row r="267" spans="1:10" s="23" customFormat="1" ht="25.5">
      <c r="A267" s="321" t="s">
        <v>100</v>
      </c>
      <c r="B267" s="43" t="s">
        <v>90</v>
      </c>
      <c r="C267" s="83" t="s">
        <v>10</v>
      </c>
      <c r="D267" s="83" t="s">
        <v>44</v>
      </c>
      <c r="E267" s="382" t="s">
        <v>423</v>
      </c>
      <c r="F267" s="385" t="s">
        <v>222</v>
      </c>
      <c r="G267" s="83" t="s">
        <v>101</v>
      </c>
      <c r="H267" s="552">
        <v>155</v>
      </c>
      <c r="I267" s="228"/>
      <c r="J267" s="443"/>
    </row>
    <row r="268" spans="1:10" s="23" customFormat="1" ht="13.5">
      <c r="A268" s="405" t="s">
        <v>643</v>
      </c>
      <c r="B268" s="42" t="s">
        <v>90</v>
      </c>
      <c r="C268" s="82" t="s">
        <v>10</v>
      </c>
      <c r="D268" s="82" t="s">
        <v>44</v>
      </c>
      <c r="E268" s="373" t="s">
        <v>422</v>
      </c>
      <c r="F268" s="374" t="s">
        <v>78</v>
      </c>
      <c r="G268" s="82"/>
      <c r="H268" s="548">
        <v>40</v>
      </c>
      <c r="I268" s="228"/>
      <c r="J268" s="443"/>
    </row>
    <row r="269" spans="1:10" s="23" customFormat="1" ht="13.5">
      <c r="A269" s="676" t="s">
        <v>337</v>
      </c>
      <c r="B269" s="42" t="s">
        <v>90</v>
      </c>
      <c r="C269" s="42" t="s">
        <v>10</v>
      </c>
      <c r="D269" s="42" t="s">
        <v>44</v>
      </c>
      <c r="E269" s="373" t="s">
        <v>422</v>
      </c>
      <c r="F269" s="374" t="s">
        <v>222</v>
      </c>
      <c r="G269" s="82"/>
      <c r="H269" s="548">
        <v>40</v>
      </c>
      <c r="I269" s="228"/>
      <c r="J269" s="443"/>
    </row>
    <row r="270" spans="1:10" s="23" customFormat="1" ht="12.75">
      <c r="A270" s="800" t="s">
        <v>353</v>
      </c>
      <c r="B270" s="43" t="s">
        <v>90</v>
      </c>
      <c r="C270" s="83" t="s">
        <v>10</v>
      </c>
      <c r="D270" s="83" t="s">
        <v>44</v>
      </c>
      <c r="E270" s="378" t="s">
        <v>422</v>
      </c>
      <c r="F270" s="385" t="s">
        <v>222</v>
      </c>
      <c r="G270" s="83" t="s">
        <v>354</v>
      </c>
      <c r="H270" s="552">
        <v>20</v>
      </c>
      <c r="I270" s="228"/>
      <c r="J270" s="443"/>
    </row>
    <row r="271" spans="1:10" s="23" customFormat="1" ht="25.5">
      <c r="A271" s="311" t="s">
        <v>98</v>
      </c>
      <c r="B271" s="43" t="s">
        <v>90</v>
      </c>
      <c r="C271" s="83" t="s">
        <v>10</v>
      </c>
      <c r="D271" s="83" t="s">
        <v>44</v>
      </c>
      <c r="E271" s="378" t="s">
        <v>422</v>
      </c>
      <c r="F271" s="385" t="s">
        <v>222</v>
      </c>
      <c r="G271" s="43" t="s">
        <v>99</v>
      </c>
      <c r="H271" s="552">
        <v>20</v>
      </c>
      <c r="I271" s="228"/>
      <c r="J271" s="443"/>
    </row>
    <row r="272" spans="1:10" s="23" customFormat="1" ht="25.5">
      <c r="A272" s="719" t="s">
        <v>361</v>
      </c>
      <c r="B272" s="43" t="s">
        <v>90</v>
      </c>
      <c r="C272" s="83" t="s">
        <v>10</v>
      </c>
      <c r="D272" s="83" t="s">
        <v>44</v>
      </c>
      <c r="E272" s="378" t="s">
        <v>422</v>
      </c>
      <c r="F272" s="385" t="s">
        <v>222</v>
      </c>
      <c r="G272" s="83" t="s">
        <v>362</v>
      </c>
      <c r="H272" s="552">
        <v>20</v>
      </c>
      <c r="I272" s="228"/>
      <c r="J272" s="443"/>
    </row>
    <row r="273" spans="1:10" s="23" customFormat="1" ht="25.5">
      <c r="A273" s="311" t="s">
        <v>651</v>
      </c>
      <c r="B273" s="43" t="s">
        <v>90</v>
      </c>
      <c r="C273" s="83" t="s">
        <v>10</v>
      </c>
      <c r="D273" s="83" t="s">
        <v>44</v>
      </c>
      <c r="E273" s="378" t="s">
        <v>422</v>
      </c>
      <c r="F273" s="385" t="s">
        <v>222</v>
      </c>
      <c r="G273" s="43" t="s">
        <v>650</v>
      </c>
      <c r="H273" s="552">
        <v>20</v>
      </c>
      <c r="I273" s="228"/>
      <c r="J273" s="443"/>
    </row>
    <row r="274" spans="1:10" s="23" customFormat="1" ht="27">
      <c r="A274" s="310" t="s">
        <v>269</v>
      </c>
      <c r="B274" s="42" t="s">
        <v>90</v>
      </c>
      <c r="C274" s="82" t="s">
        <v>10</v>
      </c>
      <c r="D274" s="82" t="s">
        <v>44</v>
      </c>
      <c r="E274" s="376" t="s">
        <v>424</v>
      </c>
      <c r="F274" s="374" t="s">
        <v>78</v>
      </c>
      <c r="G274" s="82"/>
      <c r="H274" s="548">
        <v>20</v>
      </c>
      <c r="I274" s="228"/>
      <c r="J274" s="443"/>
    </row>
    <row r="275" spans="1:10" s="23" customFormat="1" ht="13.5">
      <c r="A275" s="676" t="s">
        <v>337</v>
      </c>
      <c r="B275" s="42" t="s">
        <v>90</v>
      </c>
      <c r="C275" s="82" t="s">
        <v>10</v>
      </c>
      <c r="D275" s="82" t="s">
        <v>44</v>
      </c>
      <c r="E275" s="376" t="s">
        <v>424</v>
      </c>
      <c r="F275" s="374" t="s">
        <v>222</v>
      </c>
      <c r="G275" s="82"/>
      <c r="H275" s="548">
        <v>20</v>
      </c>
      <c r="I275" s="228"/>
      <c r="J275" s="443"/>
    </row>
    <row r="276" spans="1:10" s="23" customFormat="1" ht="12.75">
      <c r="A276" s="648" t="s">
        <v>353</v>
      </c>
      <c r="B276" s="43" t="s">
        <v>90</v>
      </c>
      <c r="C276" s="83" t="s">
        <v>10</v>
      </c>
      <c r="D276" s="83" t="s">
        <v>44</v>
      </c>
      <c r="E276" s="378" t="s">
        <v>424</v>
      </c>
      <c r="F276" s="385" t="s">
        <v>222</v>
      </c>
      <c r="G276" s="83" t="s">
        <v>354</v>
      </c>
      <c r="H276" s="552">
        <v>20</v>
      </c>
      <c r="I276" s="228"/>
      <c r="J276" s="443"/>
    </row>
    <row r="277" spans="1:10" s="23" customFormat="1" ht="25.5">
      <c r="A277" s="311" t="s">
        <v>98</v>
      </c>
      <c r="B277" s="43" t="s">
        <v>90</v>
      </c>
      <c r="C277" s="83" t="s">
        <v>10</v>
      </c>
      <c r="D277" s="83" t="s">
        <v>44</v>
      </c>
      <c r="E277" s="378" t="s">
        <v>424</v>
      </c>
      <c r="F277" s="385" t="s">
        <v>222</v>
      </c>
      <c r="G277" s="83" t="s">
        <v>99</v>
      </c>
      <c r="H277" s="552">
        <v>20</v>
      </c>
      <c r="I277" s="228"/>
      <c r="J277" s="443"/>
    </row>
    <row r="278" spans="1:10" s="44" customFormat="1" ht="38.25">
      <c r="A278" s="522" t="s">
        <v>638</v>
      </c>
      <c r="B278" s="372" t="s">
        <v>90</v>
      </c>
      <c r="C278" s="155" t="s">
        <v>10</v>
      </c>
      <c r="D278" s="155" t="s">
        <v>44</v>
      </c>
      <c r="E278" s="371" t="s">
        <v>242</v>
      </c>
      <c r="F278" s="372" t="s">
        <v>78</v>
      </c>
      <c r="G278" s="43"/>
      <c r="H278" s="546">
        <v>10</v>
      </c>
      <c r="I278" s="227"/>
      <c r="J278" s="442"/>
    </row>
    <row r="279" spans="1:10" s="44" customFormat="1" ht="27">
      <c r="A279" s="625" t="s">
        <v>348</v>
      </c>
      <c r="B279" s="88">
        <v>701</v>
      </c>
      <c r="C279" s="55" t="s">
        <v>10</v>
      </c>
      <c r="D279" s="55" t="s">
        <v>44</v>
      </c>
      <c r="E279" s="373" t="s">
        <v>420</v>
      </c>
      <c r="F279" s="374" t="s">
        <v>78</v>
      </c>
      <c r="G279" s="43"/>
      <c r="H279" s="546">
        <v>10</v>
      </c>
      <c r="I279" s="227"/>
      <c r="J279" s="442"/>
    </row>
    <row r="280" spans="1:10" s="44" customFormat="1" ht="13.5">
      <c r="A280" s="625" t="s">
        <v>337</v>
      </c>
      <c r="B280" s="374" t="s">
        <v>90</v>
      </c>
      <c r="C280" s="42" t="s">
        <v>10</v>
      </c>
      <c r="D280" s="42" t="s">
        <v>44</v>
      </c>
      <c r="E280" s="373" t="s">
        <v>420</v>
      </c>
      <c r="F280" s="374" t="s">
        <v>222</v>
      </c>
      <c r="G280" s="42"/>
      <c r="H280" s="545">
        <v>10</v>
      </c>
      <c r="I280" s="227"/>
      <c r="J280" s="442"/>
    </row>
    <row r="281" spans="1:10" s="44" customFormat="1" ht="12.75">
      <c r="A281" s="688" t="s">
        <v>357</v>
      </c>
      <c r="B281" s="385" t="s">
        <v>90</v>
      </c>
      <c r="C281" s="43" t="s">
        <v>10</v>
      </c>
      <c r="D281" s="43" t="s">
        <v>44</v>
      </c>
      <c r="E281" s="382" t="s">
        <v>420</v>
      </c>
      <c r="F281" s="385" t="s">
        <v>222</v>
      </c>
      <c r="G281" s="43" t="s">
        <v>358</v>
      </c>
      <c r="H281" s="547">
        <v>10</v>
      </c>
      <c r="I281" s="227"/>
      <c r="J281" s="442"/>
    </row>
    <row r="282" spans="1:10" s="44" customFormat="1" ht="38.25">
      <c r="A282" s="311" t="s">
        <v>159</v>
      </c>
      <c r="B282" s="385" t="s">
        <v>90</v>
      </c>
      <c r="C282" s="43" t="s">
        <v>10</v>
      </c>
      <c r="D282" s="43" t="s">
        <v>44</v>
      </c>
      <c r="E282" s="382" t="s">
        <v>420</v>
      </c>
      <c r="F282" s="385" t="s">
        <v>222</v>
      </c>
      <c r="G282" s="43" t="s">
        <v>70</v>
      </c>
      <c r="H282" s="547">
        <v>10</v>
      </c>
      <c r="I282" s="227"/>
      <c r="J282" s="442"/>
    </row>
    <row r="283" spans="1:10" s="23" customFormat="1" ht="14.25">
      <c r="A283" s="327" t="s">
        <v>17</v>
      </c>
      <c r="B283" s="184" t="s">
        <v>90</v>
      </c>
      <c r="C283" s="184" t="s">
        <v>37</v>
      </c>
      <c r="D283" s="185"/>
      <c r="E283" s="1178"/>
      <c r="F283" s="1179"/>
      <c r="G283" s="185"/>
      <c r="H283" s="302">
        <v>4162.7</v>
      </c>
      <c r="I283" s="555" t="e">
        <f>I284+I287</f>
        <v>#REF!</v>
      </c>
      <c r="J283" s="222"/>
    </row>
    <row r="284" spans="1:10" s="23" customFormat="1" ht="14.25">
      <c r="A284" s="307" t="s">
        <v>623</v>
      </c>
      <c r="B284" s="299">
        <v>701</v>
      </c>
      <c r="C284" s="34" t="s">
        <v>37</v>
      </c>
      <c r="D284" s="34" t="s">
        <v>38</v>
      </c>
      <c r="E284" s="1208"/>
      <c r="F284" s="1209"/>
      <c r="G284" s="34"/>
      <c r="H284" s="35">
        <v>4162.7</v>
      </c>
      <c r="I284" s="544" t="e">
        <f>I285</f>
        <v>#REF!</v>
      </c>
      <c r="J284" s="723"/>
    </row>
    <row r="285" spans="1:10" s="23" customFormat="1" ht="38.25">
      <c r="A285" s="339" t="s">
        <v>299</v>
      </c>
      <c r="B285" s="404">
        <v>701</v>
      </c>
      <c r="C285" s="155" t="s">
        <v>37</v>
      </c>
      <c r="D285" s="155" t="s">
        <v>38</v>
      </c>
      <c r="E285" s="371" t="s">
        <v>282</v>
      </c>
      <c r="F285" s="372" t="s">
        <v>78</v>
      </c>
      <c r="G285" s="155"/>
      <c r="H285" s="390">
        <v>4162.7</v>
      </c>
      <c r="I285" s="546" t="e">
        <f>#REF!+I286</f>
        <v>#REF!</v>
      </c>
      <c r="J285" s="723"/>
    </row>
    <row r="286" spans="1:10" s="23" customFormat="1" ht="13.5">
      <c r="A286" s="290" t="s">
        <v>626</v>
      </c>
      <c r="B286" s="82" t="s">
        <v>90</v>
      </c>
      <c r="C286" s="82" t="s">
        <v>37</v>
      </c>
      <c r="D286" s="82" t="s">
        <v>38</v>
      </c>
      <c r="E286" s="376" t="s">
        <v>624</v>
      </c>
      <c r="F286" s="377" t="s">
        <v>78</v>
      </c>
      <c r="G286" s="82"/>
      <c r="H286" s="84">
        <v>4162.7</v>
      </c>
      <c r="I286" s="548">
        <f>I289</f>
        <v>4162.67</v>
      </c>
      <c r="J286" s="723"/>
    </row>
    <row r="287" spans="1:10" s="23" customFormat="1" ht="13.5">
      <c r="A287" s="290" t="s">
        <v>627</v>
      </c>
      <c r="B287" s="82" t="s">
        <v>90</v>
      </c>
      <c r="C287" s="82" t="s">
        <v>37</v>
      </c>
      <c r="D287" s="82" t="s">
        <v>38</v>
      </c>
      <c r="E287" s="376" t="s">
        <v>624</v>
      </c>
      <c r="F287" s="377" t="s">
        <v>625</v>
      </c>
      <c r="G287" s="82"/>
      <c r="H287" s="84">
        <v>4162.7</v>
      </c>
      <c r="I287" s="548"/>
      <c r="J287" s="723"/>
    </row>
    <row r="288" spans="1:10" s="23" customFormat="1" ht="13.5">
      <c r="A288" s="687" t="s">
        <v>353</v>
      </c>
      <c r="B288" s="385" t="s">
        <v>90</v>
      </c>
      <c r="C288" s="43" t="s">
        <v>37</v>
      </c>
      <c r="D288" s="43" t="s">
        <v>38</v>
      </c>
      <c r="E288" s="382" t="s">
        <v>624</v>
      </c>
      <c r="F288" s="385" t="s">
        <v>625</v>
      </c>
      <c r="G288" s="43" t="s">
        <v>354</v>
      </c>
      <c r="H288" s="92">
        <v>4162.7</v>
      </c>
      <c r="I288" s="548"/>
      <c r="J288" s="723"/>
    </row>
    <row r="289" spans="1:10" s="23" customFormat="1" ht="25.5">
      <c r="A289" s="311" t="s">
        <v>98</v>
      </c>
      <c r="B289" s="83" t="s">
        <v>90</v>
      </c>
      <c r="C289" s="83" t="s">
        <v>37</v>
      </c>
      <c r="D289" s="83" t="s">
        <v>38</v>
      </c>
      <c r="E289" s="378" t="s">
        <v>624</v>
      </c>
      <c r="F289" s="379" t="s">
        <v>625</v>
      </c>
      <c r="G289" s="83" t="s">
        <v>99</v>
      </c>
      <c r="H289" s="92">
        <v>4162.7</v>
      </c>
      <c r="I289" s="552">
        <f>'[3]701'!$G$249/1000</f>
        <v>4162.67</v>
      </c>
      <c r="J289" s="426"/>
    </row>
    <row r="290" spans="1:10" s="23" customFormat="1" ht="14.25">
      <c r="A290" s="59" t="s">
        <v>18</v>
      </c>
      <c r="B290" s="60" t="s">
        <v>90</v>
      </c>
      <c r="C290" s="60" t="s">
        <v>19</v>
      </c>
      <c r="D290" s="60"/>
      <c r="E290" s="1178"/>
      <c r="F290" s="1179"/>
      <c r="G290" s="60"/>
      <c r="H290" s="556">
        <v>1325.3</v>
      </c>
      <c r="I290" s="222"/>
      <c r="J290" s="426"/>
    </row>
    <row r="291" spans="1:10" s="44" customFormat="1" ht="12.75">
      <c r="A291" s="334" t="s">
        <v>23</v>
      </c>
      <c r="B291" s="203">
        <v>701</v>
      </c>
      <c r="C291" s="71" t="s">
        <v>19</v>
      </c>
      <c r="D291" s="71" t="s">
        <v>41</v>
      </c>
      <c r="E291" s="1208"/>
      <c r="F291" s="1209"/>
      <c r="G291" s="71"/>
      <c r="H291" s="557">
        <v>1325.3</v>
      </c>
      <c r="I291" s="222"/>
      <c r="J291" s="432"/>
    </row>
    <row r="292" spans="1:10" s="41" customFormat="1" ht="38.25">
      <c r="A292" s="604" t="s">
        <v>175</v>
      </c>
      <c r="B292" s="722">
        <v>701</v>
      </c>
      <c r="C292" s="155" t="s">
        <v>19</v>
      </c>
      <c r="D292" s="155" t="s">
        <v>41</v>
      </c>
      <c r="E292" s="589" t="s">
        <v>190</v>
      </c>
      <c r="F292" s="145" t="s">
        <v>78</v>
      </c>
      <c r="G292" s="155"/>
      <c r="H292" s="546">
        <v>1143.1</v>
      </c>
      <c r="I292" s="399"/>
      <c r="J292" s="448"/>
    </row>
    <row r="293" spans="1:10" s="41" customFormat="1" ht="25.5">
      <c r="A293" s="646" t="s">
        <v>400</v>
      </c>
      <c r="B293" s="155" t="s">
        <v>90</v>
      </c>
      <c r="C293" s="155" t="s">
        <v>19</v>
      </c>
      <c r="D293" s="155" t="s">
        <v>41</v>
      </c>
      <c r="E293" s="371" t="s">
        <v>401</v>
      </c>
      <c r="F293" s="372" t="s">
        <v>78</v>
      </c>
      <c r="G293" s="155"/>
      <c r="H293" s="546">
        <v>1143.1</v>
      </c>
      <c r="I293" s="226"/>
      <c r="J293" s="726"/>
    </row>
    <row r="294" spans="1:10" s="23" customFormat="1" ht="24.75" customHeight="1">
      <c r="A294" s="646" t="s">
        <v>435</v>
      </c>
      <c r="B294" s="401">
        <v>701</v>
      </c>
      <c r="C294" s="42" t="s">
        <v>19</v>
      </c>
      <c r="D294" s="42" t="s">
        <v>41</v>
      </c>
      <c r="E294" s="371" t="s">
        <v>442</v>
      </c>
      <c r="F294" s="372" t="s">
        <v>78</v>
      </c>
      <c r="G294" s="372"/>
      <c r="H294" s="546">
        <v>1143.1</v>
      </c>
      <c r="I294" s="226"/>
      <c r="J294" s="639"/>
    </row>
    <row r="295" spans="1:10" s="23" customFormat="1" ht="40.5">
      <c r="A295" s="392" t="s">
        <v>582</v>
      </c>
      <c r="B295" s="401">
        <v>701</v>
      </c>
      <c r="C295" s="42" t="s">
        <v>19</v>
      </c>
      <c r="D295" s="42" t="s">
        <v>41</v>
      </c>
      <c r="E295" s="371" t="s">
        <v>442</v>
      </c>
      <c r="F295" s="374" t="s">
        <v>82</v>
      </c>
      <c r="G295" s="374"/>
      <c r="H295" s="638">
        <v>1143.1</v>
      </c>
      <c r="I295" s="39">
        <f>I297</f>
        <v>61.1</v>
      </c>
      <c r="J295" s="639"/>
    </row>
    <row r="296" spans="1:10" s="23" customFormat="1" ht="24.75" customHeight="1">
      <c r="A296" s="683" t="s">
        <v>355</v>
      </c>
      <c r="B296" s="402">
        <v>701</v>
      </c>
      <c r="C296" s="43" t="s">
        <v>19</v>
      </c>
      <c r="D296" s="43" t="s">
        <v>41</v>
      </c>
      <c r="E296" s="382" t="s">
        <v>442</v>
      </c>
      <c r="F296" s="391" t="s">
        <v>82</v>
      </c>
      <c r="G296" s="43" t="s">
        <v>356</v>
      </c>
      <c r="H296" s="547">
        <v>959.8</v>
      </c>
      <c r="I296" s="39"/>
      <c r="J296" s="639"/>
    </row>
    <row r="297" spans="1:10" s="23" customFormat="1" ht="24.75" customHeight="1">
      <c r="A297" s="311" t="s">
        <v>96</v>
      </c>
      <c r="B297" s="402">
        <v>701</v>
      </c>
      <c r="C297" s="43" t="s">
        <v>19</v>
      </c>
      <c r="D297" s="43" t="s">
        <v>41</v>
      </c>
      <c r="E297" s="382" t="s">
        <v>442</v>
      </c>
      <c r="F297" s="391" t="s">
        <v>82</v>
      </c>
      <c r="G297" s="30" t="s">
        <v>97</v>
      </c>
      <c r="H297" s="576">
        <v>959.8</v>
      </c>
      <c r="I297" s="40">
        <f>'[2]701'!$G$168/1000</f>
        <v>61.1</v>
      </c>
      <c r="J297" s="723"/>
    </row>
    <row r="298" spans="1:10" s="23" customFormat="1" ht="24.75" customHeight="1">
      <c r="A298" s="648" t="s">
        <v>353</v>
      </c>
      <c r="B298" s="295">
        <v>701</v>
      </c>
      <c r="C298" s="30" t="s">
        <v>19</v>
      </c>
      <c r="D298" s="381" t="s">
        <v>41</v>
      </c>
      <c r="E298" s="382" t="s">
        <v>442</v>
      </c>
      <c r="F298" s="13" t="s">
        <v>82</v>
      </c>
      <c r="G298" s="30" t="s">
        <v>354</v>
      </c>
      <c r="H298" s="576">
        <v>183.3</v>
      </c>
      <c r="I298" s="227"/>
      <c r="J298" s="723"/>
    </row>
    <row r="299" spans="1:10" s="44" customFormat="1" ht="25.5">
      <c r="A299" s="309" t="s">
        <v>98</v>
      </c>
      <c r="B299" s="295">
        <v>701</v>
      </c>
      <c r="C299" s="30" t="s">
        <v>19</v>
      </c>
      <c r="D299" s="381" t="s">
        <v>41</v>
      </c>
      <c r="E299" s="382" t="s">
        <v>442</v>
      </c>
      <c r="F299" s="13" t="s">
        <v>82</v>
      </c>
      <c r="G299" s="30" t="s">
        <v>99</v>
      </c>
      <c r="H299" s="576">
        <v>183.3</v>
      </c>
      <c r="I299" s="227"/>
      <c r="J299" s="442"/>
    </row>
    <row r="300" spans="1:10" s="23" customFormat="1" ht="54">
      <c r="A300" s="308" t="s">
        <v>203</v>
      </c>
      <c r="B300" s="42" t="s">
        <v>90</v>
      </c>
      <c r="C300" s="42" t="s">
        <v>19</v>
      </c>
      <c r="D300" s="42" t="s">
        <v>41</v>
      </c>
      <c r="E300" s="376" t="s">
        <v>119</v>
      </c>
      <c r="F300" s="377" t="s">
        <v>78</v>
      </c>
      <c r="G300" s="196"/>
      <c r="H300" s="551">
        <v>182.2</v>
      </c>
      <c r="I300" s="227"/>
      <c r="J300" s="426"/>
    </row>
    <row r="301" spans="1:10" s="23" customFormat="1" ht="40.5">
      <c r="A301" s="308" t="s">
        <v>421</v>
      </c>
      <c r="B301" s="42" t="s">
        <v>90</v>
      </c>
      <c r="C301" s="42" t="s">
        <v>19</v>
      </c>
      <c r="D301" s="42" t="s">
        <v>41</v>
      </c>
      <c r="E301" s="376" t="s">
        <v>434</v>
      </c>
      <c r="F301" s="377" t="s">
        <v>78</v>
      </c>
      <c r="G301" s="42"/>
      <c r="H301" s="545">
        <v>182.2</v>
      </c>
      <c r="I301" s="222"/>
      <c r="J301" s="426"/>
    </row>
    <row r="302" spans="1:10" s="23" customFormat="1" ht="40.5">
      <c r="A302" s="308" t="s">
        <v>600</v>
      </c>
      <c r="B302" s="42" t="s">
        <v>90</v>
      </c>
      <c r="C302" s="42" t="s">
        <v>19</v>
      </c>
      <c r="D302" s="42" t="s">
        <v>41</v>
      </c>
      <c r="E302" s="376" t="s">
        <v>434</v>
      </c>
      <c r="F302" s="377" t="s">
        <v>144</v>
      </c>
      <c r="G302" s="42"/>
      <c r="H302" s="545">
        <v>181.5</v>
      </c>
      <c r="I302" s="222"/>
      <c r="J302" s="426"/>
    </row>
    <row r="303" spans="1:10" s="23" customFormat="1" ht="12.75">
      <c r="A303" s="648" t="s">
        <v>353</v>
      </c>
      <c r="B303" s="43" t="s">
        <v>90</v>
      </c>
      <c r="C303" s="43" t="s">
        <v>19</v>
      </c>
      <c r="D303" s="43" t="s">
        <v>41</v>
      </c>
      <c r="E303" s="378" t="s">
        <v>434</v>
      </c>
      <c r="F303" s="379" t="s">
        <v>144</v>
      </c>
      <c r="G303" s="43" t="s">
        <v>354</v>
      </c>
      <c r="H303" s="547">
        <v>181.5</v>
      </c>
      <c r="I303" s="222"/>
      <c r="J303" s="426"/>
    </row>
    <row r="304" spans="1:10" s="23" customFormat="1" ht="25.5">
      <c r="A304" s="309" t="s">
        <v>98</v>
      </c>
      <c r="B304" s="43" t="s">
        <v>90</v>
      </c>
      <c r="C304" s="43" t="s">
        <v>19</v>
      </c>
      <c r="D304" s="43" t="s">
        <v>41</v>
      </c>
      <c r="E304" s="378" t="s">
        <v>434</v>
      </c>
      <c r="F304" s="379" t="s">
        <v>144</v>
      </c>
      <c r="G304" s="43" t="s">
        <v>99</v>
      </c>
      <c r="H304" s="547">
        <v>181.5</v>
      </c>
      <c r="I304" s="222"/>
      <c r="J304" s="426"/>
    </row>
    <row r="305" spans="1:10" s="23" customFormat="1" ht="27">
      <c r="A305" s="308" t="s">
        <v>279</v>
      </c>
      <c r="B305" s="42" t="s">
        <v>90</v>
      </c>
      <c r="C305" s="42" t="s">
        <v>19</v>
      </c>
      <c r="D305" s="42" t="s">
        <v>41</v>
      </c>
      <c r="E305" s="376" t="s">
        <v>434</v>
      </c>
      <c r="F305" s="377" t="s">
        <v>156</v>
      </c>
      <c r="G305" s="42"/>
      <c r="H305" s="545">
        <v>0.7</v>
      </c>
      <c r="I305" s="222"/>
      <c r="J305" s="426"/>
    </row>
    <row r="306" spans="1:10" s="23" customFormat="1" ht="12.75">
      <c r="A306" s="648" t="s">
        <v>353</v>
      </c>
      <c r="B306" s="43" t="s">
        <v>90</v>
      </c>
      <c r="C306" s="43" t="s">
        <v>19</v>
      </c>
      <c r="D306" s="43" t="s">
        <v>41</v>
      </c>
      <c r="E306" s="378" t="s">
        <v>434</v>
      </c>
      <c r="F306" s="379" t="s">
        <v>156</v>
      </c>
      <c r="G306" s="43" t="s">
        <v>354</v>
      </c>
      <c r="H306" s="547">
        <v>0.7</v>
      </c>
      <c r="I306" s="222"/>
      <c r="J306" s="426"/>
    </row>
    <row r="307" spans="1:10" s="23" customFormat="1" ht="25.5">
      <c r="A307" s="309" t="s">
        <v>98</v>
      </c>
      <c r="B307" s="43" t="s">
        <v>90</v>
      </c>
      <c r="C307" s="43" t="s">
        <v>19</v>
      </c>
      <c r="D307" s="43" t="s">
        <v>41</v>
      </c>
      <c r="E307" s="378" t="s">
        <v>434</v>
      </c>
      <c r="F307" s="379" t="s">
        <v>156</v>
      </c>
      <c r="G307" s="43" t="s">
        <v>99</v>
      </c>
      <c r="H307" s="547">
        <v>0.7</v>
      </c>
      <c r="I307" s="222"/>
      <c r="J307" s="426"/>
    </row>
    <row r="308" spans="1:10" s="23" customFormat="1" ht="14.25">
      <c r="A308" s="318" t="s">
        <v>26</v>
      </c>
      <c r="B308" s="243" t="s">
        <v>90</v>
      </c>
      <c r="C308" s="180" t="s">
        <v>43</v>
      </c>
      <c r="D308" s="180"/>
      <c r="E308" s="1178"/>
      <c r="F308" s="1179"/>
      <c r="G308" s="181"/>
      <c r="H308" s="556">
        <v>3167.3</v>
      </c>
      <c r="I308" s="222"/>
      <c r="J308" s="426"/>
    </row>
    <row r="309" spans="1:10" s="44" customFormat="1" ht="14.25">
      <c r="A309" s="319" t="s">
        <v>27</v>
      </c>
      <c r="B309" s="188" t="s">
        <v>90</v>
      </c>
      <c r="C309" s="190" t="s">
        <v>43</v>
      </c>
      <c r="D309" s="190" t="s">
        <v>35</v>
      </c>
      <c r="E309" s="1208"/>
      <c r="F309" s="1209"/>
      <c r="G309" s="190"/>
      <c r="H309" s="553">
        <v>1878</v>
      </c>
      <c r="I309" s="222"/>
      <c r="J309" s="432"/>
    </row>
    <row r="310" spans="1:10" s="68" customFormat="1" ht="38.25">
      <c r="A310" s="604" t="s">
        <v>175</v>
      </c>
      <c r="B310" s="722">
        <v>701</v>
      </c>
      <c r="C310" s="155" t="s">
        <v>43</v>
      </c>
      <c r="D310" s="371" t="s">
        <v>35</v>
      </c>
      <c r="E310" s="589" t="s">
        <v>190</v>
      </c>
      <c r="F310" s="145" t="s">
        <v>78</v>
      </c>
      <c r="G310" s="155"/>
      <c r="H310" s="546">
        <v>1878</v>
      </c>
      <c r="I310" s="399"/>
      <c r="J310" s="517"/>
    </row>
    <row r="311" spans="1:10" s="49" customFormat="1" ht="13.5">
      <c r="A311" s="515" t="s">
        <v>196</v>
      </c>
      <c r="B311" s="155" t="s">
        <v>90</v>
      </c>
      <c r="C311" s="167" t="s">
        <v>43</v>
      </c>
      <c r="D311" s="167" t="s">
        <v>35</v>
      </c>
      <c r="E311" s="371" t="s">
        <v>441</v>
      </c>
      <c r="F311" s="372" t="s">
        <v>78</v>
      </c>
      <c r="G311" s="167"/>
      <c r="H311" s="551">
        <v>1878</v>
      </c>
      <c r="I311" s="516"/>
      <c r="J311" s="519"/>
    </row>
    <row r="312" spans="1:10" s="49" customFormat="1" ht="13.5">
      <c r="A312" s="320" t="s">
        <v>106</v>
      </c>
      <c r="B312" s="42" t="s">
        <v>90</v>
      </c>
      <c r="C312" s="55" t="s">
        <v>43</v>
      </c>
      <c r="D312" s="55" t="s">
        <v>35</v>
      </c>
      <c r="E312" s="373" t="s">
        <v>441</v>
      </c>
      <c r="F312" s="374" t="s">
        <v>349</v>
      </c>
      <c r="G312" s="55"/>
      <c r="H312" s="548">
        <v>1878</v>
      </c>
      <c r="I312" s="518"/>
      <c r="J312" s="519"/>
    </row>
    <row r="313" spans="1:10" s="23" customFormat="1" ht="13.5">
      <c r="A313" s="648" t="s">
        <v>359</v>
      </c>
      <c r="B313" s="43" t="s">
        <v>90</v>
      </c>
      <c r="C313" s="57" t="s">
        <v>43</v>
      </c>
      <c r="D313" s="57" t="s">
        <v>35</v>
      </c>
      <c r="E313" s="382" t="s">
        <v>441</v>
      </c>
      <c r="F313" s="379" t="s">
        <v>349</v>
      </c>
      <c r="G313" s="57" t="s">
        <v>360</v>
      </c>
      <c r="H313" s="552">
        <v>1878</v>
      </c>
      <c r="I313" s="518"/>
      <c r="J313" s="443"/>
    </row>
    <row r="314" spans="1:10" s="23" customFormat="1" ht="12.75">
      <c r="A314" s="323" t="s">
        <v>169</v>
      </c>
      <c r="B314" s="43" t="s">
        <v>90</v>
      </c>
      <c r="C314" s="57" t="s">
        <v>43</v>
      </c>
      <c r="D314" s="57" t="s">
        <v>35</v>
      </c>
      <c r="E314" s="382" t="s">
        <v>441</v>
      </c>
      <c r="F314" s="379" t="s">
        <v>349</v>
      </c>
      <c r="G314" s="57" t="s">
        <v>168</v>
      </c>
      <c r="H314" s="552">
        <v>1878</v>
      </c>
      <c r="I314" s="228"/>
      <c r="J314" s="443"/>
    </row>
    <row r="315" spans="1:10" s="23" customFormat="1" ht="14.25">
      <c r="A315" s="322" t="s">
        <v>665</v>
      </c>
      <c r="B315" s="188" t="s">
        <v>90</v>
      </c>
      <c r="C315" s="71" t="s">
        <v>43</v>
      </c>
      <c r="D315" s="71" t="s">
        <v>36</v>
      </c>
      <c r="E315" s="1208"/>
      <c r="F315" s="1209"/>
      <c r="G315" s="71"/>
      <c r="H315" s="1112">
        <v>656.2</v>
      </c>
      <c r="I315" s="557">
        <f>I324+I334+I339</f>
        <v>0</v>
      </c>
      <c r="J315" s="228"/>
    </row>
    <row r="316" spans="1:10" s="23" customFormat="1" ht="38.25">
      <c r="A316" s="522" t="s">
        <v>174</v>
      </c>
      <c r="B316" s="155" t="s">
        <v>90</v>
      </c>
      <c r="C316" s="196" t="s">
        <v>43</v>
      </c>
      <c r="D316" s="196" t="s">
        <v>36</v>
      </c>
      <c r="E316" s="375" t="s">
        <v>668</v>
      </c>
      <c r="F316" s="176" t="s">
        <v>78</v>
      </c>
      <c r="G316" s="196"/>
      <c r="H316" s="1109">
        <v>656.2</v>
      </c>
      <c r="I316" s="551">
        <f>I318+I321</f>
        <v>472.5</v>
      </c>
      <c r="J316" s="228"/>
    </row>
    <row r="317" spans="1:10" s="23" customFormat="1" ht="15.75">
      <c r="A317" s="1128" t="s">
        <v>669</v>
      </c>
      <c r="B317" s="155" t="s">
        <v>90</v>
      </c>
      <c r="C317" s="196" t="s">
        <v>43</v>
      </c>
      <c r="D317" s="196" t="s">
        <v>36</v>
      </c>
      <c r="E317" s="375" t="s">
        <v>670</v>
      </c>
      <c r="F317" s="176" t="s">
        <v>78</v>
      </c>
      <c r="G317" s="196"/>
      <c r="H317" s="1109">
        <v>618.7</v>
      </c>
      <c r="I317" s="551"/>
      <c r="J317" s="228"/>
    </row>
    <row r="318" spans="1:10" s="23" customFormat="1" ht="54">
      <c r="A318" s="310" t="s">
        <v>666</v>
      </c>
      <c r="B318" s="42" t="s">
        <v>90</v>
      </c>
      <c r="C318" s="82" t="s">
        <v>43</v>
      </c>
      <c r="D318" s="82" t="s">
        <v>36</v>
      </c>
      <c r="E318" s="376" t="s">
        <v>670</v>
      </c>
      <c r="F318" s="377" t="s">
        <v>671</v>
      </c>
      <c r="G318" s="82"/>
      <c r="H318" s="1111">
        <v>618.7</v>
      </c>
      <c r="I318" s="548">
        <f>I320</f>
        <v>445.5</v>
      </c>
      <c r="J318" s="228"/>
    </row>
    <row r="319" spans="1:10" s="23" customFormat="1" ht="13.5">
      <c r="A319" s="311" t="s">
        <v>359</v>
      </c>
      <c r="B319" s="43" t="s">
        <v>90</v>
      </c>
      <c r="C319" s="83" t="s">
        <v>43</v>
      </c>
      <c r="D319" s="83" t="s">
        <v>36</v>
      </c>
      <c r="E319" s="378" t="s">
        <v>670</v>
      </c>
      <c r="F319" s="379" t="s">
        <v>671</v>
      </c>
      <c r="G319" s="83" t="s">
        <v>360</v>
      </c>
      <c r="H319" s="1110">
        <v>618.7</v>
      </c>
      <c r="I319" s="548"/>
      <c r="J319" s="228"/>
    </row>
    <row r="320" spans="1:10" s="23" customFormat="1" ht="25.5">
      <c r="A320" s="311" t="s">
        <v>100</v>
      </c>
      <c r="B320" s="43" t="s">
        <v>90</v>
      </c>
      <c r="C320" s="83" t="s">
        <v>43</v>
      </c>
      <c r="D320" s="83" t="s">
        <v>36</v>
      </c>
      <c r="E320" s="378" t="s">
        <v>670</v>
      </c>
      <c r="F320" s="379" t="s">
        <v>671</v>
      </c>
      <c r="G320" s="83" t="s">
        <v>101</v>
      </c>
      <c r="H320" s="1110">
        <v>618.7</v>
      </c>
      <c r="I320" s="552">
        <f>'[4]701'!$G$304/1000</f>
        <v>445.5</v>
      </c>
      <c r="J320" s="228"/>
    </row>
    <row r="321" spans="1:10" s="23" customFormat="1" ht="40.5">
      <c r="A321" s="310" t="s">
        <v>667</v>
      </c>
      <c r="B321" s="42" t="s">
        <v>90</v>
      </c>
      <c r="C321" s="82" t="s">
        <v>43</v>
      </c>
      <c r="D321" s="82" t="s">
        <v>36</v>
      </c>
      <c r="E321" s="376" t="s">
        <v>670</v>
      </c>
      <c r="F321" s="377" t="s">
        <v>672</v>
      </c>
      <c r="G321" s="82"/>
      <c r="H321" s="1111">
        <v>37.5</v>
      </c>
      <c r="I321" s="548">
        <f>I323</f>
        <v>27</v>
      </c>
      <c r="J321" s="228"/>
    </row>
    <row r="322" spans="1:10" s="23" customFormat="1" ht="13.5">
      <c r="A322" s="311" t="s">
        <v>359</v>
      </c>
      <c r="B322" s="43" t="s">
        <v>90</v>
      </c>
      <c r="C322" s="83" t="s">
        <v>43</v>
      </c>
      <c r="D322" s="83" t="s">
        <v>36</v>
      </c>
      <c r="E322" s="378" t="s">
        <v>670</v>
      </c>
      <c r="F322" s="379" t="s">
        <v>672</v>
      </c>
      <c r="G322" s="83" t="s">
        <v>360</v>
      </c>
      <c r="H322" s="1110">
        <v>37.5</v>
      </c>
      <c r="I322" s="548"/>
      <c r="J322" s="228"/>
    </row>
    <row r="323" spans="1:10" s="23" customFormat="1" ht="25.5">
      <c r="A323" s="311" t="s">
        <v>100</v>
      </c>
      <c r="B323" s="43" t="s">
        <v>90</v>
      </c>
      <c r="C323" s="83" t="s">
        <v>43</v>
      </c>
      <c r="D323" s="83" t="s">
        <v>36</v>
      </c>
      <c r="E323" s="378" t="s">
        <v>670</v>
      </c>
      <c r="F323" s="379" t="s">
        <v>672</v>
      </c>
      <c r="G323" s="83" t="s">
        <v>101</v>
      </c>
      <c r="H323" s="1110">
        <v>37.5</v>
      </c>
      <c r="I323" s="552">
        <f>'[4]701'!$G$306/1000</f>
        <v>27</v>
      </c>
      <c r="J323" s="228"/>
    </row>
    <row r="324" spans="1:10" s="44" customFormat="1" ht="14.25">
      <c r="A324" s="322" t="s">
        <v>28</v>
      </c>
      <c r="B324" s="71">
        <v>701</v>
      </c>
      <c r="C324" s="71" t="s">
        <v>43</v>
      </c>
      <c r="D324" s="71" t="s">
        <v>39</v>
      </c>
      <c r="E324" s="1208"/>
      <c r="F324" s="1209"/>
      <c r="G324" s="71"/>
      <c r="H324" s="557">
        <v>633.1000000000001</v>
      </c>
      <c r="I324" s="228"/>
      <c r="J324" s="440"/>
    </row>
    <row r="325" spans="1:10" s="44" customFormat="1" ht="40.5">
      <c r="A325" s="392" t="s">
        <v>175</v>
      </c>
      <c r="B325" s="401">
        <v>701</v>
      </c>
      <c r="C325" s="42" t="s">
        <v>43</v>
      </c>
      <c r="D325" s="42" t="s">
        <v>39</v>
      </c>
      <c r="E325" s="383" t="s">
        <v>190</v>
      </c>
      <c r="F325" s="281" t="s">
        <v>78</v>
      </c>
      <c r="G325" s="196"/>
      <c r="H325" s="551">
        <v>633.1000000000001</v>
      </c>
      <c r="I325" s="270"/>
      <c r="J325" s="440"/>
    </row>
    <row r="326" spans="1:10" s="44" customFormat="1" ht="25.5">
      <c r="A326" s="646" t="s">
        <v>400</v>
      </c>
      <c r="B326" s="155" t="s">
        <v>90</v>
      </c>
      <c r="C326" s="155" t="s">
        <v>43</v>
      </c>
      <c r="D326" s="155" t="s">
        <v>39</v>
      </c>
      <c r="E326" s="371" t="s">
        <v>401</v>
      </c>
      <c r="F326" s="372" t="s">
        <v>78</v>
      </c>
      <c r="G326" s="196"/>
      <c r="H326" s="551">
        <v>633.1000000000001</v>
      </c>
      <c r="I326" s="270"/>
      <c r="J326" s="440"/>
    </row>
    <row r="327" spans="1:10" s="44" customFormat="1" ht="13.5">
      <c r="A327" s="646" t="s">
        <v>427</v>
      </c>
      <c r="B327" s="401">
        <v>701</v>
      </c>
      <c r="C327" s="42" t="s">
        <v>43</v>
      </c>
      <c r="D327" s="42" t="s">
        <v>39</v>
      </c>
      <c r="E327" s="373" t="s">
        <v>404</v>
      </c>
      <c r="F327" s="374" t="s">
        <v>78</v>
      </c>
      <c r="G327" s="82"/>
      <c r="H327" s="548">
        <v>633.1000000000001</v>
      </c>
      <c r="I327" s="270"/>
      <c r="J327" s="440"/>
    </row>
    <row r="328" spans="1:10" s="23" customFormat="1" ht="40.5">
      <c r="A328" s="308" t="s">
        <v>586</v>
      </c>
      <c r="B328" s="401">
        <v>701</v>
      </c>
      <c r="C328" s="42" t="s">
        <v>43</v>
      </c>
      <c r="D328" s="42" t="s">
        <v>39</v>
      </c>
      <c r="E328" s="373" t="s">
        <v>404</v>
      </c>
      <c r="F328" s="374" t="s">
        <v>107</v>
      </c>
      <c r="G328" s="82"/>
      <c r="H328" s="548">
        <v>633.1000000000001</v>
      </c>
      <c r="I328" s="270"/>
      <c r="J328" s="443"/>
    </row>
    <row r="329" spans="1:10" s="23" customFormat="1" ht="51">
      <c r="A329" s="683" t="s">
        <v>355</v>
      </c>
      <c r="B329" s="43" t="s">
        <v>90</v>
      </c>
      <c r="C329" s="57" t="s">
        <v>43</v>
      </c>
      <c r="D329" s="57" t="s">
        <v>39</v>
      </c>
      <c r="E329" s="382" t="s">
        <v>404</v>
      </c>
      <c r="F329" s="379" t="s">
        <v>107</v>
      </c>
      <c r="G329" s="57" t="s">
        <v>356</v>
      </c>
      <c r="H329" s="577">
        <v>535.6232000000001</v>
      </c>
      <c r="I329" s="228"/>
      <c r="J329" s="426"/>
    </row>
    <row r="330" spans="1:10" s="23" customFormat="1" ht="25.5">
      <c r="A330" s="309" t="s">
        <v>96</v>
      </c>
      <c r="B330" s="43" t="s">
        <v>90</v>
      </c>
      <c r="C330" s="57" t="s">
        <v>43</v>
      </c>
      <c r="D330" s="57" t="s">
        <v>39</v>
      </c>
      <c r="E330" s="382" t="s">
        <v>404</v>
      </c>
      <c r="F330" s="379" t="s">
        <v>107</v>
      </c>
      <c r="G330" s="30" t="s">
        <v>97</v>
      </c>
      <c r="H330" s="552">
        <v>535.6232000000001</v>
      </c>
      <c r="I330" s="222"/>
      <c r="J330" s="426"/>
    </row>
    <row r="331" spans="1:10" s="23" customFormat="1" ht="12.75">
      <c r="A331" s="648" t="s">
        <v>353</v>
      </c>
      <c r="B331" s="43" t="s">
        <v>90</v>
      </c>
      <c r="C331" s="57" t="s">
        <v>43</v>
      </c>
      <c r="D331" s="57" t="s">
        <v>39</v>
      </c>
      <c r="E331" s="382" t="s">
        <v>404</v>
      </c>
      <c r="F331" s="379" t="s">
        <v>107</v>
      </c>
      <c r="G331" s="30" t="s">
        <v>354</v>
      </c>
      <c r="H331" s="552">
        <v>97.4768</v>
      </c>
      <c r="I331" s="222"/>
      <c r="J331" s="426"/>
    </row>
    <row r="332" spans="1:10" s="23" customFormat="1" ht="25.5">
      <c r="A332" s="309" t="s">
        <v>98</v>
      </c>
      <c r="B332" s="43" t="s">
        <v>90</v>
      </c>
      <c r="C332" s="57" t="s">
        <v>43</v>
      </c>
      <c r="D332" s="57" t="s">
        <v>39</v>
      </c>
      <c r="E332" s="382" t="s">
        <v>404</v>
      </c>
      <c r="F332" s="379" t="s">
        <v>107</v>
      </c>
      <c r="G332" s="30" t="s">
        <v>99</v>
      </c>
      <c r="H332" s="552">
        <v>97.4768</v>
      </c>
      <c r="I332" s="222"/>
      <c r="J332" s="426"/>
    </row>
    <row r="333" spans="1:10" s="23" customFormat="1" ht="15.75">
      <c r="A333" s="324" t="s">
        <v>88</v>
      </c>
      <c r="B333" s="356" t="s">
        <v>77</v>
      </c>
      <c r="C333" s="357"/>
      <c r="D333" s="357"/>
      <c r="E333" s="1218"/>
      <c r="F333" s="1219"/>
      <c r="G333" s="357"/>
      <c r="H333" s="542">
        <v>236</v>
      </c>
      <c r="I333" s="222"/>
      <c r="J333" s="426"/>
    </row>
    <row r="334" spans="1:10" s="23" customFormat="1" ht="14.25">
      <c r="A334" s="296" t="s">
        <v>8</v>
      </c>
      <c r="B334" s="301">
        <v>702</v>
      </c>
      <c r="C334" s="191" t="s">
        <v>35</v>
      </c>
      <c r="D334" s="191"/>
      <c r="E334" s="1178"/>
      <c r="F334" s="1179"/>
      <c r="G334" s="46"/>
      <c r="H334" s="543">
        <v>236</v>
      </c>
      <c r="I334" s="222"/>
      <c r="J334" s="426"/>
    </row>
    <row r="335" spans="1:10" s="44" customFormat="1" ht="38.25">
      <c r="A335" s="326" t="s">
        <v>72</v>
      </c>
      <c r="B335" s="34" t="s">
        <v>77</v>
      </c>
      <c r="C335" s="34" t="s">
        <v>35</v>
      </c>
      <c r="D335" s="34" t="s">
        <v>36</v>
      </c>
      <c r="E335" s="1208"/>
      <c r="F335" s="1209"/>
      <c r="G335" s="34"/>
      <c r="H335" s="544">
        <v>236</v>
      </c>
      <c r="I335" s="222"/>
      <c r="J335" s="442"/>
    </row>
    <row r="336" spans="1:10" s="44" customFormat="1" ht="38.25">
      <c r="A336" s="604" t="s">
        <v>175</v>
      </c>
      <c r="B336" s="722">
        <v>702</v>
      </c>
      <c r="C336" s="155" t="s">
        <v>35</v>
      </c>
      <c r="D336" s="155" t="s">
        <v>36</v>
      </c>
      <c r="E336" s="589" t="s">
        <v>190</v>
      </c>
      <c r="F336" s="145" t="s">
        <v>78</v>
      </c>
      <c r="G336" s="155"/>
      <c r="H336" s="546">
        <v>236</v>
      </c>
      <c r="I336" s="227"/>
      <c r="J336" s="442"/>
    </row>
    <row r="337" spans="1:10" s="23" customFormat="1" ht="25.5">
      <c r="A337" s="646" t="s">
        <v>400</v>
      </c>
      <c r="B337" s="155" t="s">
        <v>77</v>
      </c>
      <c r="C337" s="155" t="s">
        <v>35</v>
      </c>
      <c r="D337" s="371" t="s">
        <v>36</v>
      </c>
      <c r="E337" s="371" t="s">
        <v>401</v>
      </c>
      <c r="F337" s="372" t="s">
        <v>78</v>
      </c>
      <c r="G337" s="372"/>
      <c r="H337" s="546">
        <v>236</v>
      </c>
      <c r="I337" s="227"/>
      <c r="J337" s="426"/>
    </row>
    <row r="338" spans="1:10" s="68" customFormat="1" ht="13.5">
      <c r="A338" s="474" t="s">
        <v>197</v>
      </c>
      <c r="B338" s="475" t="s">
        <v>77</v>
      </c>
      <c r="C338" s="475" t="s">
        <v>35</v>
      </c>
      <c r="D338" s="475" t="s">
        <v>36</v>
      </c>
      <c r="E338" s="373" t="s">
        <v>428</v>
      </c>
      <c r="F338" s="374" t="s">
        <v>78</v>
      </c>
      <c r="G338" s="475"/>
      <c r="H338" s="559">
        <v>236</v>
      </c>
      <c r="I338" s="222"/>
      <c r="J338" s="429"/>
    </row>
    <row r="339" spans="1:10" s="68" customFormat="1" ht="13.5">
      <c r="A339" s="649" t="s">
        <v>335</v>
      </c>
      <c r="B339" s="247">
        <v>702</v>
      </c>
      <c r="C339" s="42" t="s">
        <v>35</v>
      </c>
      <c r="D339" s="42" t="s">
        <v>36</v>
      </c>
      <c r="E339" s="373" t="s">
        <v>428</v>
      </c>
      <c r="F339" s="377" t="s">
        <v>187</v>
      </c>
      <c r="G339" s="43"/>
      <c r="H339" s="545">
        <v>100</v>
      </c>
      <c r="I339" s="215"/>
      <c r="J339" s="447"/>
    </row>
    <row r="340" spans="1:10" s="23" customFormat="1" ht="51">
      <c r="A340" s="683" t="s">
        <v>355</v>
      </c>
      <c r="B340" s="30" t="s">
        <v>77</v>
      </c>
      <c r="C340" s="30" t="s">
        <v>35</v>
      </c>
      <c r="D340" s="30" t="s">
        <v>36</v>
      </c>
      <c r="E340" s="378" t="s">
        <v>428</v>
      </c>
      <c r="F340" s="379" t="s">
        <v>187</v>
      </c>
      <c r="G340" s="43" t="s">
        <v>356</v>
      </c>
      <c r="H340" s="547">
        <v>100</v>
      </c>
      <c r="I340" s="231"/>
      <c r="J340" s="426"/>
    </row>
    <row r="341" spans="1:10" s="23" customFormat="1" ht="25.5">
      <c r="A341" s="309" t="s">
        <v>96</v>
      </c>
      <c r="B341" s="30" t="s">
        <v>77</v>
      </c>
      <c r="C341" s="30" t="s">
        <v>35</v>
      </c>
      <c r="D341" s="30" t="s">
        <v>36</v>
      </c>
      <c r="E341" s="378" t="s">
        <v>428</v>
      </c>
      <c r="F341" s="379" t="s">
        <v>187</v>
      </c>
      <c r="G341" s="30" t="s">
        <v>97</v>
      </c>
      <c r="H341" s="547">
        <v>100</v>
      </c>
      <c r="I341" s="222"/>
      <c r="J341" s="426"/>
    </row>
    <row r="342" spans="1:10" s="23" customFormat="1" ht="27">
      <c r="A342" s="310" t="s">
        <v>188</v>
      </c>
      <c r="B342" s="247">
        <v>702</v>
      </c>
      <c r="C342" s="42" t="s">
        <v>35</v>
      </c>
      <c r="D342" s="42" t="s">
        <v>36</v>
      </c>
      <c r="E342" s="373" t="s">
        <v>428</v>
      </c>
      <c r="F342" s="377" t="s">
        <v>189</v>
      </c>
      <c r="G342" s="30"/>
      <c r="H342" s="545">
        <v>136</v>
      </c>
      <c r="I342" s="222"/>
      <c r="J342" s="426"/>
    </row>
    <row r="343" spans="1:10" s="23" customFormat="1" ht="12.75">
      <c r="A343" s="648" t="s">
        <v>353</v>
      </c>
      <c r="B343" s="30" t="s">
        <v>77</v>
      </c>
      <c r="C343" s="30" t="s">
        <v>35</v>
      </c>
      <c r="D343" s="30" t="s">
        <v>36</v>
      </c>
      <c r="E343" s="378" t="s">
        <v>428</v>
      </c>
      <c r="F343" s="379" t="s">
        <v>189</v>
      </c>
      <c r="G343" s="30" t="s">
        <v>354</v>
      </c>
      <c r="H343" s="547">
        <v>131</v>
      </c>
      <c r="I343" s="222"/>
      <c r="J343" s="426"/>
    </row>
    <row r="344" spans="1:10" s="23" customFormat="1" ht="25.5">
      <c r="A344" s="309" t="s">
        <v>98</v>
      </c>
      <c r="B344" s="30" t="s">
        <v>77</v>
      </c>
      <c r="C344" s="30" t="s">
        <v>35</v>
      </c>
      <c r="D344" s="30" t="s">
        <v>36</v>
      </c>
      <c r="E344" s="378" t="s">
        <v>428</v>
      </c>
      <c r="F344" s="379" t="s">
        <v>189</v>
      </c>
      <c r="G344" s="30" t="s">
        <v>99</v>
      </c>
      <c r="H344" s="547">
        <v>131</v>
      </c>
      <c r="I344" s="222"/>
      <c r="J344" s="426"/>
    </row>
    <row r="345" spans="1:10" s="44" customFormat="1" ht="12.75">
      <c r="A345" s="688" t="s">
        <v>357</v>
      </c>
      <c r="B345" s="43" t="s">
        <v>77</v>
      </c>
      <c r="C345" s="43" t="s">
        <v>35</v>
      </c>
      <c r="D345" s="43" t="s">
        <v>36</v>
      </c>
      <c r="E345" s="378" t="s">
        <v>428</v>
      </c>
      <c r="F345" s="379" t="s">
        <v>189</v>
      </c>
      <c r="G345" s="30" t="s">
        <v>358</v>
      </c>
      <c r="H345" s="547">
        <v>5</v>
      </c>
      <c r="I345" s="222"/>
      <c r="J345" s="432"/>
    </row>
    <row r="346" spans="1:10" s="23" customFormat="1" ht="12.75">
      <c r="A346" s="311" t="s">
        <v>65</v>
      </c>
      <c r="B346" s="43" t="s">
        <v>77</v>
      </c>
      <c r="C346" s="43" t="s">
        <v>35</v>
      </c>
      <c r="D346" s="43" t="s">
        <v>36</v>
      </c>
      <c r="E346" s="378" t="s">
        <v>428</v>
      </c>
      <c r="F346" s="379" t="s">
        <v>189</v>
      </c>
      <c r="G346" s="43" t="s">
        <v>66</v>
      </c>
      <c r="H346" s="547">
        <v>5</v>
      </c>
      <c r="I346" s="399"/>
      <c r="J346" s="426"/>
    </row>
    <row r="347" spans="1:10" s="23" customFormat="1" ht="30">
      <c r="A347" s="342" t="s">
        <v>93</v>
      </c>
      <c r="B347" s="343" t="s">
        <v>92</v>
      </c>
      <c r="C347" s="344"/>
      <c r="D347" s="344"/>
      <c r="E347" s="1216"/>
      <c r="F347" s="1217"/>
      <c r="G347" s="344"/>
      <c r="H347" s="560">
        <v>11743.3</v>
      </c>
      <c r="I347" s="222"/>
      <c r="J347" s="426"/>
    </row>
    <row r="348" spans="1:10" s="23" customFormat="1" ht="14.25">
      <c r="A348" s="296" t="s">
        <v>8</v>
      </c>
      <c r="B348" s="243" t="s">
        <v>92</v>
      </c>
      <c r="C348" s="243" t="s">
        <v>35</v>
      </c>
      <c r="D348" s="191"/>
      <c r="E348" s="1178"/>
      <c r="F348" s="1179"/>
      <c r="G348" s="46"/>
      <c r="H348" s="543">
        <v>11353.3</v>
      </c>
      <c r="I348" s="222"/>
      <c r="J348" s="426"/>
    </row>
    <row r="349" spans="1:10" s="44" customFormat="1" ht="38.25">
      <c r="A349" s="326" t="s">
        <v>64</v>
      </c>
      <c r="B349" s="188" t="s">
        <v>92</v>
      </c>
      <c r="C349" s="34" t="s">
        <v>35</v>
      </c>
      <c r="D349" s="34" t="s">
        <v>39</v>
      </c>
      <c r="E349" s="1208"/>
      <c r="F349" s="1209"/>
      <c r="G349" s="34"/>
      <c r="H349" s="544">
        <v>11333.3</v>
      </c>
      <c r="I349" s="222"/>
      <c r="J349" s="442"/>
    </row>
    <row r="350" spans="1:10" s="23" customFormat="1" ht="38.25">
      <c r="A350" s="604" t="s">
        <v>175</v>
      </c>
      <c r="B350" s="155" t="s">
        <v>92</v>
      </c>
      <c r="C350" s="155" t="s">
        <v>35</v>
      </c>
      <c r="D350" s="155" t="s">
        <v>39</v>
      </c>
      <c r="E350" s="589" t="s">
        <v>190</v>
      </c>
      <c r="F350" s="145" t="s">
        <v>78</v>
      </c>
      <c r="G350" s="155"/>
      <c r="H350" s="546">
        <v>11333.3</v>
      </c>
      <c r="I350" s="227"/>
      <c r="J350" s="426"/>
    </row>
    <row r="351" spans="1:10" s="23" customFormat="1" ht="25.5">
      <c r="A351" s="646" t="s">
        <v>400</v>
      </c>
      <c r="B351" s="155" t="s">
        <v>92</v>
      </c>
      <c r="C351" s="155" t="s">
        <v>35</v>
      </c>
      <c r="D351" s="155" t="s">
        <v>39</v>
      </c>
      <c r="E351" s="371" t="s">
        <v>401</v>
      </c>
      <c r="F351" s="372" t="s">
        <v>78</v>
      </c>
      <c r="G351" s="155"/>
      <c r="H351" s="546">
        <v>11333.3</v>
      </c>
      <c r="I351" s="222"/>
      <c r="J351" s="426"/>
    </row>
    <row r="352" spans="1:10" s="52" customFormat="1" ht="12.75">
      <c r="A352" s="474" t="s">
        <v>432</v>
      </c>
      <c r="B352" s="155" t="s">
        <v>92</v>
      </c>
      <c r="C352" s="155" t="s">
        <v>35</v>
      </c>
      <c r="D352" s="155" t="s">
        <v>39</v>
      </c>
      <c r="E352" s="371" t="s">
        <v>431</v>
      </c>
      <c r="F352" s="372" t="s">
        <v>78</v>
      </c>
      <c r="G352" s="155"/>
      <c r="H352" s="546">
        <v>11333.3</v>
      </c>
      <c r="I352" s="222"/>
      <c r="J352" s="436"/>
    </row>
    <row r="353" spans="1:10" s="52" customFormat="1" ht="13.5">
      <c r="A353" s="649" t="s">
        <v>335</v>
      </c>
      <c r="B353" s="247">
        <v>703</v>
      </c>
      <c r="C353" s="42" t="s">
        <v>35</v>
      </c>
      <c r="D353" s="42" t="s">
        <v>39</v>
      </c>
      <c r="E353" s="371" t="s">
        <v>431</v>
      </c>
      <c r="F353" s="377" t="s">
        <v>187</v>
      </c>
      <c r="G353" s="42"/>
      <c r="H353" s="545">
        <v>9957.5</v>
      </c>
      <c r="I353" s="221"/>
      <c r="J353" s="436"/>
    </row>
    <row r="354" spans="1:10" s="52" customFormat="1" ht="51">
      <c r="A354" s="683" t="s">
        <v>355</v>
      </c>
      <c r="B354" s="43" t="s">
        <v>92</v>
      </c>
      <c r="C354" s="43" t="s">
        <v>35</v>
      </c>
      <c r="D354" s="43" t="s">
        <v>39</v>
      </c>
      <c r="E354" s="382" t="s">
        <v>431</v>
      </c>
      <c r="F354" s="379" t="s">
        <v>187</v>
      </c>
      <c r="G354" s="43" t="s">
        <v>356</v>
      </c>
      <c r="H354" s="547">
        <v>9957.5</v>
      </c>
      <c r="I354" s="221"/>
      <c r="J354" s="436"/>
    </row>
    <row r="355" spans="1:10" s="52" customFormat="1" ht="25.5">
      <c r="A355" s="311" t="s">
        <v>96</v>
      </c>
      <c r="B355" s="43" t="s">
        <v>92</v>
      </c>
      <c r="C355" s="43" t="s">
        <v>35</v>
      </c>
      <c r="D355" s="43" t="s">
        <v>39</v>
      </c>
      <c r="E355" s="382" t="s">
        <v>431</v>
      </c>
      <c r="F355" s="379" t="s">
        <v>187</v>
      </c>
      <c r="G355" s="43" t="s">
        <v>97</v>
      </c>
      <c r="H355" s="547">
        <v>9957.5</v>
      </c>
      <c r="I355" s="221"/>
      <c r="J355" s="436"/>
    </row>
    <row r="356" spans="1:10" s="52" customFormat="1" ht="27">
      <c r="A356" s="310" t="s">
        <v>188</v>
      </c>
      <c r="B356" s="247">
        <v>703</v>
      </c>
      <c r="C356" s="42" t="s">
        <v>35</v>
      </c>
      <c r="D356" s="42" t="s">
        <v>39</v>
      </c>
      <c r="E356" s="371" t="s">
        <v>431</v>
      </c>
      <c r="F356" s="377" t="s">
        <v>189</v>
      </c>
      <c r="G356" s="43"/>
      <c r="H356" s="545">
        <v>1375.8</v>
      </c>
      <c r="I356" s="221"/>
      <c r="J356" s="436"/>
    </row>
    <row r="357" spans="1:10" s="52" customFormat="1" ht="12.75">
      <c r="A357" s="648" t="s">
        <v>353</v>
      </c>
      <c r="B357" s="43" t="s">
        <v>92</v>
      </c>
      <c r="C357" s="43" t="s">
        <v>35</v>
      </c>
      <c r="D357" s="43" t="s">
        <v>39</v>
      </c>
      <c r="E357" s="382" t="s">
        <v>431</v>
      </c>
      <c r="F357" s="379" t="s">
        <v>189</v>
      </c>
      <c r="G357" s="43" t="s">
        <v>354</v>
      </c>
      <c r="H357" s="547">
        <v>1275.8</v>
      </c>
      <c r="I357" s="221"/>
      <c r="J357" s="436"/>
    </row>
    <row r="358" spans="1:10" s="52" customFormat="1" ht="25.5">
      <c r="A358" s="311" t="s">
        <v>98</v>
      </c>
      <c r="B358" s="43" t="s">
        <v>92</v>
      </c>
      <c r="C358" s="43" t="s">
        <v>35</v>
      </c>
      <c r="D358" s="43" t="s">
        <v>39</v>
      </c>
      <c r="E358" s="382" t="s">
        <v>431</v>
      </c>
      <c r="F358" s="379" t="s">
        <v>189</v>
      </c>
      <c r="G358" s="43" t="s">
        <v>99</v>
      </c>
      <c r="H358" s="547">
        <v>1275.8</v>
      </c>
      <c r="I358" s="221"/>
      <c r="J358" s="436"/>
    </row>
    <row r="359" spans="1:10" s="52" customFormat="1" ht="12.75">
      <c r="A359" s="688" t="s">
        <v>357</v>
      </c>
      <c r="B359" s="43" t="s">
        <v>92</v>
      </c>
      <c r="C359" s="30" t="s">
        <v>35</v>
      </c>
      <c r="D359" s="30" t="s">
        <v>39</v>
      </c>
      <c r="E359" s="382" t="s">
        <v>431</v>
      </c>
      <c r="F359" s="379" t="s">
        <v>189</v>
      </c>
      <c r="G359" s="43" t="s">
        <v>358</v>
      </c>
      <c r="H359" s="547">
        <v>100</v>
      </c>
      <c r="I359" s="221"/>
      <c r="J359" s="436"/>
    </row>
    <row r="360" spans="1:10" s="52" customFormat="1" ht="12.75">
      <c r="A360" s="309" t="s">
        <v>65</v>
      </c>
      <c r="B360" s="43" t="s">
        <v>92</v>
      </c>
      <c r="C360" s="30" t="s">
        <v>35</v>
      </c>
      <c r="D360" s="30" t="s">
        <v>39</v>
      </c>
      <c r="E360" s="382" t="s">
        <v>431</v>
      </c>
      <c r="F360" s="379" t="s">
        <v>189</v>
      </c>
      <c r="G360" s="30" t="s">
        <v>66</v>
      </c>
      <c r="H360" s="547">
        <v>100</v>
      </c>
      <c r="I360" s="221"/>
      <c r="J360" s="436"/>
    </row>
    <row r="361" spans="1:10" s="467" customFormat="1" ht="14.25">
      <c r="A361" s="307" t="s">
        <v>13</v>
      </c>
      <c r="B361" s="87">
        <v>703</v>
      </c>
      <c r="C361" s="34" t="s">
        <v>35</v>
      </c>
      <c r="D361" s="34" t="s">
        <v>48</v>
      </c>
      <c r="E361" s="1208"/>
      <c r="F361" s="1209"/>
      <c r="G361" s="34"/>
      <c r="H361" s="544">
        <v>20</v>
      </c>
      <c r="I361" s="221"/>
      <c r="J361" s="597"/>
    </row>
    <row r="362" spans="1:10" s="52" customFormat="1" ht="40.5">
      <c r="A362" s="392" t="s">
        <v>175</v>
      </c>
      <c r="B362" s="401">
        <v>703</v>
      </c>
      <c r="C362" s="42" t="s">
        <v>35</v>
      </c>
      <c r="D362" s="42" t="s">
        <v>48</v>
      </c>
      <c r="E362" s="373" t="s">
        <v>190</v>
      </c>
      <c r="F362" s="374" t="s">
        <v>78</v>
      </c>
      <c r="G362" s="155"/>
      <c r="H362" s="546">
        <v>20</v>
      </c>
      <c r="I362" s="596"/>
      <c r="J362" s="436"/>
    </row>
    <row r="363" spans="1:10" s="52" customFormat="1" ht="13.5">
      <c r="A363" s="392" t="s">
        <v>234</v>
      </c>
      <c r="B363" s="401">
        <v>703</v>
      </c>
      <c r="C363" s="42" t="s">
        <v>35</v>
      </c>
      <c r="D363" s="42" t="s">
        <v>48</v>
      </c>
      <c r="E363" s="373" t="s">
        <v>406</v>
      </c>
      <c r="F363" s="374" t="s">
        <v>78</v>
      </c>
      <c r="G363" s="42"/>
      <c r="H363" s="545">
        <v>20</v>
      </c>
      <c r="I363" s="221"/>
      <c r="J363" s="436"/>
    </row>
    <row r="364" spans="1:10" s="52" customFormat="1" ht="13.5">
      <c r="A364" s="392" t="s">
        <v>337</v>
      </c>
      <c r="B364" s="401">
        <v>703</v>
      </c>
      <c r="C364" s="42" t="s">
        <v>35</v>
      </c>
      <c r="D364" s="42" t="s">
        <v>48</v>
      </c>
      <c r="E364" s="373" t="s">
        <v>406</v>
      </c>
      <c r="F364" s="377" t="s">
        <v>222</v>
      </c>
      <c r="G364" s="42"/>
      <c r="H364" s="545">
        <v>20</v>
      </c>
      <c r="I364" s="221"/>
      <c r="J364" s="436"/>
    </row>
    <row r="365" spans="1:10" s="23" customFormat="1" ht="51">
      <c r="A365" s="683" t="s">
        <v>355</v>
      </c>
      <c r="B365" s="402">
        <v>703</v>
      </c>
      <c r="C365" s="43" t="s">
        <v>35</v>
      </c>
      <c r="D365" s="43" t="s">
        <v>48</v>
      </c>
      <c r="E365" s="382" t="s">
        <v>406</v>
      </c>
      <c r="F365" s="379" t="s">
        <v>222</v>
      </c>
      <c r="G365" s="43" t="s">
        <v>356</v>
      </c>
      <c r="H365" s="547">
        <v>10</v>
      </c>
      <c r="I365" s="221"/>
      <c r="J365" s="426"/>
    </row>
    <row r="366" spans="1:10" s="23" customFormat="1" ht="25.5">
      <c r="A366" s="311" t="s">
        <v>96</v>
      </c>
      <c r="B366" s="402">
        <v>703</v>
      </c>
      <c r="C366" s="43" t="s">
        <v>35</v>
      </c>
      <c r="D366" s="43" t="s">
        <v>48</v>
      </c>
      <c r="E366" s="382" t="s">
        <v>406</v>
      </c>
      <c r="F366" s="379" t="s">
        <v>222</v>
      </c>
      <c r="G366" s="43" t="s">
        <v>97</v>
      </c>
      <c r="H366" s="547">
        <v>10</v>
      </c>
      <c r="I366" s="222"/>
      <c r="J366" s="426"/>
    </row>
    <row r="367" spans="1:10" s="23" customFormat="1" ht="12.75">
      <c r="A367" s="648" t="s">
        <v>353</v>
      </c>
      <c r="B367" s="402">
        <v>703</v>
      </c>
      <c r="C367" s="43" t="s">
        <v>35</v>
      </c>
      <c r="D367" s="43" t="s">
        <v>48</v>
      </c>
      <c r="E367" s="382" t="s">
        <v>406</v>
      </c>
      <c r="F367" s="379" t="s">
        <v>222</v>
      </c>
      <c r="G367" s="43" t="s">
        <v>354</v>
      </c>
      <c r="H367" s="547">
        <v>10</v>
      </c>
      <c r="I367" s="222"/>
      <c r="J367" s="426"/>
    </row>
    <row r="368" spans="1:10" s="68" customFormat="1" ht="25.5">
      <c r="A368" s="311" t="s">
        <v>98</v>
      </c>
      <c r="B368" s="402">
        <v>703</v>
      </c>
      <c r="C368" s="43" t="s">
        <v>35</v>
      </c>
      <c r="D368" s="43" t="s">
        <v>48</v>
      </c>
      <c r="E368" s="382" t="s">
        <v>406</v>
      </c>
      <c r="F368" s="379" t="s">
        <v>222</v>
      </c>
      <c r="G368" s="43" t="s">
        <v>99</v>
      </c>
      <c r="H368" s="547">
        <v>10</v>
      </c>
      <c r="I368" s="222"/>
      <c r="J368" s="427"/>
    </row>
    <row r="369" spans="1:10" s="23" customFormat="1" ht="28.5">
      <c r="A369" s="296" t="s">
        <v>49</v>
      </c>
      <c r="B369" s="243" t="s">
        <v>92</v>
      </c>
      <c r="C369" s="191" t="s">
        <v>48</v>
      </c>
      <c r="D369" s="191"/>
      <c r="E369" s="1220"/>
      <c r="F369" s="1221"/>
      <c r="G369" s="46"/>
      <c r="H369" s="543">
        <v>390</v>
      </c>
      <c r="I369" s="229"/>
      <c r="J369" s="426"/>
    </row>
    <row r="370" spans="1:10" s="23" customFormat="1" ht="25.5">
      <c r="A370" s="326" t="s">
        <v>54</v>
      </c>
      <c r="B370" s="188" t="s">
        <v>92</v>
      </c>
      <c r="C370" s="34" t="s">
        <v>48</v>
      </c>
      <c r="D370" s="34" t="s">
        <v>35</v>
      </c>
      <c r="E370" s="1208"/>
      <c r="F370" s="1209"/>
      <c r="G370" s="34"/>
      <c r="H370" s="544">
        <v>390</v>
      </c>
      <c r="I370" s="222"/>
      <c r="J370" s="426"/>
    </row>
    <row r="371" spans="1:10" s="23" customFormat="1" ht="38.25">
      <c r="A371" s="522" t="s">
        <v>290</v>
      </c>
      <c r="B371" s="155" t="s">
        <v>92</v>
      </c>
      <c r="C371" s="475" t="s">
        <v>48</v>
      </c>
      <c r="D371" s="475" t="s">
        <v>35</v>
      </c>
      <c r="E371" s="371" t="s">
        <v>231</v>
      </c>
      <c r="F371" s="372" t="s">
        <v>78</v>
      </c>
      <c r="G371" s="155"/>
      <c r="H371" s="546">
        <v>390</v>
      </c>
      <c r="I371" s="222"/>
      <c r="J371" s="426"/>
    </row>
    <row r="372" spans="1:10" s="23" customFormat="1" ht="12.75">
      <c r="A372" s="474" t="s">
        <v>198</v>
      </c>
      <c r="B372" s="155" t="s">
        <v>92</v>
      </c>
      <c r="C372" s="475" t="s">
        <v>48</v>
      </c>
      <c r="D372" s="475" t="s">
        <v>35</v>
      </c>
      <c r="E372" s="371" t="s">
        <v>569</v>
      </c>
      <c r="F372" s="372" t="s">
        <v>78</v>
      </c>
      <c r="G372" s="475"/>
      <c r="H372" s="559">
        <v>390</v>
      </c>
      <c r="I372" s="222"/>
      <c r="J372" s="426"/>
    </row>
    <row r="373" spans="1:10" s="23" customFormat="1" ht="13.5">
      <c r="A373" s="308" t="s">
        <v>69</v>
      </c>
      <c r="B373" s="42" t="s">
        <v>92</v>
      </c>
      <c r="C373" s="25" t="s">
        <v>48</v>
      </c>
      <c r="D373" s="25" t="s">
        <v>35</v>
      </c>
      <c r="E373" s="373" t="s">
        <v>569</v>
      </c>
      <c r="F373" s="374" t="s">
        <v>223</v>
      </c>
      <c r="G373" s="25"/>
      <c r="H373" s="561">
        <v>390</v>
      </c>
      <c r="I373" s="222"/>
      <c r="J373" s="426"/>
    </row>
    <row r="374" spans="1:10" s="23" customFormat="1" ht="12.75">
      <c r="A374" s="309" t="s">
        <v>363</v>
      </c>
      <c r="B374" s="43" t="s">
        <v>92</v>
      </c>
      <c r="C374" s="30" t="s">
        <v>48</v>
      </c>
      <c r="D374" s="30" t="s">
        <v>35</v>
      </c>
      <c r="E374" s="382" t="s">
        <v>569</v>
      </c>
      <c r="F374" s="379" t="s">
        <v>223</v>
      </c>
      <c r="G374" s="30" t="s">
        <v>364</v>
      </c>
      <c r="H374" s="576">
        <v>390</v>
      </c>
      <c r="I374" s="222"/>
      <c r="J374" s="426"/>
    </row>
    <row r="375" spans="1:10" s="41" customFormat="1" ht="12.75">
      <c r="A375" s="309" t="s">
        <v>69</v>
      </c>
      <c r="B375" s="43" t="s">
        <v>92</v>
      </c>
      <c r="C375" s="30" t="s">
        <v>48</v>
      </c>
      <c r="D375" s="30" t="s">
        <v>35</v>
      </c>
      <c r="E375" s="382" t="s">
        <v>569</v>
      </c>
      <c r="F375" s="379" t="s">
        <v>223</v>
      </c>
      <c r="G375" s="30" t="s">
        <v>1</v>
      </c>
      <c r="H375" s="547">
        <v>390</v>
      </c>
      <c r="I375" s="222"/>
      <c r="J375" s="428" t="e">
        <f>I376/H378</f>
        <v>#REF!</v>
      </c>
    </row>
    <row r="376" spans="1:10" s="41" customFormat="1" ht="45">
      <c r="A376" s="347" t="s">
        <v>75</v>
      </c>
      <c r="B376" s="343" t="s">
        <v>87</v>
      </c>
      <c r="C376" s="348"/>
      <c r="D376" s="348"/>
      <c r="E376" s="1222"/>
      <c r="F376" s="1223"/>
      <c r="G376" s="348"/>
      <c r="H376" s="562">
        <v>102241.79</v>
      </c>
      <c r="I376" s="217" t="e">
        <f>#REF!+#REF!+#REF!+#REF!+#REF!</f>
        <v>#REF!</v>
      </c>
      <c r="J376" s="428"/>
    </row>
    <row r="377" spans="1:10" s="23" customFormat="1" ht="14.25">
      <c r="A377" s="296" t="s">
        <v>8</v>
      </c>
      <c r="B377" s="243" t="s">
        <v>87</v>
      </c>
      <c r="C377" s="243" t="s">
        <v>35</v>
      </c>
      <c r="D377" s="191"/>
      <c r="E377" s="1178"/>
      <c r="F377" s="1179"/>
      <c r="G377" s="46"/>
      <c r="H377" s="543">
        <v>23720.55</v>
      </c>
      <c r="I377" s="217"/>
      <c r="J377" s="444"/>
    </row>
    <row r="378" spans="1:10" s="467" customFormat="1" ht="12.75">
      <c r="A378" s="326" t="s">
        <v>13</v>
      </c>
      <c r="B378" s="87">
        <v>704</v>
      </c>
      <c r="C378" s="34" t="s">
        <v>35</v>
      </c>
      <c r="D378" s="34" t="s">
        <v>48</v>
      </c>
      <c r="E378" s="1208"/>
      <c r="F378" s="1209"/>
      <c r="G378" s="34"/>
      <c r="H378" s="544">
        <v>23720.55</v>
      </c>
      <c r="I378" s="232"/>
      <c r="J378" s="597"/>
    </row>
    <row r="379" spans="1:10" s="44" customFormat="1" ht="40.5">
      <c r="A379" s="392" t="s">
        <v>175</v>
      </c>
      <c r="B379" s="401">
        <v>704</v>
      </c>
      <c r="C379" s="42" t="s">
        <v>35</v>
      </c>
      <c r="D379" s="42" t="s">
        <v>48</v>
      </c>
      <c r="E379" s="383" t="s">
        <v>190</v>
      </c>
      <c r="F379" s="281" t="s">
        <v>78</v>
      </c>
      <c r="G379" s="83"/>
      <c r="H379" s="548">
        <v>20</v>
      </c>
      <c r="I379" s="596"/>
      <c r="J379" s="432"/>
    </row>
    <row r="380" spans="1:10" s="44" customFormat="1" ht="13.5">
      <c r="A380" s="392" t="s">
        <v>234</v>
      </c>
      <c r="B380" s="401">
        <v>704</v>
      </c>
      <c r="C380" s="42" t="s">
        <v>35</v>
      </c>
      <c r="D380" s="42" t="s">
        <v>48</v>
      </c>
      <c r="E380" s="383" t="s">
        <v>406</v>
      </c>
      <c r="F380" s="281" t="s">
        <v>78</v>
      </c>
      <c r="G380" s="42"/>
      <c r="H380" s="545">
        <v>20</v>
      </c>
      <c r="I380" s="399"/>
      <c r="J380" s="440"/>
    </row>
    <row r="381" spans="1:10" s="44" customFormat="1" ht="13.5">
      <c r="A381" s="392" t="s">
        <v>337</v>
      </c>
      <c r="B381" s="401">
        <v>704</v>
      </c>
      <c r="C381" s="42" t="s">
        <v>35</v>
      </c>
      <c r="D381" s="42" t="s">
        <v>48</v>
      </c>
      <c r="E381" s="376" t="s">
        <v>406</v>
      </c>
      <c r="F381" s="377" t="s">
        <v>222</v>
      </c>
      <c r="G381" s="42"/>
      <c r="H381" s="545">
        <v>20</v>
      </c>
      <c r="I381" s="270"/>
      <c r="J381" s="440"/>
    </row>
    <row r="382" spans="1:10" s="44" customFormat="1" ht="51">
      <c r="A382" s="683" t="s">
        <v>355</v>
      </c>
      <c r="B382" s="402">
        <v>704</v>
      </c>
      <c r="C382" s="43" t="s">
        <v>35</v>
      </c>
      <c r="D382" s="43" t="s">
        <v>48</v>
      </c>
      <c r="E382" s="378" t="s">
        <v>406</v>
      </c>
      <c r="F382" s="379" t="s">
        <v>222</v>
      </c>
      <c r="G382" s="43" t="s">
        <v>356</v>
      </c>
      <c r="H382" s="547">
        <v>10</v>
      </c>
      <c r="I382" s="270"/>
      <c r="J382" s="440"/>
    </row>
    <row r="383" spans="1:10" s="44" customFormat="1" ht="25.5">
      <c r="A383" s="311" t="s">
        <v>96</v>
      </c>
      <c r="B383" s="402">
        <v>704</v>
      </c>
      <c r="C383" s="43" t="s">
        <v>35</v>
      </c>
      <c r="D383" s="43" t="s">
        <v>48</v>
      </c>
      <c r="E383" s="378" t="s">
        <v>406</v>
      </c>
      <c r="F383" s="379" t="s">
        <v>222</v>
      </c>
      <c r="G383" s="43" t="s">
        <v>97</v>
      </c>
      <c r="H383" s="547">
        <v>10</v>
      </c>
      <c r="I383" s="270"/>
      <c r="J383" s="440"/>
    </row>
    <row r="384" spans="1:10" s="97" customFormat="1" ht="12.75">
      <c r="A384" s="648" t="s">
        <v>353</v>
      </c>
      <c r="B384" s="402">
        <v>704</v>
      </c>
      <c r="C384" s="43" t="s">
        <v>35</v>
      </c>
      <c r="D384" s="43" t="s">
        <v>48</v>
      </c>
      <c r="E384" s="378" t="s">
        <v>406</v>
      </c>
      <c r="F384" s="379" t="s">
        <v>222</v>
      </c>
      <c r="G384" s="43" t="s">
        <v>354</v>
      </c>
      <c r="H384" s="547">
        <v>10</v>
      </c>
      <c r="I384" s="270"/>
      <c r="J384" s="177"/>
    </row>
    <row r="385" spans="1:10" s="44" customFormat="1" ht="25.5">
      <c r="A385" s="311" t="s">
        <v>98</v>
      </c>
      <c r="B385" s="402">
        <v>704</v>
      </c>
      <c r="C385" s="43" t="s">
        <v>35</v>
      </c>
      <c r="D385" s="43" t="s">
        <v>48</v>
      </c>
      <c r="E385" s="378" t="s">
        <v>406</v>
      </c>
      <c r="F385" s="379" t="s">
        <v>222</v>
      </c>
      <c r="G385" s="43" t="s">
        <v>99</v>
      </c>
      <c r="H385" s="547">
        <v>10</v>
      </c>
      <c r="I385" s="209"/>
      <c r="J385" s="448"/>
    </row>
    <row r="386" spans="1:10" s="44" customFormat="1" ht="38.25">
      <c r="A386" s="522" t="s">
        <v>290</v>
      </c>
      <c r="B386" s="155" t="s">
        <v>87</v>
      </c>
      <c r="C386" s="155" t="s">
        <v>35</v>
      </c>
      <c r="D386" s="155" t="s">
        <v>48</v>
      </c>
      <c r="E386" s="371" t="s">
        <v>231</v>
      </c>
      <c r="F386" s="372" t="s">
        <v>78</v>
      </c>
      <c r="G386" s="43"/>
      <c r="H386" s="546">
        <v>23650.55</v>
      </c>
      <c r="I386" s="226"/>
      <c r="J386" s="448"/>
    </row>
    <row r="387" spans="1:10" s="44" customFormat="1" ht="25.5">
      <c r="A387" s="522" t="s">
        <v>350</v>
      </c>
      <c r="B387" s="483">
        <v>704</v>
      </c>
      <c r="C387" s="155" t="s">
        <v>35</v>
      </c>
      <c r="D387" s="155" t="s">
        <v>48</v>
      </c>
      <c r="E387" s="589" t="s">
        <v>570</v>
      </c>
      <c r="F387" s="145" t="s">
        <v>78</v>
      </c>
      <c r="G387" s="155"/>
      <c r="H387" s="546">
        <v>23650.55</v>
      </c>
      <c r="I387" s="226"/>
      <c r="J387" s="448"/>
    </row>
    <row r="388" spans="1:10" s="44" customFormat="1" ht="13.5">
      <c r="A388" s="392" t="s">
        <v>337</v>
      </c>
      <c r="B388" s="247">
        <v>704</v>
      </c>
      <c r="C388" s="42" t="s">
        <v>35</v>
      </c>
      <c r="D388" s="42" t="s">
        <v>48</v>
      </c>
      <c r="E388" s="383" t="s">
        <v>570</v>
      </c>
      <c r="F388" s="377" t="s">
        <v>222</v>
      </c>
      <c r="G388" s="42"/>
      <c r="H388" s="545">
        <v>23500.75</v>
      </c>
      <c r="I388" s="226"/>
      <c r="J388" s="448"/>
    </row>
    <row r="389" spans="1:10" s="44" customFormat="1" ht="51">
      <c r="A389" s="683" t="s">
        <v>355</v>
      </c>
      <c r="B389" s="104">
        <v>704</v>
      </c>
      <c r="C389" s="43" t="s">
        <v>35</v>
      </c>
      <c r="D389" s="43" t="s">
        <v>48</v>
      </c>
      <c r="E389" s="588" t="s">
        <v>570</v>
      </c>
      <c r="F389" s="379" t="s">
        <v>222</v>
      </c>
      <c r="G389" s="43" t="s">
        <v>356</v>
      </c>
      <c r="H389" s="547">
        <v>22230.85</v>
      </c>
      <c r="I389" s="226"/>
      <c r="J389" s="448"/>
    </row>
    <row r="390" spans="1:10" s="44" customFormat="1" ht="12.75">
      <c r="A390" s="321" t="s">
        <v>121</v>
      </c>
      <c r="B390" s="104">
        <v>704</v>
      </c>
      <c r="C390" s="43" t="s">
        <v>35</v>
      </c>
      <c r="D390" s="43" t="s">
        <v>48</v>
      </c>
      <c r="E390" s="588" t="s">
        <v>570</v>
      </c>
      <c r="F390" s="379" t="s">
        <v>222</v>
      </c>
      <c r="G390" s="43" t="s">
        <v>122</v>
      </c>
      <c r="H390" s="552">
        <v>22230.85</v>
      </c>
      <c r="I390" s="226"/>
      <c r="J390" s="448"/>
    </row>
    <row r="391" spans="1:10" s="44" customFormat="1" ht="12.75">
      <c r="A391" s="648" t="s">
        <v>353</v>
      </c>
      <c r="B391" s="104">
        <v>704</v>
      </c>
      <c r="C391" s="43" t="s">
        <v>35</v>
      </c>
      <c r="D391" s="43" t="s">
        <v>48</v>
      </c>
      <c r="E391" s="588" t="s">
        <v>570</v>
      </c>
      <c r="F391" s="379" t="s">
        <v>222</v>
      </c>
      <c r="G391" s="43" t="s">
        <v>354</v>
      </c>
      <c r="H391" s="552">
        <v>1162.4</v>
      </c>
      <c r="I391" s="226"/>
      <c r="J391" s="432"/>
    </row>
    <row r="392" spans="1:10" s="44" customFormat="1" ht="25.5">
      <c r="A392" s="311" t="s">
        <v>98</v>
      </c>
      <c r="B392" s="104">
        <v>704</v>
      </c>
      <c r="C392" s="43" t="s">
        <v>35</v>
      </c>
      <c r="D392" s="43" t="s">
        <v>48</v>
      </c>
      <c r="E392" s="588" t="s">
        <v>570</v>
      </c>
      <c r="F392" s="379" t="s">
        <v>222</v>
      </c>
      <c r="G392" s="43" t="s">
        <v>99</v>
      </c>
      <c r="H392" s="552">
        <v>1162.4</v>
      </c>
      <c r="I392" s="399"/>
      <c r="J392" s="442"/>
    </row>
    <row r="393" spans="1:10" s="467" customFormat="1" ht="12.75">
      <c r="A393" s="688" t="s">
        <v>357</v>
      </c>
      <c r="B393" s="104">
        <v>704</v>
      </c>
      <c r="C393" s="43" t="s">
        <v>35</v>
      </c>
      <c r="D393" s="43" t="s">
        <v>48</v>
      </c>
      <c r="E393" s="588" t="s">
        <v>570</v>
      </c>
      <c r="F393" s="379" t="s">
        <v>222</v>
      </c>
      <c r="G393" s="43" t="s">
        <v>358</v>
      </c>
      <c r="H393" s="552">
        <v>107.5</v>
      </c>
      <c r="I393" s="227"/>
      <c r="J393" s="597"/>
    </row>
    <row r="394" spans="1:10" s="44" customFormat="1" ht="12.75">
      <c r="A394" s="311" t="s">
        <v>65</v>
      </c>
      <c r="B394" s="104">
        <v>704</v>
      </c>
      <c r="C394" s="43" t="s">
        <v>35</v>
      </c>
      <c r="D394" s="43" t="s">
        <v>48</v>
      </c>
      <c r="E394" s="588" t="s">
        <v>570</v>
      </c>
      <c r="F394" s="379" t="s">
        <v>222</v>
      </c>
      <c r="G394" s="83" t="s">
        <v>66</v>
      </c>
      <c r="H394" s="552">
        <v>107.5</v>
      </c>
      <c r="I394" s="596"/>
      <c r="J394" s="448"/>
    </row>
    <row r="395" spans="1:10" s="44" customFormat="1" ht="13.5">
      <c r="A395" s="290" t="s">
        <v>345</v>
      </c>
      <c r="B395" s="247">
        <v>704</v>
      </c>
      <c r="C395" s="42" t="s">
        <v>35</v>
      </c>
      <c r="D395" s="42" t="s">
        <v>48</v>
      </c>
      <c r="E395" s="383" t="s">
        <v>570</v>
      </c>
      <c r="F395" s="377" t="s">
        <v>216</v>
      </c>
      <c r="G395" s="43"/>
      <c r="H395" s="548">
        <v>149.8</v>
      </c>
      <c r="I395" s="226"/>
      <c r="J395" s="448"/>
    </row>
    <row r="396" spans="1:10" s="44" customFormat="1" ht="12.75">
      <c r="A396" s="648" t="s">
        <v>353</v>
      </c>
      <c r="B396" s="104">
        <v>704</v>
      </c>
      <c r="C396" s="43" t="s">
        <v>35</v>
      </c>
      <c r="D396" s="43" t="s">
        <v>48</v>
      </c>
      <c r="E396" s="588" t="s">
        <v>570</v>
      </c>
      <c r="F396" s="379" t="s">
        <v>216</v>
      </c>
      <c r="G396" s="43" t="s">
        <v>354</v>
      </c>
      <c r="H396" s="552">
        <v>149.8</v>
      </c>
      <c r="I396" s="226"/>
      <c r="J396" s="432"/>
    </row>
    <row r="397" spans="1:10" s="44" customFormat="1" ht="25.5">
      <c r="A397" s="311" t="s">
        <v>98</v>
      </c>
      <c r="B397" s="104">
        <v>704</v>
      </c>
      <c r="C397" s="43" t="s">
        <v>35</v>
      </c>
      <c r="D397" s="43" t="s">
        <v>48</v>
      </c>
      <c r="E397" s="588" t="s">
        <v>570</v>
      </c>
      <c r="F397" s="379" t="s">
        <v>216</v>
      </c>
      <c r="G397" s="43" t="s">
        <v>99</v>
      </c>
      <c r="H397" s="552">
        <v>149.8</v>
      </c>
      <c r="I397" s="399"/>
      <c r="J397" s="448"/>
    </row>
    <row r="398" spans="1:10" s="23" customFormat="1" ht="12.75">
      <c r="A398" s="522" t="s">
        <v>338</v>
      </c>
      <c r="B398" s="483">
        <v>704</v>
      </c>
      <c r="C398" s="155" t="s">
        <v>35</v>
      </c>
      <c r="D398" s="155" t="s">
        <v>48</v>
      </c>
      <c r="E398" s="371" t="s">
        <v>334</v>
      </c>
      <c r="F398" s="372" t="s">
        <v>78</v>
      </c>
      <c r="G398" s="155"/>
      <c r="H398" s="546">
        <v>50</v>
      </c>
      <c r="I398" s="226"/>
      <c r="J398" s="444"/>
    </row>
    <row r="399" spans="1:10" s="23" customFormat="1" ht="27">
      <c r="A399" s="310" t="s">
        <v>157</v>
      </c>
      <c r="B399" s="247">
        <v>704</v>
      </c>
      <c r="C399" s="42" t="s">
        <v>35</v>
      </c>
      <c r="D399" s="42" t="s">
        <v>48</v>
      </c>
      <c r="E399" s="376" t="s">
        <v>343</v>
      </c>
      <c r="F399" s="377" t="s">
        <v>78</v>
      </c>
      <c r="G399" s="43"/>
      <c r="H399" s="545">
        <v>50</v>
      </c>
      <c r="I399" s="232"/>
      <c r="J399" s="444"/>
    </row>
    <row r="400" spans="1:10" s="23" customFormat="1" ht="13.5">
      <c r="A400" s="310" t="s">
        <v>341</v>
      </c>
      <c r="B400" s="247">
        <v>704</v>
      </c>
      <c r="C400" s="42" t="s">
        <v>35</v>
      </c>
      <c r="D400" s="42" t="s">
        <v>48</v>
      </c>
      <c r="E400" s="376" t="s">
        <v>343</v>
      </c>
      <c r="F400" s="377" t="s">
        <v>304</v>
      </c>
      <c r="G400" s="43"/>
      <c r="H400" s="545">
        <v>50</v>
      </c>
      <c r="I400" s="232"/>
      <c r="J400" s="444"/>
    </row>
    <row r="401" spans="1:10" s="23" customFormat="1" ht="12.75">
      <c r="A401" s="648" t="s">
        <v>353</v>
      </c>
      <c r="B401" s="104">
        <v>704</v>
      </c>
      <c r="C401" s="43" t="s">
        <v>35</v>
      </c>
      <c r="D401" s="43" t="s">
        <v>48</v>
      </c>
      <c r="E401" s="378" t="s">
        <v>343</v>
      </c>
      <c r="F401" s="379" t="s">
        <v>304</v>
      </c>
      <c r="G401" s="43" t="s">
        <v>354</v>
      </c>
      <c r="H401" s="547">
        <v>50</v>
      </c>
      <c r="I401" s="232"/>
      <c r="J401" s="444"/>
    </row>
    <row r="402" spans="1:10" s="79" customFormat="1" ht="25.5">
      <c r="A402" s="311" t="s">
        <v>98</v>
      </c>
      <c r="B402" s="104">
        <v>704</v>
      </c>
      <c r="C402" s="43" t="s">
        <v>35</v>
      </c>
      <c r="D402" s="43" t="s">
        <v>48</v>
      </c>
      <c r="E402" s="378" t="s">
        <v>343</v>
      </c>
      <c r="F402" s="379" t="s">
        <v>304</v>
      </c>
      <c r="G402" s="43" t="s">
        <v>99</v>
      </c>
      <c r="H402" s="547">
        <v>50</v>
      </c>
      <c r="I402" s="232"/>
      <c r="J402" s="445"/>
    </row>
    <row r="403" spans="1:10" s="97" customFormat="1" ht="28.5">
      <c r="A403" s="585" t="s">
        <v>14</v>
      </c>
      <c r="B403" s="584">
        <v>704</v>
      </c>
      <c r="C403" s="243" t="s">
        <v>36</v>
      </c>
      <c r="D403" s="185"/>
      <c r="E403" s="582"/>
      <c r="F403" s="583"/>
      <c r="G403" s="185"/>
      <c r="H403" s="543">
        <v>1312.09</v>
      </c>
      <c r="I403" s="105"/>
      <c r="J403" s="177"/>
    </row>
    <row r="404" spans="1:10" s="97" customFormat="1" ht="42.75">
      <c r="A404" s="313" t="s">
        <v>85</v>
      </c>
      <c r="B404" s="34" t="s">
        <v>87</v>
      </c>
      <c r="C404" s="34" t="s">
        <v>36</v>
      </c>
      <c r="D404" s="34" t="s">
        <v>41</v>
      </c>
      <c r="E404" s="1208"/>
      <c r="F404" s="1209"/>
      <c r="G404" s="34"/>
      <c r="H404" s="544">
        <v>1252.09</v>
      </c>
      <c r="I404" s="209"/>
      <c r="J404" s="177"/>
    </row>
    <row r="405" spans="1:10" s="97" customFormat="1" ht="38.25">
      <c r="A405" s="522" t="s">
        <v>290</v>
      </c>
      <c r="B405" s="155" t="s">
        <v>87</v>
      </c>
      <c r="C405" s="475" t="s">
        <v>36</v>
      </c>
      <c r="D405" s="475" t="s">
        <v>41</v>
      </c>
      <c r="E405" s="371" t="s">
        <v>231</v>
      </c>
      <c r="F405" s="372" t="s">
        <v>78</v>
      </c>
      <c r="G405" s="155"/>
      <c r="H405" s="546">
        <v>1252.09</v>
      </c>
      <c r="I405" s="209"/>
      <c r="J405" s="177"/>
    </row>
    <row r="406" spans="1:10" s="52" customFormat="1" ht="25.5">
      <c r="A406" s="522" t="s">
        <v>350</v>
      </c>
      <c r="B406" s="483">
        <v>704</v>
      </c>
      <c r="C406" s="155" t="s">
        <v>36</v>
      </c>
      <c r="D406" s="155" t="s">
        <v>41</v>
      </c>
      <c r="E406" s="589" t="s">
        <v>570</v>
      </c>
      <c r="F406" s="145" t="s">
        <v>78</v>
      </c>
      <c r="G406" s="155"/>
      <c r="H406" s="546">
        <v>1252.09</v>
      </c>
      <c r="I406" s="209"/>
      <c r="J406" s="436"/>
    </row>
    <row r="407" spans="1:10" s="52" customFormat="1" ht="13.5">
      <c r="A407" s="392" t="s">
        <v>566</v>
      </c>
      <c r="B407" s="42" t="s">
        <v>87</v>
      </c>
      <c r="C407" s="42" t="s">
        <v>36</v>
      </c>
      <c r="D407" s="42" t="s">
        <v>41</v>
      </c>
      <c r="E407" s="383" t="s">
        <v>570</v>
      </c>
      <c r="F407" s="374" t="s">
        <v>429</v>
      </c>
      <c r="G407" s="42"/>
      <c r="H407" s="545">
        <v>1252.09</v>
      </c>
      <c r="I407" s="221"/>
      <c r="J407" s="436"/>
    </row>
    <row r="408" spans="1:10" s="23" customFormat="1" ht="51">
      <c r="A408" s="683" t="s">
        <v>355</v>
      </c>
      <c r="B408" s="43" t="s">
        <v>87</v>
      </c>
      <c r="C408" s="43" t="s">
        <v>36</v>
      </c>
      <c r="D408" s="43" t="s">
        <v>41</v>
      </c>
      <c r="E408" s="588" t="s">
        <v>570</v>
      </c>
      <c r="F408" s="385" t="s">
        <v>429</v>
      </c>
      <c r="G408" s="43" t="s">
        <v>356</v>
      </c>
      <c r="H408" s="547">
        <v>1035.48</v>
      </c>
      <c r="I408" s="221"/>
      <c r="J408" s="426"/>
    </row>
    <row r="409" spans="1:10" s="52" customFormat="1" ht="12.75">
      <c r="A409" s="321" t="s">
        <v>121</v>
      </c>
      <c r="B409" s="43" t="s">
        <v>87</v>
      </c>
      <c r="C409" s="43" t="s">
        <v>36</v>
      </c>
      <c r="D409" s="43" t="s">
        <v>41</v>
      </c>
      <c r="E409" s="588" t="s">
        <v>570</v>
      </c>
      <c r="F409" s="385" t="s">
        <v>429</v>
      </c>
      <c r="G409" s="43" t="s">
        <v>122</v>
      </c>
      <c r="H409" s="547">
        <v>1035.48</v>
      </c>
      <c r="I409" s="222"/>
      <c r="J409" s="436"/>
    </row>
    <row r="410" spans="1:10" s="23" customFormat="1" ht="12.75">
      <c r="A410" s="648" t="s">
        <v>353</v>
      </c>
      <c r="B410" s="43" t="s">
        <v>87</v>
      </c>
      <c r="C410" s="43" t="s">
        <v>36</v>
      </c>
      <c r="D410" s="43" t="s">
        <v>41</v>
      </c>
      <c r="E410" s="588" t="s">
        <v>570</v>
      </c>
      <c r="F410" s="385" t="s">
        <v>429</v>
      </c>
      <c r="G410" s="43" t="s">
        <v>354</v>
      </c>
      <c r="H410" s="547">
        <v>216.61</v>
      </c>
      <c r="I410" s="221"/>
      <c r="J410" s="426"/>
    </row>
    <row r="411" spans="1:10" s="68" customFormat="1" ht="25.5">
      <c r="A411" s="311" t="s">
        <v>98</v>
      </c>
      <c r="B411" s="43" t="s">
        <v>87</v>
      </c>
      <c r="C411" s="43" t="s">
        <v>36</v>
      </c>
      <c r="D411" s="43" t="s">
        <v>41</v>
      </c>
      <c r="E411" s="588" t="s">
        <v>570</v>
      </c>
      <c r="F411" s="385" t="s">
        <v>429</v>
      </c>
      <c r="G411" s="43" t="s">
        <v>99</v>
      </c>
      <c r="H411" s="547">
        <v>216.61</v>
      </c>
      <c r="I411" s="222"/>
      <c r="J411" s="428" t="e">
        <f>I412/#REF!</f>
        <v>#REF!</v>
      </c>
    </row>
    <row r="412" spans="1:10" s="41" customFormat="1" ht="28.5">
      <c r="A412" s="313" t="s">
        <v>104</v>
      </c>
      <c r="B412" s="299">
        <v>704</v>
      </c>
      <c r="C412" s="190" t="s">
        <v>36</v>
      </c>
      <c r="D412" s="190" t="s">
        <v>45</v>
      </c>
      <c r="E412" s="1208"/>
      <c r="F412" s="1209"/>
      <c r="G412" s="189"/>
      <c r="H412" s="553">
        <v>60</v>
      </c>
      <c r="I412" s="217" t="e">
        <f>#REF!</f>
        <v>#REF!</v>
      </c>
      <c r="J412" s="431"/>
    </row>
    <row r="413" spans="1:10" s="41" customFormat="1" ht="40.5">
      <c r="A413" s="290" t="s">
        <v>219</v>
      </c>
      <c r="B413" s="533">
        <v>704</v>
      </c>
      <c r="C413" s="55" t="s">
        <v>36</v>
      </c>
      <c r="D413" s="55" t="s">
        <v>45</v>
      </c>
      <c r="E413" s="373" t="s">
        <v>207</v>
      </c>
      <c r="F413" s="374" t="s">
        <v>78</v>
      </c>
      <c r="G413" s="83"/>
      <c r="H413" s="551">
        <v>60</v>
      </c>
      <c r="I413" s="218"/>
      <c r="J413" s="431"/>
    </row>
    <row r="414" spans="1:10" s="41" customFormat="1" ht="13.5">
      <c r="A414" s="290" t="s">
        <v>237</v>
      </c>
      <c r="B414" s="533">
        <v>704</v>
      </c>
      <c r="C414" s="55" t="s">
        <v>36</v>
      </c>
      <c r="D414" s="55" t="s">
        <v>45</v>
      </c>
      <c r="E414" s="373" t="s">
        <v>221</v>
      </c>
      <c r="F414" s="374" t="s">
        <v>78</v>
      </c>
      <c r="G414" s="57"/>
      <c r="H414" s="548">
        <v>60</v>
      </c>
      <c r="I414" s="218"/>
      <c r="J414" s="431"/>
    </row>
    <row r="415" spans="1:10" s="41" customFormat="1" ht="13.5">
      <c r="A415" s="392" t="s">
        <v>337</v>
      </c>
      <c r="B415" s="533">
        <v>704</v>
      </c>
      <c r="C415" s="55" t="s">
        <v>36</v>
      </c>
      <c r="D415" s="55" t="s">
        <v>45</v>
      </c>
      <c r="E415" s="373" t="s">
        <v>221</v>
      </c>
      <c r="F415" s="374" t="s">
        <v>222</v>
      </c>
      <c r="G415" s="57"/>
      <c r="H415" s="548">
        <v>60</v>
      </c>
      <c r="I415" s="218"/>
      <c r="J415" s="431"/>
    </row>
    <row r="416" spans="1:10" s="41" customFormat="1" ht="12.75">
      <c r="A416" s="648" t="s">
        <v>353</v>
      </c>
      <c r="B416" s="534">
        <v>704</v>
      </c>
      <c r="C416" s="57" t="s">
        <v>36</v>
      </c>
      <c r="D416" s="57" t="s">
        <v>45</v>
      </c>
      <c r="E416" s="378" t="s">
        <v>221</v>
      </c>
      <c r="F416" s="379" t="s">
        <v>222</v>
      </c>
      <c r="G416" s="57" t="s">
        <v>354</v>
      </c>
      <c r="H416" s="552">
        <v>60</v>
      </c>
      <c r="I416" s="218"/>
      <c r="J416" s="431"/>
    </row>
    <row r="417" spans="1:10" s="41" customFormat="1" ht="25.5">
      <c r="A417" s="309" t="s">
        <v>98</v>
      </c>
      <c r="B417" s="534">
        <v>704</v>
      </c>
      <c r="C417" s="57" t="s">
        <v>36</v>
      </c>
      <c r="D417" s="57" t="s">
        <v>45</v>
      </c>
      <c r="E417" s="378" t="s">
        <v>221</v>
      </c>
      <c r="F417" s="379" t="s">
        <v>222</v>
      </c>
      <c r="G417" s="57" t="s">
        <v>99</v>
      </c>
      <c r="H417" s="552">
        <v>60</v>
      </c>
      <c r="I417" s="218"/>
      <c r="J417" s="431"/>
    </row>
    <row r="418" spans="1:10" s="41" customFormat="1" ht="14.25">
      <c r="A418" s="318" t="s">
        <v>15</v>
      </c>
      <c r="B418" s="60" t="s">
        <v>87</v>
      </c>
      <c r="C418" s="60" t="s">
        <v>10</v>
      </c>
      <c r="D418" s="60"/>
      <c r="E418" s="1178"/>
      <c r="F418" s="1179"/>
      <c r="G418" s="60"/>
      <c r="H418" s="556">
        <v>8886</v>
      </c>
      <c r="I418" s="218"/>
      <c r="J418" s="431"/>
    </row>
    <row r="419" spans="1:10" s="41" customFormat="1" ht="14.25">
      <c r="A419" s="312" t="s">
        <v>50</v>
      </c>
      <c r="B419" s="34" t="s">
        <v>87</v>
      </c>
      <c r="C419" s="34" t="s">
        <v>10</v>
      </c>
      <c r="D419" s="34" t="s">
        <v>41</v>
      </c>
      <c r="E419" s="1208"/>
      <c r="F419" s="1209"/>
      <c r="G419" s="34"/>
      <c r="H419" s="544">
        <v>8886</v>
      </c>
      <c r="I419" s="218"/>
      <c r="J419" s="431"/>
    </row>
    <row r="420" spans="1:10" s="41" customFormat="1" ht="38.25">
      <c r="A420" s="513" t="s">
        <v>224</v>
      </c>
      <c r="B420" s="155" t="s">
        <v>87</v>
      </c>
      <c r="C420" s="155" t="s">
        <v>10</v>
      </c>
      <c r="D420" s="155" t="s">
        <v>41</v>
      </c>
      <c r="E420" s="371" t="s">
        <v>239</v>
      </c>
      <c r="F420" s="372" t="s">
        <v>78</v>
      </c>
      <c r="G420" s="155"/>
      <c r="H420" s="546">
        <v>8886</v>
      </c>
      <c r="I420" s="218"/>
      <c r="J420" s="431"/>
    </row>
    <row r="421" spans="1:10" s="41" customFormat="1" ht="25.5">
      <c r="A421" s="513" t="s">
        <v>241</v>
      </c>
      <c r="B421" s="155" t="s">
        <v>87</v>
      </c>
      <c r="C421" s="155" t="s">
        <v>10</v>
      </c>
      <c r="D421" s="155" t="s">
        <v>41</v>
      </c>
      <c r="E421" s="371" t="s">
        <v>568</v>
      </c>
      <c r="F421" s="372" t="s">
        <v>78</v>
      </c>
      <c r="G421" s="155"/>
      <c r="H421" s="546">
        <v>8886</v>
      </c>
      <c r="I421" s="218"/>
      <c r="J421" s="431"/>
    </row>
    <row r="422" spans="1:10" s="41" customFormat="1" ht="13.5">
      <c r="A422" s="513" t="s">
        <v>352</v>
      </c>
      <c r="B422" s="42" t="s">
        <v>87</v>
      </c>
      <c r="C422" s="42" t="s">
        <v>10</v>
      </c>
      <c r="D422" s="42" t="s">
        <v>41</v>
      </c>
      <c r="E422" s="373" t="s">
        <v>568</v>
      </c>
      <c r="F422" s="374" t="s">
        <v>351</v>
      </c>
      <c r="G422" s="42"/>
      <c r="H422" s="545">
        <v>8886</v>
      </c>
      <c r="I422" s="218"/>
      <c r="J422" s="431"/>
    </row>
    <row r="423" spans="1:10" s="41" customFormat="1" ht="12.75">
      <c r="A423" s="648" t="s">
        <v>353</v>
      </c>
      <c r="B423" s="43" t="s">
        <v>87</v>
      </c>
      <c r="C423" s="43" t="s">
        <v>10</v>
      </c>
      <c r="D423" s="43" t="s">
        <v>41</v>
      </c>
      <c r="E423" s="382" t="s">
        <v>568</v>
      </c>
      <c r="F423" s="385" t="s">
        <v>351</v>
      </c>
      <c r="G423" s="43" t="s">
        <v>354</v>
      </c>
      <c r="H423" s="547">
        <v>500</v>
      </c>
      <c r="I423" s="218"/>
      <c r="J423" s="431"/>
    </row>
    <row r="424" spans="1:10" s="41" customFormat="1" ht="25.5">
      <c r="A424" s="309" t="s">
        <v>98</v>
      </c>
      <c r="B424" s="43" t="s">
        <v>87</v>
      </c>
      <c r="C424" s="43" t="s">
        <v>10</v>
      </c>
      <c r="D424" s="43" t="s">
        <v>41</v>
      </c>
      <c r="E424" s="382" t="s">
        <v>568</v>
      </c>
      <c r="F424" s="385" t="s">
        <v>351</v>
      </c>
      <c r="G424" s="43" t="s">
        <v>99</v>
      </c>
      <c r="H424" s="547">
        <v>500</v>
      </c>
      <c r="I424" s="218"/>
      <c r="J424" s="431"/>
    </row>
    <row r="425" spans="1:10" s="41" customFormat="1" ht="12.75">
      <c r="A425" s="688" t="s">
        <v>357</v>
      </c>
      <c r="B425" s="43" t="s">
        <v>87</v>
      </c>
      <c r="C425" s="43" t="s">
        <v>10</v>
      </c>
      <c r="D425" s="43" t="s">
        <v>41</v>
      </c>
      <c r="E425" s="382" t="s">
        <v>568</v>
      </c>
      <c r="F425" s="385" t="s">
        <v>351</v>
      </c>
      <c r="G425" s="43" t="s">
        <v>358</v>
      </c>
      <c r="H425" s="547">
        <v>8386</v>
      </c>
      <c r="I425" s="218"/>
      <c r="J425" s="431"/>
    </row>
    <row r="426" spans="1:10" s="68" customFormat="1" ht="38.25">
      <c r="A426" s="309" t="s">
        <v>159</v>
      </c>
      <c r="B426" s="43" t="s">
        <v>87</v>
      </c>
      <c r="C426" s="43" t="s">
        <v>10</v>
      </c>
      <c r="D426" s="43" t="s">
        <v>41</v>
      </c>
      <c r="E426" s="382" t="s">
        <v>568</v>
      </c>
      <c r="F426" s="385" t="s">
        <v>351</v>
      </c>
      <c r="G426" s="43" t="s">
        <v>70</v>
      </c>
      <c r="H426" s="547">
        <v>8386</v>
      </c>
      <c r="I426" s="218"/>
      <c r="J426" s="446" t="e">
        <f>I427/#REF!</f>
        <v>#REF!</v>
      </c>
    </row>
    <row r="427" spans="1:10" s="23" customFormat="1" ht="14.25">
      <c r="A427" s="327" t="s">
        <v>17</v>
      </c>
      <c r="B427" s="184" t="s">
        <v>87</v>
      </c>
      <c r="C427" s="184" t="s">
        <v>37</v>
      </c>
      <c r="D427" s="185"/>
      <c r="E427" s="1178"/>
      <c r="F427" s="1179"/>
      <c r="G427" s="185"/>
      <c r="H427" s="555">
        <v>64136.899999999994</v>
      </c>
      <c r="I427" s="230">
        <v>622.84101</v>
      </c>
      <c r="J427" s="434" t="e">
        <f>I428/#REF!</f>
        <v>#REF!</v>
      </c>
    </row>
    <row r="428" spans="1:10" s="44" customFormat="1" ht="14.25">
      <c r="A428" s="328" t="s">
        <v>71</v>
      </c>
      <c r="B428" s="71" t="s">
        <v>87</v>
      </c>
      <c r="C428" s="71" t="s">
        <v>37</v>
      </c>
      <c r="D428" s="71" t="s">
        <v>35</v>
      </c>
      <c r="E428" s="1208"/>
      <c r="F428" s="1209"/>
      <c r="G428" s="71"/>
      <c r="H428" s="557">
        <v>6588</v>
      </c>
      <c r="I428" s="219" t="e">
        <f>I441</f>
        <v>#REF!</v>
      </c>
      <c r="J428" s="448"/>
    </row>
    <row r="429" spans="1:10" s="44" customFormat="1" ht="38.25">
      <c r="A429" s="604" t="s">
        <v>409</v>
      </c>
      <c r="B429" s="722">
        <v>704</v>
      </c>
      <c r="C429" s="82" t="s">
        <v>37</v>
      </c>
      <c r="D429" s="82" t="s">
        <v>35</v>
      </c>
      <c r="E429" s="589" t="s">
        <v>410</v>
      </c>
      <c r="F429" s="145" t="s">
        <v>78</v>
      </c>
      <c r="G429" s="196"/>
      <c r="H429" s="551">
        <v>6570</v>
      </c>
      <c r="I429" s="226"/>
      <c r="J429" s="448"/>
    </row>
    <row r="430" spans="1:10" s="23" customFormat="1" ht="14.25">
      <c r="A430" s="647" t="s">
        <v>417</v>
      </c>
      <c r="B430" s="42" t="s">
        <v>87</v>
      </c>
      <c r="C430" s="82" t="s">
        <v>37</v>
      </c>
      <c r="D430" s="82" t="s">
        <v>35</v>
      </c>
      <c r="E430" s="373" t="s">
        <v>416</v>
      </c>
      <c r="F430" s="374" t="s">
        <v>78</v>
      </c>
      <c r="G430" s="196"/>
      <c r="H430" s="551">
        <v>6570</v>
      </c>
      <c r="I430" s="226"/>
      <c r="J430" s="437"/>
    </row>
    <row r="431" spans="1:10" s="23" customFormat="1" ht="14.25">
      <c r="A431" s="733" t="s">
        <v>367</v>
      </c>
      <c r="B431" s="82" t="s">
        <v>87</v>
      </c>
      <c r="C431" s="82" t="s">
        <v>37</v>
      </c>
      <c r="D431" s="82" t="s">
        <v>35</v>
      </c>
      <c r="E431" s="376" t="s">
        <v>416</v>
      </c>
      <c r="F431" s="377" t="s">
        <v>437</v>
      </c>
      <c r="G431" s="379"/>
      <c r="H431" s="548">
        <v>2750</v>
      </c>
      <c r="I431" s="223"/>
      <c r="J431" s="437"/>
    </row>
    <row r="432" spans="1:10" s="23" customFormat="1" ht="14.25">
      <c r="A432" s="648" t="s">
        <v>353</v>
      </c>
      <c r="B432" s="83" t="s">
        <v>87</v>
      </c>
      <c r="C432" s="83" t="s">
        <v>37</v>
      </c>
      <c r="D432" s="83" t="s">
        <v>35</v>
      </c>
      <c r="E432" s="378" t="s">
        <v>416</v>
      </c>
      <c r="F432" s="379" t="s">
        <v>437</v>
      </c>
      <c r="G432" s="379" t="s">
        <v>354</v>
      </c>
      <c r="H432" s="552">
        <v>2500</v>
      </c>
      <c r="I432" s="223"/>
      <c r="J432" s="437"/>
    </row>
    <row r="433" spans="1:10" s="23" customFormat="1" ht="25.5">
      <c r="A433" s="690" t="s">
        <v>98</v>
      </c>
      <c r="B433" s="83" t="s">
        <v>87</v>
      </c>
      <c r="C433" s="83" t="s">
        <v>37</v>
      </c>
      <c r="D433" s="83" t="s">
        <v>35</v>
      </c>
      <c r="E433" s="378" t="s">
        <v>416</v>
      </c>
      <c r="F433" s="379" t="s">
        <v>437</v>
      </c>
      <c r="G433" s="83" t="s">
        <v>99</v>
      </c>
      <c r="H433" s="552">
        <v>2500</v>
      </c>
      <c r="I433" s="223"/>
      <c r="J433" s="437"/>
    </row>
    <row r="434" spans="1:10" s="49" customFormat="1" ht="15">
      <c r="A434" s="688" t="s">
        <v>357</v>
      </c>
      <c r="B434" s="83" t="s">
        <v>87</v>
      </c>
      <c r="C434" s="83" t="s">
        <v>37</v>
      </c>
      <c r="D434" s="83" t="s">
        <v>35</v>
      </c>
      <c r="E434" s="378" t="s">
        <v>416</v>
      </c>
      <c r="F434" s="379" t="s">
        <v>437</v>
      </c>
      <c r="G434" s="83" t="s">
        <v>358</v>
      </c>
      <c r="H434" s="552">
        <v>250</v>
      </c>
      <c r="I434" s="223"/>
      <c r="J434" s="479"/>
    </row>
    <row r="435" spans="1:10" s="23" customFormat="1" ht="38.25">
      <c r="A435" s="311" t="s">
        <v>159</v>
      </c>
      <c r="B435" s="83" t="s">
        <v>87</v>
      </c>
      <c r="C435" s="83" t="s">
        <v>37</v>
      </c>
      <c r="D435" s="83" t="s">
        <v>35</v>
      </c>
      <c r="E435" s="378" t="s">
        <v>416</v>
      </c>
      <c r="F435" s="379" t="s">
        <v>437</v>
      </c>
      <c r="G435" s="83" t="s">
        <v>70</v>
      </c>
      <c r="H435" s="552">
        <v>250</v>
      </c>
      <c r="I435" s="478"/>
      <c r="J435" s="437"/>
    </row>
    <row r="436" spans="1:10" s="23" customFormat="1" ht="14.25">
      <c r="A436" s="329" t="s">
        <v>439</v>
      </c>
      <c r="B436" s="82" t="s">
        <v>87</v>
      </c>
      <c r="C436" s="82" t="s">
        <v>37</v>
      </c>
      <c r="D436" s="82" t="s">
        <v>35</v>
      </c>
      <c r="E436" s="376" t="s">
        <v>416</v>
      </c>
      <c r="F436" s="374" t="s">
        <v>438</v>
      </c>
      <c r="G436" s="82"/>
      <c r="H436" s="548">
        <v>1320</v>
      </c>
      <c r="I436" s="223"/>
      <c r="J436" s="437"/>
    </row>
    <row r="437" spans="1:10" s="23" customFormat="1" ht="14.25">
      <c r="A437" s="648" t="s">
        <v>353</v>
      </c>
      <c r="B437" s="83" t="s">
        <v>87</v>
      </c>
      <c r="C437" s="83" t="s">
        <v>37</v>
      </c>
      <c r="D437" s="83" t="s">
        <v>35</v>
      </c>
      <c r="E437" s="378" t="s">
        <v>416</v>
      </c>
      <c r="F437" s="385" t="s">
        <v>438</v>
      </c>
      <c r="G437" s="83" t="s">
        <v>354</v>
      </c>
      <c r="H437" s="552">
        <v>1320</v>
      </c>
      <c r="I437" s="223"/>
      <c r="J437" s="437"/>
    </row>
    <row r="438" spans="1:10" s="23" customFormat="1" ht="25.5">
      <c r="A438" s="335" t="s">
        <v>98</v>
      </c>
      <c r="B438" s="83" t="s">
        <v>87</v>
      </c>
      <c r="C438" s="83" t="s">
        <v>37</v>
      </c>
      <c r="D438" s="83" t="s">
        <v>35</v>
      </c>
      <c r="E438" s="378" t="s">
        <v>416</v>
      </c>
      <c r="F438" s="385" t="s">
        <v>438</v>
      </c>
      <c r="G438" s="83" t="s">
        <v>99</v>
      </c>
      <c r="H438" s="552">
        <v>1320</v>
      </c>
      <c r="I438" s="223"/>
      <c r="J438" s="437"/>
    </row>
    <row r="439" spans="1:10" s="23" customFormat="1" ht="27">
      <c r="A439" s="310" t="s">
        <v>368</v>
      </c>
      <c r="B439" s="82" t="s">
        <v>87</v>
      </c>
      <c r="C439" s="82" t="s">
        <v>37</v>
      </c>
      <c r="D439" s="82" t="s">
        <v>35</v>
      </c>
      <c r="E439" s="376" t="s">
        <v>416</v>
      </c>
      <c r="F439" s="682" t="s">
        <v>440</v>
      </c>
      <c r="G439" s="82"/>
      <c r="H439" s="548">
        <v>2500</v>
      </c>
      <c r="I439" s="223"/>
      <c r="J439" s="437"/>
    </row>
    <row r="440" spans="1:10" s="23" customFormat="1" ht="14.25">
      <c r="A440" s="648" t="s">
        <v>353</v>
      </c>
      <c r="B440" s="83" t="s">
        <v>87</v>
      </c>
      <c r="C440" s="83" t="s">
        <v>37</v>
      </c>
      <c r="D440" s="83" t="s">
        <v>35</v>
      </c>
      <c r="E440" s="378" t="s">
        <v>416</v>
      </c>
      <c r="F440" s="734" t="s">
        <v>440</v>
      </c>
      <c r="G440" s="83" t="s">
        <v>354</v>
      </c>
      <c r="H440" s="552">
        <v>2500</v>
      </c>
      <c r="I440" s="223"/>
      <c r="J440" s="435" t="e">
        <f>I441/#REF!</f>
        <v>#REF!</v>
      </c>
    </row>
    <row r="441" spans="1:10" s="41" customFormat="1" ht="25.5">
      <c r="A441" s="311" t="s">
        <v>98</v>
      </c>
      <c r="B441" s="83" t="s">
        <v>87</v>
      </c>
      <c r="C441" s="83" t="s">
        <v>37</v>
      </c>
      <c r="D441" s="83" t="s">
        <v>35</v>
      </c>
      <c r="E441" s="378" t="s">
        <v>416</v>
      </c>
      <c r="F441" s="734" t="s">
        <v>440</v>
      </c>
      <c r="G441" s="83" t="s">
        <v>99</v>
      </c>
      <c r="H441" s="552">
        <v>2500</v>
      </c>
      <c r="I441" s="220" t="e">
        <f>#REF!</f>
        <v>#REF!</v>
      </c>
      <c r="J441" s="603"/>
    </row>
    <row r="442" spans="1:10" s="23" customFormat="1" ht="38.25">
      <c r="A442" s="315" t="s">
        <v>244</v>
      </c>
      <c r="B442" s="196" t="s">
        <v>87</v>
      </c>
      <c r="C442" s="196" t="s">
        <v>37</v>
      </c>
      <c r="D442" s="196" t="s">
        <v>35</v>
      </c>
      <c r="E442" s="371" t="s">
        <v>245</v>
      </c>
      <c r="F442" s="372" t="s">
        <v>78</v>
      </c>
      <c r="G442" s="196"/>
      <c r="H442" s="551">
        <v>18</v>
      </c>
      <c r="I442" s="602"/>
      <c r="J442" s="437"/>
    </row>
    <row r="443" spans="1:10" s="23" customFormat="1" ht="14.25">
      <c r="A443" s="310" t="s">
        <v>246</v>
      </c>
      <c r="B443" s="82" t="s">
        <v>87</v>
      </c>
      <c r="C443" s="82" t="s">
        <v>37</v>
      </c>
      <c r="D443" s="82" t="s">
        <v>35</v>
      </c>
      <c r="E443" s="376" t="s">
        <v>609</v>
      </c>
      <c r="F443" s="377" t="s">
        <v>78</v>
      </c>
      <c r="G443" s="82"/>
      <c r="H443" s="548">
        <v>18</v>
      </c>
      <c r="I443" s="223"/>
      <c r="J443" s="437"/>
    </row>
    <row r="444" spans="1:10" s="23" customFormat="1" ht="14.25">
      <c r="A444" s="310" t="s">
        <v>370</v>
      </c>
      <c r="B444" s="82" t="s">
        <v>87</v>
      </c>
      <c r="C444" s="82" t="s">
        <v>37</v>
      </c>
      <c r="D444" s="82" t="s">
        <v>35</v>
      </c>
      <c r="E444" s="376" t="s">
        <v>609</v>
      </c>
      <c r="F444" s="377" t="s">
        <v>369</v>
      </c>
      <c r="G444" s="82"/>
      <c r="H444" s="548">
        <v>18</v>
      </c>
      <c r="I444" s="223"/>
      <c r="J444" s="437"/>
    </row>
    <row r="445" spans="1:10" s="23" customFormat="1" ht="14.25">
      <c r="A445" s="648" t="s">
        <v>365</v>
      </c>
      <c r="B445" s="83" t="s">
        <v>87</v>
      </c>
      <c r="C445" s="83" t="s">
        <v>37</v>
      </c>
      <c r="D445" s="83" t="s">
        <v>35</v>
      </c>
      <c r="E445" s="378" t="s">
        <v>609</v>
      </c>
      <c r="F445" s="379" t="s">
        <v>369</v>
      </c>
      <c r="G445" s="83" t="s">
        <v>366</v>
      </c>
      <c r="H445" s="552">
        <v>18</v>
      </c>
      <c r="I445" s="223"/>
      <c r="J445" s="437"/>
    </row>
    <row r="446" spans="1:10" s="23" customFormat="1" ht="14.25">
      <c r="A446" s="311" t="s">
        <v>211</v>
      </c>
      <c r="B446" s="83" t="s">
        <v>87</v>
      </c>
      <c r="C446" s="83" t="s">
        <v>37</v>
      </c>
      <c r="D446" s="83" t="s">
        <v>35</v>
      </c>
      <c r="E446" s="378" t="s">
        <v>609</v>
      </c>
      <c r="F446" s="379" t="s">
        <v>369</v>
      </c>
      <c r="G446" s="83" t="s">
        <v>212</v>
      </c>
      <c r="H446" s="552">
        <v>18</v>
      </c>
      <c r="I446" s="223"/>
      <c r="J446" s="435" t="e">
        <f>I447/H239</f>
        <v>#REF!</v>
      </c>
    </row>
    <row r="447" spans="1:10" s="49" customFormat="1" ht="14.25">
      <c r="A447" s="307" t="s">
        <v>73</v>
      </c>
      <c r="B447" s="71" t="s">
        <v>87</v>
      </c>
      <c r="C447" s="71" t="s">
        <v>37</v>
      </c>
      <c r="D447" s="71" t="s">
        <v>38</v>
      </c>
      <c r="E447" s="1208"/>
      <c r="F447" s="1209"/>
      <c r="G447" s="71"/>
      <c r="H447" s="557">
        <v>39300.35</v>
      </c>
      <c r="I447" s="220" t="e">
        <f>#REF!</f>
        <v>#REF!</v>
      </c>
      <c r="J447" s="447"/>
    </row>
    <row r="448" spans="1:10" s="49" customFormat="1" ht="38.25">
      <c r="A448" s="339" t="s">
        <v>299</v>
      </c>
      <c r="B448" s="404">
        <v>704</v>
      </c>
      <c r="C448" s="155" t="s">
        <v>37</v>
      </c>
      <c r="D448" s="155" t="s">
        <v>38</v>
      </c>
      <c r="E448" s="371" t="s">
        <v>282</v>
      </c>
      <c r="F448" s="372" t="s">
        <v>78</v>
      </c>
      <c r="G448" s="83"/>
      <c r="H448" s="551">
        <v>39300.35</v>
      </c>
      <c r="I448" s="231"/>
      <c r="J448" s="447"/>
    </row>
    <row r="449" spans="1:10" s="49" customFormat="1" ht="40.5">
      <c r="A449" s="310" t="s">
        <v>656</v>
      </c>
      <c r="B449" s="82" t="s">
        <v>87</v>
      </c>
      <c r="C449" s="82" t="s">
        <v>37</v>
      </c>
      <c r="D449" s="82" t="s">
        <v>38</v>
      </c>
      <c r="E449" s="373" t="s">
        <v>603</v>
      </c>
      <c r="F449" s="374" t="s">
        <v>78</v>
      </c>
      <c r="G449" s="83"/>
      <c r="H449" s="551">
        <v>12713.75</v>
      </c>
      <c r="I449" s="231"/>
      <c r="J449" s="447"/>
    </row>
    <row r="450" spans="1:10" s="49" customFormat="1" ht="40.5">
      <c r="A450" s="310" t="s">
        <v>657</v>
      </c>
      <c r="B450" s="82" t="s">
        <v>87</v>
      </c>
      <c r="C450" s="82" t="s">
        <v>37</v>
      </c>
      <c r="D450" s="82" t="s">
        <v>38</v>
      </c>
      <c r="E450" s="373" t="s">
        <v>603</v>
      </c>
      <c r="F450" s="374" t="s">
        <v>171</v>
      </c>
      <c r="G450" s="83"/>
      <c r="H450" s="548">
        <v>12600</v>
      </c>
      <c r="I450" s="231"/>
      <c r="J450" s="447"/>
    </row>
    <row r="451" spans="1:10" s="49" customFormat="1" ht="13.5">
      <c r="A451" s="800" t="s">
        <v>353</v>
      </c>
      <c r="B451" s="83" t="s">
        <v>87</v>
      </c>
      <c r="C451" s="83" t="s">
        <v>37</v>
      </c>
      <c r="D451" s="83" t="s">
        <v>38</v>
      </c>
      <c r="E451" s="378" t="s">
        <v>603</v>
      </c>
      <c r="F451" s="379" t="s">
        <v>171</v>
      </c>
      <c r="G451" s="83" t="s">
        <v>354</v>
      </c>
      <c r="H451" s="552">
        <v>2250</v>
      </c>
      <c r="I451" s="231"/>
      <c r="J451" s="447"/>
    </row>
    <row r="452" spans="1:10" s="49" customFormat="1" ht="25.5">
      <c r="A452" s="311" t="s">
        <v>98</v>
      </c>
      <c r="B452" s="83" t="s">
        <v>87</v>
      </c>
      <c r="C452" s="83" t="s">
        <v>37</v>
      </c>
      <c r="D452" s="83" t="s">
        <v>38</v>
      </c>
      <c r="E452" s="378" t="s">
        <v>603</v>
      </c>
      <c r="F452" s="379" t="s">
        <v>171</v>
      </c>
      <c r="G452" s="83" t="s">
        <v>99</v>
      </c>
      <c r="H452" s="552">
        <v>2250</v>
      </c>
      <c r="I452" s="231"/>
      <c r="J452" s="447"/>
    </row>
    <row r="453" spans="1:10" s="49" customFormat="1" ht="13.5">
      <c r="A453" s="1017" t="s">
        <v>357</v>
      </c>
      <c r="B453" s="83" t="s">
        <v>87</v>
      </c>
      <c r="C453" s="83" t="s">
        <v>37</v>
      </c>
      <c r="D453" s="83" t="s">
        <v>38</v>
      </c>
      <c r="E453" s="378" t="s">
        <v>603</v>
      </c>
      <c r="F453" s="379" t="s">
        <v>171</v>
      </c>
      <c r="G453" s="83" t="s">
        <v>358</v>
      </c>
      <c r="H453" s="552">
        <v>10350</v>
      </c>
      <c r="I453" s="231"/>
      <c r="J453" s="447"/>
    </row>
    <row r="454" spans="1:10" s="49" customFormat="1" ht="38.25">
      <c r="A454" s="311" t="s">
        <v>159</v>
      </c>
      <c r="B454" s="83" t="s">
        <v>87</v>
      </c>
      <c r="C454" s="83" t="s">
        <v>37</v>
      </c>
      <c r="D454" s="83" t="s">
        <v>38</v>
      </c>
      <c r="E454" s="378" t="s">
        <v>603</v>
      </c>
      <c r="F454" s="379" t="s">
        <v>171</v>
      </c>
      <c r="G454" s="83" t="s">
        <v>70</v>
      </c>
      <c r="H454" s="552">
        <v>10350</v>
      </c>
      <c r="I454" s="231"/>
      <c r="J454" s="447"/>
    </row>
    <row r="455" spans="1:10" s="49" customFormat="1" ht="27">
      <c r="A455" s="310" t="s">
        <v>631</v>
      </c>
      <c r="B455" s="82" t="s">
        <v>87</v>
      </c>
      <c r="C455" s="82" t="s">
        <v>37</v>
      </c>
      <c r="D455" s="82" t="s">
        <v>38</v>
      </c>
      <c r="E455" s="373" t="s">
        <v>603</v>
      </c>
      <c r="F455" s="374" t="s">
        <v>204</v>
      </c>
      <c r="G455" s="83"/>
      <c r="H455" s="548">
        <v>113.75</v>
      </c>
      <c r="I455" s="231"/>
      <c r="J455" s="447"/>
    </row>
    <row r="456" spans="1:10" s="49" customFormat="1" ht="13.5">
      <c r="A456" s="800" t="s">
        <v>353</v>
      </c>
      <c r="B456" s="83" t="s">
        <v>87</v>
      </c>
      <c r="C456" s="83" t="s">
        <v>37</v>
      </c>
      <c r="D456" s="83" t="s">
        <v>38</v>
      </c>
      <c r="E456" s="378" t="s">
        <v>603</v>
      </c>
      <c r="F456" s="379" t="s">
        <v>204</v>
      </c>
      <c r="G456" s="83" t="s">
        <v>354</v>
      </c>
      <c r="H456" s="547">
        <v>50</v>
      </c>
      <c r="I456" s="231"/>
      <c r="J456" s="447"/>
    </row>
    <row r="457" spans="1:10" s="49" customFormat="1" ht="25.5">
      <c r="A457" s="311" t="s">
        <v>98</v>
      </c>
      <c r="B457" s="83" t="s">
        <v>87</v>
      </c>
      <c r="C457" s="83" t="s">
        <v>37</v>
      </c>
      <c r="D457" s="83" t="s">
        <v>38</v>
      </c>
      <c r="E457" s="378" t="s">
        <v>603</v>
      </c>
      <c r="F457" s="379" t="s">
        <v>204</v>
      </c>
      <c r="G457" s="83" t="s">
        <v>99</v>
      </c>
      <c r="H457" s="547">
        <v>50</v>
      </c>
      <c r="I457" s="231"/>
      <c r="J457" s="447"/>
    </row>
    <row r="458" spans="1:10" s="49" customFormat="1" ht="13.5">
      <c r="A458" s="1017" t="s">
        <v>357</v>
      </c>
      <c r="B458" s="83" t="s">
        <v>87</v>
      </c>
      <c r="C458" s="83" t="s">
        <v>37</v>
      </c>
      <c r="D458" s="83" t="s">
        <v>38</v>
      </c>
      <c r="E458" s="378" t="s">
        <v>603</v>
      </c>
      <c r="F458" s="379" t="s">
        <v>204</v>
      </c>
      <c r="G458" s="83" t="s">
        <v>358</v>
      </c>
      <c r="H458" s="547">
        <v>63.75</v>
      </c>
      <c r="I458" s="231"/>
      <c r="J458" s="447"/>
    </row>
    <row r="459" spans="1:10" s="49" customFormat="1" ht="38.25">
      <c r="A459" s="311" t="s">
        <v>159</v>
      </c>
      <c r="B459" s="83" t="s">
        <v>87</v>
      </c>
      <c r="C459" s="83" t="s">
        <v>37</v>
      </c>
      <c r="D459" s="83" t="s">
        <v>38</v>
      </c>
      <c r="E459" s="378" t="s">
        <v>603</v>
      </c>
      <c r="F459" s="379" t="s">
        <v>204</v>
      </c>
      <c r="G459" s="83" t="s">
        <v>70</v>
      </c>
      <c r="H459" s="547">
        <v>63.75</v>
      </c>
      <c r="I459" s="231"/>
      <c r="J459" s="447"/>
    </row>
    <row r="460" spans="1:10" s="49" customFormat="1" ht="40.5">
      <c r="A460" s="310" t="s">
        <v>655</v>
      </c>
      <c r="B460" s="205">
        <v>704</v>
      </c>
      <c r="C460" s="42" t="s">
        <v>37</v>
      </c>
      <c r="D460" s="42" t="s">
        <v>38</v>
      </c>
      <c r="E460" s="373" t="s">
        <v>654</v>
      </c>
      <c r="F460" s="377" t="s">
        <v>78</v>
      </c>
      <c r="G460" s="680"/>
      <c r="H460" s="545">
        <v>1619.1</v>
      </c>
      <c r="I460" s="227"/>
      <c r="J460" s="447"/>
    </row>
    <row r="461" spans="1:10" s="49" customFormat="1" ht="40.5">
      <c r="A461" s="310" t="s">
        <v>657</v>
      </c>
      <c r="B461" s="205">
        <v>704</v>
      </c>
      <c r="C461" s="42" t="s">
        <v>37</v>
      </c>
      <c r="D461" s="42" t="s">
        <v>38</v>
      </c>
      <c r="E461" s="373" t="s">
        <v>654</v>
      </c>
      <c r="F461" s="374" t="s">
        <v>171</v>
      </c>
      <c r="G461" s="680"/>
      <c r="H461" s="545">
        <v>1619.1</v>
      </c>
      <c r="I461" s="227"/>
      <c r="J461" s="447"/>
    </row>
    <row r="462" spans="1:10" s="49" customFormat="1" ht="13.5">
      <c r="A462" s="800" t="s">
        <v>353</v>
      </c>
      <c r="B462" s="101">
        <v>704</v>
      </c>
      <c r="C462" s="43" t="s">
        <v>37</v>
      </c>
      <c r="D462" s="43" t="s">
        <v>38</v>
      </c>
      <c r="E462" s="382" t="s">
        <v>654</v>
      </c>
      <c r="F462" s="379" t="s">
        <v>171</v>
      </c>
      <c r="G462" s="83" t="s">
        <v>354</v>
      </c>
      <c r="H462" s="547">
        <v>1619.1</v>
      </c>
      <c r="I462" s="227"/>
      <c r="J462" s="447"/>
    </row>
    <row r="463" spans="1:10" s="49" customFormat="1" ht="25.5">
      <c r="A463" s="311" t="s">
        <v>98</v>
      </c>
      <c r="B463" s="101">
        <v>704</v>
      </c>
      <c r="C463" s="43" t="s">
        <v>37</v>
      </c>
      <c r="D463" s="43" t="s">
        <v>38</v>
      </c>
      <c r="E463" s="382" t="s">
        <v>654</v>
      </c>
      <c r="F463" s="379" t="s">
        <v>171</v>
      </c>
      <c r="G463" s="83" t="s">
        <v>99</v>
      </c>
      <c r="H463" s="552">
        <v>1619.1</v>
      </c>
      <c r="I463" s="227"/>
      <c r="J463" s="447"/>
    </row>
    <row r="464" spans="1:10" s="49" customFormat="1" ht="27">
      <c r="A464" s="310" t="s">
        <v>572</v>
      </c>
      <c r="B464" s="82" t="s">
        <v>87</v>
      </c>
      <c r="C464" s="82" t="s">
        <v>37</v>
      </c>
      <c r="D464" s="82" t="s">
        <v>38</v>
      </c>
      <c r="E464" s="373" t="s">
        <v>556</v>
      </c>
      <c r="F464" s="374" t="s">
        <v>78</v>
      </c>
      <c r="G464" s="99"/>
      <c r="H464" s="548">
        <v>16845</v>
      </c>
      <c r="I464" s="231"/>
      <c r="J464" s="447"/>
    </row>
    <row r="465" spans="1:10" s="49" customFormat="1" ht="13.5">
      <c r="A465" s="392" t="s">
        <v>337</v>
      </c>
      <c r="B465" s="82" t="s">
        <v>87</v>
      </c>
      <c r="C465" s="82" t="s">
        <v>37</v>
      </c>
      <c r="D465" s="82" t="s">
        <v>38</v>
      </c>
      <c r="E465" s="376" t="s">
        <v>556</v>
      </c>
      <c r="F465" s="377" t="s">
        <v>222</v>
      </c>
      <c r="G465" s="99"/>
      <c r="H465" s="548">
        <v>16845</v>
      </c>
      <c r="I465" s="231"/>
      <c r="J465" s="447"/>
    </row>
    <row r="466" spans="1:10" s="49" customFormat="1" ht="13.5">
      <c r="A466" s="648" t="s">
        <v>353</v>
      </c>
      <c r="B466" s="83" t="s">
        <v>87</v>
      </c>
      <c r="C466" s="83" t="s">
        <v>37</v>
      </c>
      <c r="D466" s="83" t="s">
        <v>38</v>
      </c>
      <c r="E466" s="378" t="s">
        <v>556</v>
      </c>
      <c r="F466" s="379" t="s">
        <v>222</v>
      </c>
      <c r="G466" s="83" t="s">
        <v>354</v>
      </c>
      <c r="H466" s="552">
        <v>16845</v>
      </c>
      <c r="I466" s="231"/>
      <c r="J466" s="447"/>
    </row>
    <row r="467" spans="1:10" s="49" customFormat="1" ht="25.5">
      <c r="A467" s="311" t="s">
        <v>98</v>
      </c>
      <c r="B467" s="83" t="s">
        <v>87</v>
      </c>
      <c r="C467" s="83" t="s">
        <v>37</v>
      </c>
      <c r="D467" s="83" t="s">
        <v>38</v>
      </c>
      <c r="E467" s="378" t="s">
        <v>556</v>
      </c>
      <c r="F467" s="379" t="s">
        <v>222</v>
      </c>
      <c r="G467" s="83" t="s">
        <v>99</v>
      </c>
      <c r="H467" s="552">
        <v>16845</v>
      </c>
      <c r="I467" s="231"/>
      <c r="J467" s="447"/>
    </row>
    <row r="468" spans="1:10" s="49" customFormat="1" ht="40.5">
      <c r="A468" s="310" t="s">
        <v>640</v>
      </c>
      <c r="B468" s="82" t="s">
        <v>87</v>
      </c>
      <c r="C468" s="82" t="s">
        <v>37</v>
      </c>
      <c r="D468" s="82" t="s">
        <v>38</v>
      </c>
      <c r="E468" s="373" t="s">
        <v>639</v>
      </c>
      <c r="F468" s="374" t="s">
        <v>78</v>
      </c>
      <c r="G468" s="99"/>
      <c r="H468" s="548">
        <v>13.98</v>
      </c>
      <c r="I468" s="231"/>
      <c r="J468" s="447"/>
    </row>
    <row r="469" spans="1:10" s="49" customFormat="1" ht="13.5">
      <c r="A469" s="392" t="s">
        <v>337</v>
      </c>
      <c r="B469" s="82" t="s">
        <v>87</v>
      </c>
      <c r="C469" s="82" t="s">
        <v>37</v>
      </c>
      <c r="D469" s="82" t="s">
        <v>38</v>
      </c>
      <c r="E469" s="376" t="s">
        <v>639</v>
      </c>
      <c r="F469" s="377" t="s">
        <v>222</v>
      </c>
      <c r="G469" s="99"/>
      <c r="H469" s="548">
        <v>13.98</v>
      </c>
      <c r="I469" s="231"/>
      <c r="J469" s="447"/>
    </row>
    <row r="470" spans="1:10" s="49" customFormat="1" ht="13.5">
      <c r="A470" s="648" t="s">
        <v>353</v>
      </c>
      <c r="B470" s="83" t="s">
        <v>87</v>
      </c>
      <c r="C470" s="83" t="s">
        <v>37</v>
      </c>
      <c r="D470" s="83" t="s">
        <v>38</v>
      </c>
      <c r="E470" s="378" t="s">
        <v>639</v>
      </c>
      <c r="F470" s="379" t="s">
        <v>222</v>
      </c>
      <c r="G470" s="83" t="s">
        <v>354</v>
      </c>
      <c r="H470" s="552">
        <v>13.98</v>
      </c>
      <c r="I470" s="231"/>
      <c r="J470" s="447"/>
    </row>
    <row r="471" spans="1:10" s="49" customFormat="1" ht="25.5">
      <c r="A471" s="311" t="s">
        <v>98</v>
      </c>
      <c r="B471" s="83" t="s">
        <v>87</v>
      </c>
      <c r="C471" s="83" t="s">
        <v>37</v>
      </c>
      <c r="D471" s="83" t="s">
        <v>38</v>
      </c>
      <c r="E471" s="378" t="s">
        <v>639</v>
      </c>
      <c r="F471" s="379" t="s">
        <v>222</v>
      </c>
      <c r="G471" s="83" t="s">
        <v>99</v>
      </c>
      <c r="H471" s="552">
        <v>13.98</v>
      </c>
      <c r="I471" s="231"/>
      <c r="J471" s="447"/>
    </row>
    <row r="472" spans="1:10" s="49" customFormat="1" ht="27">
      <c r="A472" s="310" t="s">
        <v>573</v>
      </c>
      <c r="B472" s="82" t="s">
        <v>87</v>
      </c>
      <c r="C472" s="82" t="s">
        <v>37</v>
      </c>
      <c r="D472" s="82" t="s">
        <v>38</v>
      </c>
      <c r="E472" s="376" t="s">
        <v>557</v>
      </c>
      <c r="F472" s="377" t="s">
        <v>78</v>
      </c>
      <c r="G472" s="82"/>
      <c r="H472" s="545">
        <v>3155</v>
      </c>
      <c r="I472" s="231"/>
      <c r="J472" s="447"/>
    </row>
    <row r="473" spans="1:10" s="49" customFormat="1" ht="13.5">
      <c r="A473" s="392" t="s">
        <v>337</v>
      </c>
      <c r="B473" s="82" t="s">
        <v>87</v>
      </c>
      <c r="C473" s="82" t="s">
        <v>37</v>
      </c>
      <c r="D473" s="82" t="s">
        <v>38</v>
      </c>
      <c r="E473" s="376" t="s">
        <v>557</v>
      </c>
      <c r="F473" s="377" t="s">
        <v>222</v>
      </c>
      <c r="G473" s="99"/>
      <c r="H473" s="548">
        <v>3155</v>
      </c>
      <c r="I473" s="231"/>
      <c r="J473" s="447"/>
    </row>
    <row r="474" spans="1:10" s="44" customFormat="1" ht="13.5">
      <c r="A474" s="648" t="s">
        <v>353</v>
      </c>
      <c r="B474" s="83" t="s">
        <v>87</v>
      </c>
      <c r="C474" s="83" t="s">
        <v>37</v>
      </c>
      <c r="D474" s="83" t="s">
        <v>38</v>
      </c>
      <c r="E474" s="378" t="s">
        <v>557</v>
      </c>
      <c r="F474" s="379" t="s">
        <v>222</v>
      </c>
      <c r="G474" s="83" t="s">
        <v>354</v>
      </c>
      <c r="H474" s="552">
        <v>3155</v>
      </c>
      <c r="I474" s="231"/>
      <c r="J474" s="442">
        <f>I475/H244</f>
        <v>0</v>
      </c>
    </row>
    <row r="475" spans="1:10" s="49" customFormat="1" ht="25.5">
      <c r="A475" s="311" t="s">
        <v>98</v>
      </c>
      <c r="B475" s="83" t="s">
        <v>87</v>
      </c>
      <c r="C475" s="83" t="s">
        <v>37</v>
      </c>
      <c r="D475" s="83" t="s">
        <v>38</v>
      </c>
      <c r="E475" s="378" t="s">
        <v>557</v>
      </c>
      <c r="F475" s="379" t="s">
        <v>222</v>
      </c>
      <c r="G475" s="83" t="s">
        <v>99</v>
      </c>
      <c r="H475" s="552">
        <v>3155</v>
      </c>
      <c r="I475" s="227">
        <v>0</v>
      </c>
      <c r="J475" s="447"/>
    </row>
    <row r="476" spans="1:10" s="49" customFormat="1" ht="40.5">
      <c r="A476" s="310" t="s">
        <v>642</v>
      </c>
      <c r="B476" s="82" t="s">
        <v>87</v>
      </c>
      <c r="C476" s="82" t="s">
        <v>37</v>
      </c>
      <c r="D476" s="82" t="s">
        <v>38</v>
      </c>
      <c r="E476" s="376" t="s">
        <v>641</v>
      </c>
      <c r="F476" s="377" t="s">
        <v>78</v>
      </c>
      <c r="G476" s="82"/>
      <c r="H476" s="545">
        <v>3.53</v>
      </c>
      <c r="I476" s="227"/>
      <c r="J476" s="447"/>
    </row>
    <row r="477" spans="1:10" s="49" customFormat="1" ht="13.5">
      <c r="A477" s="392" t="s">
        <v>337</v>
      </c>
      <c r="B477" s="82" t="s">
        <v>87</v>
      </c>
      <c r="C477" s="82" t="s">
        <v>37</v>
      </c>
      <c r="D477" s="82" t="s">
        <v>38</v>
      </c>
      <c r="E477" s="376" t="s">
        <v>641</v>
      </c>
      <c r="F477" s="377" t="s">
        <v>222</v>
      </c>
      <c r="G477" s="99"/>
      <c r="H477" s="548">
        <v>3.53</v>
      </c>
      <c r="I477" s="227"/>
      <c r="J477" s="447"/>
    </row>
    <row r="478" spans="1:10" s="49" customFormat="1" ht="13.5">
      <c r="A478" s="648" t="s">
        <v>353</v>
      </c>
      <c r="B478" s="83" t="s">
        <v>87</v>
      </c>
      <c r="C478" s="83" t="s">
        <v>37</v>
      </c>
      <c r="D478" s="83" t="s">
        <v>38</v>
      </c>
      <c r="E478" s="378" t="s">
        <v>641</v>
      </c>
      <c r="F478" s="379" t="s">
        <v>222</v>
      </c>
      <c r="G478" s="83" t="s">
        <v>354</v>
      </c>
      <c r="H478" s="552">
        <v>3.53</v>
      </c>
      <c r="I478" s="227"/>
      <c r="J478" s="447"/>
    </row>
    <row r="479" spans="1:10" s="49" customFormat="1" ht="25.5">
      <c r="A479" s="311" t="s">
        <v>98</v>
      </c>
      <c r="B479" s="83" t="s">
        <v>87</v>
      </c>
      <c r="C479" s="83" t="s">
        <v>37</v>
      </c>
      <c r="D479" s="83" t="s">
        <v>38</v>
      </c>
      <c r="E479" s="378" t="s">
        <v>641</v>
      </c>
      <c r="F479" s="379" t="s">
        <v>222</v>
      </c>
      <c r="G479" s="83" t="s">
        <v>99</v>
      </c>
      <c r="H479" s="552">
        <v>3.53</v>
      </c>
      <c r="I479" s="227"/>
      <c r="J479" s="447"/>
    </row>
    <row r="480" spans="1:10" s="49" customFormat="1" ht="13.5">
      <c r="A480" s="310" t="s">
        <v>301</v>
      </c>
      <c r="B480" s="205">
        <v>704</v>
      </c>
      <c r="C480" s="42" t="s">
        <v>37</v>
      </c>
      <c r="D480" s="42" t="s">
        <v>38</v>
      </c>
      <c r="E480" s="373" t="s">
        <v>554</v>
      </c>
      <c r="F480" s="377" t="s">
        <v>78</v>
      </c>
      <c r="G480" s="680"/>
      <c r="H480" s="545">
        <v>1900</v>
      </c>
      <c r="I480" s="231"/>
      <c r="J480" s="447"/>
    </row>
    <row r="481" spans="1:10" s="49" customFormat="1" ht="13.5">
      <c r="A481" s="392" t="s">
        <v>337</v>
      </c>
      <c r="B481" s="205">
        <v>704</v>
      </c>
      <c r="C481" s="42" t="s">
        <v>37</v>
      </c>
      <c r="D481" s="42" t="s">
        <v>38</v>
      </c>
      <c r="E481" s="373" t="s">
        <v>554</v>
      </c>
      <c r="F481" s="377" t="s">
        <v>222</v>
      </c>
      <c r="G481" s="680"/>
      <c r="H481" s="545">
        <v>1900</v>
      </c>
      <c r="I481" s="231"/>
      <c r="J481" s="447"/>
    </row>
    <row r="482" spans="1:10" s="49" customFormat="1" ht="13.5">
      <c r="A482" s="688" t="s">
        <v>357</v>
      </c>
      <c r="B482" s="101">
        <v>704</v>
      </c>
      <c r="C482" s="43" t="s">
        <v>37</v>
      </c>
      <c r="D482" s="43" t="s">
        <v>38</v>
      </c>
      <c r="E482" s="382" t="s">
        <v>554</v>
      </c>
      <c r="F482" s="379" t="s">
        <v>222</v>
      </c>
      <c r="G482" s="43" t="s">
        <v>358</v>
      </c>
      <c r="H482" s="547">
        <v>1900</v>
      </c>
      <c r="I482" s="231"/>
      <c r="J482" s="447"/>
    </row>
    <row r="483" spans="1:10" s="49" customFormat="1" ht="38.25">
      <c r="A483" s="311" t="s">
        <v>159</v>
      </c>
      <c r="B483" s="101">
        <v>704</v>
      </c>
      <c r="C483" s="43" t="s">
        <v>37</v>
      </c>
      <c r="D483" s="43" t="s">
        <v>38</v>
      </c>
      <c r="E483" s="382" t="s">
        <v>554</v>
      </c>
      <c r="F483" s="379" t="s">
        <v>222</v>
      </c>
      <c r="G483" s="83" t="s">
        <v>70</v>
      </c>
      <c r="H483" s="552">
        <v>1900</v>
      </c>
      <c r="I483" s="231"/>
      <c r="J483" s="447"/>
    </row>
    <row r="484" spans="1:10" s="49" customFormat="1" ht="13.5">
      <c r="A484" s="290" t="s">
        <v>300</v>
      </c>
      <c r="B484" s="404">
        <v>704</v>
      </c>
      <c r="C484" s="42" t="s">
        <v>37</v>
      </c>
      <c r="D484" s="42" t="s">
        <v>38</v>
      </c>
      <c r="E484" s="373" t="s">
        <v>555</v>
      </c>
      <c r="F484" s="377" t="s">
        <v>78</v>
      </c>
      <c r="G484" s="680"/>
      <c r="H484" s="545">
        <v>3049.99</v>
      </c>
      <c r="I484" s="231"/>
      <c r="J484" s="447"/>
    </row>
    <row r="485" spans="1:10" s="49" customFormat="1" ht="13.5">
      <c r="A485" s="392" t="s">
        <v>337</v>
      </c>
      <c r="B485" s="404">
        <v>704</v>
      </c>
      <c r="C485" s="42" t="s">
        <v>37</v>
      </c>
      <c r="D485" s="42" t="s">
        <v>38</v>
      </c>
      <c r="E485" s="373" t="s">
        <v>555</v>
      </c>
      <c r="F485" s="377" t="s">
        <v>222</v>
      </c>
      <c r="G485" s="680"/>
      <c r="H485" s="545">
        <v>3049.99</v>
      </c>
      <c r="I485" s="231"/>
      <c r="J485" s="447"/>
    </row>
    <row r="486" spans="1:10" s="49" customFormat="1" ht="13.5">
      <c r="A486" s="648" t="s">
        <v>353</v>
      </c>
      <c r="B486" s="101">
        <v>704</v>
      </c>
      <c r="C486" s="43" t="s">
        <v>37</v>
      </c>
      <c r="D486" s="43" t="s">
        <v>38</v>
      </c>
      <c r="E486" s="382" t="s">
        <v>555</v>
      </c>
      <c r="F486" s="379" t="s">
        <v>222</v>
      </c>
      <c r="G486" s="43" t="s">
        <v>354</v>
      </c>
      <c r="H486" s="547">
        <v>49.99</v>
      </c>
      <c r="I486" s="231"/>
      <c r="J486" s="447"/>
    </row>
    <row r="487" spans="1:10" s="49" customFormat="1" ht="25.5">
      <c r="A487" s="311" t="s">
        <v>98</v>
      </c>
      <c r="B487" s="101">
        <v>704</v>
      </c>
      <c r="C487" s="43" t="s">
        <v>37</v>
      </c>
      <c r="D487" s="43" t="s">
        <v>38</v>
      </c>
      <c r="E487" s="382" t="s">
        <v>555</v>
      </c>
      <c r="F487" s="379" t="s">
        <v>222</v>
      </c>
      <c r="G487" s="43" t="s">
        <v>99</v>
      </c>
      <c r="H487" s="547">
        <v>49.99</v>
      </c>
      <c r="I487" s="231"/>
      <c r="J487" s="447"/>
    </row>
    <row r="488" spans="1:10" s="49" customFormat="1" ht="13.5">
      <c r="A488" s="688" t="s">
        <v>357</v>
      </c>
      <c r="B488" s="101">
        <v>704</v>
      </c>
      <c r="C488" s="43" t="s">
        <v>37</v>
      </c>
      <c r="D488" s="43" t="s">
        <v>38</v>
      </c>
      <c r="E488" s="382" t="s">
        <v>555</v>
      </c>
      <c r="F488" s="379" t="s">
        <v>222</v>
      </c>
      <c r="G488" s="43" t="s">
        <v>358</v>
      </c>
      <c r="H488" s="547">
        <v>3000</v>
      </c>
      <c r="I488" s="231"/>
      <c r="J488" s="447"/>
    </row>
    <row r="489" spans="1:10" s="44" customFormat="1" ht="17.25" customHeight="1">
      <c r="A489" s="311" t="s">
        <v>159</v>
      </c>
      <c r="B489" s="101">
        <v>704</v>
      </c>
      <c r="C489" s="43" t="s">
        <v>37</v>
      </c>
      <c r="D489" s="43" t="s">
        <v>38</v>
      </c>
      <c r="E489" s="382" t="s">
        <v>555</v>
      </c>
      <c r="F489" s="379" t="s">
        <v>222</v>
      </c>
      <c r="G489" s="43" t="s">
        <v>70</v>
      </c>
      <c r="H489" s="547">
        <v>3000</v>
      </c>
      <c r="I489" s="231"/>
      <c r="J489" s="448"/>
    </row>
    <row r="490" spans="1:10" s="23" customFormat="1" ht="14.25">
      <c r="A490" s="313" t="s">
        <v>60</v>
      </c>
      <c r="B490" s="190" t="s">
        <v>87</v>
      </c>
      <c r="C490" s="190" t="s">
        <v>37</v>
      </c>
      <c r="D490" s="190" t="s">
        <v>36</v>
      </c>
      <c r="E490" s="1224"/>
      <c r="F490" s="1225"/>
      <c r="G490" s="190"/>
      <c r="H490" s="553">
        <v>6289.049999999999</v>
      </c>
      <c r="I490" s="226"/>
      <c r="J490" s="444"/>
    </row>
    <row r="491" spans="1:10" s="23" customFormat="1" ht="51">
      <c r="A491" s="535" t="s">
        <v>247</v>
      </c>
      <c r="B491" s="536">
        <v>704</v>
      </c>
      <c r="C491" s="475" t="s">
        <v>37</v>
      </c>
      <c r="D491" s="475" t="s">
        <v>36</v>
      </c>
      <c r="E491" s="375" t="s">
        <v>194</v>
      </c>
      <c r="F491" s="176" t="s">
        <v>78</v>
      </c>
      <c r="G491" s="43"/>
      <c r="H491" s="546">
        <v>500</v>
      </c>
      <c r="I491" s="232"/>
      <c r="J491" s="426"/>
    </row>
    <row r="492" spans="1:10" s="23" customFormat="1" ht="13.5">
      <c r="A492" s="310" t="s">
        <v>283</v>
      </c>
      <c r="B492" s="537">
        <v>704</v>
      </c>
      <c r="C492" s="42" t="s">
        <v>37</v>
      </c>
      <c r="D492" s="42" t="s">
        <v>36</v>
      </c>
      <c r="E492" s="376" t="s">
        <v>552</v>
      </c>
      <c r="F492" s="377" t="s">
        <v>78</v>
      </c>
      <c r="G492" s="57"/>
      <c r="H492" s="548">
        <v>500</v>
      </c>
      <c r="I492" s="222"/>
      <c r="J492" s="426"/>
    </row>
    <row r="493" spans="1:10" s="23" customFormat="1" ht="13.5">
      <c r="A493" s="392" t="s">
        <v>337</v>
      </c>
      <c r="B493" s="537">
        <v>704</v>
      </c>
      <c r="C493" s="42" t="s">
        <v>37</v>
      </c>
      <c r="D493" s="42" t="s">
        <v>36</v>
      </c>
      <c r="E493" s="376" t="s">
        <v>552</v>
      </c>
      <c r="F493" s="377" t="s">
        <v>222</v>
      </c>
      <c r="G493" s="57"/>
      <c r="H493" s="548">
        <v>500</v>
      </c>
      <c r="I493" s="222"/>
      <c r="J493" s="426"/>
    </row>
    <row r="494" spans="1:10" s="23" customFormat="1" ht="12.75">
      <c r="A494" s="688" t="s">
        <v>357</v>
      </c>
      <c r="B494" s="12">
        <v>704</v>
      </c>
      <c r="C494" s="43" t="s">
        <v>37</v>
      </c>
      <c r="D494" s="43" t="s">
        <v>36</v>
      </c>
      <c r="E494" s="378" t="s">
        <v>552</v>
      </c>
      <c r="F494" s="379" t="s">
        <v>222</v>
      </c>
      <c r="G494" s="57" t="s">
        <v>358</v>
      </c>
      <c r="H494" s="552">
        <v>500</v>
      </c>
      <c r="I494" s="222"/>
      <c r="J494" s="426"/>
    </row>
    <row r="495" spans="1:10" s="49" customFormat="1" ht="38.25">
      <c r="A495" s="311" t="s">
        <v>159</v>
      </c>
      <c r="B495" s="12">
        <v>704</v>
      </c>
      <c r="C495" s="43" t="s">
        <v>37</v>
      </c>
      <c r="D495" s="43" t="s">
        <v>36</v>
      </c>
      <c r="E495" s="378" t="s">
        <v>552</v>
      </c>
      <c r="F495" s="379" t="s">
        <v>222</v>
      </c>
      <c r="G495" s="57" t="s">
        <v>70</v>
      </c>
      <c r="H495" s="552">
        <v>500</v>
      </c>
      <c r="I495" s="222"/>
      <c r="J495" s="447"/>
    </row>
    <row r="496" spans="1:10" s="44" customFormat="1" ht="38.25">
      <c r="A496" s="339" t="s">
        <v>299</v>
      </c>
      <c r="B496" s="404">
        <v>704</v>
      </c>
      <c r="C496" s="155" t="s">
        <v>37</v>
      </c>
      <c r="D496" s="155" t="s">
        <v>36</v>
      </c>
      <c r="E496" s="371" t="s">
        <v>282</v>
      </c>
      <c r="F496" s="372" t="s">
        <v>78</v>
      </c>
      <c r="G496" s="83"/>
      <c r="H496" s="551">
        <v>511</v>
      </c>
      <c r="I496" s="231"/>
      <c r="J496" s="449"/>
    </row>
    <row r="497" spans="1:10" s="44" customFormat="1" ht="13.5">
      <c r="A497" s="310" t="s">
        <v>158</v>
      </c>
      <c r="B497" s="82" t="s">
        <v>87</v>
      </c>
      <c r="C497" s="82" t="s">
        <v>37</v>
      </c>
      <c r="D497" s="82" t="s">
        <v>36</v>
      </c>
      <c r="E497" s="373" t="s">
        <v>610</v>
      </c>
      <c r="F497" s="374" t="s">
        <v>78</v>
      </c>
      <c r="G497" s="83"/>
      <c r="H497" s="548">
        <v>511</v>
      </c>
      <c r="I497" s="345"/>
      <c r="J497" s="449"/>
    </row>
    <row r="498" spans="1:10" s="44" customFormat="1" ht="13.5">
      <c r="A498" s="310" t="s">
        <v>345</v>
      </c>
      <c r="B498" s="82" t="s">
        <v>87</v>
      </c>
      <c r="C498" s="82" t="s">
        <v>37</v>
      </c>
      <c r="D498" s="82" t="s">
        <v>36</v>
      </c>
      <c r="E498" s="373" t="s">
        <v>610</v>
      </c>
      <c r="F498" s="374" t="s">
        <v>216</v>
      </c>
      <c r="G498" s="83"/>
      <c r="H498" s="548">
        <v>511</v>
      </c>
      <c r="I498" s="345"/>
      <c r="J498" s="449"/>
    </row>
    <row r="499" spans="1:10" s="44" customFormat="1" ht="13.5">
      <c r="A499" s="648" t="s">
        <v>353</v>
      </c>
      <c r="B499" s="83" t="s">
        <v>87</v>
      </c>
      <c r="C499" s="83" t="s">
        <v>37</v>
      </c>
      <c r="D499" s="83" t="s">
        <v>36</v>
      </c>
      <c r="E499" s="382" t="s">
        <v>610</v>
      </c>
      <c r="F499" s="385" t="s">
        <v>216</v>
      </c>
      <c r="G499" s="83" t="s">
        <v>354</v>
      </c>
      <c r="H499" s="552">
        <v>511</v>
      </c>
      <c r="I499" s="345"/>
      <c r="J499" s="449"/>
    </row>
    <row r="500" spans="1:10" s="44" customFormat="1" ht="25.5">
      <c r="A500" s="311" t="s">
        <v>98</v>
      </c>
      <c r="B500" s="83" t="s">
        <v>87</v>
      </c>
      <c r="C500" s="83" t="s">
        <v>37</v>
      </c>
      <c r="D500" s="83" t="s">
        <v>36</v>
      </c>
      <c r="E500" s="382" t="s">
        <v>610</v>
      </c>
      <c r="F500" s="385" t="s">
        <v>216</v>
      </c>
      <c r="G500" s="83" t="s">
        <v>99</v>
      </c>
      <c r="H500" s="552">
        <v>511</v>
      </c>
      <c r="I500" s="345"/>
      <c r="J500" s="449"/>
    </row>
    <row r="501" spans="1:10" s="23" customFormat="1" ht="25.5">
      <c r="A501" s="339" t="s">
        <v>289</v>
      </c>
      <c r="B501" s="155" t="s">
        <v>87</v>
      </c>
      <c r="C501" s="155" t="s">
        <v>37</v>
      </c>
      <c r="D501" s="155" t="s">
        <v>36</v>
      </c>
      <c r="E501" s="371" t="s">
        <v>226</v>
      </c>
      <c r="F501" s="372" t="s">
        <v>78</v>
      </c>
      <c r="G501" s="155"/>
      <c r="H501" s="546">
        <v>4086.1499999999996</v>
      </c>
      <c r="I501" s="345"/>
      <c r="J501" s="444"/>
    </row>
    <row r="502" spans="1:10" s="23" customFormat="1" ht="13.5">
      <c r="A502" s="290" t="s">
        <v>620</v>
      </c>
      <c r="B502" s="42" t="s">
        <v>87</v>
      </c>
      <c r="C502" s="42" t="s">
        <v>37</v>
      </c>
      <c r="D502" s="42" t="s">
        <v>36</v>
      </c>
      <c r="E502" s="376" t="s">
        <v>611</v>
      </c>
      <c r="F502" s="377" t="s">
        <v>78</v>
      </c>
      <c r="G502" s="42"/>
      <c r="H502" s="545">
        <v>1183.56407</v>
      </c>
      <c r="I502" s="232"/>
      <c r="J502" s="444"/>
    </row>
    <row r="503" spans="1:10" s="23" customFormat="1" ht="13.5">
      <c r="A503" s="392" t="s">
        <v>337</v>
      </c>
      <c r="B503" s="42" t="s">
        <v>87</v>
      </c>
      <c r="C503" s="42" t="s">
        <v>37</v>
      </c>
      <c r="D503" s="42" t="s">
        <v>36</v>
      </c>
      <c r="E503" s="376" t="s">
        <v>687</v>
      </c>
      <c r="F503" s="377" t="s">
        <v>222</v>
      </c>
      <c r="G503" s="42"/>
      <c r="H503" s="545">
        <v>100.96407000000006</v>
      </c>
      <c r="I503" s="232"/>
      <c r="J503" s="444"/>
    </row>
    <row r="504" spans="1:10" s="23" customFormat="1" ht="12.75">
      <c r="A504" s="648" t="s">
        <v>353</v>
      </c>
      <c r="B504" s="43" t="s">
        <v>87</v>
      </c>
      <c r="C504" s="43" t="s">
        <v>37</v>
      </c>
      <c r="D504" s="43" t="s">
        <v>36</v>
      </c>
      <c r="E504" s="378" t="s">
        <v>687</v>
      </c>
      <c r="F504" s="379" t="s">
        <v>222</v>
      </c>
      <c r="G504" s="43" t="s">
        <v>354</v>
      </c>
      <c r="H504" s="547">
        <v>100.96407000000006</v>
      </c>
      <c r="I504" s="232"/>
      <c r="J504" s="444"/>
    </row>
    <row r="505" spans="1:10" s="23" customFormat="1" ht="25.5">
      <c r="A505" s="311" t="s">
        <v>98</v>
      </c>
      <c r="B505" s="43" t="s">
        <v>87</v>
      </c>
      <c r="C505" s="43" t="s">
        <v>37</v>
      </c>
      <c r="D505" s="43" t="s">
        <v>36</v>
      </c>
      <c r="E505" s="378" t="s">
        <v>687</v>
      </c>
      <c r="F505" s="379" t="s">
        <v>222</v>
      </c>
      <c r="G505" s="43" t="s">
        <v>99</v>
      </c>
      <c r="H505" s="547">
        <v>100.96407000000006</v>
      </c>
      <c r="I505" s="232"/>
      <c r="J505" s="444"/>
    </row>
    <row r="506" spans="1:10" s="23" customFormat="1" ht="27">
      <c r="A506" s="310" t="s">
        <v>621</v>
      </c>
      <c r="B506" s="42" t="s">
        <v>87</v>
      </c>
      <c r="C506" s="42" t="s">
        <v>37</v>
      </c>
      <c r="D506" s="42" t="s">
        <v>36</v>
      </c>
      <c r="E506" s="376" t="s">
        <v>611</v>
      </c>
      <c r="F506" s="377" t="s">
        <v>164</v>
      </c>
      <c r="G506" s="42"/>
      <c r="H506" s="545">
        <v>1082.6</v>
      </c>
      <c r="I506" s="232"/>
      <c r="J506" s="444"/>
    </row>
    <row r="507" spans="1:10" s="23" customFormat="1" ht="12.75">
      <c r="A507" s="648" t="s">
        <v>353</v>
      </c>
      <c r="B507" s="43" t="s">
        <v>87</v>
      </c>
      <c r="C507" s="43" t="s">
        <v>37</v>
      </c>
      <c r="D507" s="43" t="s">
        <v>36</v>
      </c>
      <c r="E507" s="378" t="s">
        <v>611</v>
      </c>
      <c r="F507" s="379" t="s">
        <v>164</v>
      </c>
      <c r="G507" s="43" t="s">
        <v>354</v>
      </c>
      <c r="H507" s="547">
        <v>1082.6</v>
      </c>
      <c r="I507" s="232"/>
      <c r="J507" s="444"/>
    </row>
    <row r="508" spans="1:10" s="23" customFormat="1" ht="25.5">
      <c r="A508" s="311" t="s">
        <v>98</v>
      </c>
      <c r="B508" s="43" t="s">
        <v>87</v>
      </c>
      <c r="C508" s="43" t="s">
        <v>37</v>
      </c>
      <c r="D508" s="43" t="s">
        <v>36</v>
      </c>
      <c r="E508" s="378" t="s">
        <v>611</v>
      </c>
      <c r="F508" s="379" t="s">
        <v>164</v>
      </c>
      <c r="G508" s="43" t="s">
        <v>99</v>
      </c>
      <c r="H508" s="547">
        <v>1082.6</v>
      </c>
      <c r="I508" s="232"/>
      <c r="J508" s="444"/>
    </row>
    <row r="509" spans="1:10" s="44" customFormat="1" ht="27">
      <c r="A509" s="290" t="s">
        <v>375</v>
      </c>
      <c r="B509" s="42" t="s">
        <v>87</v>
      </c>
      <c r="C509" s="42" t="s">
        <v>37</v>
      </c>
      <c r="D509" s="42" t="s">
        <v>36</v>
      </c>
      <c r="E509" s="376" t="s">
        <v>559</v>
      </c>
      <c r="F509" s="377" t="s">
        <v>78</v>
      </c>
      <c r="G509" s="42"/>
      <c r="H509" s="545">
        <v>1453.58593</v>
      </c>
      <c r="I509" s="232"/>
      <c r="J509" s="449"/>
    </row>
    <row r="510" spans="1:10" s="44" customFormat="1" ht="13.5">
      <c r="A510" s="392" t="s">
        <v>337</v>
      </c>
      <c r="B510" s="155" t="s">
        <v>87</v>
      </c>
      <c r="C510" s="42" t="s">
        <v>37</v>
      </c>
      <c r="D510" s="42" t="s">
        <v>36</v>
      </c>
      <c r="E510" s="373" t="s">
        <v>559</v>
      </c>
      <c r="F510" s="377" t="s">
        <v>222</v>
      </c>
      <c r="G510" s="42"/>
      <c r="H510" s="545">
        <v>1141.75</v>
      </c>
      <c r="I510" s="345"/>
      <c r="J510" s="449"/>
    </row>
    <row r="511" spans="1:10" s="23" customFormat="1" ht="13.5">
      <c r="A511" s="648" t="s">
        <v>353</v>
      </c>
      <c r="B511" s="43" t="s">
        <v>87</v>
      </c>
      <c r="C511" s="43" t="s">
        <v>37</v>
      </c>
      <c r="D511" s="43" t="s">
        <v>36</v>
      </c>
      <c r="E511" s="378" t="s">
        <v>559</v>
      </c>
      <c r="F511" s="379" t="s">
        <v>222</v>
      </c>
      <c r="G511" s="43" t="s">
        <v>354</v>
      </c>
      <c r="H511" s="547">
        <v>568.75</v>
      </c>
      <c r="I511" s="345"/>
      <c r="J511" s="444"/>
    </row>
    <row r="512" spans="1:10" s="23" customFormat="1" ht="25.5">
      <c r="A512" s="311" t="s">
        <v>98</v>
      </c>
      <c r="B512" s="43" t="s">
        <v>87</v>
      </c>
      <c r="C512" s="43" t="s">
        <v>37</v>
      </c>
      <c r="D512" s="43" t="s">
        <v>36</v>
      </c>
      <c r="E512" s="378" t="s">
        <v>559</v>
      </c>
      <c r="F512" s="379" t="s">
        <v>222</v>
      </c>
      <c r="G512" s="43" t="s">
        <v>99</v>
      </c>
      <c r="H512" s="547">
        <v>568.75</v>
      </c>
      <c r="I512" s="232"/>
      <c r="J512" s="444"/>
    </row>
    <row r="513" spans="1:10" s="49" customFormat="1" ht="13.5">
      <c r="A513" s="688" t="s">
        <v>357</v>
      </c>
      <c r="B513" s="43" t="s">
        <v>87</v>
      </c>
      <c r="C513" s="43" t="s">
        <v>37</v>
      </c>
      <c r="D513" s="43" t="s">
        <v>36</v>
      </c>
      <c r="E513" s="378" t="s">
        <v>559</v>
      </c>
      <c r="F513" s="379" t="s">
        <v>222</v>
      </c>
      <c r="G513" s="43" t="s">
        <v>358</v>
      </c>
      <c r="H513" s="547">
        <v>573</v>
      </c>
      <c r="I513" s="232"/>
      <c r="J513" s="450"/>
    </row>
    <row r="514" spans="1:10" s="23" customFormat="1" ht="38.25">
      <c r="A514" s="311" t="s">
        <v>159</v>
      </c>
      <c r="B514" s="43" t="s">
        <v>87</v>
      </c>
      <c r="C514" s="43" t="s">
        <v>37</v>
      </c>
      <c r="D514" s="43" t="s">
        <v>36</v>
      </c>
      <c r="E514" s="378" t="s">
        <v>559</v>
      </c>
      <c r="F514" s="379" t="s">
        <v>222</v>
      </c>
      <c r="G514" s="43" t="s">
        <v>70</v>
      </c>
      <c r="H514" s="547">
        <v>573</v>
      </c>
      <c r="I514" s="233"/>
      <c r="J514" s="444"/>
    </row>
    <row r="515" spans="1:10" s="23" customFormat="1" ht="27">
      <c r="A515" s="290" t="s">
        <v>691</v>
      </c>
      <c r="B515" s="42" t="s">
        <v>87</v>
      </c>
      <c r="C515" s="42" t="s">
        <v>37</v>
      </c>
      <c r="D515" s="42" t="s">
        <v>36</v>
      </c>
      <c r="E515" s="376" t="s">
        <v>690</v>
      </c>
      <c r="F515" s="377" t="s">
        <v>78</v>
      </c>
      <c r="G515" s="42"/>
      <c r="H515" s="545">
        <v>27</v>
      </c>
      <c r="I515" s="233"/>
      <c r="J515" s="444"/>
    </row>
    <row r="516" spans="1:10" s="23" customFormat="1" ht="13.5">
      <c r="A516" s="392" t="s">
        <v>337</v>
      </c>
      <c r="B516" s="42" t="s">
        <v>87</v>
      </c>
      <c r="C516" s="42" t="s">
        <v>37</v>
      </c>
      <c r="D516" s="42" t="s">
        <v>36</v>
      </c>
      <c r="E516" s="376" t="s">
        <v>690</v>
      </c>
      <c r="F516" s="377" t="s">
        <v>222</v>
      </c>
      <c r="G516" s="42"/>
      <c r="H516" s="545">
        <v>27</v>
      </c>
      <c r="I516" s="233"/>
      <c r="J516" s="444"/>
    </row>
    <row r="517" spans="1:10" s="23" customFormat="1" ht="13.5">
      <c r="A517" s="648" t="s">
        <v>353</v>
      </c>
      <c r="B517" s="43" t="s">
        <v>87</v>
      </c>
      <c r="C517" s="43" t="s">
        <v>37</v>
      </c>
      <c r="D517" s="43" t="s">
        <v>36</v>
      </c>
      <c r="E517" s="378" t="s">
        <v>690</v>
      </c>
      <c r="F517" s="379" t="s">
        <v>222</v>
      </c>
      <c r="G517" s="43" t="s">
        <v>354</v>
      </c>
      <c r="H517" s="547">
        <v>27</v>
      </c>
      <c r="I517" s="233"/>
      <c r="J517" s="444"/>
    </row>
    <row r="518" spans="1:10" s="23" customFormat="1" ht="25.5">
      <c r="A518" s="311" t="s">
        <v>98</v>
      </c>
      <c r="B518" s="43" t="s">
        <v>87</v>
      </c>
      <c r="C518" s="43" t="s">
        <v>37</v>
      </c>
      <c r="D518" s="43" t="s">
        <v>36</v>
      </c>
      <c r="E518" s="378" t="s">
        <v>690</v>
      </c>
      <c r="F518" s="379" t="s">
        <v>222</v>
      </c>
      <c r="G518" s="43" t="s">
        <v>99</v>
      </c>
      <c r="H518" s="547">
        <v>27</v>
      </c>
      <c r="I518" s="233"/>
      <c r="J518" s="444"/>
    </row>
    <row r="519" spans="1:10" s="23" customFormat="1" ht="27">
      <c r="A519" s="290" t="s">
        <v>689</v>
      </c>
      <c r="B519" s="42" t="s">
        <v>87</v>
      </c>
      <c r="C519" s="42" t="s">
        <v>37</v>
      </c>
      <c r="D519" s="42" t="s">
        <v>36</v>
      </c>
      <c r="E519" s="376" t="s">
        <v>688</v>
      </c>
      <c r="F519" s="377" t="s">
        <v>78</v>
      </c>
      <c r="G519" s="42"/>
      <c r="H519" s="545">
        <v>284.83593</v>
      </c>
      <c r="I519" s="233"/>
      <c r="J519" s="444"/>
    </row>
    <row r="520" spans="1:10" s="23" customFormat="1" ht="13.5">
      <c r="A520" s="392" t="s">
        <v>337</v>
      </c>
      <c r="B520" s="42" t="s">
        <v>87</v>
      </c>
      <c r="C520" s="42" t="s">
        <v>37</v>
      </c>
      <c r="D520" s="42" t="s">
        <v>36</v>
      </c>
      <c r="E520" s="376" t="s">
        <v>688</v>
      </c>
      <c r="F520" s="377" t="s">
        <v>222</v>
      </c>
      <c r="G520" s="42"/>
      <c r="H520" s="545">
        <v>284.83593</v>
      </c>
      <c r="I520" s="233"/>
      <c r="J520" s="444"/>
    </row>
    <row r="521" spans="1:10" s="23" customFormat="1" ht="13.5">
      <c r="A521" s="648" t="s">
        <v>353</v>
      </c>
      <c r="B521" s="43" t="s">
        <v>87</v>
      </c>
      <c r="C521" s="43" t="s">
        <v>37</v>
      </c>
      <c r="D521" s="43" t="s">
        <v>36</v>
      </c>
      <c r="E521" s="378" t="s">
        <v>688</v>
      </c>
      <c r="F521" s="379" t="s">
        <v>222</v>
      </c>
      <c r="G521" s="43" t="s">
        <v>354</v>
      </c>
      <c r="H521" s="547">
        <v>284.83593</v>
      </c>
      <c r="I521" s="233"/>
      <c r="J521" s="444"/>
    </row>
    <row r="522" spans="1:10" s="23" customFormat="1" ht="25.5">
      <c r="A522" s="311" t="s">
        <v>98</v>
      </c>
      <c r="B522" s="43" t="s">
        <v>87</v>
      </c>
      <c r="C522" s="43" t="s">
        <v>37</v>
      </c>
      <c r="D522" s="43" t="s">
        <v>36</v>
      </c>
      <c r="E522" s="378" t="s">
        <v>688</v>
      </c>
      <c r="F522" s="379" t="s">
        <v>222</v>
      </c>
      <c r="G522" s="43" t="s">
        <v>99</v>
      </c>
      <c r="H522" s="547">
        <v>284.83593</v>
      </c>
      <c r="I522" s="233"/>
      <c r="J522" s="444"/>
    </row>
    <row r="523" spans="1:10" s="23" customFormat="1" ht="27">
      <c r="A523" s="310" t="s">
        <v>376</v>
      </c>
      <c r="B523" s="42" t="s">
        <v>87</v>
      </c>
      <c r="C523" s="42" t="s">
        <v>37</v>
      </c>
      <c r="D523" s="42" t="s">
        <v>36</v>
      </c>
      <c r="E523" s="376" t="s">
        <v>560</v>
      </c>
      <c r="F523" s="377" t="s">
        <v>78</v>
      </c>
      <c r="G523" s="42"/>
      <c r="H523" s="545">
        <v>1449</v>
      </c>
      <c r="I523" s="232"/>
      <c r="J523" s="444"/>
    </row>
    <row r="524" spans="1:10" s="23" customFormat="1" ht="27">
      <c r="A524" s="310" t="s">
        <v>590</v>
      </c>
      <c r="B524" s="42" t="s">
        <v>87</v>
      </c>
      <c r="C524" s="42" t="s">
        <v>37</v>
      </c>
      <c r="D524" s="42" t="s">
        <v>36</v>
      </c>
      <c r="E524" s="376" t="s">
        <v>560</v>
      </c>
      <c r="F524" s="377" t="s">
        <v>205</v>
      </c>
      <c r="G524" s="42"/>
      <c r="H524" s="545">
        <v>976</v>
      </c>
      <c r="I524" s="232"/>
      <c r="J524" s="444"/>
    </row>
    <row r="525" spans="1:10" s="23" customFormat="1" ht="12.75">
      <c r="A525" s="688" t="s">
        <v>357</v>
      </c>
      <c r="B525" s="43" t="s">
        <v>87</v>
      </c>
      <c r="C525" s="43" t="s">
        <v>37</v>
      </c>
      <c r="D525" s="43" t="s">
        <v>36</v>
      </c>
      <c r="E525" s="378" t="s">
        <v>560</v>
      </c>
      <c r="F525" s="379" t="s">
        <v>205</v>
      </c>
      <c r="G525" s="43" t="s">
        <v>358</v>
      </c>
      <c r="H525" s="547">
        <v>976</v>
      </c>
      <c r="I525" s="232"/>
      <c r="J525" s="444"/>
    </row>
    <row r="526" spans="1:10" s="44" customFormat="1" ht="38.25">
      <c r="A526" s="311" t="s">
        <v>159</v>
      </c>
      <c r="B526" s="43" t="s">
        <v>87</v>
      </c>
      <c r="C526" s="43" t="s">
        <v>37</v>
      </c>
      <c r="D526" s="43" t="s">
        <v>36</v>
      </c>
      <c r="E526" s="378" t="s">
        <v>560</v>
      </c>
      <c r="F526" s="379" t="s">
        <v>205</v>
      </c>
      <c r="G526" s="43" t="s">
        <v>70</v>
      </c>
      <c r="H526" s="547">
        <v>976</v>
      </c>
      <c r="I526" s="232"/>
      <c r="J526" s="449"/>
    </row>
    <row r="527" spans="1:10" s="44" customFormat="1" ht="13.5">
      <c r="A527" s="392" t="s">
        <v>337</v>
      </c>
      <c r="B527" s="155" t="s">
        <v>87</v>
      </c>
      <c r="C527" s="42" t="s">
        <v>37</v>
      </c>
      <c r="D527" s="42" t="s">
        <v>36</v>
      </c>
      <c r="E527" s="376" t="s">
        <v>560</v>
      </c>
      <c r="F527" s="377" t="s">
        <v>222</v>
      </c>
      <c r="G527" s="42"/>
      <c r="H527" s="545">
        <v>473</v>
      </c>
      <c r="I527" s="345"/>
      <c r="J527" s="449"/>
    </row>
    <row r="528" spans="1:10" s="23" customFormat="1" ht="13.5">
      <c r="A528" s="648" t="s">
        <v>353</v>
      </c>
      <c r="B528" s="43" t="s">
        <v>87</v>
      </c>
      <c r="C528" s="43" t="s">
        <v>37</v>
      </c>
      <c r="D528" s="43" t="s">
        <v>36</v>
      </c>
      <c r="E528" s="378" t="s">
        <v>560</v>
      </c>
      <c r="F528" s="379" t="s">
        <v>222</v>
      </c>
      <c r="G528" s="43" t="s">
        <v>354</v>
      </c>
      <c r="H528" s="547">
        <v>173</v>
      </c>
      <c r="I528" s="345"/>
      <c r="J528" s="444"/>
    </row>
    <row r="529" spans="1:10" s="23" customFormat="1" ht="25.5">
      <c r="A529" s="311" t="s">
        <v>98</v>
      </c>
      <c r="B529" s="43" t="s">
        <v>87</v>
      </c>
      <c r="C529" s="43" t="s">
        <v>37</v>
      </c>
      <c r="D529" s="43" t="s">
        <v>36</v>
      </c>
      <c r="E529" s="378" t="s">
        <v>560</v>
      </c>
      <c r="F529" s="379" t="s">
        <v>222</v>
      </c>
      <c r="G529" s="43" t="s">
        <v>99</v>
      </c>
      <c r="H529" s="547">
        <v>173</v>
      </c>
      <c r="I529" s="232"/>
      <c r="J529" s="444"/>
    </row>
    <row r="530" spans="1:10" s="49" customFormat="1" ht="13.5">
      <c r="A530" s="688" t="s">
        <v>357</v>
      </c>
      <c r="B530" s="43" t="s">
        <v>87</v>
      </c>
      <c r="C530" s="43" t="s">
        <v>37</v>
      </c>
      <c r="D530" s="43" t="s">
        <v>36</v>
      </c>
      <c r="E530" s="378" t="s">
        <v>560</v>
      </c>
      <c r="F530" s="379" t="s">
        <v>222</v>
      </c>
      <c r="G530" s="43" t="s">
        <v>358</v>
      </c>
      <c r="H530" s="547">
        <v>300</v>
      </c>
      <c r="I530" s="232"/>
      <c r="J530" s="450"/>
    </row>
    <row r="531" spans="1:10" s="23" customFormat="1" ht="41.25" customHeight="1">
      <c r="A531" s="311" t="s">
        <v>159</v>
      </c>
      <c r="B531" s="43" t="s">
        <v>87</v>
      </c>
      <c r="C531" s="43" t="s">
        <v>37</v>
      </c>
      <c r="D531" s="43" t="s">
        <v>36</v>
      </c>
      <c r="E531" s="378" t="s">
        <v>560</v>
      </c>
      <c r="F531" s="379" t="s">
        <v>222</v>
      </c>
      <c r="G531" s="43" t="s">
        <v>70</v>
      </c>
      <c r="H531" s="547">
        <v>300</v>
      </c>
      <c r="I531" s="233"/>
      <c r="J531" s="444"/>
    </row>
    <row r="532" spans="1:10" s="23" customFormat="1" ht="38.25">
      <c r="A532" s="522" t="s">
        <v>314</v>
      </c>
      <c r="B532" s="155" t="s">
        <v>87</v>
      </c>
      <c r="C532" s="155" t="s">
        <v>37</v>
      </c>
      <c r="D532" s="155" t="s">
        <v>36</v>
      </c>
      <c r="E532" s="375" t="s">
        <v>315</v>
      </c>
      <c r="F532" s="176" t="s">
        <v>78</v>
      </c>
      <c r="G532" s="155"/>
      <c r="H532" s="546">
        <v>851.9</v>
      </c>
      <c r="I532" s="232"/>
      <c r="J532" s="444"/>
    </row>
    <row r="533" spans="1:10" s="23" customFormat="1" ht="13.5">
      <c r="A533" s="716" t="s">
        <v>316</v>
      </c>
      <c r="B533" s="42" t="s">
        <v>87</v>
      </c>
      <c r="C533" s="42" t="s">
        <v>37</v>
      </c>
      <c r="D533" s="42" t="s">
        <v>36</v>
      </c>
      <c r="E533" s="376" t="s">
        <v>561</v>
      </c>
      <c r="F533" s="377" t="s">
        <v>78</v>
      </c>
      <c r="G533" s="43"/>
      <c r="H533" s="545">
        <v>846.9</v>
      </c>
      <c r="I533" s="232"/>
      <c r="J533" s="444"/>
    </row>
    <row r="534" spans="1:10" s="23" customFormat="1" ht="13.5">
      <c r="A534" s="716" t="s">
        <v>377</v>
      </c>
      <c r="B534" s="42" t="s">
        <v>87</v>
      </c>
      <c r="C534" s="42" t="s">
        <v>37</v>
      </c>
      <c r="D534" s="42" t="s">
        <v>36</v>
      </c>
      <c r="E534" s="376" t="s">
        <v>561</v>
      </c>
      <c r="F534" s="377" t="s">
        <v>331</v>
      </c>
      <c r="G534" s="43"/>
      <c r="H534" s="545">
        <v>15</v>
      </c>
      <c r="I534" s="232"/>
      <c r="J534" s="444"/>
    </row>
    <row r="535" spans="1:10" s="23" customFormat="1" ht="12.75">
      <c r="A535" s="687" t="s">
        <v>353</v>
      </c>
      <c r="B535" s="43" t="s">
        <v>87</v>
      </c>
      <c r="C535" s="43" t="s">
        <v>37</v>
      </c>
      <c r="D535" s="43" t="s">
        <v>36</v>
      </c>
      <c r="E535" s="378" t="s">
        <v>561</v>
      </c>
      <c r="F535" s="379" t="s">
        <v>331</v>
      </c>
      <c r="G535" s="43" t="s">
        <v>354</v>
      </c>
      <c r="H535" s="547">
        <v>15</v>
      </c>
      <c r="I535" s="232"/>
      <c r="J535" s="444"/>
    </row>
    <row r="536" spans="1:10" s="23" customFormat="1" ht="25.5">
      <c r="A536" s="311" t="s">
        <v>98</v>
      </c>
      <c r="B536" s="43" t="s">
        <v>87</v>
      </c>
      <c r="C536" s="43" t="s">
        <v>37</v>
      </c>
      <c r="D536" s="43" t="s">
        <v>36</v>
      </c>
      <c r="E536" s="378" t="s">
        <v>561</v>
      </c>
      <c r="F536" s="379" t="s">
        <v>331</v>
      </c>
      <c r="G536" s="43" t="s">
        <v>99</v>
      </c>
      <c r="H536" s="547">
        <v>15</v>
      </c>
      <c r="I536" s="232"/>
      <c r="J536" s="444"/>
    </row>
    <row r="537" spans="1:10" s="23" customFormat="1" ht="12.75" hidden="1">
      <c r="A537" s="688" t="s">
        <v>357</v>
      </c>
      <c r="B537" s="43" t="s">
        <v>87</v>
      </c>
      <c r="C537" s="43" t="s">
        <v>37</v>
      </c>
      <c r="D537" s="43" t="s">
        <v>36</v>
      </c>
      <c r="E537" s="378" t="s">
        <v>561</v>
      </c>
      <c r="F537" s="379" t="s">
        <v>331</v>
      </c>
      <c r="G537" s="43" t="s">
        <v>358</v>
      </c>
      <c r="H537" s="547">
        <v>0</v>
      </c>
      <c r="I537" s="232"/>
      <c r="J537" s="444"/>
    </row>
    <row r="538" spans="1:10" s="23" customFormat="1" ht="25.5" hidden="1">
      <c r="A538" s="311" t="s">
        <v>159</v>
      </c>
      <c r="B538" s="43" t="s">
        <v>87</v>
      </c>
      <c r="C538" s="43" t="s">
        <v>37</v>
      </c>
      <c r="D538" s="43" t="s">
        <v>36</v>
      </c>
      <c r="E538" s="378" t="s">
        <v>561</v>
      </c>
      <c r="F538" s="379" t="s">
        <v>331</v>
      </c>
      <c r="G538" s="43" t="s">
        <v>70</v>
      </c>
      <c r="H538" s="547">
        <v>0</v>
      </c>
      <c r="I538" s="232"/>
      <c r="J538" s="444"/>
    </row>
    <row r="539" spans="1:10" s="23" customFormat="1" ht="27">
      <c r="A539" s="310" t="s">
        <v>591</v>
      </c>
      <c r="B539" s="42" t="s">
        <v>87</v>
      </c>
      <c r="C539" s="42" t="s">
        <v>37</v>
      </c>
      <c r="D539" s="42" t="s">
        <v>36</v>
      </c>
      <c r="E539" s="376" t="s">
        <v>561</v>
      </c>
      <c r="F539" s="377" t="s">
        <v>330</v>
      </c>
      <c r="G539" s="42"/>
      <c r="H539" s="545">
        <v>831.9</v>
      </c>
      <c r="I539" s="232"/>
      <c r="J539" s="444"/>
    </row>
    <row r="540" spans="1:10" s="23" customFormat="1" ht="12.75">
      <c r="A540" s="648" t="s">
        <v>353</v>
      </c>
      <c r="B540" s="43" t="s">
        <v>87</v>
      </c>
      <c r="C540" s="43" t="s">
        <v>37</v>
      </c>
      <c r="D540" s="43" t="s">
        <v>36</v>
      </c>
      <c r="E540" s="378" t="s">
        <v>561</v>
      </c>
      <c r="F540" s="379" t="s">
        <v>330</v>
      </c>
      <c r="G540" s="43" t="s">
        <v>354</v>
      </c>
      <c r="H540" s="547">
        <v>831.9</v>
      </c>
      <c r="I540" s="232"/>
      <c r="J540" s="444"/>
    </row>
    <row r="541" spans="1:10" s="23" customFormat="1" ht="25.5">
      <c r="A541" s="311" t="s">
        <v>98</v>
      </c>
      <c r="B541" s="43" t="s">
        <v>87</v>
      </c>
      <c r="C541" s="43" t="s">
        <v>37</v>
      </c>
      <c r="D541" s="43" t="s">
        <v>36</v>
      </c>
      <c r="E541" s="378" t="s">
        <v>561</v>
      </c>
      <c r="F541" s="379" t="s">
        <v>330</v>
      </c>
      <c r="G541" s="43" t="s">
        <v>99</v>
      </c>
      <c r="H541" s="547">
        <v>831.9</v>
      </c>
      <c r="I541" s="232"/>
      <c r="J541" s="444"/>
    </row>
    <row r="542" spans="1:10" s="23" customFormat="1" ht="12.75" hidden="1">
      <c r="A542" s="688" t="s">
        <v>357</v>
      </c>
      <c r="B542" s="43" t="s">
        <v>87</v>
      </c>
      <c r="C542" s="43" t="s">
        <v>37</v>
      </c>
      <c r="D542" s="43" t="s">
        <v>36</v>
      </c>
      <c r="E542" s="378" t="s">
        <v>561</v>
      </c>
      <c r="F542" s="379" t="s">
        <v>330</v>
      </c>
      <c r="G542" s="43" t="s">
        <v>358</v>
      </c>
      <c r="H542" s="547">
        <v>0</v>
      </c>
      <c r="I542" s="232"/>
      <c r="J542" s="444"/>
    </row>
    <row r="543" spans="1:10" s="23" customFormat="1" ht="25.5" hidden="1">
      <c r="A543" s="311" t="s">
        <v>159</v>
      </c>
      <c r="B543" s="43" t="s">
        <v>87</v>
      </c>
      <c r="C543" s="43" t="s">
        <v>37</v>
      </c>
      <c r="D543" s="43" t="s">
        <v>36</v>
      </c>
      <c r="E543" s="378" t="s">
        <v>561</v>
      </c>
      <c r="F543" s="379" t="s">
        <v>330</v>
      </c>
      <c r="G543" s="43" t="s">
        <v>70</v>
      </c>
      <c r="H543" s="547">
        <v>0</v>
      </c>
      <c r="I543" s="232"/>
      <c r="J543" s="444"/>
    </row>
    <row r="544" spans="1:10" s="23" customFormat="1" ht="27" hidden="1">
      <c r="A544" s="625" t="s">
        <v>317</v>
      </c>
      <c r="B544" s="42" t="s">
        <v>87</v>
      </c>
      <c r="C544" s="42" t="s">
        <v>37</v>
      </c>
      <c r="D544" s="42" t="s">
        <v>36</v>
      </c>
      <c r="E544" s="376" t="s">
        <v>562</v>
      </c>
      <c r="F544" s="377" t="s">
        <v>78</v>
      </c>
      <c r="G544" s="43"/>
      <c r="H544" s="545">
        <v>0</v>
      </c>
      <c r="I544" s="232"/>
      <c r="J544" s="444"/>
    </row>
    <row r="545" spans="1:10" s="23" customFormat="1" ht="13.5" hidden="1">
      <c r="A545" s="716" t="s">
        <v>377</v>
      </c>
      <c r="B545" s="42" t="s">
        <v>87</v>
      </c>
      <c r="C545" s="42" t="s">
        <v>37</v>
      </c>
      <c r="D545" s="42" t="s">
        <v>36</v>
      </c>
      <c r="E545" s="376" t="s">
        <v>562</v>
      </c>
      <c r="F545" s="377" t="s">
        <v>331</v>
      </c>
      <c r="G545" s="43"/>
      <c r="H545" s="545">
        <v>0</v>
      </c>
      <c r="I545" s="232"/>
      <c r="J545" s="444"/>
    </row>
    <row r="546" spans="1:10" s="23" customFormat="1" ht="12.75" hidden="1">
      <c r="A546" s="687" t="s">
        <v>353</v>
      </c>
      <c r="B546" s="43" t="s">
        <v>87</v>
      </c>
      <c r="C546" s="43" t="s">
        <v>37</v>
      </c>
      <c r="D546" s="43" t="s">
        <v>36</v>
      </c>
      <c r="E546" s="378" t="s">
        <v>562</v>
      </c>
      <c r="F546" s="379" t="s">
        <v>331</v>
      </c>
      <c r="G546" s="43" t="s">
        <v>354</v>
      </c>
      <c r="H546" s="547">
        <v>0</v>
      </c>
      <c r="I546" s="232"/>
      <c r="J546" s="444"/>
    </row>
    <row r="547" spans="1:10" s="23" customFormat="1" ht="25.5" hidden="1">
      <c r="A547" s="311" t="s">
        <v>98</v>
      </c>
      <c r="B547" s="43" t="s">
        <v>87</v>
      </c>
      <c r="C547" s="43" t="s">
        <v>37</v>
      </c>
      <c r="D547" s="43" t="s">
        <v>36</v>
      </c>
      <c r="E547" s="378" t="s">
        <v>562</v>
      </c>
      <c r="F547" s="379" t="s">
        <v>331</v>
      </c>
      <c r="G547" s="43" t="s">
        <v>99</v>
      </c>
      <c r="H547" s="547"/>
      <c r="I547" s="232"/>
      <c r="J547" s="444"/>
    </row>
    <row r="548" spans="1:10" s="23" customFormat="1" ht="12.75" hidden="1">
      <c r="A548" s="688" t="s">
        <v>357</v>
      </c>
      <c r="B548" s="43" t="s">
        <v>87</v>
      </c>
      <c r="C548" s="43" t="s">
        <v>37</v>
      </c>
      <c r="D548" s="43" t="s">
        <v>36</v>
      </c>
      <c r="E548" s="378" t="s">
        <v>562</v>
      </c>
      <c r="F548" s="379" t="s">
        <v>331</v>
      </c>
      <c r="G548" s="43" t="s">
        <v>358</v>
      </c>
      <c r="H548" s="547">
        <v>0</v>
      </c>
      <c r="I548" s="232"/>
      <c r="J548" s="444"/>
    </row>
    <row r="549" spans="1:10" s="23" customFormat="1" ht="25.5" hidden="1">
      <c r="A549" s="311" t="s">
        <v>159</v>
      </c>
      <c r="B549" s="43" t="s">
        <v>87</v>
      </c>
      <c r="C549" s="43" t="s">
        <v>37</v>
      </c>
      <c r="D549" s="43" t="s">
        <v>36</v>
      </c>
      <c r="E549" s="378" t="s">
        <v>562</v>
      </c>
      <c r="F549" s="379" t="s">
        <v>331</v>
      </c>
      <c r="G549" s="43" t="s">
        <v>70</v>
      </c>
      <c r="H549" s="547"/>
      <c r="I549" s="232"/>
      <c r="J549" s="444"/>
    </row>
    <row r="550" spans="1:10" s="23" customFormat="1" ht="27" hidden="1">
      <c r="A550" s="310" t="s">
        <v>591</v>
      </c>
      <c r="B550" s="42" t="s">
        <v>87</v>
      </c>
      <c r="C550" s="42" t="s">
        <v>37</v>
      </c>
      <c r="D550" s="42" t="s">
        <v>36</v>
      </c>
      <c r="E550" s="376" t="s">
        <v>562</v>
      </c>
      <c r="F550" s="377" t="s">
        <v>330</v>
      </c>
      <c r="G550" s="42"/>
      <c r="H550" s="545">
        <v>0</v>
      </c>
      <c r="I550" s="232"/>
      <c r="J550" s="444"/>
    </row>
    <row r="551" spans="1:10" s="23" customFormat="1" ht="12.75" hidden="1">
      <c r="A551" s="648" t="s">
        <v>353</v>
      </c>
      <c r="B551" s="43" t="s">
        <v>87</v>
      </c>
      <c r="C551" s="43" t="s">
        <v>37</v>
      </c>
      <c r="D551" s="43" t="s">
        <v>36</v>
      </c>
      <c r="E551" s="378" t="s">
        <v>562</v>
      </c>
      <c r="F551" s="379" t="s">
        <v>330</v>
      </c>
      <c r="G551" s="43" t="s">
        <v>354</v>
      </c>
      <c r="H551" s="547">
        <v>0</v>
      </c>
      <c r="I551" s="232"/>
      <c r="J551" s="444"/>
    </row>
    <row r="552" spans="1:10" s="23" customFormat="1" ht="25.5" hidden="1">
      <c r="A552" s="311" t="s">
        <v>98</v>
      </c>
      <c r="B552" s="43" t="s">
        <v>87</v>
      </c>
      <c r="C552" s="43" t="s">
        <v>37</v>
      </c>
      <c r="D552" s="43" t="s">
        <v>36</v>
      </c>
      <c r="E552" s="378" t="s">
        <v>562</v>
      </c>
      <c r="F552" s="379" t="s">
        <v>330</v>
      </c>
      <c r="G552" s="43" t="s">
        <v>99</v>
      </c>
      <c r="H552" s="547"/>
      <c r="I552" s="232"/>
      <c r="J552" s="444"/>
    </row>
    <row r="553" spans="1:10" s="23" customFormat="1" ht="12.75" hidden="1">
      <c r="A553" s="688" t="s">
        <v>357</v>
      </c>
      <c r="B553" s="43" t="s">
        <v>87</v>
      </c>
      <c r="C553" s="43" t="s">
        <v>37</v>
      </c>
      <c r="D553" s="43" t="s">
        <v>36</v>
      </c>
      <c r="E553" s="378" t="s">
        <v>562</v>
      </c>
      <c r="F553" s="379" t="s">
        <v>330</v>
      </c>
      <c r="G553" s="43" t="s">
        <v>358</v>
      </c>
      <c r="H553" s="547">
        <v>0</v>
      </c>
      <c r="I553" s="232"/>
      <c r="J553" s="444"/>
    </row>
    <row r="554" spans="1:10" s="23" customFormat="1" ht="25.5" hidden="1">
      <c r="A554" s="311" t="s">
        <v>159</v>
      </c>
      <c r="B554" s="43" t="s">
        <v>87</v>
      </c>
      <c r="C554" s="43" t="s">
        <v>37</v>
      </c>
      <c r="D554" s="43" t="s">
        <v>36</v>
      </c>
      <c r="E554" s="378" t="s">
        <v>562</v>
      </c>
      <c r="F554" s="379" t="s">
        <v>330</v>
      </c>
      <c r="G554" s="43" t="s">
        <v>70</v>
      </c>
      <c r="H554" s="547"/>
      <c r="I554" s="232"/>
      <c r="J554" s="444"/>
    </row>
    <row r="555" spans="1:10" s="23" customFormat="1" ht="13.5">
      <c r="A555" s="625" t="s">
        <v>318</v>
      </c>
      <c r="B555" s="42" t="s">
        <v>87</v>
      </c>
      <c r="C555" s="42" t="s">
        <v>37</v>
      </c>
      <c r="D555" s="42" t="s">
        <v>36</v>
      </c>
      <c r="E555" s="376" t="s">
        <v>563</v>
      </c>
      <c r="F555" s="377" t="s">
        <v>78</v>
      </c>
      <c r="G555" s="42"/>
      <c r="H555" s="545">
        <v>5</v>
      </c>
      <c r="I555" s="232"/>
      <c r="J555" s="444"/>
    </row>
    <row r="556" spans="1:10" s="23" customFormat="1" ht="13.5">
      <c r="A556" s="716" t="s">
        <v>377</v>
      </c>
      <c r="B556" s="42" t="s">
        <v>87</v>
      </c>
      <c r="C556" s="42" t="s">
        <v>37</v>
      </c>
      <c r="D556" s="42" t="s">
        <v>36</v>
      </c>
      <c r="E556" s="376" t="s">
        <v>563</v>
      </c>
      <c r="F556" s="377" t="s">
        <v>331</v>
      </c>
      <c r="G556" s="42"/>
      <c r="H556" s="545">
        <v>5</v>
      </c>
      <c r="I556" s="232"/>
      <c r="J556" s="444"/>
    </row>
    <row r="557" spans="1:10" s="23" customFormat="1" ht="12.75">
      <c r="A557" s="687" t="s">
        <v>353</v>
      </c>
      <c r="B557" s="43" t="s">
        <v>87</v>
      </c>
      <c r="C557" s="43" t="s">
        <v>37</v>
      </c>
      <c r="D557" s="43" t="s">
        <v>36</v>
      </c>
      <c r="E557" s="378" t="s">
        <v>563</v>
      </c>
      <c r="F557" s="379" t="s">
        <v>331</v>
      </c>
      <c r="G557" s="43" t="s">
        <v>354</v>
      </c>
      <c r="H557" s="547">
        <v>2</v>
      </c>
      <c r="I557" s="232"/>
      <c r="J557" s="444"/>
    </row>
    <row r="558" spans="1:10" s="23" customFormat="1" ht="25.5">
      <c r="A558" s="311" t="s">
        <v>98</v>
      </c>
      <c r="B558" s="43" t="s">
        <v>87</v>
      </c>
      <c r="C558" s="43" t="s">
        <v>37</v>
      </c>
      <c r="D558" s="43" t="s">
        <v>36</v>
      </c>
      <c r="E558" s="378" t="s">
        <v>563</v>
      </c>
      <c r="F558" s="379" t="s">
        <v>331</v>
      </c>
      <c r="G558" s="43" t="s">
        <v>99</v>
      </c>
      <c r="H558" s="547">
        <v>2</v>
      </c>
      <c r="I558" s="232"/>
      <c r="J558" s="444"/>
    </row>
    <row r="559" spans="1:10" s="23" customFormat="1" ht="12.75">
      <c r="A559" s="688" t="s">
        <v>357</v>
      </c>
      <c r="B559" s="43" t="s">
        <v>87</v>
      </c>
      <c r="C559" s="43" t="s">
        <v>37</v>
      </c>
      <c r="D559" s="43" t="s">
        <v>36</v>
      </c>
      <c r="E559" s="378" t="s">
        <v>563</v>
      </c>
      <c r="F559" s="379" t="s">
        <v>331</v>
      </c>
      <c r="G559" s="43" t="s">
        <v>358</v>
      </c>
      <c r="H559" s="547">
        <v>3</v>
      </c>
      <c r="I559" s="232"/>
      <c r="J559" s="444"/>
    </row>
    <row r="560" spans="1:10" s="44" customFormat="1" ht="17.25" customHeight="1">
      <c r="A560" s="311" t="s">
        <v>159</v>
      </c>
      <c r="B560" s="43" t="s">
        <v>87</v>
      </c>
      <c r="C560" s="43" t="s">
        <v>37</v>
      </c>
      <c r="D560" s="43" t="s">
        <v>36</v>
      </c>
      <c r="E560" s="378" t="s">
        <v>563</v>
      </c>
      <c r="F560" s="379" t="s">
        <v>331</v>
      </c>
      <c r="G560" s="43" t="s">
        <v>70</v>
      </c>
      <c r="H560" s="547">
        <v>3</v>
      </c>
      <c r="I560" s="232"/>
      <c r="J560" s="448"/>
    </row>
    <row r="561" spans="1:10" s="44" customFormat="1" ht="17.25" customHeight="1">
      <c r="A561" s="522" t="s">
        <v>338</v>
      </c>
      <c r="B561" s="196" t="s">
        <v>87</v>
      </c>
      <c r="C561" s="196" t="s">
        <v>37</v>
      </c>
      <c r="D561" s="196" t="s">
        <v>36</v>
      </c>
      <c r="E561" s="371" t="s">
        <v>334</v>
      </c>
      <c r="F561" s="372" t="s">
        <v>78</v>
      </c>
      <c r="G561" s="196"/>
      <c r="H561" s="551">
        <v>340</v>
      </c>
      <c r="I561" s="226"/>
      <c r="J561" s="448"/>
    </row>
    <row r="562" spans="1:10" s="44" customFormat="1" ht="25.5">
      <c r="A562" s="522" t="s">
        <v>372</v>
      </c>
      <c r="B562" s="196" t="s">
        <v>87</v>
      </c>
      <c r="C562" s="196" t="s">
        <v>37</v>
      </c>
      <c r="D562" s="196" t="s">
        <v>36</v>
      </c>
      <c r="E562" s="645" t="s">
        <v>373</v>
      </c>
      <c r="F562" s="631" t="s">
        <v>78</v>
      </c>
      <c r="G562" s="196"/>
      <c r="H562" s="551">
        <v>340</v>
      </c>
      <c r="I562" s="226"/>
      <c r="J562" s="448"/>
    </row>
    <row r="563" spans="1:10" s="44" customFormat="1" ht="13.5">
      <c r="A563" s="647" t="s">
        <v>371</v>
      </c>
      <c r="B563" s="82" t="s">
        <v>87</v>
      </c>
      <c r="C563" s="82" t="s">
        <v>37</v>
      </c>
      <c r="D563" s="82" t="s">
        <v>36</v>
      </c>
      <c r="E563" s="373" t="s">
        <v>374</v>
      </c>
      <c r="F563" s="374" t="s">
        <v>78</v>
      </c>
      <c r="G563" s="82"/>
      <c r="H563" s="548">
        <v>340</v>
      </c>
      <c r="I563" s="226"/>
      <c r="J563" s="448"/>
    </row>
    <row r="564" spans="1:10" s="44" customFormat="1" ht="13.5">
      <c r="A564" s="310" t="s">
        <v>341</v>
      </c>
      <c r="B564" s="82" t="s">
        <v>87</v>
      </c>
      <c r="C564" s="82" t="s">
        <v>37</v>
      </c>
      <c r="D564" s="82" t="s">
        <v>36</v>
      </c>
      <c r="E564" s="373" t="s">
        <v>374</v>
      </c>
      <c r="F564" s="374" t="s">
        <v>304</v>
      </c>
      <c r="G564" s="82"/>
      <c r="H564" s="548">
        <v>340</v>
      </c>
      <c r="I564" s="226"/>
      <c r="J564" s="448"/>
    </row>
    <row r="565" spans="1:10" s="44" customFormat="1" ht="13.5">
      <c r="A565" s="648" t="s">
        <v>353</v>
      </c>
      <c r="B565" s="83" t="s">
        <v>87</v>
      </c>
      <c r="C565" s="83" t="s">
        <v>37</v>
      </c>
      <c r="D565" s="83" t="s">
        <v>36</v>
      </c>
      <c r="E565" s="382" t="s">
        <v>374</v>
      </c>
      <c r="F565" s="379" t="s">
        <v>304</v>
      </c>
      <c r="G565" s="83" t="s">
        <v>354</v>
      </c>
      <c r="H565" s="552">
        <v>40</v>
      </c>
      <c r="I565" s="226"/>
      <c r="J565" s="449"/>
    </row>
    <row r="566" spans="1:10" s="44" customFormat="1" ht="25.5">
      <c r="A566" s="311" t="s">
        <v>98</v>
      </c>
      <c r="B566" s="83" t="s">
        <v>87</v>
      </c>
      <c r="C566" s="83" t="s">
        <v>37</v>
      </c>
      <c r="D566" s="83" t="s">
        <v>36</v>
      </c>
      <c r="E566" s="382" t="s">
        <v>374</v>
      </c>
      <c r="F566" s="379" t="s">
        <v>304</v>
      </c>
      <c r="G566" s="83" t="s">
        <v>99</v>
      </c>
      <c r="H566" s="552">
        <v>40</v>
      </c>
      <c r="I566" s="345"/>
      <c r="J566" s="449"/>
    </row>
    <row r="567" spans="1:10" s="44" customFormat="1" ht="13.5">
      <c r="A567" s="688" t="s">
        <v>357</v>
      </c>
      <c r="B567" s="83" t="s">
        <v>87</v>
      </c>
      <c r="C567" s="83" t="s">
        <v>37</v>
      </c>
      <c r="D567" s="83" t="s">
        <v>36</v>
      </c>
      <c r="E567" s="382" t="s">
        <v>374</v>
      </c>
      <c r="F567" s="379" t="s">
        <v>304</v>
      </c>
      <c r="G567" s="83" t="s">
        <v>358</v>
      </c>
      <c r="H567" s="552">
        <v>300</v>
      </c>
      <c r="I567" s="345"/>
      <c r="J567" s="449"/>
    </row>
    <row r="568" spans="1:10" s="23" customFormat="1" ht="38.25">
      <c r="A568" s="311" t="s">
        <v>159</v>
      </c>
      <c r="B568" s="83" t="s">
        <v>87</v>
      </c>
      <c r="C568" s="83" t="s">
        <v>37</v>
      </c>
      <c r="D568" s="83" t="s">
        <v>36</v>
      </c>
      <c r="E568" s="382" t="s">
        <v>374</v>
      </c>
      <c r="F568" s="379" t="s">
        <v>304</v>
      </c>
      <c r="G568" s="83" t="s">
        <v>70</v>
      </c>
      <c r="H568" s="552">
        <v>300</v>
      </c>
      <c r="I568" s="345"/>
      <c r="J568" s="444"/>
    </row>
    <row r="569" spans="1:10" s="44" customFormat="1" ht="14.25">
      <c r="A569" s="300" t="s">
        <v>76</v>
      </c>
      <c r="B569" s="192" t="s">
        <v>87</v>
      </c>
      <c r="C569" s="190" t="s">
        <v>37</v>
      </c>
      <c r="D569" s="190" t="s">
        <v>37</v>
      </c>
      <c r="E569" s="1208"/>
      <c r="F569" s="1209"/>
      <c r="G569" s="189"/>
      <c r="H569" s="553">
        <v>11959.5</v>
      </c>
      <c r="I569" s="232"/>
      <c r="J569" s="431"/>
    </row>
    <row r="570" spans="1:10" s="44" customFormat="1" ht="40.5">
      <c r="A570" s="392" t="s">
        <v>175</v>
      </c>
      <c r="B570" s="155" t="s">
        <v>87</v>
      </c>
      <c r="C570" s="155" t="s">
        <v>37</v>
      </c>
      <c r="D570" s="155" t="s">
        <v>37</v>
      </c>
      <c r="E570" s="371" t="s">
        <v>190</v>
      </c>
      <c r="F570" s="372" t="s">
        <v>78</v>
      </c>
      <c r="G570" s="155"/>
      <c r="H570" s="546">
        <v>11959.5</v>
      </c>
      <c r="I570" s="218"/>
      <c r="J570" s="431"/>
    </row>
    <row r="571" spans="1:10" s="68" customFormat="1" ht="25.5">
      <c r="A571" s="646" t="s">
        <v>400</v>
      </c>
      <c r="B571" s="155" t="s">
        <v>87</v>
      </c>
      <c r="C571" s="155" t="s">
        <v>37</v>
      </c>
      <c r="D571" s="155" t="s">
        <v>37</v>
      </c>
      <c r="E571" s="371" t="s">
        <v>401</v>
      </c>
      <c r="F571" s="372" t="s">
        <v>78</v>
      </c>
      <c r="G571" s="155"/>
      <c r="H571" s="546">
        <v>10562.9</v>
      </c>
      <c r="I571" s="218"/>
      <c r="J571" s="524" t="e">
        <f>I572/H572</f>
        <v>#REF!</v>
      </c>
    </row>
    <row r="572" spans="1:10" s="68" customFormat="1" ht="25.5">
      <c r="A572" s="646" t="s">
        <v>400</v>
      </c>
      <c r="B572" s="155" t="s">
        <v>87</v>
      </c>
      <c r="C572" s="155" t="s">
        <v>37</v>
      </c>
      <c r="D572" s="155" t="s">
        <v>37</v>
      </c>
      <c r="E572" s="371" t="s">
        <v>401</v>
      </c>
      <c r="F572" s="372" t="s">
        <v>78</v>
      </c>
      <c r="G572" s="155"/>
      <c r="H572" s="546">
        <v>10562.9</v>
      </c>
      <c r="I572" s="523" t="e">
        <f>#REF!</f>
        <v>#REF!</v>
      </c>
      <c r="J572" s="429"/>
    </row>
    <row r="573" spans="1:10" s="68" customFormat="1" ht="13.5">
      <c r="A573" s="649" t="s">
        <v>335</v>
      </c>
      <c r="B573" s="155" t="s">
        <v>87</v>
      </c>
      <c r="C573" s="42" t="s">
        <v>37</v>
      </c>
      <c r="D573" s="42" t="s">
        <v>37</v>
      </c>
      <c r="E573" s="371" t="s">
        <v>401</v>
      </c>
      <c r="F573" s="377" t="s">
        <v>187</v>
      </c>
      <c r="G573" s="43"/>
      <c r="H573" s="545">
        <v>8812.8</v>
      </c>
      <c r="I573" s="215"/>
      <c r="J573" s="429"/>
    </row>
    <row r="574" spans="1:10" s="68" customFormat="1" ht="51">
      <c r="A574" s="683" t="s">
        <v>355</v>
      </c>
      <c r="B574" s="155" t="s">
        <v>87</v>
      </c>
      <c r="C574" s="43" t="s">
        <v>37</v>
      </c>
      <c r="D574" s="43" t="s">
        <v>37</v>
      </c>
      <c r="E574" s="382" t="s">
        <v>401</v>
      </c>
      <c r="F574" s="379" t="s">
        <v>187</v>
      </c>
      <c r="G574" s="43" t="s">
        <v>356</v>
      </c>
      <c r="H574" s="547">
        <v>8812.8</v>
      </c>
      <c r="I574" s="215"/>
      <c r="J574" s="429"/>
    </row>
    <row r="575" spans="1:10" s="68" customFormat="1" ht="25.5">
      <c r="A575" s="311" t="s">
        <v>96</v>
      </c>
      <c r="B575" s="155" t="s">
        <v>87</v>
      </c>
      <c r="C575" s="43" t="s">
        <v>37</v>
      </c>
      <c r="D575" s="43" t="s">
        <v>37</v>
      </c>
      <c r="E575" s="382" t="s">
        <v>401</v>
      </c>
      <c r="F575" s="379" t="s">
        <v>187</v>
      </c>
      <c r="G575" s="43" t="s">
        <v>97</v>
      </c>
      <c r="H575" s="547">
        <v>8812.8</v>
      </c>
      <c r="I575" s="215"/>
      <c r="J575" s="429"/>
    </row>
    <row r="576" spans="1:10" s="68" customFormat="1" ht="27">
      <c r="A576" s="310" t="s">
        <v>188</v>
      </c>
      <c r="B576" s="155" t="s">
        <v>87</v>
      </c>
      <c r="C576" s="42" t="s">
        <v>37</v>
      </c>
      <c r="D576" s="42" t="s">
        <v>37</v>
      </c>
      <c r="E576" s="371" t="s">
        <v>401</v>
      </c>
      <c r="F576" s="377" t="s">
        <v>189</v>
      </c>
      <c r="G576" s="43"/>
      <c r="H576" s="545">
        <v>1305.1</v>
      </c>
      <c r="I576" s="215"/>
      <c r="J576" s="429"/>
    </row>
    <row r="577" spans="1:10" s="23" customFormat="1" ht="13.5">
      <c r="A577" s="648" t="s">
        <v>353</v>
      </c>
      <c r="B577" s="43" t="s">
        <v>87</v>
      </c>
      <c r="C577" s="43" t="s">
        <v>37</v>
      </c>
      <c r="D577" s="43" t="s">
        <v>37</v>
      </c>
      <c r="E577" s="382" t="s">
        <v>401</v>
      </c>
      <c r="F577" s="379" t="s">
        <v>189</v>
      </c>
      <c r="G577" s="43" t="s">
        <v>354</v>
      </c>
      <c r="H577" s="547">
        <v>1165.1</v>
      </c>
      <c r="I577" s="215"/>
      <c r="J577" s="425"/>
    </row>
    <row r="578" spans="1:10" s="23" customFormat="1" ht="25.5">
      <c r="A578" s="690" t="s">
        <v>98</v>
      </c>
      <c r="B578" s="155" t="s">
        <v>87</v>
      </c>
      <c r="C578" s="43" t="s">
        <v>37</v>
      </c>
      <c r="D578" s="43" t="s">
        <v>37</v>
      </c>
      <c r="E578" s="382" t="s">
        <v>401</v>
      </c>
      <c r="F578" s="379" t="s">
        <v>189</v>
      </c>
      <c r="G578" s="43" t="s">
        <v>99</v>
      </c>
      <c r="H578" s="547">
        <v>1165.1</v>
      </c>
      <c r="I578" s="216"/>
      <c r="J578" s="425"/>
    </row>
    <row r="579" spans="1:10" s="23" customFormat="1" ht="12.75">
      <c r="A579" s="688" t="s">
        <v>357</v>
      </c>
      <c r="B579" s="155" t="s">
        <v>87</v>
      </c>
      <c r="C579" s="30" t="s">
        <v>37</v>
      </c>
      <c r="D579" s="30" t="s">
        <v>37</v>
      </c>
      <c r="E579" s="382" t="s">
        <v>401</v>
      </c>
      <c r="F579" s="379" t="s">
        <v>189</v>
      </c>
      <c r="G579" s="43" t="s">
        <v>358</v>
      </c>
      <c r="H579" s="547">
        <v>140</v>
      </c>
      <c r="I579" s="216"/>
      <c r="J579" s="425"/>
    </row>
    <row r="580" spans="1:10" s="23" customFormat="1" ht="12.75">
      <c r="A580" s="689" t="s">
        <v>65</v>
      </c>
      <c r="B580" s="155" t="s">
        <v>87</v>
      </c>
      <c r="C580" s="30" t="s">
        <v>37</v>
      </c>
      <c r="D580" s="30" t="s">
        <v>37</v>
      </c>
      <c r="E580" s="382" t="s">
        <v>401</v>
      </c>
      <c r="F580" s="379" t="s">
        <v>189</v>
      </c>
      <c r="G580" s="43" t="s">
        <v>66</v>
      </c>
      <c r="H580" s="547">
        <v>140</v>
      </c>
      <c r="I580" s="216"/>
      <c r="J580" s="425"/>
    </row>
    <row r="581" spans="1:10" s="23" customFormat="1" ht="13.5">
      <c r="A581" s="310" t="s">
        <v>345</v>
      </c>
      <c r="B581" s="155" t="s">
        <v>87</v>
      </c>
      <c r="C581" s="42" t="s">
        <v>37</v>
      </c>
      <c r="D581" s="42" t="s">
        <v>37</v>
      </c>
      <c r="E581" s="371" t="s">
        <v>401</v>
      </c>
      <c r="F581" s="377" t="s">
        <v>216</v>
      </c>
      <c r="G581" s="43"/>
      <c r="H581" s="545">
        <v>445</v>
      </c>
      <c r="I581" s="216"/>
      <c r="J581" s="425"/>
    </row>
    <row r="582" spans="1:10" s="23" customFormat="1" ht="12.75">
      <c r="A582" s="648" t="s">
        <v>353</v>
      </c>
      <c r="B582" s="43" t="s">
        <v>87</v>
      </c>
      <c r="C582" s="43" t="s">
        <v>37</v>
      </c>
      <c r="D582" s="43" t="s">
        <v>37</v>
      </c>
      <c r="E582" s="382" t="s">
        <v>401</v>
      </c>
      <c r="F582" s="379" t="s">
        <v>216</v>
      </c>
      <c r="G582" s="43" t="s">
        <v>354</v>
      </c>
      <c r="H582" s="547">
        <v>445</v>
      </c>
      <c r="I582" s="216"/>
      <c r="J582" s="425"/>
    </row>
    <row r="583" spans="1:10" s="346" customFormat="1" ht="25.5">
      <c r="A583" s="311" t="s">
        <v>98</v>
      </c>
      <c r="B583" s="155" t="s">
        <v>87</v>
      </c>
      <c r="C583" s="43" t="s">
        <v>37</v>
      </c>
      <c r="D583" s="43" t="s">
        <v>37</v>
      </c>
      <c r="E583" s="382" t="s">
        <v>401</v>
      </c>
      <c r="F583" s="379" t="s">
        <v>216</v>
      </c>
      <c r="G583" s="43" t="s">
        <v>99</v>
      </c>
      <c r="H583" s="547">
        <v>445</v>
      </c>
      <c r="I583" s="216"/>
      <c r="J583" s="430"/>
    </row>
    <row r="584" spans="1:10" s="346" customFormat="1" ht="27">
      <c r="A584" s="310" t="s">
        <v>131</v>
      </c>
      <c r="B584" s="155" t="s">
        <v>87</v>
      </c>
      <c r="C584" s="155" t="s">
        <v>37</v>
      </c>
      <c r="D584" s="155" t="s">
        <v>37</v>
      </c>
      <c r="E584" s="373" t="s">
        <v>403</v>
      </c>
      <c r="F584" s="374" t="s">
        <v>78</v>
      </c>
      <c r="G584" s="42"/>
      <c r="H584" s="545">
        <v>1396.6</v>
      </c>
      <c r="I584" s="400"/>
      <c r="J584" s="430"/>
    </row>
    <row r="585" spans="1:10" s="346" customFormat="1" ht="13.5">
      <c r="A585" s="649" t="s">
        <v>335</v>
      </c>
      <c r="B585" s="155" t="s">
        <v>87</v>
      </c>
      <c r="C585" s="42" t="s">
        <v>37</v>
      </c>
      <c r="D585" s="42" t="s">
        <v>37</v>
      </c>
      <c r="E585" s="373" t="s">
        <v>403</v>
      </c>
      <c r="F585" s="377" t="s">
        <v>187</v>
      </c>
      <c r="G585" s="42"/>
      <c r="H585" s="545">
        <v>1386.6</v>
      </c>
      <c r="I585" s="400"/>
      <c r="J585" s="430"/>
    </row>
    <row r="586" spans="1:10" s="23" customFormat="1" ht="51">
      <c r="A586" s="683" t="s">
        <v>355</v>
      </c>
      <c r="B586" s="155" t="s">
        <v>87</v>
      </c>
      <c r="C586" s="43" t="s">
        <v>37</v>
      </c>
      <c r="D586" s="43" t="s">
        <v>37</v>
      </c>
      <c r="E586" s="382" t="s">
        <v>403</v>
      </c>
      <c r="F586" s="379" t="s">
        <v>187</v>
      </c>
      <c r="G586" s="43" t="s">
        <v>356</v>
      </c>
      <c r="H586" s="547">
        <v>1386.6</v>
      </c>
      <c r="I586" s="400"/>
      <c r="J586" s="425"/>
    </row>
    <row r="587" spans="1:10" s="49" customFormat="1" ht="25.5">
      <c r="A587" s="311" t="s">
        <v>96</v>
      </c>
      <c r="B587" s="155" t="s">
        <v>87</v>
      </c>
      <c r="C587" s="43" t="s">
        <v>37</v>
      </c>
      <c r="D587" s="43" t="s">
        <v>37</v>
      </c>
      <c r="E587" s="382" t="s">
        <v>403</v>
      </c>
      <c r="F587" s="379" t="s">
        <v>187</v>
      </c>
      <c r="G587" s="43" t="s">
        <v>97</v>
      </c>
      <c r="H587" s="547">
        <v>1386.6</v>
      </c>
      <c r="I587" s="216"/>
      <c r="J587" s="429"/>
    </row>
    <row r="588" spans="1:10" s="49" customFormat="1" ht="27">
      <c r="A588" s="310" t="s">
        <v>188</v>
      </c>
      <c r="B588" s="155" t="s">
        <v>87</v>
      </c>
      <c r="C588" s="42" t="s">
        <v>37</v>
      </c>
      <c r="D588" s="42" t="s">
        <v>37</v>
      </c>
      <c r="E588" s="373" t="s">
        <v>403</v>
      </c>
      <c r="F588" s="377" t="s">
        <v>189</v>
      </c>
      <c r="G588" s="42"/>
      <c r="H588" s="545">
        <v>10</v>
      </c>
      <c r="I588" s="215"/>
      <c r="J588" s="429"/>
    </row>
    <row r="589" spans="1:10" s="23" customFormat="1" ht="13.5">
      <c r="A589" s="648" t="s">
        <v>353</v>
      </c>
      <c r="B589" s="43" t="s">
        <v>87</v>
      </c>
      <c r="C589" s="43" t="s">
        <v>37</v>
      </c>
      <c r="D589" s="43" t="s">
        <v>37</v>
      </c>
      <c r="E589" s="382" t="s">
        <v>403</v>
      </c>
      <c r="F589" s="379" t="s">
        <v>189</v>
      </c>
      <c r="G589" s="43" t="s">
        <v>354</v>
      </c>
      <c r="H589" s="547">
        <v>10</v>
      </c>
      <c r="I589" s="215"/>
      <c r="J589" s="425"/>
    </row>
    <row r="590" spans="1:10" s="23" customFormat="1" ht="25.5">
      <c r="A590" s="690" t="s">
        <v>98</v>
      </c>
      <c r="B590" s="155" t="s">
        <v>87</v>
      </c>
      <c r="C590" s="43" t="s">
        <v>37</v>
      </c>
      <c r="D590" s="43" t="s">
        <v>37</v>
      </c>
      <c r="E590" s="382" t="s">
        <v>403</v>
      </c>
      <c r="F590" s="379" t="s">
        <v>189</v>
      </c>
      <c r="G590" s="43" t="s">
        <v>99</v>
      </c>
      <c r="H590" s="547">
        <v>10</v>
      </c>
      <c r="I590" s="216"/>
      <c r="J590" s="426"/>
    </row>
    <row r="591" spans="1:10" s="23" customFormat="1" ht="14.25">
      <c r="A591" s="327" t="s">
        <v>56</v>
      </c>
      <c r="B591" s="184" t="s">
        <v>87</v>
      </c>
      <c r="C591" s="184" t="s">
        <v>39</v>
      </c>
      <c r="D591" s="185"/>
      <c r="E591" s="1178"/>
      <c r="F591" s="1179"/>
      <c r="G591" s="185"/>
      <c r="H591" s="555">
        <v>4186.25</v>
      </c>
      <c r="I591" s="222"/>
      <c r="J591" s="426"/>
    </row>
    <row r="592" spans="1:10" s="23" customFormat="1" ht="42.75" customHeight="1">
      <c r="A592" s="300" t="s">
        <v>57</v>
      </c>
      <c r="B592" s="192" t="s">
        <v>87</v>
      </c>
      <c r="C592" s="190" t="s">
        <v>39</v>
      </c>
      <c r="D592" s="190" t="s">
        <v>37</v>
      </c>
      <c r="E592" s="1208"/>
      <c r="F592" s="1209"/>
      <c r="G592" s="189"/>
      <c r="H592" s="553">
        <v>4186.25</v>
      </c>
      <c r="I592" s="222"/>
      <c r="J592" s="426"/>
    </row>
    <row r="593" spans="1:10" s="23" customFormat="1" ht="51">
      <c r="A593" s="535" t="s">
        <v>247</v>
      </c>
      <c r="B593" s="536">
        <v>704</v>
      </c>
      <c r="C593" s="475" t="s">
        <v>39</v>
      </c>
      <c r="D593" s="475" t="s">
        <v>37</v>
      </c>
      <c r="E593" s="375" t="s">
        <v>194</v>
      </c>
      <c r="F593" s="176" t="s">
        <v>78</v>
      </c>
      <c r="G593" s="167"/>
      <c r="H593" s="551">
        <v>4186.25</v>
      </c>
      <c r="I593" s="222"/>
      <c r="J593" s="426"/>
    </row>
    <row r="594" spans="1:10" s="23" customFormat="1" ht="40.5">
      <c r="A594" s="308" t="s">
        <v>633</v>
      </c>
      <c r="B594" s="537">
        <v>704</v>
      </c>
      <c r="C594" s="25" t="s">
        <v>39</v>
      </c>
      <c r="D594" s="25" t="s">
        <v>37</v>
      </c>
      <c r="E594" s="376" t="s">
        <v>634</v>
      </c>
      <c r="F594" s="377" t="s">
        <v>78</v>
      </c>
      <c r="G594" s="167"/>
      <c r="H594" s="551">
        <v>1900</v>
      </c>
      <c r="I594" s="222"/>
      <c r="J594" s="426"/>
    </row>
    <row r="595" spans="1:10" s="23" customFormat="1" ht="40.5">
      <c r="A595" s="308" t="s">
        <v>579</v>
      </c>
      <c r="B595" s="12">
        <v>704</v>
      </c>
      <c r="C595" s="30" t="s">
        <v>39</v>
      </c>
      <c r="D595" s="30" t="s">
        <v>37</v>
      </c>
      <c r="E595" s="376" t="s">
        <v>634</v>
      </c>
      <c r="F595" s="377" t="s">
        <v>182</v>
      </c>
      <c r="G595" s="167"/>
      <c r="H595" s="551">
        <v>1900</v>
      </c>
      <c r="I595" s="222"/>
      <c r="J595" s="426"/>
    </row>
    <row r="596" spans="1:10" s="23" customFormat="1" ht="12.75">
      <c r="A596" s="648" t="s">
        <v>353</v>
      </c>
      <c r="B596" s="12">
        <v>704</v>
      </c>
      <c r="C596" s="30" t="s">
        <v>39</v>
      </c>
      <c r="D596" s="30" t="s">
        <v>37</v>
      </c>
      <c r="E596" s="378" t="s">
        <v>634</v>
      </c>
      <c r="F596" s="379" t="s">
        <v>182</v>
      </c>
      <c r="G596" s="57" t="s">
        <v>354</v>
      </c>
      <c r="H596" s="552">
        <v>1900</v>
      </c>
      <c r="I596" s="222"/>
      <c r="J596" s="426"/>
    </row>
    <row r="597" spans="1:10" s="23" customFormat="1" ht="25.5">
      <c r="A597" s="311" t="s">
        <v>98</v>
      </c>
      <c r="B597" s="12">
        <v>704</v>
      </c>
      <c r="C597" s="30" t="s">
        <v>39</v>
      </c>
      <c r="D597" s="30" t="s">
        <v>37</v>
      </c>
      <c r="E597" s="378" t="s">
        <v>634</v>
      </c>
      <c r="F597" s="379" t="s">
        <v>182</v>
      </c>
      <c r="G597" s="57" t="s">
        <v>99</v>
      </c>
      <c r="H597" s="552">
        <v>1900</v>
      </c>
      <c r="I597" s="222"/>
      <c r="J597" s="426"/>
    </row>
    <row r="598" spans="1:10" s="23" customFormat="1" ht="40.5">
      <c r="A598" s="308" t="s">
        <v>579</v>
      </c>
      <c r="B598" s="12">
        <v>704</v>
      </c>
      <c r="C598" s="30" t="s">
        <v>39</v>
      </c>
      <c r="D598" s="30" t="s">
        <v>37</v>
      </c>
      <c r="E598" s="376" t="s">
        <v>634</v>
      </c>
      <c r="F598" s="377" t="s">
        <v>653</v>
      </c>
      <c r="G598" s="167"/>
      <c r="H598" s="551">
        <v>492.25</v>
      </c>
      <c r="I598" s="222"/>
      <c r="J598" s="426"/>
    </row>
    <row r="599" spans="1:10" s="23" customFormat="1" ht="12.75">
      <c r="A599" s="648" t="s">
        <v>353</v>
      </c>
      <c r="B599" s="12">
        <v>704</v>
      </c>
      <c r="C599" s="30" t="s">
        <v>39</v>
      </c>
      <c r="D599" s="30" t="s">
        <v>37</v>
      </c>
      <c r="E599" s="378" t="s">
        <v>634</v>
      </c>
      <c r="F599" s="379" t="s">
        <v>653</v>
      </c>
      <c r="G599" s="57" t="s">
        <v>354</v>
      </c>
      <c r="H599" s="552">
        <v>492.25</v>
      </c>
      <c r="I599" s="222"/>
      <c r="J599" s="426"/>
    </row>
    <row r="600" spans="1:10" s="23" customFormat="1" ht="25.5">
      <c r="A600" s="311" t="s">
        <v>98</v>
      </c>
      <c r="B600" s="12">
        <v>704</v>
      </c>
      <c r="C600" s="30" t="s">
        <v>39</v>
      </c>
      <c r="D600" s="30" t="s">
        <v>37</v>
      </c>
      <c r="E600" s="378" t="s">
        <v>634</v>
      </c>
      <c r="F600" s="379" t="s">
        <v>653</v>
      </c>
      <c r="G600" s="57" t="s">
        <v>99</v>
      </c>
      <c r="H600" s="552">
        <v>492.25</v>
      </c>
      <c r="I600" s="222"/>
      <c r="J600" s="426"/>
    </row>
    <row r="601" spans="1:10" s="23" customFormat="1" ht="40.5">
      <c r="A601" s="308" t="s">
        <v>284</v>
      </c>
      <c r="B601" s="537">
        <v>704</v>
      </c>
      <c r="C601" s="25" t="s">
        <v>39</v>
      </c>
      <c r="D601" s="25" t="s">
        <v>37</v>
      </c>
      <c r="E601" s="376" t="s">
        <v>553</v>
      </c>
      <c r="F601" s="377" t="s">
        <v>78</v>
      </c>
      <c r="G601" s="55"/>
      <c r="H601" s="548">
        <v>1794</v>
      </c>
      <c r="I601" s="222"/>
      <c r="J601" s="426"/>
    </row>
    <row r="602" spans="1:10" s="23" customFormat="1" ht="40.5">
      <c r="A602" s="308" t="s">
        <v>579</v>
      </c>
      <c r="B602" s="537">
        <v>704</v>
      </c>
      <c r="C602" s="25" t="s">
        <v>39</v>
      </c>
      <c r="D602" s="25" t="s">
        <v>37</v>
      </c>
      <c r="E602" s="376" t="s">
        <v>553</v>
      </c>
      <c r="F602" s="377" t="s">
        <v>182</v>
      </c>
      <c r="G602" s="55"/>
      <c r="H602" s="548">
        <v>1502</v>
      </c>
      <c r="I602" s="222"/>
      <c r="J602" s="426"/>
    </row>
    <row r="603" spans="1:10" s="41" customFormat="1" ht="12.75">
      <c r="A603" s="648" t="s">
        <v>353</v>
      </c>
      <c r="B603" s="12">
        <v>704</v>
      </c>
      <c r="C603" s="30" t="s">
        <v>39</v>
      </c>
      <c r="D603" s="30" t="s">
        <v>37</v>
      </c>
      <c r="E603" s="378" t="s">
        <v>553</v>
      </c>
      <c r="F603" s="379" t="s">
        <v>182</v>
      </c>
      <c r="G603" s="57" t="s">
        <v>354</v>
      </c>
      <c r="H603" s="552">
        <v>1502</v>
      </c>
      <c r="I603" s="222"/>
      <c r="J603" s="428" t="e">
        <f>I604/H610</f>
        <v>#REF!</v>
      </c>
    </row>
    <row r="604" spans="1:10" s="23" customFormat="1" ht="25.5">
      <c r="A604" s="311" t="s">
        <v>98</v>
      </c>
      <c r="B604" s="12">
        <v>704</v>
      </c>
      <c r="C604" s="30" t="s">
        <v>39</v>
      </c>
      <c r="D604" s="30" t="s">
        <v>37</v>
      </c>
      <c r="E604" s="378" t="s">
        <v>553</v>
      </c>
      <c r="F604" s="379" t="s">
        <v>182</v>
      </c>
      <c r="G604" s="57" t="s">
        <v>99</v>
      </c>
      <c r="H604" s="552">
        <v>1502</v>
      </c>
      <c r="I604" s="217" t="e">
        <f>#REF!+#REF!+#REF!+#REF!+#REF!</f>
        <v>#REF!</v>
      </c>
      <c r="J604" s="426"/>
    </row>
    <row r="605" spans="1:10" s="23" customFormat="1" ht="40.5">
      <c r="A605" s="308" t="s">
        <v>378</v>
      </c>
      <c r="B605" s="537">
        <v>704</v>
      </c>
      <c r="C605" s="25" t="s">
        <v>39</v>
      </c>
      <c r="D605" s="25" t="s">
        <v>37</v>
      </c>
      <c r="E605" s="376" t="s">
        <v>553</v>
      </c>
      <c r="F605" s="377" t="s">
        <v>185</v>
      </c>
      <c r="G605" s="55"/>
      <c r="H605" s="548">
        <v>292</v>
      </c>
      <c r="I605" s="222"/>
      <c r="J605" s="426"/>
    </row>
    <row r="606" spans="1:10" s="23" customFormat="1" ht="12.75">
      <c r="A606" s="648" t="s">
        <v>353</v>
      </c>
      <c r="B606" s="12">
        <v>704</v>
      </c>
      <c r="C606" s="30" t="s">
        <v>39</v>
      </c>
      <c r="D606" s="30" t="s">
        <v>37</v>
      </c>
      <c r="E606" s="378" t="s">
        <v>553</v>
      </c>
      <c r="F606" s="379" t="s">
        <v>185</v>
      </c>
      <c r="G606" s="57" t="s">
        <v>354</v>
      </c>
      <c r="H606" s="552">
        <v>292</v>
      </c>
      <c r="I606" s="222"/>
      <c r="J606" s="426"/>
    </row>
    <row r="607" spans="1:10" s="78" customFormat="1" ht="25.5">
      <c r="A607" s="311" t="s">
        <v>98</v>
      </c>
      <c r="B607" s="12">
        <v>704</v>
      </c>
      <c r="C607" s="30" t="s">
        <v>39</v>
      </c>
      <c r="D607" s="30" t="s">
        <v>37</v>
      </c>
      <c r="E607" s="378" t="s">
        <v>553</v>
      </c>
      <c r="F607" s="379" t="s">
        <v>185</v>
      </c>
      <c r="G607" s="57" t="s">
        <v>99</v>
      </c>
      <c r="H607" s="552">
        <v>292</v>
      </c>
      <c r="I607" s="222"/>
      <c r="J607" s="451" t="e">
        <f>I608/#REF!</f>
        <v>#REF!</v>
      </c>
    </row>
    <row r="608" spans="1:10" s="78" customFormat="1" ht="30">
      <c r="A608" s="349" t="s">
        <v>176</v>
      </c>
      <c r="B608" s="350" t="s">
        <v>105</v>
      </c>
      <c r="C608" s="351"/>
      <c r="D608" s="351"/>
      <c r="E608" s="1226"/>
      <c r="F608" s="1227"/>
      <c r="G608" s="351"/>
      <c r="H608" s="563">
        <v>170716.44669999997</v>
      </c>
      <c r="I608" s="234" t="e">
        <f>#REF!+I609</f>
        <v>#REF!</v>
      </c>
      <c r="J608" s="451" t="e">
        <f>I609/#REF!</f>
        <v>#REF!</v>
      </c>
    </row>
    <row r="609" spans="1:10" s="76" customFormat="1" ht="14.25">
      <c r="A609" s="296" t="s">
        <v>8</v>
      </c>
      <c r="B609" s="243" t="s">
        <v>105</v>
      </c>
      <c r="C609" s="243" t="s">
        <v>35</v>
      </c>
      <c r="D609" s="191"/>
      <c r="E609" s="1178"/>
      <c r="F609" s="1179"/>
      <c r="G609" s="46"/>
      <c r="H609" s="543">
        <v>20</v>
      </c>
      <c r="I609" s="234" t="e">
        <f>#REF!+#REF!+#REF!</f>
        <v>#REF!</v>
      </c>
      <c r="J609" s="452"/>
    </row>
    <row r="610" spans="1:10" s="90" customFormat="1" ht="14.25">
      <c r="A610" s="307" t="s">
        <v>13</v>
      </c>
      <c r="B610" s="87">
        <v>705</v>
      </c>
      <c r="C610" s="34" t="s">
        <v>35</v>
      </c>
      <c r="D610" s="34" t="s">
        <v>48</v>
      </c>
      <c r="E610" s="1208"/>
      <c r="F610" s="1209"/>
      <c r="G610" s="34"/>
      <c r="H610" s="544">
        <v>20</v>
      </c>
      <c r="I610" s="240"/>
      <c r="J610" s="454"/>
    </row>
    <row r="611" spans="1:10" s="76" customFormat="1" ht="40.5">
      <c r="A611" s="392" t="s">
        <v>175</v>
      </c>
      <c r="B611" s="401">
        <v>705</v>
      </c>
      <c r="C611" s="42" t="s">
        <v>35</v>
      </c>
      <c r="D611" s="42" t="s">
        <v>48</v>
      </c>
      <c r="E611" s="383" t="s">
        <v>190</v>
      </c>
      <c r="F611" s="281" t="s">
        <v>78</v>
      </c>
      <c r="G611" s="155"/>
      <c r="H611" s="546">
        <v>20</v>
      </c>
      <c r="I611" s="236"/>
      <c r="J611" s="453" t="e">
        <f>I612/#REF!</f>
        <v>#REF!</v>
      </c>
    </row>
    <row r="612" spans="1:10" s="76" customFormat="1" ht="13.5">
      <c r="A612" s="392" t="s">
        <v>234</v>
      </c>
      <c r="B612" s="401">
        <v>705</v>
      </c>
      <c r="C612" s="42" t="s">
        <v>35</v>
      </c>
      <c r="D612" s="42" t="s">
        <v>48</v>
      </c>
      <c r="E612" s="383" t="s">
        <v>406</v>
      </c>
      <c r="F612" s="281" t="s">
        <v>78</v>
      </c>
      <c r="G612" s="42"/>
      <c r="H612" s="545">
        <v>20</v>
      </c>
      <c r="I612" s="239" t="e">
        <f>I615</f>
        <v>#REF!</v>
      </c>
      <c r="J612" s="453"/>
    </row>
    <row r="613" spans="1:10" s="76" customFormat="1" ht="13.5">
      <c r="A613" s="676" t="s">
        <v>337</v>
      </c>
      <c r="B613" s="401">
        <v>705</v>
      </c>
      <c r="C613" s="42" t="s">
        <v>35</v>
      </c>
      <c r="D613" s="42" t="s">
        <v>48</v>
      </c>
      <c r="E613" s="383" t="s">
        <v>406</v>
      </c>
      <c r="F613" s="281" t="s">
        <v>222</v>
      </c>
      <c r="G613" s="42"/>
      <c r="H613" s="545">
        <v>20</v>
      </c>
      <c r="I613" s="239"/>
      <c r="J613" s="453"/>
    </row>
    <row r="614" spans="1:10" s="78" customFormat="1" ht="38.25" hidden="1">
      <c r="A614" s="683" t="s">
        <v>355</v>
      </c>
      <c r="B614" s="402">
        <v>705</v>
      </c>
      <c r="C614" s="43" t="s">
        <v>35</v>
      </c>
      <c r="D614" s="43" t="s">
        <v>48</v>
      </c>
      <c r="E614" s="378" t="s">
        <v>406</v>
      </c>
      <c r="F614" s="379" t="s">
        <v>222</v>
      </c>
      <c r="G614" s="43" t="s">
        <v>356</v>
      </c>
      <c r="H614" s="547">
        <v>0</v>
      </c>
      <c r="I614" s="239"/>
      <c r="J614" s="451" t="e">
        <f>I615/#REF!</f>
        <v>#REF!</v>
      </c>
    </row>
    <row r="615" spans="1:10" s="78" customFormat="1" ht="12.75" hidden="1">
      <c r="A615" s="311" t="s">
        <v>96</v>
      </c>
      <c r="B615" s="402">
        <v>705</v>
      </c>
      <c r="C615" s="43" t="s">
        <v>35</v>
      </c>
      <c r="D615" s="43" t="s">
        <v>48</v>
      </c>
      <c r="E615" s="378" t="s">
        <v>406</v>
      </c>
      <c r="F615" s="379" t="s">
        <v>222</v>
      </c>
      <c r="G615" s="43" t="s">
        <v>97</v>
      </c>
      <c r="H615" s="547">
        <v>0</v>
      </c>
      <c r="I615" s="234" t="e">
        <f>#REF!+#REF!</f>
        <v>#REF!</v>
      </c>
      <c r="J615" s="451"/>
    </row>
    <row r="616" spans="1:10" s="78" customFormat="1" ht="12.75">
      <c r="A616" s="648" t="s">
        <v>353</v>
      </c>
      <c r="B616" s="402">
        <v>705</v>
      </c>
      <c r="C616" s="43" t="s">
        <v>35</v>
      </c>
      <c r="D616" s="43" t="s">
        <v>48</v>
      </c>
      <c r="E616" s="378" t="s">
        <v>406</v>
      </c>
      <c r="F616" s="379" t="s">
        <v>222</v>
      </c>
      <c r="G616" s="43" t="s">
        <v>354</v>
      </c>
      <c r="H616" s="547">
        <v>20</v>
      </c>
      <c r="I616" s="234"/>
      <c r="J616" s="451"/>
    </row>
    <row r="617" spans="1:10" s="79" customFormat="1" ht="25.5">
      <c r="A617" s="311" t="s">
        <v>98</v>
      </c>
      <c r="B617" s="402">
        <v>705</v>
      </c>
      <c r="C617" s="43" t="s">
        <v>35</v>
      </c>
      <c r="D617" s="43" t="s">
        <v>48</v>
      </c>
      <c r="E617" s="378" t="s">
        <v>406</v>
      </c>
      <c r="F617" s="379" t="s">
        <v>222</v>
      </c>
      <c r="G617" s="43" t="s">
        <v>99</v>
      </c>
      <c r="H617" s="547">
        <v>20</v>
      </c>
      <c r="I617" s="234"/>
      <c r="J617" s="445"/>
    </row>
    <row r="618" spans="1:10" s="68" customFormat="1" ht="28.5">
      <c r="A618" s="585" t="s">
        <v>14</v>
      </c>
      <c r="B618" s="584">
        <v>705</v>
      </c>
      <c r="C618" s="243" t="s">
        <v>36</v>
      </c>
      <c r="D618" s="185"/>
      <c r="E618" s="582"/>
      <c r="F618" s="583"/>
      <c r="G618" s="185"/>
      <c r="H618" s="543">
        <v>10</v>
      </c>
      <c r="I618" s="105"/>
      <c r="J618" s="428" t="e">
        <f>I619/#REF!</f>
        <v>#REF!</v>
      </c>
    </row>
    <row r="619" spans="1:10" s="41" customFormat="1" ht="28.5">
      <c r="A619" s="313" t="s">
        <v>104</v>
      </c>
      <c r="B619" s="299">
        <v>705</v>
      </c>
      <c r="C619" s="190" t="s">
        <v>36</v>
      </c>
      <c r="D619" s="190" t="s">
        <v>45</v>
      </c>
      <c r="E619" s="1208"/>
      <c r="F619" s="1209"/>
      <c r="G619" s="189"/>
      <c r="H619" s="553">
        <v>10</v>
      </c>
      <c r="I619" s="217" t="e">
        <f>#REF!</f>
        <v>#REF!</v>
      </c>
      <c r="J619" s="431"/>
    </row>
    <row r="620" spans="1:10" s="41" customFormat="1" ht="40.5">
      <c r="A620" s="290" t="s">
        <v>219</v>
      </c>
      <c r="B620" s="533">
        <v>705</v>
      </c>
      <c r="C620" s="55" t="s">
        <v>36</v>
      </c>
      <c r="D620" s="55" t="s">
        <v>45</v>
      </c>
      <c r="E620" s="373" t="s">
        <v>207</v>
      </c>
      <c r="F620" s="374" t="s">
        <v>78</v>
      </c>
      <c r="G620" s="83"/>
      <c r="H620" s="551">
        <v>10</v>
      </c>
      <c r="I620" s="218"/>
      <c r="J620" s="431"/>
    </row>
    <row r="621" spans="1:10" s="41" customFormat="1" ht="13.5">
      <c r="A621" s="290" t="s">
        <v>237</v>
      </c>
      <c r="B621" s="533">
        <v>705</v>
      </c>
      <c r="C621" s="55" t="s">
        <v>36</v>
      </c>
      <c r="D621" s="55" t="s">
        <v>45</v>
      </c>
      <c r="E621" s="373" t="s">
        <v>221</v>
      </c>
      <c r="F621" s="374" t="s">
        <v>78</v>
      </c>
      <c r="G621" s="55"/>
      <c r="H621" s="548">
        <v>10</v>
      </c>
      <c r="I621" s="218"/>
      <c r="J621" s="431"/>
    </row>
    <row r="622" spans="1:10" s="41" customFormat="1" ht="13.5">
      <c r="A622" s="676" t="s">
        <v>337</v>
      </c>
      <c r="B622" s="533">
        <v>705</v>
      </c>
      <c r="C622" s="55" t="s">
        <v>36</v>
      </c>
      <c r="D622" s="55" t="s">
        <v>45</v>
      </c>
      <c r="E622" s="376" t="s">
        <v>221</v>
      </c>
      <c r="F622" s="377" t="s">
        <v>222</v>
      </c>
      <c r="G622" s="55"/>
      <c r="H622" s="548">
        <v>10</v>
      </c>
      <c r="I622" s="218"/>
      <c r="J622" s="431"/>
    </row>
    <row r="623" spans="1:10" s="41" customFormat="1" ht="12.75">
      <c r="A623" s="648" t="s">
        <v>353</v>
      </c>
      <c r="B623" s="534">
        <v>705</v>
      </c>
      <c r="C623" s="57" t="s">
        <v>36</v>
      </c>
      <c r="D623" s="57" t="s">
        <v>45</v>
      </c>
      <c r="E623" s="378" t="s">
        <v>221</v>
      </c>
      <c r="F623" s="379" t="s">
        <v>222</v>
      </c>
      <c r="G623" s="57" t="s">
        <v>354</v>
      </c>
      <c r="H623" s="552">
        <v>10</v>
      </c>
      <c r="I623" s="218"/>
      <c r="J623" s="431"/>
    </row>
    <row r="624" spans="1:10" s="78" customFormat="1" ht="25.5">
      <c r="A624" s="309" t="s">
        <v>98</v>
      </c>
      <c r="B624" s="534">
        <v>705</v>
      </c>
      <c r="C624" s="57" t="s">
        <v>36</v>
      </c>
      <c r="D624" s="57" t="s">
        <v>45</v>
      </c>
      <c r="E624" s="378" t="s">
        <v>221</v>
      </c>
      <c r="F624" s="379" t="s">
        <v>222</v>
      </c>
      <c r="G624" s="57" t="s">
        <v>99</v>
      </c>
      <c r="H624" s="552">
        <v>10</v>
      </c>
      <c r="I624" s="218"/>
      <c r="J624" s="451"/>
    </row>
    <row r="625" spans="1:10" s="78" customFormat="1" ht="14.25">
      <c r="A625" s="59" t="s">
        <v>18</v>
      </c>
      <c r="B625" s="60" t="s">
        <v>105</v>
      </c>
      <c r="C625" s="60" t="s">
        <v>19</v>
      </c>
      <c r="D625" s="60"/>
      <c r="E625" s="1178"/>
      <c r="F625" s="1179"/>
      <c r="G625" s="60"/>
      <c r="H625" s="556">
        <v>139530.9</v>
      </c>
      <c r="I625" s="234"/>
      <c r="J625" s="451"/>
    </row>
    <row r="626" spans="1:10" s="78" customFormat="1" ht="14.25">
      <c r="A626" s="322" t="s">
        <v>20</v>
      </c>
      <c r="B626" s="71" t="s">
        <v>105</v>
      </c>
      <c r="C626" s="71" t="s">
        <v>19</v>
      </c>
      <c r="D626" s="71" t="s">
        <v>35</v>
      </c>
      <c r="E626" s="1208"/>
      <c r="F626" s="1209"/>
      <c r="G626" s="71"/>
      <c r="H626" s="557">
        <v>43844.6</v>
      </c>
      <c r="I626" s="234"/>
      <c r="J626" s="451"/>
    </row>
    <row r="627" spans="1:10" s="78" customFormat="1" ht="25.5">
      <c r="A627" s="315" t="s">
        <v>146</v>
      </c>
      <c r="B627" s="288">
        <v>705</v>
      </c>
      <c r="C627" s="196" t="s">
        <v>19</v>
      </c>
      <c r="D627" s="196" t="s">
        <v>35</v>
      </c>
      <c r="E627" s="371" t="s">
        <v>222</v>
      </c>
      <c r="F627" s="372" t="s">
        <v>78</v>
      </c>
      <c r="G627" s="196"/>
      <c r="H627" s="551">
        <v>43843.799999999996</v>
      </c>
      <c r="I627" s="234"/>
      <c r="J627" s="451"/>
    </row>
    <row r="628" spans="1:10" s="78" customFormat="1" ht="25.5">
      <c r="A628" s="315" t="s">
        <v>321</v>
      </c>
      <c r="B628" s="167" t="s">
        <v>105</v>
      </c>
      <c r="C628" s="167" t="s">
        <v>19</v>
      </c>
      <c r="D628" s="167" t="s">
        <v>35</v>
      </c>
      <c r="E628" s="371" t="s">
        <v>445</v>
      </c>
      <c r="F628" s="372" t="s">
        <v>78</v>
      </c>
      <c r="G628" s="196"/>
      <c r="H628" s="551">
        <v>41319.5</v>
      </c>
      <c r="I628" s="234"/>
      <c r="J628" s="451"/>
    </row>
    <row r="629" spans="1:10" s="78" customFormat="1" ht="25.5">
      <c r="A629" s="315" t="s">
        <v>380</v>
      </c>
      <c r="B629" s="167" t="s">
        <v>105</v>
      </c>
      <c r="C629" s="167" t="s">
        <v>19</v>
      </c>
      <c r="D629" s="167" t="s">
        <v>35</v>
      </c>
      <c r="E629" s="371" t="s">
        <v>446</v>
      </c>
      <c r="F629" s="372" t="s">
        <v>78</v>
      </c>
      <c r="G629" s="196"/>
      <c r="H629" s="551">
        <v>18766.25</v>
      </c>
      <c r="I629" s="234"/>
      <c r="J629" s="451"/>
    </row>
    <row r="630" spans="1:10" s="78" customFormat="1" ht="13.5">
      <c r="A630" s="676" t="s">
        <v>337</v>
      </c>
      <c r="B630" s="167" t="s">
        <v>105</v>
      </c>
      <c r="C630" s="167" t="s">
        <v>19</v>
      </c>
      <c r="D630" s="167" t="s">
        <v>35</v>
      </c>
      <c r="E630" s="371" t="s">
        <v>446</v>
      </c>
      <c r="F630" s="372" t="s">
        <v>222</v>
      </c>
      <c r="G630" s="196"/>
      <c r="H630" s="551">
        <v>2268</v>
      </c>
      <c r="I630" s="234"/>
      <c r="J630" s="451"/>
    </row>
    <row r="631" spans="1:10" s="78" customFormat="1" ht="13.5">
      <c r="A631" s="329" t="s">
        <v>571</v>
      </c>
      <c r="B631" s="55" t="s">
        <v>105</v>
      </c>
      <c r="C631" s="55" t="s">
        <v>19</v>
      </c>
      <c r="D631" s="55" t="s">
        <v>35</v>
      </c>
      <c r="E631" s="373" t="s">
        <v>446</v>
      </c>
      <c r="F631" s="374" t="s">
        <v>381</v>
      </c>
      <c r="G631" s="55"/>
      <c r="H631" s="548">
        <v>2268</v>
      </c>
      <c r="I631" s="234"/>
      <c r="J631" s="451"/>
    </row>
    <row r="632" spans="1:10" s="78" customFormat="1" ht="25.5">
      <c r="A632" s="719" t="s">
        <v>361</v>
      </c>
      <c r="B632" s="195">
        <v>705</v>
      </c>
      <c r="C632" s="57" t="s">
        <v>19</v>
      </c>
      <c r="D632" s="57" t="s">
        <v>35</v>
      </c>
      <c r="E632" s="382" t="s">
        <v>446</v>
      </c>
      <c r="F632" s="379" t="s">
        <v>381</v>
      </c>
      <c r="G632" s="57" t="s">
        <v>362</v>
      </c>
      <c r="H632" s="552">
        <v>2268</v>
      </c>
      <c r="I632" s="234"/>
      <c r="J632" s="451"/>
    </row>
    <row r="633" spans="1:10" s="78" customFormat="1" ht="12.75">
      <c r="A633" s="330" t="s">
        <v>108</v>
      </c>
      <c r="B633" s="195">
        <v>705</v>
      </c>
      <c r="C633" s="57" t="s">
        <v>19</v>
      </c>
      <c r="D633" s="57" t="s">
        <v>35</v>
      </c>
      <c r="E633" s="382" t="s">
        <v>446</v>
      </c>
      <c r="F633" s="379" t="s">
        <v>381</v>
      </c>
      <c r="G633" s="83" t="s">
        <v>109</v>
      </c>
      <c r="H633" s="552">
        <v>2268</v>
      </c>
      <c r="I633" s="234"/>
      <c r="J633" s="451"/>
    </row>
    <row r="634" spans="1:10" s="78" customFormat="1" ht="13.5">
      <c r="A634" s="310" t="s">
        <v>382</v>
      </c>
      <c r="B634" s="55" t="s">
        <v>105</v>
      </c>
      <c r="C634" s="55" t="s">
        <v>19</v>
      </c>
      <c r="D634" s="55" t="s">
        <v>35</v>
      </c>
      <c r="E634" s="373" t="s">
        <v>446</v>
      </c>
      <c r="F634" s="377" t="s">
        <v>216</v>
      </c>
      <c r="G634" s="43"/>
      <c r="H634" s="545">
        <v>3339.45</v>
      </c>
      <c r="I634" s="234"/>
      <c r="J634" s="451"/>
    </row>
    <row r="635" spans="1:10" s="78" customFormat="1" ht="25.5">
      <c r="A635" s="311" t="s">
        <v>361</v>
      </c>
      <c r="B635" s="195">
        <v>705</v>
      </c>
      <c r="C635" s="57" t="s">
        <v>19</v>
      </c>
      <c r="D635" s="57" t="s">
        <v>35</v>
      </c>
      <c r="E635" s="382" t="s">
        <v>446</v>
      </c>
      <c r="F635" s="379" t="s">
        <v>216</v>
      </c>
      <c r="G635" s="43" t="s">
        <v>362</v>
      </c>
      <c r="H635" s="547">
        <v>3339.45</v>
      </c>
      <c r="I635" s="234"/>
      <c r="J635" s="451"/>
    </row>
    <row r="636" spans="1:10" s="90" customFormat="1" ht="13.5">
      <c r="A636" s="330" t="s">
        <v>108</v>
      </c>
      <c r="B636" s="195">
        <v>705</v>
      </c>
      <c r="C636" s="57" t="s">
        <v>19</v>
      </c>
      <c r="D636" s="57" t="s">
        <v>35</v>
      </c>
      <c r="E636" s="382" t="s">
        <v>446</v>
      </c>
      <c r="F636" s="379" t="s">
        <v>216</v>
      </c>
      <c r="G636" s="43" t="s">
        <v>109</v>
      </c>
      <c r="H636" s="547">
        <v>3339.45</v>
      </c>
      <c r="I636" s="234"/>
      <c r="J636" s="454"/>
    </row>
    <row r="637" spans="1:10" s="90" customFormat="1" ht="54">
      <c r="A637" s="333" t="s">
        <v>578</v>
      </c>
      <c r="B637" s="55" t="s">
        <v>105</v>
      </c>
      <c r="C637" s="55" t="s">
        <v>19</v>
      </c>
      <c r="D637" s="55" t="s">
        <v>35</v>
      </c>
      <c r="E637" s="373" t="s">
        <v>446</v>
      </c>
      <c r="F637" s="374" t="s">
        <v>298</v>
      </c>
      <c r="G637" s="196"/>
      <c r="H637" s="548">
        <v>440.6</v>
      </c>
      <c r="I637" s="236"/>
      <c r="J637" s="454"/>
    </row>
    <row r="638" spans="1:10" s="90" customFormat="1" ht="25.5">
      <c r="A638" s="311" t="s">
        <v>361</v>
      </c>
      <c r="B638" s="195">
        <v>705</v>
      </c>
      <c r="C638" s="57" t="s">
        <v>19</v>
      </c>
      <c r="D638" s="57" t="s">
        <v>35</v>
      </c>
      <c r="E638" s="382" t="s">
        <v>446</v>
      </c>
      <c r="F638" s="379" t="s">
        <v>298</v>
      </c>
      <c r="G638" s="43" t="s">
        <v>362</v>
      </c>
      <c r="H638" s="552">
        <v>440.6</v>
      </c>
      <c r="I638" s="236"/>
      <c r="J638" s="454"/>
    </row>
    <row r="639" spans="1:10" s="90" customFormat="1" ht="13.5">
      <c r="A639" s="330" t="s">
        <v>108</v>
      </c>
      <c r="B639" s="57" t="s">
        <v>105</v>
      </c>
      <c r="C639" s="57" t="s">
        <v>19</v>
      </c>
      <c r="D639" s="57" t="s">
        <v>35</v>
      </c>
      <c r="E639" s="382" t="s">
        <v>446</v>
      </c>
      <c r="F639" s="379" t="s">
        <v>298</v>
      </c>
      <c r="G639" s="57" t="s">
        <v>109</v>
      </c>
      <c r="H639" s="552">
        <v>440.6</v>
      </c>
      <c r="I639" s="236"/>
      <c r="J639" s="454"/>
    </row>
    <row r="640" spans="1:10" s="90" customFormat="1" ht="27">
      <c r="A640" s="333" t="s">
        <v>683</v>
      </c>
      <c r="B640" s="55" t="s">
        <v>105</v>
      </c>
      <c r="C640" s="55" t="s">
        <v>19</v>
      </c>
      <c r="D640" s="55" t="s">
        <v>35</v>
      </c>
      <c r="E640" s="373" t="s">
        <v>446</v>
      </c>
      <c r="F640" s="374" t="s">
        <v>684</v>
      </c>
      <c r="G640" s="196"/>
      <c r="H640" s="548">
        <v>94.5</v>
      </c>
      <c r="I640" s="236"/>
      <c r="J640" s="454"/>
    </row>
    <row r="641" spans="1:10" s="90" customFormat="1" ht="25.5">
      <c r="A641" s="311" t="s">
        <v>361</v>
      </c>
      <c r="B641" s="195">
        <v>705</v>
      </c>
      <c r="C641" s="57" t="s">
        <v>19</v>
      </c>
      <c r="D641" s="57" t="s">
        <v>35</v>
      </c>
      <c r="E641" s="382" t="s">
        <v>446</v>
      </c>
      <c r="F641" s="379" t="s">
        <v>684</v>
      </c>
      <c r="G641" s="43" t="s">
        <v>362</v>
      </c>
      <c r="H641" s="552">
        <v>94.5</v>
      </c>
      <c r="I641" s="236"/>
      <c r="J641" s="454"/>
    </row>
    <row r="642" spans="1:10" s="90" customFormat="1" ht="13.5">
      <c r="A642" s="330" t="s">
        <v>108</v>
      </c>
      <c r="B642" s="57" t="s">
        <v>105</v>
      </c>
      <c r="C642" s="57" t="s">
        <v>19</v>
      </c>
      <c r="D642" s="57" t="s">
        <v>35</v>
      </c>
      <c r="E642" s="382" t="s">
        <v>446</v>
      </c>
      <c r="F642" s="379" t="s">
        <v>684</v>
      </c>
      <c r="G642" s="57" t="s">
        <v>109</v>
      </c>
      <c r="H642" s="552">
        <v>94.5</v>
      </c>
      <c r="I642" s="236"/>
      <c r="J642" s="454"/>
    </row>
    <row r="643" spans="1:10" s="90" customFormat="1" ht="40.5">
      <c r="A643" s="329" t="s">
        <v>585</v>
      </c>
      <c r="B643" s="82" t="s">
        <v>105</v>
      </c>
      <c r="C643" s="82" t="s">
        <v>19</v>
      </c>
      <c r="D643" s="82" t="s">
        <v>35</v>
      </c>
      <c r="E643" s="373" t="s">
        <v>446</v>
      </c>
      <c r="F643" s="374" t="s">
        <v>111</v>
      </c>
      <c r="G643" s="82"/>
      <c r="H643" s="548">
        <v>161.6</v>
      </c>
      <c r="I643" s="236"/>
      <c r="J643" s="454"/>
    </row>
    <row r="644" spans="1:10" s="97" customFormat="1" ht="25.5">
      <c r="A644" s="311" t="s">
        <v>361</v>
      </c>
      <c r="B644" s="83" t="s">
        <v>105</v>
      </c>
      <c r="C644" s="83" t="s">
        <v>19</v>
      </c>
      <c r="D644" s="83" t="s">
        <v>35</v>
      </c>
      <c r="E644" s="382" t="s">
        <v>446</v>
      </c>
      <c r="F644" s="379" t="s">
        <v>111</v>
      </c>
      <c r="G644" s="83" t="s">
        <v>362</v>
      </c>
      <c r="H644" s="552">
        <v>161.6</v>
      </c>
      <c r="I644" s="236"/>
      <c r="J644" s="456"/>
    </row>
    <row r="645" spans="1:10" s="90" customFormat="1" ht="13.5">
      <c r="A645" s="330" t="s">
        <v>108</v>
      </c>
      <c r="B645" s="83" t="s">
        <v>105</v>
      </c>
      <c r="C645" s="83" t="s">
        <v>19</v>
      </c>
      <c r="D645" s="83" t="s">
        <v>35</v>
      </c>
      <c r="E645" s="382" t="s">
        <v>446</v>
      </c>
      <c r="F645" s="379" t="s">
        <v>111</v>
      </c>
      <c r="G645" s="83" t="s">
        <v>109</v>
      </c>
      <c r="H645" s="552">
        <v>161.6</v>
      </c>
      <c r="I645" s="237"/>
      <c r="J645" s="454"/>
    </row>
    <row r="646" spans="1:10" s="90" customFormat="1" ht="27">
      <c r="A646" s="329" t="s">
        <v>596</v>
      </c>
      <c r="B646" s="82" t="s">
        <v>105</v>
      </c>
      <c r="C646" s="82" t="s">
        <v>19</v>
      </c>
      <c r="D646" s="82" t="s">
        <v>35</v>
      </c>
      <c r="E646" s="373" t="s">
        <v>446</v>
      </c>
      <c r="F646" s="374" t="s">
        <v>112</v>
      </c>
      <c r="G646" s="82"/>
      <c r="H646" s="548">
        <v>279.5</v>
      </c>
      <c r="I646" s="236"/>
      <c r="J646" s="454"/>
    </row>
    <row r="647" spans="1:10" s="97" customFormat="1" ht="25.5">
      <c r="A647" s="311" t="s">
        <v>361</v>
      </c>
      <c r="B647" s="83" t="s">
        <v>105</v>
      </c>
      <c r="C647" s="83" t="s">
        <v>19</v>
      </c>
      <c r="D647" s="83" t="s">
        <v>35</v>
      </c>
      <c r="E647" s="382" t="s">
        <v>446</v>
      </c>
      <c r="F647" s="379" t="s">
        <v>112</v>
      </c>
      <c r="G647" s="83" t="s">
        <v>362</v>
      </c>
      <c r="H647" s="552">
        <v>279.5</v>
      </c>
      <c r="I647" s="236"/>
      <c r="J647" s="456"/>
    </row>
    <row r="648" spans="1:10" s="96" customFormat="1" ht="12.75">
      <c r="A648" s="330" t="s">
        <v>108</v>
      </c>
      <c r="B648" s="83" t="s">
        <v>105</v>
      </c>
      <c r="C648" s="83" t="s">
        <v>19</v>
      </c>
      <c r="D648" s="83" t="s">
        <v>35</v>
      </c>
      <c r="E648" s="382" t="s">
        <v>446</v>
      </c>
      <c r="F648" s="379" t="s">
        <v>112</v>
      </c>
      <c r="G648" s="83" t="s">
        <v>109</v>
      </c>
      <c r="H648" s="552">
        <v>279.5</v>
      </c>
      <c r="I648" s="237"/>
      <c r="J648" s="457"/>
    </row>
    <row r="649" spans="1:10" s="96" customFormat="1" ht="27">
      <c r="A649" s="329" t="s">
        <v>587</v>
      </c>
      <c r="B649" s="82" t="s">
        <v>105</v>
      </c>
      <c r="C649" s="82" t="s">
        <v>19</v>
      </c>
      <c r="D649" s="82" t="s">
        <v>35</v>
      </c>
      <c r="E649" s="373" t="s">
        <v>446</v>
      </c>
      <c r="F649" s="374" t="s">
        <v>113</v>
      </c>
      <c r="G649" s="82"/>
      <c r="H649" s="548">
        <v>11641.4</v>
      </c>
      <c r="I649" s="235"/>
      <c r="J649" s="457"/>
    </row>
    <row r="650" spans="1:10" s="96" customFormat="1" ht="25.5">
      <c r="A650" s="311" t="s">
        <v>361</v>
      </c>
      <c r="B650" s="83" t="s">
        <v>105</v>
      </c>
      <c r="C650" s="83" t="s">
        <v>19</v>
      </c>
      <c r="D650" s="83" t="s">
        <v>35</v>
      </c>
      <c r="E650" s="382" t="s">
        <v>446</v>
      </c>
      <c r="F650" s="379" t="s">
        <v>113</v>
      </c>
      <c r="G650" s="83" t="s">
        <v>362</v>
      </c>
      <c r="H650" s="552">
        <v>11641.4</v>
      </c>
      <c r="I650" s="235"/>
      <c r="J650" s="457"/>
    </row>
    <row r="651" spans="1:10" s="79" customFormat="1" ht="12.75">
      <c r="A651" s="330" t="s">
        <v>108</v>
      </c>
      <c r="B651" s="83" t="s">
        <v>105</v>
      </c>
      <c r="C651" s="83" t="s">
        <v>19</v>
      </c>
      <c r="D651" s="83" t="s">
        <v>35</v>
      </c>
      <c r="E651" s="382" t="s">
        <v>446</v>
      </c>
      <c r="F651" s="379" t="s">
        <v>113</v>
      </c>
      <c r="G651" s="83" t="s">
        <v>109</v>
      </c>
      <c r="H651" s="552">
        <v>11641.4</v>
      </c>
      <c r="I651" s="235"/>
      <c r="J651" s="458" t="e">
        <f>I652/#REF!</f>
        <v>#REF!</v>
      </c>
    </row>
    <row r="652" spans="1:10" s="79" customFormat="1" ht="27">
      <c r="A652" s="333" t="s">
        <v>602</v>
      </c>
      <c r="B652" s="82" t="s">
        <v>105</v>
      </c>
      <c r="C652" s="82" t="s">
        <v>19</v>
      </c>
      <c r="D652" s="82" t="s">
        <v>35</v>
      </c>
      <c r="E652" s="373" t="s">
        <v>446</v>
      </c>
      <c r="F652" s="377" t="s">
        <v>114</v>
      </c>
      <c r="G652" s="82"/>
      <c r="H652" s="548">
        <v>541.2</v>
      </c>
      <c r="I652" s="241" t="e">
        <f>#REF!+#REF!</f>
        <v>#REF!</v>
      </c>
      <c r="J652" s="458"/>
    </row>
    <row r="653" spans="1:10" s="79" customFormat="1" ht="25.5">
      <c r="A653" s="311" t="s">
        <v>361</v>
      </c>
      <c r="B653" s="83" t="s">
        <v>105</v>
      </c>
      <c r="C653" s="83" t="s">
        <v>19</v>
      </c>
      <c r="D653" s="83" t="s">
        <v>35</v>
      </c>
      <c r="E653" s="382" t="s">
        <v>446</v>
      </c>
      <c r="F653" s="379" t="s">
        <v>114</v>
      </c>
      <c r="G653" s="83" t="s">
        <v>362</v>
      </c>
      <c r="H653" s="552">
        <v>541.2</v>
      </c>
      <c r="I653" s="241"/>
      <c r="J653" s="458"/>
    </row>
    <row r="654" spans="1:10" s="78" customFormat="1" ht="12.75">
      <c r="A654" s="330" t="s">
        <v>108</v>
      </c>
      <c r="B654" s="83" t="s">
        <v>105</v>
      </c>
      <c r="C654" s="83" t="s">
        <v>19</v>
      </c>
      <c r="D654" s="83" t="s">
        <v>35</v>
      </c>
      <c r="E654" s="382" t="s">
        <v>446</v>
      </c>
      <c r="F654" s="379" t="s">
        <v>114</v>
      </c>
      <c r="G654" s="83" t="s">
        <v>109</v>
      </c>
      <c r="H654" s="552">
        <v>541.2</v>
      </c>
      <c r="I654" s="241"/>
      <c r="J654" s="451"/>
    </row>
    <row r="655" spans="1:10" s="78" customFormat="1" ht="12.75">
      <c r="A655" s="315" t="s">
        <v>383</v>
      </c>
      <c r="B655" s="167" t="s">
        <v>105</v>
      </c>
      <c r="C655" s="167" t="s">
        <v>19</v>
      </c>
      <c r="D655" s="167" t="s">
        <v>35</v>
      </c>
      <c r="E655" s="375" t="s">
        <v>447</v>
      </c>
      <c r="F655" s="176" t="s">
        <v>78</v>
      </c>
      <c r="G655" s="155"/>
      <c r="H655" s="546">
        <v>22553.25</v>
      </c>
      <c r="I655" s="234"/>
      <c r="J655" s="451"/>
    </row>
    <row r="656" spans="1:10" s="78" customFormat="1" ht="13.5">
      <c r="A656" s="676" t="s">
        <v>337</v>
      </c>
      <c r="B656" s="55" t="s">
        <v>105</v>
      </c>
      <c r="C656" s="55" t="s">
        <v>19</v>
      </c>
      <c r="D656" s="55" t="s">
        <v>35</v>
      </c>
      <c r="E656" s="376" t="s">
        <v>447</v>
      </c>
      <c r="F656" s="374" t="s">
        <v>222</v>
      </c>
      <c r="G656" s="42"/>
      <c r="H656" s="545">
        <v>1911</v>
      </c>
      <c r="I656" s="234"/>
      <c r="J656" s="451"/>
    </row>
    <row r="657" spans="1:10" s="78" customFormat="1" ht="13.5">
      <c r="A657" s="329" t="s">
        <v>571</v>
      </c>
      <c r="B657" s="55" t="s">
        <v>105</v>
      </c>
      <c r="C657" s="55" t="s">
        <v>19</v>
      </c>
      <c r="D657" s="55" t="s">
        <v>35</v>
      </c>
      <c r="E657" s="376" t="s">
        <v>447</v>
      </c>
      <c r="F657" s="374" t="s">
        <v>381</v>
      </c>
      <c r="G657" s="55"/>
      <c r="H657" s="548">
        <v>1911</v>
      </c>
      <c r="I657" s="234"/>
      <c r="J657" s="451"/>
    </row>
    <row r="658" spans="1:10" s="78" customFormat="1" ht="25.5">
      <c r="A658" s="719" t="s">
        <v>361</v>
      </c>
      <c r="B658" s="57" t="s">
        <v>105</v>
      </c>
      <c r="C658" s="57" t="s">
        <v>19</v>
      </c>
      <c r="D658" s="57" t="s">
        <v>35</v>
      </c>
      <c r="E658" s="378" t="s">
        <v>447</v>
      </c>
      <c r="F658" s="379" t="s">
        <v>381</v>
      </c>
      <c r="G658" s="57" t="s">
        <v>362</v>
      </c>
      <c r="H658" s="552">
        <v>1911</v>
      </c>
      <c r="I658" s="234"/>
      <c r="J658" s="451"/>
    </row>
    <row r="659" spans="1:10" s="78" customFormat="1" ht="12.75">
      <c r="A659" s="330" t="s">
        <v>108</v>
      </c>
      <c r="B659" s="57" t="s">
        <v>105</v>
      </c>
      <c r="C659" s="57" t="s">
        <v>19</v>
      </c>
      <c r="D659" s="57" t="s">
        <v>35</v>
      </c>
      <c r="E659" s="378" t="s">
        <v>447</v>
      </c>
      <c r="F659" s="379" t="s">
        <v>381</v>
      </c>
      <c r="G659" s="83" t="s">
        <v>109</v>
      </c>
      <c r="H659" s="552">
        <v>1911</v>
      </c>
      <c r="I659" s="234"/>
      <c r="J659" s="451"/>
    </row>
    <row r="660" spans="1:10" s="78" customFormat="1" ht="13.5">
      <c r="A660" s="310" t="s">
        <v>382</v>
      </c>
      <c r="B660" s="55" t="s">
        <v>105</v>
      </c>
      <c r="C660" s="55" t="s">
        <v>19</v>
      </c>
      <c r="D660" s="55" t="s">
        <v>35</v>
      </c>
      <c r="E660" s="376" t="s">
        <v>447</v>
      </c>
      <c r="F660" s="377" t="s">
        <v>216</v>
      </c>
      <c r="G660" s="43"/>
      <c r="H660" s="545">
        <v>3259.25</v>
      </c>
      <c r="I660" s="234"/>
      <c r="J660" s="451"/>
    </row>
    <row r="661" spans="1:10" s="78" customFormat="1" ht="25.5">
      <c r="A661" s="719" t="s">
        <v>361</v>
      </c>
      <c r="B661" s="57" t="s">
        <v>105</v>
      </c>
      <c r="C661" s="57" t="s">
        <v>19</v>
      </c>
      <c r="D661" s="57" t="s">
        <v>35</v>
      </c>
      <c r="E661" s="378" t="s">
        <v>447</v>
      </c>
      <c r="F661" s="379" t="s">
        <v>216</v>
      </c>
      <c r="G661" s="57" t="s">
        <v>362</v>
      </c>
      <c r="H661" s="547">
        <v>3259.25</v>
      </c>
      <c r="I661" s="234"/>
      <c r="J661" s="451"/>
    </row>
    <row r="662" spans="1:10" s="90" customFormat="1" ht="13.5">
      <c r="A662" s="330" t="s">
        <v>108</v>
      </c>
      <c r="B662" s="195">
        <v>705</v>
      </c>
      <c r="C662" s="57" t="s">
        <v>19</v>
      </c>
      <c r="D662" s="57" t="s">
        <v>35</v>
      </c>
      <c r="E662" s="378" t="s">
        <v>447</v>
      </c>
      <c r="F662" s="379" t="s">
        <v>216</v>
      </c>
      <c r="G662" s="43" t="s">
        <v>109</v>
      </c>
      <c r="H662" s="547">
        <v>3259.25</v>
      </c>
      <c r="I662" s="234"/>
      <c r="J662" s="454"/>
    </row>
    <row r="663" spans="1:10" s="90" customFormat="1" ht="40.5">
      <c r="A663" s="331" t="s">
        <v>577</v>
      </c>
      <c r="B663" s="55" t="s">
        <v>105</v>
      </c>
      <c r="C663" s="55" t="s">
        <v>19</v>
      </c>
      <c r="D663" s="55" t="s">
        <v>35</v>
      </c>
      <c r="E663" s="376" t="s">
        <v>447</v>
      </c>
      <c r="F663" s="374" t="s">
        <v>110</v>
      </c>
      <c r="G663" s="196"/>
      <c r="H663" s="548">
        <v>49</v>
      </c>
      <c r="I663" s="236"/>
      <c r="J663" s="454"/>
    </row>
    <row r="664" spans="1:10" s="90" customFormat="1" ht="25.5">
      <c r="A664" s="719" t="s">
        <v>361</v>
      </c>
      <c r="B664" s="195">
        <v>705</v>
      </c>
      <c r="C664" s="57" t="s">
        <v>19</v>
      </c>
      <c r="D664" s="57" t="s">
        <v>35</v>
      </c>
      <c r="E664" s="378" t="s">
        <v>447</v>
      </c>
      <c r="F664" s="379" t="s">
        <v>110</v>
      </c>
      <c r="G664" s="83" t="s">
        <v>362</v>
      </c>
      <c r="H664" s="552">
        <v>49</v>
      </c>
      <c r="I664" s="236"/>
      <c r="J664" s="454"/>
    </row>
    <row r="665" spans="1:10" s="90" customFormat="1" ht="13.5">
      <c r="A665" s="330" t="s">
        <v>108</v>
      </c>
      <c r="B665" s="57" t="s">
        <v>105</v>
      </c>
      <c r="C665" s="57" t="s">
        <v>19</v>
      </c>
      <c r="D665" s="57" t="s">
        <v>35</v>
      </c>
      <c r="E665" s="378" t="s">
        <v>447</v>
      </c>
      <c r="F665" s="379" t="s">
        <v>110</v>
      </c>
      <c r="G665" s="57" t="s">
        <v>109</v>
      </c>
      <c r="H665" s="552">
        <v>49</v>
      </c>
      <c r="I665" s="236"/>
      <c r="J665" s="454"/>
    </row>
    <row r="666" spans="1:10" s="90" customFormat="1" ht="54">
      <c r="A666" s="333" t="s">
        <v>578</v>
      </c>
      <c r="B666" s="55" t="s">
        <v>105</v>
      </c>
      <c r="C666" s="55" t="s">
        <v>19</v>
      </c>
      <c r="D666" s="55" t="s">
        <v>35</v>
      </c>
      <c r="E666" s="376" t="s">
        <v>447</v>
      </c>
      <c r="F666" s="374" t="s">
        <v>298</v>
      </c>
      <c r="G666" s="196"/>
      <c r="H666" s="548">
        <v>346.6</v>
      </c>
      <c r="I666" s="236"/>
      <c r="J666" s="454"/>
    </row>
    <row r="667" spans="1:10" s="90" customFormat="1" ht="25.5">
      <c r="A667" s="719" t="s">
        <v>361</v>
      </c>
      <c r="B667" s="57" t="s">
        <v>105</v>
      </c>
      <c r="C667" s="57" t="s">
        <v>19</v>
      </c>
      <c r="D667" s="57" t="s">
        <v>35</v>
      </c>
      <c r="E667" s="378" t="s">
        <v>447</v>
      </c>
      <c r="F667" s="379" t="s">
        <v>298</v>
      </c>
      <c r="G667" s="83" t="s">
        <v>362</v>
      </c>
      <c r="H667" s="552">
        <v>346.6</v>
      </c>
      <c r="I667" s="236"/>
      <c r="J667" s="454"/>
    </row>
    <row r="668" spans="1:10" s="90" customFormat="1" ht="13.5">
      <c r="A668" s="330" t="s">
        <v>108</v>
      </c>
      <c r="B668" s="57" t="s">
        <v>105</v>
      </c>
      <c r="C668" s="57" t="s">
        <v>19</v>
      </c>
      <c r="D668" s="57" t="s">
        <v>35</v>
      </c>
      <c r="E668" s="378" t="s">
        <v>447</v>
      </c>
      <c r="F668" s="379" t="s">
        <v>298</v>
      </c>
      <c r="G668" s="57" t="s">
        <v>109</v>
      </c>
      <c r="H668" s="552">
        <v>346.6</v>
      </c>
      <c r="I668" s="236"/>
      <c r="J668" s="454"/>
    </row>
    <row r="669" spans="1:10" s="90" customFormat="1" ht="40.5">
      <c r="A669" s="329" t="s">
        <v>585</v>
      </c>
      <c r="B669" s="194">
        <v>705</v>
      </c>
      <c r="C669" s="82" t="s">
        <v>19</v>
      </c>
      <c r="D669" s="82" t="s">
        <v>35</v>
      </c>
      <c r="E669" s="376" t="s">
        <v>447</v>
      </c>
      <c r="F669" s="374" t="s">
        <v>111</v>
      </c>
      <c r="G669" s="82"/>
      <c r="H669" s="548">
        <v>198.4</v>
      </c>
      <c r="I669" s="236"/>
      <c r="J669" s="454"/>
    </row>
    <row r="670" spans="1:10" s="90" customFormat="1" ht="25.5">
      <c r="A670" s="719" t="s">
        <v>361</v>
      </c>
      <c r="B670" s="83" t="s">
        <v>105</v>
      </c>
      <c r="C670" s="83" t="s">
        <v>19</v>
      </c>
      <c r="D670" s="83" t="s">
        <v>35</v>
      </c>
      <c r="E670" s="378" t="s">
        <v>447</v>
      </c>
      <c r="F670" s="379" t="s">
        <v>111</v>
      </c>
      <c r="G670" s="83" t="s">
        <v>362</v>
      </c>
      <c r="H670" s="552">
        <v>198.4</v>
      </c>
      <c r="I670" s="236"/>
      <c r="J670" s="454"/>
    </row>
    <row r="671" spans="1:10" s="96" customFormat="1" ht="13.5">
      <c r="A671" s="330" t="s">
        <v>108</v>
      </c>
      <c r="B671" s="83" t="s">
        <v>105</v>
      </c>
      <c r="C671" s="83" t="s">
        <v>19</v>
      </c>
      <c r="D671" s="83" t="s">
        <v>35</v>
      </c>
      <c r="E671" s="378" t="s">
        <v>447</v>
      </c>
      <c r="F671" s="379" t="s">
        <v>111</v>
      </c>
      <c r="G671" s="83" t="s">
        <v>109</v>
      </c>
      <c r="H671" s="552">
        <v>198.4</v>
      </c>
      <c r="I671" s="236"/>
      <c r="J671" s="457"/>
    </row>
    <row r="672" spans="1:10" s="96" customFormat="1" ht="27">
      <c r="A672" s="329" t="s">
        <v>596</v>
      </c>
      <c r="B672" s="82" t="s">
        <v>105</v>
      </c>
      <c r="C672" s="82" t="s">
        <v>19</v>
      </c>
      <c r="D672" s="82" t="s">
        <v>35</v>
      </c>
      <c r="E672" s="376" t="s">
        <v>447</v>
      </c>
      <c r="F672" s="374" t="s">
        <v>112</v>
      </c>
      <c r="G672" s="82"/>
      <c r="H672" s="548">
        <v>426</v>
      </c>
      <c r="I672" s="235"/>
      <c r="J672" s="457"/>
    </row>
    <row r="673" spans="1:10" s="90" customFormat="1" ht="25.5">
      <c r="A673" s="719" t="s">
        <v>361</v>
      </c>
      <c r="B673" s="83" t="s">
        <v>105</v>
      </c>
      <c r="C673" s="83" t="s">
        <v>19</v>
      </c>
      <c r="D673" s="83" t="s">
        <v>35</v>
      </c>
      <c r="E673" s="378" t="s">
        <v>447</v>
      </c>
      <c r="F673" s="379" t="s">
        <v>112</v>
      </c>
      <c r="G673" s="83" t="s">
        <v>362</v>
      </c>
      <c r="H673" s="552">
        <v>426</v>
      </c>
      <c r="I673" s="235"/>
      <c r="J673" s="454"/>
    </row>
    <row r="674" spans="1:10" s="96" customFormat="1" ht="13.5">
      <c r="A674" s="330" t="s">
        <v>108</v>
      </c>
      <c r="B674" s="83" t="s">
        <v>105</v>
      </c>
      <c r="C674" s="83" t="s">
        <v>19</v>
      </c>
      <c r="D674" s="83" t="s">
        <v>35</v>
      </c>
      <c r="E674" s="378" t="s">
        <v>447</v>
      </c>
      <c r="F674" s="379" t="s">
        <v>112</v>
      </c>
      <c r="G674" s="83" t="s">
        <v>109</v>
      </c>
      <c r="H674" s="552">
        <v>426</v>
      </c>
      <c r="I674" s="236"/>
      <c r="J674" s="457"/>
    </row>
    <row r="675" spans="1:10" s="96" customFormat="1" ht="27">
      <c r="A675" s="329" t="s">
        <v>587</v>
      </c>
      <c r="B675" s="82" t="s">
        <v>105</v>
      </c>
      <c r="C675" s="82" t="s">
        <v>19</v>
      </c>
      <c r="D675" s="82" t="s">
        <v>35</v>
      </c>
      <c r="E675" s="376" t="s">
        <v>447</v>
      </c>
      <c r="F675" s="374" t="s">
        <v>113</v>
      </c>
      <c r="G675" s="82"/>
      <c r="H675" s="548">
        <v>15350.2</v>
      </c>
      <c r="I675" s="235"/>
      <c r="J675" s="457"/>
    </row>
    <row r="676" spans="1:10" s="96" customFormat="1" ht="25.5">
      <c r="A676" s="719" t="s">
        <v>361</v>
      </c>
      <c r="B676" s="83" t="s">
        <v>105</v>
      </c>
      <c r="C676" s="83" t="s">
        <v>19</v>
      </c>
      <c r="D676" s="83" t="s">
        <v>35</v>
      </c>
      <c r="E676" s="378" t="s">
        <v>447</v>
      </c>
      <c r="F676" s="379" t="s">
        <v>113</v>
      </c>
      <c r="G676" s="83" t="s">
        <v>362</v>
      </c>
      <c r="H676" s="552">
        <v>15350.2</v>
      </c>
      <c r="I676" s="235"/>
      <c r="J676" s="457"/>
    </row>
    <row r="677" spans="1:10" s="79" customFormat="1" ht="12.75">
      <c r="A677" s="335" t="s">
        <v>108</v>
      </c>
      <c r="B677" s="83" t="s">
        <v>105</v>
      </c>
      <c r="C677" s="83" t="s">
        <v>19</v>
      </c>
      <c r="D677" s="83" t="s">
        <v>35</v>
      </c>
      <c r="E677" s="378" t="s">
        <v>447</v>
      </c>
      <c r="F677" s="379" t="s">
        <v>113</v>
      </c>
      <c r="G677" s="83" t="s">
        <v>109</v>
      </c>
      <c r="H677" s="552">
        <v>15350.2</v>
      </c>
      <c r="I677" s="235"/>
      <c r="J677" s="458" t="e">
        <f>I678/#REF!</f>
        <v>#REF!</v>
      </c>
    </row>
    <row r="678" spans="1:10" s="79" customFormat="1" ht="27">
      <c r="A678" s="333" t="s">
        <v>602</v>
      </c>
      <c r="B678" s="82" t="s">
        <v>105</v>
      </c>
      <c r="C678" s="82" t="s">
        <v>19</v>
      </c>
      <c r="D678" s="82" t="s">
        <v>35</v>
      </c>
      <c r="E678" s="376" t="s">
        <v>447</v>
      </c>
      <c r="F678" s="377" t="s">
        <v>114</v>
      </c>
      <c r="G678" s="82"/>
      <c r="H678" s="548">
        <v>1012.8</v>
      </c>
      <c r="I678" s="241" t="e">
        <f>#REF!+#REF!</f>
        <v>#REF!</v>
      </c>
      <c r="J678" s="458"/>
    </row>
    <row r="679" spans="1:10" s="79" customFormat="1" ht="25.5">
      <c r="A679" s="719" t="s">
        <v>361</v>
      </c>
      <c r="B679" s="83" t="s">
        <v>105</v>
      </c>
      <c r="C679" s="83" t="s">
        <v>19</v>
      </c>
      <c r="D679" s="83" t="s">
        <v>35</v>
      </c>
      <c r="E679" s="378" t="s">
        <v>447</v>
      </c>
      <c r="F679" s="379" t="s">
        <v>114</v>
      </c>
      <c r="G679" s="83" t="s">
        <v>362</v>
      </c>
      <c r="H679" s="552">
        <v>1012.8</v>
      </c>
      <c r="I679" s="241"/>
      <c r="J679" s="458"/>
    </row>
    <row r="680" spans="1:10" s="78" customFormat="1" ht="12.75">
      <c r="A680" s="330" t="s">
        <v>108</v>
      </c>
      <c r="B680" s="83" t="s">
        <v>105</v>
      </c>
      <c r="C680" s="83" t="s">
        <v>19</v>
      </c>
      <c r="D680" s="83" t="s">
        <v>35</v>
      </c>
      <c r="E680" s="378" t="s">
        <v>447</v>
      </c>
      <c r="F680" s="379" t="s">
        <v>114</v>
      </c>
      <c r="G680" s="83" t="s">
        <v>109</v>
      </c>
      <c r="H680" s="552">
        <v>1012.8</v>
      </c>
      <c r="I680" s="241"/>
      <c r="J680" s="451"/>
    </row>
    <row r="681" spans="1:10" s="96" customFormat="1" ht="38.25">
      <c r="A681" s="352" t="s">
        <v>296</v>
      </c>
      <c r="B681" s="288">
        <v>705</v>
      </c>
      <c r="C681" s="196" t="s">
        <v>19</v>
      </c>
      <c r="D681" s="196" t="s">
        <v>35</v>
      </c>
      <c r="E681" s="371" t="s">
        <v>386</v>
      </c>
      <c r="F681" s="372" t="s">
        <v>78</v>
      </c>
      <c r="G681" s="43"/>
      <c r="H681" s="546">
        <v>389.5</v>
      </c>
      <c r="I681" s="234"/>
      <c r="J681" s="457"/>
    </row>
    <row r="682" spans="1:10" s="96" customFormat="1" ht="40.5">
      <c r="A682" s="720" t="s">
        <v>389</v>
      </c>
      <c r="B682" s="288">
        <v>705</v>
      </c>
      <c r="C682" s="196" t="s">
        <v>19</v>
      </c>
      <c r="D682" s="196" t="s">
        <v>35</v>
      </c>
      <c r="E682" s="371" t="s">
        <v>384</v>
      </c>
      <c r="F682" s="372" t="s">
        <v>78</v>
      </c>
      <c r="G682" s="43"/>
      <c r="H682" s="546">
        <v>155.8</v>
      </c>
      <c r="I682" s="235"/>
      <c r="J682" s="457"/>
    </row>
    <row r="683" spans="1:10" s="96" customFormat="1" ht="13.5">
      <c r="A683" s="720" t="s">
        <v>337</v>
      </c>
      <c r="B683" s="288">
        <v>705</v>
      </c>
      <c r="C683" s="196" t="s">
        <v>19</v>
      </c>
      <c r="D683" s="196" t="s">
        <v>35</v>
      </c>
      <c r="E683" s="371" t="s">
        <v>384</v>
      </c>
      <c r="F683" s="372" t="s">
        <v>222</v>
      </c>
      <c r="G683" s="43"/>
      <c r="H683" s="546">
        <v>155.8</v>
      </c>
      <c r="I683" s="235"/>
      <c r="J683" s="457"/>
    </row>
    <row r="684" spans="1:10" s="96" customFormat="1" ht="13.5">
      <c r="A684" s="329" t="s">
        <v>571</v>
      </c>
      <c r="B684" s="199">
        <v>705</v>
      </c>
      <c r="C684" s="82" t="s">
        <v>19</v>
      </c>
      <c r="D684" s="82" t="s">
        <v>35</v>
      </c>
      <c r="E684" s="371" t="s">
        <v>384</v>
      </c>
      <c r="F684" s="374" t="s">
        <v>381</v>
      </c>
      <c r="G684" s="43"/>
      <c r="H684" s="545">
        <v>155.8</v>
      </c>
      <c r="I684" s="235"/>
      <c r="J684" s="457"/>
    </row>
    <row r="685" spans="1:10" s="96" customFormat="1" ht="25.5">
      <c r="A685" s="719" t="s">
        <v>361</v>
      </c>
      <c r="B685" s="57" t="s">
        <v>105</v>
      </c>
      <c r="C685" s="57" t="s">
        <v>19</v>
      </c>
      <c r="D685" s="57" t="s">
        <v>35</v>
      </c>
      <c r="E685" s="378" t="s">
        <v>384</v>
      </c>
      <c r="F685" s="379" t="s">
        <v>381</v>
      </c>
      <c r="G685" s="57" t="s">
        <v>362</v>
      </c>
      <c r="H685" s="547">
        <v>155.8</v>
      </c>
      <c r="I685" s="235"/>
      <c r="J685" s="457"/>
    </row>
    <row r="686" spans="1:10" s="96" customFormat="1" ht="12.75">
      <c r="A686" s="335" t="s">
        <v>108</v>
      </c>
      <c r="B686" s="200">
        <v>705</v>
      </c>
      <c r="C686" s="83" t="s">
        <v>19</v>
      </c>
      <c r="D686" s="83" t="s">
        <v>35</v>
      </c>
      <c r="E686" s="382" t="s">
        <v>384</v>
      </c>
      <c r="F686" s="385" t="s">
        <v>381</v>
      </c>
      <c r="G686" s="43" t="s">
        <v>109</v>
      </c>
      <c r="H686" s="547">
        <v>155.8</v>
      </c>
      <c r="I686" s="235"/>
      <c r="J686" s="457"/>
    </row>
    <row r="687" spans="1:10" s="78" customFormat="1" ht="27">
      <c r="A687" s="720" t="s">
        <v>388</v>
      </c>
      <c r="B687" s="288">
        <v>705</v>
      </c>
      <c r="C687" s="196" t="s">
        <v>19</v>
      </c>
      <c r="D687" s="196" t="s">
        <v>35</v>
      </c>
      <c r="E687" s="371" t="s">
        <v>385</v>
      </c>
      <c r="F687" s="372" t="s">
        <v>78</v>
      </c>
      <c r="G687" s="43"/>
      <c r="H687" s="546">
        <v>233.7</v>
      </c>
      <c r="I687" s="235"/>
      <c r="J687" s="451"/>
    </row>
    <row r="688" spans="1:10" s="78" customFormat="1" ht="13.5">
      <c r="A688" s="720" t="s">
        <v>337</v>
      </c>
      <c r="B688" s="199">
        <v>705</v>
      </c>
      <c r="C688" s="82" t="s">
        <v>19</v>
      </c>
      <c r="D688" s="82" t="s">
        <v>35</v>
      </c>
      <c r="E688" s="373" t="s">
        <v>385</v>
      </c>
      <c r="F688" s="374" t="s">
        <v>222</v>
      </c>
      <c r="G688" s="680"/>
      <c r="H688" s="545">
        <v>233.7</v>
      </c>
      <c r="I688" s="234"/>
      <c r="J688" s="451"/>
    </row>
    <row r="689" spans="1:10" s="78" customFormat="1" ht="13.5">
      <c r="A689" s="329" t="s">
        <v>571</v>
      </c>
      <c r="B689" s="199">
        <v>705</v>
      </c>
      <c r="C689" s="82" t="s">
        <v>19</v>
      </c>
      <c r="D689" s="82" t="s">
        <v>35</v>
      </c>
      <c r="E689" s="373" t="s">
        <v>385</v>
      </c>
      <c r="F689" s="374" t="s">
        <v>381</v>
      </c>
      <c r="G689" s="680"/>
      <c r="H689" s="545">
        <v>233.7</v>
      </c>
      <c r="I689" s="234"/>
      <c r="J689" s="451"/>
    </row>
    <row r="690" spans="1:10" s="78" customFormat="1" ht="25.5">
      <c r="A690" s="719" t="s">
        <v>361</v>
      </c>
      <c r="B690" s="57" t="s">
        <v>105</v>
      </c>
      <c r="C690" s="57" t="s">
        <v>19</v>
      </c>
      <c r="D690" s="57" t="s">
        <v>35</v>
      </c>
      <c r="E690" s="378" t="s">
        <v>385</v>
      </c>
      <c r="F690" s="379" t="s">
        <v>381</v>
      </c>
      <c r="G690" s="57" t="s">
        <v>362</v>
      </c>
      <c r="H690" s="547">
        <v>233.7</v>
      </c>
      <c r="I690" s="234"/>
      <c r="J690" s="451"/>
    </row>
    <row r="691" spans="1:10" s="78" customFormat="1" ht="12.75">
      <c r="A691" s="330" t="s">
        <v>108</v>
      </c>
      <c r="B691" s="200">
        <v>705</v>
      </c>
      <c r="C691" s="83" t="s">
        <v>19</v>
      </c>
      <c r="D691" s="83" t="s">
        <v>35</v>
      </c>
      <c r="E691" s="382" t="s">
        <v>385</v>
      </c>
      <c r="F691" s="385" t="s">
        <v>381</v>
      </c>
      <c r="G691" s="43" t="s">
        <v>109</v>
      </c>
      <c r="H691" s="547">
        <v>233.7</v>
      </c>
      <c r="I691" s="234"/>
      <c r="J691" s="451"/>
    </row>
    <row r="692" spans="1:10" s="78" customFormat="1" ht="12.75">
      <c r="A692" s="406" t="s">
        <v>248</v>
      </c>
      <c r="B692" s="288">
        <v>705</v>
      </c>
      <c r="C692" s="196" t="s">
        <v>19</v>
      </c>
      <c r="D692" s="196" t="s">
        <v>35</v>
      </c>
      <c r="E692" s="371" t="s">
        <v>390</v>
      </c>
      <c r="F692" s="372" t="s">
        <v>78</v>
      </c>
      <c r="G692" s="43"/>
      <c r="H692" s="546">
        <v>390.6</v>
      </c>
      <c r="I692" s="234"/>
      <c r="J692" s="451"/>
    </row>
    <row r="693" spans="1:10" s="78" customFormat="1" ht="27">
      <c r="A693" s="336" t="s">
        <v>249</v>
      </c>
      <c r="B693" s="288">
        <v>705</v>
      </c>
      <c r="C693" s="196" t="s">
        <v>19</v>
      </c>
      <c r="D693" s="196" t="s">
        <v>35</v>
      </c>
      <c r="E693" s="371" t="s">
        <v>391</v>
      </c>
      <c r="F693" s="372" t="s">
        <v>78</v>
      </c>
      <c r="G693" s="43"/>
      <c r="H693" s="546">
        <v>156.2</v>
      </c>
      <c r="I693" s="234"/>
      <c r="J693" s="451"/>
    </row>
    <row r="694" spans="1:10" s="78" customFormat="1" ht="13.5">
      <c r="A694" s="720" t="s">
        <v>337</v>
      </c>
      <c r="B694" s="288">
        <v>705</v>
      </c>
      <c r="C694" s="196" t="s">
        <v>19</v>
      </c>
      <c r="D694" s="196" t="s">
        <v>35</v>
      </c>
      <c r="E694" s="371" t="s">
        <v>391</v>
      </c>
      <c r="F694" s="372" t="s">
        <v>222</v>
      </c>
      <c r="G694" s="43"/>
      <c r="H694" s="546">
        <v>156.2</v>
      </c>
      <c r="I694" s="234"/>
      <c r="J694" s="451"/>
    </row>
    <row r="695" spans="1:10" s="78" customFormat="1" ht="13.5">
      <c r="A695" s="329" t="s">
        <v>571</v>
      </c>
      <c r="B695" s="199">
        <v>705</v>
      </c>
      <c r="C695" s="82" t="s">
        <v>19</v>
      </c>
      <c r="D695" s="82" t="s">
        <v>35</v>
      </c>
      <c r="E695" s="371" t="s">
        <v>391</v>
      </c>
      <c r="F695" s="374" t="s">
        <v>381</v>
      </c>
      <c r="G695" s="82"/>
      <c r="H695" s="548">
        <v>156.2</v>
      </c>
      <c r="I695" s="234"/>
      <c r="J695" s="451"/>
    </row>
    <row r="696" spans="1:10" s="78" customFormat="1" ht="25.5">
      <c r="A696" s="719" t="s">
        <v>361</v>
      </c>
      <c r="B696" s="57" t="s">
        <v>105</v>
      </c>
      <c r="C696" s="57" t="s">
        <v>19</v>
      </c>
      <c r="D696" s="57" t="s">
        <v>35</v>
      </c>
      <c r="E696" s="382" t="s">
        <v>391</v>
      </c>
      <c r="F696" s="379" t="s">
        <v>381</v>
      </c>
      <c r="G696" s="57" t="s">
        <v>362</v>
      </c>
      <c r="H696" s="552">
        <v>156.2</v>
      </c>
      <c r="I696" s="234"/>
      <c r="J696" s="451"/>
    </row>
    <row r="697" spans="1:10" s="78" customFormat="1" ht="12.75">
      <c r="A697" s="335" t="s">
        <v>108</v>
      </c>
      <c r="B697" s="200">
        <v>705</v>
      </c>
      <c r="C697" s="83" t="s">
        <v>19</v>
      </c>
      <c r="D697" s="83" t="s">
        <v>35</v>
      </c>
      <c r="E697" s="382" t="s">
        <v>391</v>
      </c>
      <c r="F697" s="379" t="s">
        <v>381</v>
      </c>
      <c r="G697" s="83" t="s">
        <v>109</v>
      </c>
      <c r="H697" s="552">
        <v>156.2</v>
      </c>
      <c r="I697" s="234"/>
      <c r="J697" s="451"/>
    </row>
    <row r="698" spans="1:10" s="78" customFormat="1" ht="25.5">
      <c r="A698" s="406" t="s">
        <v>250</v>
      </c>
      <c r="B698" s="288">
        <v>705</v>
      </c>
      <c r="C698" s="196" t="s">
        <v>19</v>
      </c>
      <c r="D698" s="196" t="s">
        <v>35</v>
      </c>
      <c r="E698" s="371" t="s">
        <v>392</v>
      </c>
      <c r="F698" s="372" t="s">
        <v>78</v>
      </c>
      <c r="G698" s="196"/>
      <c r="H698" s="551">
        <v>234.4</v>
      </c>
      <c r="I698" s="234"/>
      <c r="J698" s="451"/>
    </row>
    <row r="699" spans="1:10" s="78" customFormat="1" ht="13.5">
      <c r="A699" s="720" t="s">
        <v>337</v>
      </c>
      <c r="B699" s="199">
        <v>705</v>
      </c>
      <c r="C699" s="82" t="s">
        <v>19</v>
      </c>
      <c r="D699" s="82" t="s">
        <v>35</v>
      </c>
      <c r="E699" s="373" t="s">
        <v>392</v>
      </c>
      <c r="F699" s="374" t="s">
        <v>222</v>
      </c>
      <c r="G699" s="42"/>
      <c r="H699" s="548">
        <v>234.4</v>
      </c>
      <c r="I699" s="234"/>
      <c r="J699" s="451"/>
    </row>
    <row r="700" spans="1:10" s="78" customFormat="1" ht="13.5">
      <c r="A700" s="329" t="s">
        <v>571</v>
      </c>
      <c r="B700" s="199">
        <v>705</v>
      </c>
      <c r="C700" s="82" t="s">
        <v>19</v>
      </c>
      <c r="D700" s="82" t="s">
        <v>35</v>
      </c>
      <c r="E700" s="371" t="s">
        <v>392</v>
      </c>
      <c r="F700" s="374" t="s">
        <v>381</v>
      </c>
      <c r="G700" s="82"/>
      <c r="H700" s="548">
        <v>234.4</v>
      </c>
      <c r="I700" s="234"/>
      <c r="J700" s="451"/>
    </row>
    <row r="701" spans="1:10" s="78" customFormat="1" ht="25.5">
      <c r="A701" s="719" t="s">
        <v>361</v>
      </c>
      <c r="B701" s="57" t="s">
        <v>105</v>
      </c>
      <c r="C701" s="57" t="s">
        <v>19</v>
      </c>
      <c r="D701" s="57" t="s">
        <v>35</v>
      </c>
      <c r="E701" s="382" t="s">
        <v>392</v>
      </c>
      <c r="F701" s="379" t="s">
        <v>381</v>
      </c>
      <c r="G701" s="57" t="s">
        <v>362</v>
      </c>
      <c r="H701" s="552">
        <v>234.4</v>
      </c>
      <c r="I701" s="234"/>
      <c r="J701" s="451"/>
    </row>
    <row r="702" spans="1:10" s="76" customFormat="1" ht="13.5">
      <c r="A702" s="335" t="s">
        <v>108</v>
      </c>
      <c r="B702" s="200">
        <v>705</v>
      </c>
      <c r="C702" s="83" t="s">
        <v>19</v>
      </c>
      <c r="D702" s="83" t="s">
        <v>35</v>
      </c>
      <c r="E702" s="382" t="s">
        <v>392</v>
      </c>
      <c r="F702" s="379" t="s">
        <v>381</v>
      </c>
      <c r="G702" s="83" t="s">
        <v>109</v>
      </c>
      <c r="H702" s="552">
        <v>234.4</v>
      </c>
      <c r="I702" s="234"/>
      <c r="J702" s="454"/>
    </row>
    <row r="703" spans="1:10" s="76" customFormat="1" ht="27">
      <c r="A703" s="336" t="s">
        <v>395</v>
      </c>
      <c r="B703" s="199">
        <v>705</v>
      </c>
      <c r="C703" s="82" t="s">
        <v>19</v>
      </c>
      <c r="D703" s="82" t="s">
        <v>35</v>
      </c>
      <c r="E703" s="376" t="s">
        <v>394</v>
      </c>
      <c r="F703" s="377" t="s">
        <v>78</v>
      </c>
      <c r="G703" s="82"/>
      <c r="H703" s="548">
        <v>1</v>
      </c>
      <c r="I703" s="236"/>
      <c r="J703" s="454"/>
    </row>
    <row r="704" spans="1:10" s="76" customFormat="1" ht="40.5">
      <c r="A704" s="336" t="s">
        <v>396</v>
      </c>
      <c r="B704" s="199">
        <v>705</v>
      </c>
      <c r="C704" s="82" t="s">
        <v>19</v>
      </c>
      <c r="D704" s="82" t="s">
        <v>35</v>
      </c>
      <c r="E704" s="376" t="s">
        <v>393</v>
      </c>
      <c r="F704" s="377" t="s">
        <v>78</v>
      </c>
      <c r="G704" s="82"/>
      <c r="H704" s="548">
        <v>1</v>
      </c>
      <c r="I704" s="236"/>
      <c r="J704" s="454"/>
    </row>
    <row r="705" spans="1:10" s="76" customFormat="1" ht="27">
      <c r="A705" s="336" t="s">
        <v>592</v>
      </c>
      <c r="B705" s="199">
        <v>705</v>
      </c>
      <c r="C705" s="82" t="s">
        <v>19</v>
      </c>
      <c r="D705" s="82" t="s">
        <v>35</v>
      </c>
      <c r="E705" s="376" t="s">
        <v>393</v>
      </c>
      <c r="F705" s="377" t="s">
        <v>147</v>
      </c>
      <c r="G705" s="82"/>
      <c r="H705" s="548">
        <v>1</v>
      </c>
      <c r="I705" s="236"/>
      <c r="J705" s="454"/>
    </row>
    <row r="706" spans="1:10" s="73" customFormat="1" ht="25.5">
      <c r="A706" s="719" t="s">
        <v>361</v>
      </c>
      <c r="B706" s="200">
        <v>705</v>
      </c>
      <c r="C706" s="83" t="s">
        <v>19</v>
      </c>
      <c r="D706" s="83" t="s">
        <v>35</v>
      </c>
      <c r="E706" s="378" t="s">
        <v>393</v>
      </c>
      <c r="F706" s="379" t="s">
        <v>147</v>
      </c>
      <c r="G706" s="83" t="s">
        <v>362</v>
      </c>
      <c r="H706" s="552">
        <v>1</v>
      </c>
      <c r="I706" s="236"/>
      <c r="J706" s="455"/>
    </row>
    <row r="707" spans="1:10" s="79" customFormat="1" ht="12.75">
      <c r="A707" s="335" t="s">
        <v>108</v>
      </c>
      <c r="B707" s="200">
        <v>705</v>
      </c>
      <c r="C707" s="83" t="s">
        <v>19</v>
      </c>
      <c r="D707" s="83" t="s">
        <v>35</v>
      </c>
      <c r="E707" s="378" t="s">
        <v>393</v>
      </c>
      <c r="F707" s="379" t="s">
        <v>147</v>
      </c>
      <c r="G707" s="83" t="s">
        <v>109</v>
      </c>
      <c r="H707" s="552">
        <v>1</v>
      </c>
      <c r="I707" s="238"/>
      <c r="J707" s="456"/>
    </row>
    <row r="708" spans="1:10" s="96" customFormat="1" ht="12.75">
      <c r="A708" s="406" t="s">
        <v>251</v>
      </c>
      <c r="B708" s="288">
        <v>705</v>
      </c>
      <c r="C708" s="196" t="s">
        <v>19</v>
      </c>
      <c r="D708" s="196" t="s">
        <v>35</v>
      </c>
      <c r="E708" s="371" t="s">
        <v>398</v>
      </c>
      <c r="F708" s="372" t="s">
        <v>78</v>
      </c>
      <c r="G708" s="196"/>
      <c r="H708" s="551">
        <v>1743.2</v>
      </c>
      <c r="I708" s="237"/>
      <c r="J708" s="457"/>
    </row>
    <row r="709" spans="1:10" s="96" customFormat="1" ht="27">
      <c r="A709" s="332" t="s">
        <v>252</v>
      </c>
      <c r="B709" s="194">
        <v>705</v>
      </c>
      <c r="C709" s="55" t="s">
        <v>19</v>
      </c>
      <c r="D709" s="55" t="s">
        <v>35</v>
      </c>
      <c r="E709" s="373" t="s">
        <v>397</v>
      </c>
      <c r="F709" s="374" t="s">
        <v>78</v>
      </c>
      <c r="G709" s="82"/>
      <c r="H709" s="548">
        <v>1000</v>
      </c>
      <c r="I709" s="235"/>
      <c r="J709" s="457"/>
    </row>
    <row r="710" spans="1:10" s="96" customFormat="1" ht="13.5">
      <c r="A710" s="720" t="s">
        <v>337</v>
      </c>
      <c r="B710" s="199">
        <v>705</v>
      </c>
      <c r="C710" s="82" t="s">
        <v>19</v>
      </c>
      <c r="D710" s="82" t="s">
        <v>35</v>
      </c>
      <c r="E710" s="373" t="s">
        <v>397</v>
      </c>
      <c r="F710" s="374" t="s">
        <v>222</v>
      </c>
      <c r="G710" s="42"/>
      <c r="H710" s="548">
        <v>923</v>
      </c>
      <c r="I710" s="235"/>
      <c r="J710" s="457"/>
    </row>
    <row r="711" spans="1:10" s="96" customFormat="1" ht="13.5">
      <c r="A711" s="329" t="s">
        <v>571</v>
      </c>
      <c r="B711" s="199">
        <v>705</v>
      </c>
      <c r="C711" s="82" t="s">
        <v>19</v>
      </c>
      <c r="D711" s="82" t="s">
        <v>35</v>
      </c>
      <c r="E711" s="376" t="s">
        <v>397</v>
      </c>
      <c r="F711" s="377" t="s">
        <v>381</v>
      </c>
      <c r="G711" s="42"/>
      <c r="H711" s="548">
        <v>923</v>
      </c>
      <c r="I711" s="235"/>
      <c r="J711" s="457"/>
    </row>
    <row r="712" spans="1:10" s="90" customFormat="1" ht="15" customHeight="1">
      <c r="A712" s="719" t="s">
        <v>361</v>
      </c>
      <c r="B712" s="200">
        <v>705</v>
      </c>
      <c r="C712" s="83" t="s">
        <v>19</v>
      </c>
      <c r="D712" s="83" t="s">
        <v>35</v>
      </c>
      <c r="E712" s="378" t="s">
        <v>397</v>
      </c>
      <c r="F712" s="379" t="s">
        <v>381</v>
      </c>
      <c r="G712" s="83" t="s">
        <v>362</v>
      </c>
      <c r="H712" s="552">
        <v>923</v>
      </c>
      <c r="I712" s="235"/>
      <c r="J712" s="454"/>
    </row>
    <row r="713" spans="1:10" s="90" customFormat="1" ht="13.5">
      <c r="A713" s="330" t="s">
        <v>108</v>
      </c>
      <c r="B713" s="195">
        <v>705</v>
      </c>
      <c r="C713" s="57" t="s">
        <v>19</v>
      </c>
      <c r="D713" s="57" t="s">
        <v>35</v>
      </c>
      <c r="E713" s="378" t="s">
        <v>397</v>
      </c>
      <c r="F713" s="379" t="s">
        <v>381</v>
      </c>
      <c r="G713" s="83" t="s">
        <v>109</v>
      </c>
      <c r="H713" s="552">
        <v>923</v>
      </c>
      <c r="I713" s="236"/>
      <c r="J713" s="454"/>
    </row>
    <row r="714" spans="1:10" s="90" customFormat="1" ht="40.5">
      <c r="A714" s="332" t="s">
        <v>601</v>
      </c>
      <c r="B714" s="194">
        <v>705</v>
      </c>
      <c r="C714" s="55" t="s">
        <v>19</v>
      </c>
      <c r="D714" s="55" t="s">
        <v>35</v>
      </c>
      <c r="E714" s="376" t="s">
        <v>397</v>
      </c>
      <c r="F714" s="374" t="s">
        <v>333</v>
      </c>
      <c r="G714" s="82"/>
      <c r="H714" s="548">
        <v>75.6</v>
      </c>
      <c r="I714" s="236"/>
      <c r="J714" s="454"/>
    </row>
    <row r="715" spans="1:10" s="90" customFormat="1" ht="25.5">
      <c r="A715" s="719" t="s">
        <v>361</v>
      </c>
      <c r="B715" s="195">
        <v>705</v>
      </c>
      <c r="C715" s="57" t="s">
        <v>19</v>
      </c>
      <c r="D715" s="57" t="s">
        <v>35</v>
      </c>
      <c r="E715" s="378" t="s">
        <v>397</v>
      </c>
      <c r="F715" s="385" t="s">
        <v>333</v>
      </c>
      <c r="G715" s="83" t="s">
        <v>362</v>
      </c>
      <c r="H715" s="552">
        <v>75.6</v>
      </c>
      <c r="I715" s="236"/>
      <c r="J715" s="454"/>
    </row>
    <row r="716" spans="1:10" s="97" customFormat="1" ht="13.5">
      <c r="A716" s="330" t="s">
        <v>108</v>
      </c>
      <c r="B716" s="195">
        <v>705</v>
      </c>
      <c r="C716" s="57" t="s">
        <v>19</v>
      </c>
      <c r="D716" s="57" t="s">
        <v>35</v>
      </c>
      <c r="E716" s="378" t="s">
        <v>397</v>
      </c>
      <c r="F716" s="385" t="s">
        <v>333</v>
      </c>
      <c r="G716" s="83" t="s">
        <v>109</v>
      </c>
      <c r="H716" s="552">
        <v>75.6</v>
      </c>
      <c r="I716" s="236"/>
      <c r="J716" s="456"/>
    </row>
    <row r="717" spans="1:10" s="90" customFormat="1" ht="40.5">
      <c r="A717" s="332" t="s">
        <v>686</v>
      </c>
      <c r="B717" s="194">
        <v>705</v>
      </c>
      <c r="C717" s="55" t="s">
        <v>19</v>
      </c>
      <c r="D717" s="55" t="s">
        <v>35</v>
      </c>
      <c r="E717" s="373" t="s">
        <v>397</v>
      </c>
      <c r="F717" s="372" t="s">
        <v>685</v>
      </c>
      <c r="G717" s="82"/>
      <c r="H717" s="548">
        <v>1.4</v>
      </c>
      <c r="I717" s="236"/>
      <c r="J717" s="454"/>
    </row>
    <row r="718" spans="1:10" s="90" customFormat="1" ht="25.5">
      <c r="A718" s="719" t="s">
        <v>361</v>
      </c>
      <c r="B718" s="195">
        <v>705</v>
      </c>
      <c r="C718" s="57" t="s">
        <v>19</v>
      </c>
      <c r="D718" s="57" t="s">
        <v>35</v>
      </c>
      <c r="E718" s="378" t="s">
        <v>397</v>
      </c>
      <c r="F718" s="385" t="s">
        <v>685</v>
      </c>
      <c r="G718" s="83" t="s">
        <v>362</v>
      </c>
      <c r="H718" s="552">
        <v>1.4</v>
      </c>
      <c r="I718" s="236"/>
      <c r="J718" s="454"/>
    </row>
    <row r="719" spans="1:10" s="90" customFormat="1" ht="13.5">
      <c r="A719" s="330" t="s">
        <v>108</v>
      </c>
      <c r="B719" s="195">
        <v>705</v>
      </c>
      <c r="C719" s="57" t="s">
        <v>19</v>
      </c>
      <c r="D719" s="57" t="s">
        <v>35</v>
      </c>
      <c r="E719" s="378" t="s">
        <v>397</v>
      </c>
      <c r="F719" s="385" t="s">
        <v>685</v>
      </c>
      <c r="G719" s="83" t="s">
        <v>109</v>
      </c>
      <c r="H719" s="552">
        <v>1.4</v>
      </c>
      <c r="I719" s="236"/>
      <c r="J719" s="454"/>
    </row>
    <row r="720" spans="1:10" s="97" customFormat="1" ht="13.5">
      <c r="A720" s="332" t="s">
        <v>253</v>
      </c>
      <c r="B720" s="194">
        <v>705</v>
      </c>
      <c r="C720" s="55" t="s">
        <v>19</v>
      </c>
      <c r="D720" s="55" t="s">
        <v>35</v>
      </c>
      <c r="E720" s="373" t="s">
        <v>399</v>
      </c>
      <c r="F720" s="374" t="s">
        <v>78</v>
      </c>
      <c r="G720" s="82"/>
      <c r="H720" s="548">
        <v>743.2</v>
      </c>
      <c r="I720" s="237"/>
      <c r="J720" s="456"/>
    </row>
    <row r="721" spans="1:10" s="97" customFormat="1" ht="13.5">
      <c r="A721" s="720" t="s">
        <v>337</v>
      </c>
      <c r="B721" s="194">
        <v>705</v>
      </c>
      <c r="C721" s="55" t="s">
        <v>19</v>
      </c>
      <c r="D721" s="55" t="s">
        <v>35</v>
      </c>
      <c r="E721" s="373" t="s">
        <v>399</v>
      </c>
      <c r="F721" s="374" t="s">
        <v>222</v>
      </c>
      <c r="G721" s="82"/>
      <c r="H721" s="548">
        <v>686.5</v>
      </c>
      <c r="I721" s="237"/>
      <c r="J721" s="456"/>
    </row>
    <row r="722" spans="1:10" s="97" customFormat="1" ht="13.5">
      <c r="A722" s="329" t="s">
        <v>571</v>
      </c>
      <c r="B722" s="199">
        <v>705</v>
      </c>
      <c r="C722" s="82" t="s">
        <v>19</v>
      </c>
      <c r="D722" s="82" t="s">
        <v>35</v>
      </c>
      <c r="E722" s="376" t="s">
        <v>399</v>
      </c>
      <c r="F722" s="377" t="s">
        <v>381</v>
      </c>
      <c r="G722" s="42"/>
      <c r="H722" s="548">
        <v>686.5</v>
      </c>
      <c r="I722" s="237"/>
      <c r="J722" s="456"/>
    </row>
    <row r="723" spans="1:10" s="90" customFormat="1" ht="25.5">
      <c r="A723" s="719" t="s">
        <v>361</v>
      </c>
      <c r="B723" s="200">
        <v>705</v>
      </c>
      <c r="C723" s="83" t="s">
        <v>19</v>
      </c>
      <c r="D723" s="83" t="s">
        <v>35</v>
      </c>
      <c r="E723" s="378" t="s">
        <v>399</v>
      </c>
      <c r="F723" s="379" t="s">
        <v>381</v>
      </c>
      <c r="G723" s="83" t="s">
        <v>362</v>
      </c>
      <c r="H723" s="552">
        <v>686.5</v>
      </c>
      <c r="I723" s="237"/>
      <c r="J723" s="454"/>
    </row>
    <row r="724" spans="1:10" s="90" customFormat="1" ht="13.5">
      <c r="A724" s="330" t="s">
        <v>108</v>
      </c>
      <c r="B724" s="195">
        <v>705</v>
      </c>
      <c r="C724" s="57" t="s">
        <v>19</v>
      </c>
      <c r="D724" s="57" t="s">
        <v>35</v>
      </c>
      <c r="E724" s="378" t="s">
        <v>399</v>
      </c>
      <c r="F724" s="379" t="s">
        <v>381</v>
      </c>
      <c r="G724" s="83" t="s">
        <v>109</v>
      </c>
      <c r="H724" s="552">
        <v>686.5</v>
      </c>
      <c r="I724" s="236"/>
      <c r="J724" s="454"/>
    </row>
    <row r="725" spans="1:10" s="90" customFormat="1" ht="40.5">
      <c r="A725" s="332" t="s">
        <v>601</v>
      </c>
      <c r="B725" s="194">
        <v>705</v>
      </c>
      <c r="C725" s="55" t="s">
        <v>19</v>
      </c>
      <c r="D725" s="55" t="s">
        <v>35</v>
      </c>
      <c r="E725" s="373" t="s">
        <v>399</v>
      </c>
      <c r="F725" s="372" t="s">
        <v>333</v>
      </c>
      <c r="G725" s="82"/>
      <c r="H725" s="548">
        <v>56.7</v>
      </c>
      <c r="I725" s="236"/>
      <c r="J725" s="454"/>
    </row>
    <row r="726" spans="1:10" s="90" customFormat="1" ht="25.5">
      <c r="A726" s="719" t="s">
        <v>361</v>
      </c>
      <c r="B726" s="195">
        <v>705</v>
      </c>
      <c r="C726" s="57" t="s">
        <v>19</v>
      </c>
      <c r="D726" s="57" t="s">
        <v>35</v>
      </c>
      <c r="E726" s="378" t="s">
        <v>399</v>
      </c>
      <c r="F726" s="385" t="s">
        <v>333</v>
      </c>
      <c r="G726" s="83" t="s">
        <v>362</v>
      </c>
      <c r="H726" s="552">
        <v>56.7</v>
      </c>
      <c r="I726" s="236"/>
      <c r="J726" s="454"/>
    </row>
    <row r="727" spans="1:10" s="90" customFormat="1" ht="13.5">
      <c r="A727" s="330" t="s">
        <v>108</v>
      </c>
      <c r="B727" s="195">
        <v>705</v>
      </c>
      <c r="C727" s="57" t="s">
        <v>19</v>
      </c>
      <c r="D727" s="57" t="s">
        <v>35</v>
      </c>
      <c r="E727" s="378" t="s">
        <v>399</v>
      </c>
      <c r="F727" s="385" t="s">
        <v>333</v>
      </c>
      <c r="G727" s="83" t="s">
        <v>109</v>
      </c>
      <c r="H727" s="552">
        <v>56.7</v>
      </c>
      <c r="I727" s="236"/>
      <c r="J727" s="454"/>
    </row>
    <row r="728" spans="1:10" s="90" customFormat="1" ht="38.25">
      <c r="A728" s="315" t="s">
        <v>303</v>
      </c>
      <c r="B728" s="528">
        <v>705</v>
      </c>
      <c r="C728" s="167" t="s">
        <v>19</v>
      </c>
      <c r="D728" s="167" t="s">
        <v>35</v>
      </c>
      <c r="E728" s="376" t="s">
        <v>304</v>
      </c>
      <c r="F728" s="377" t="s">
        <v>78</v>
      </c>
      <c r="G728" s="82"/>
      <c r="H728" s="548">
        <v>0.8</v>
      </c>
      <c r="I728" s="236"/>
      <c r="J728" s="454"/>
    </row>
    <row r="729" spans="1:10" s="90" customFormat="1" ht="27">
      <c r="A729" s="531" t="s">
        <v>310</v>
      </c>
      <c r="B729" s="194">
        <v>705</v>
      </c>
      <c r="C729" s="55" t="s">
        <v>19</v>
      </c>
      <c r="D729" s="55" t="s">
        <v>35</v>
      </c>
      <c r="E729" s="376" t="s">
        <v>430</v>
      </c>
      <c r="F729" s="377" t="s">
        <v>78</v>
      </c>
      <c r="G729" s="82"/>
      <c r="H729" s="548">
        <v>0.8</v>
      </c>
      <c r="I729" s="236"/>
      <c r="J729" s="454"/>
    </row>
    <row r="730" spans="1:10" s="90" customFormat="1" ht="27">
      <c r="A730" s="676" t="s">
        <v>307</v>
      </c>
      <c r="B730" s="194">
        <v>705</v>
      </c>
      <c r="C730" s="55" t="s">
        <v>19</v>
      </c>
      <c r="D730" s="55" t="s">
        <v>35</v>
      </c>
      <c r="E730" s="375" t="s">
        <v>443</v>
      </c>
      <c r="F730" s="176" t="s">
        <v>78</v>
      </c>
      <c r="G730" s="83"/>
      <c r="H730" s="551">
        <v>0.4</v>
      </c>
      <c r="I730" s="236"/>
      <c r="J730" s="454"/>
    </row>
    <row r="731" spans="1:10" s="90" customFormat="1" ht="30" customHeight="1">
      <c r="A731" s="329" t="s">
        <v>571</v>
      </c>
      <c r="B731" s="194">
        <v>705</v>
      </c>
      <c r="C731" s="55" t="s">
        <v>19</v>
      </c>
      <c r="D731" s="55" t="s">
        <v>35</v>
      </c>
      <c r="E731" s="376" t="s">
        <v>443</v>
      </c>
      <c r="F731" s="377" t="s">
        <v>381</v>
      </c>
      <c r="G731" s="83"/>
      <c r="H731" s="548">
        <v>0.4</v>
      </c>
      <c r="I731" s="236"/>
      <c r="J731" s="454"/>
    </row>
    <row r="732" spans="1:10" s="90" customFormat="1" ht="25.5">
      <c r="A732" s="719" t="s">
        <v>361</v>
      </c>
      <c r="B732" s="195">
        <v>705</v>
      </c>
      <c r="C732" s="57" t="s">
        <v>19</v>
      </c>
      <c r="D732" s="57" t="s">
        <v>35</v>
      </c>
      <c r="E732" s="378" t="s">
        <v>443</v>
      </c>
      <c r="F732" s="379" t="s">
        <v>381</v>
      </c>
      <c r="G732" s="83" t="s">
        <v>362</v>
      </c>
      <c r="H732" s="548">
        <v>0.4</v>
      </c>
      <c r="I732" s="236"/>
      <c r="J732" s="454"/>
    </row>
    <row r="733" spans="1:10" s="90" customFormat="1" ht="15" customHeight="1">
      <c r="A733" s="335" t="s">
        <v>108</v>
      </c>
      <c r="B733" s="195">
        <v>705</v>
      </c>
      <c r="C733" s="57" t="s">
        <v>19</v>
      </c>
      <c r="D733" s="57" t="s">
        <v>35</v>
      </c>
      <c r="E733" s="378" t="s">
        <v>443</v>
      </c>
      <c r="F733" s="379" t="s">
        <v>381</v>
      </c>
      <c r="G733" s="83" t="s">
        <v>109</v>
      </c>
      <c r="H733" s="552">
        <v>0.4</v>
      </c>
      <c r="I733" s="236"/>
      <c r="J733" s="454"/>
    </row>
    <row r="734" spans="1:10" s="90" customFormat="1" ht="15" customHeight="1">
      <c r="A734" s="625" t="s">
        <v>308</v>
      </c>
      <c r="B734" s="195">
        <v>705</v>
      </c>
      <c r="C734" s="57" t="s">
        <v>19</v>
      </c>
      <c r="D734" s="57" t="s">
        <v>35</v>
      </c>
      <c r="E734" s="376" t="s">
        <v>444</v>
      </c>
      <c r="F734" s="377" t="s">
        <v>78</v>
      </c>
      <c r="G734" s="83"/>
      <c r="H734" s="548">
        <v>0.4</v>
      </c>
      <c r="I734" s="236"/>
      <c r="J734" s="454"/>
    </row>
    <row r="735" spans="1:10" s="90" customFormat="1" ht="13.5">
      <c r="A735" s="329" t="s">
        <v>571</v>
      </c>
      <c r="B735" s="194">
        <v>705</v>
      </c>
      <c r="C735" s="55" t="s">
        <v>19</v>
      </c>
      <c r="D735" s="55" t="s">
        <v>35</v>
      </c>
      <c r="E735" s="376" t="s">
        <v>444</v>
      </c>
      <c r="F735" s="377" t="s">
        <v>381</v>
      </c>
      <c r="G735" s="83"/>
      <c r="H735" s="548">
        <v>0.4</v>
      </c>
      <c r="I735" s="236"/>
      <c r="J735" s="454"/>
    </row>
    <row r="736" spans="1:10" s="90" customFormat="1" ht="25.5">
      <c r="A736" s="719" t="s">
        <v>361</v>
      </c>
      <c r="B736" s="195">
        <v>705</v>
      </c>
      <c r="C736" s="57" t="s">
        <v>19</v>
      </c>
      <c r="D736" s="57" t="s">
        <v>35</v>
      </c>
      <c r="E736" s="378" t="s">
        <v>444</v>
      </c>
      <c r="F736" s="379" t="s">
        <v>381</v>
      </c>
      <c r="G736" s="83" t="s">
        <v>362</v>
      </c>
      <c r="H736" s="552">
        <v>0.4</v>
      </c>
      <c r="I736" s="236"/>
      <c r="J736" s="454"/>
    </row>
    <row r="737" spans="1:10" s="91" customFormat="1" ht="13.5">
      <c r="A737" s="335" t="s">
        <v>108</v>
      </c>
      <c r="B737" s="195">
        <v>705</v>
      </c>
      <c r="C737" s="57" t="s">
        <v>19</v>
      </c>
      <c r="D737" s="57" t="s">
        <v>35</v>
      </c>
      <c r="E737" s="378" t="s">
        <v>444</v>
      </c>
      <c r="F737" s="379" t="s">
        <v>381</v>
      </c>
      <c r="G737" s="83" t="s">
        <v>109</v>
      </c>
      <c r="H737" s="552">
        <v>0.4</v>
      </c>
      <c r="I737" s="236"/>
      <c r="J737" s="461"/>
    </row>
    <row r="738" spans="1:10" s="91" customFormat="1" ht="12.75">
      <c r="A738" s="412" t="s">
        <v>21</v>
      </c>
      <c r="B738" s="71" t="s">
        <v>105</v>
      </c>
      <c r="C738" s="71" t="s">
        <v>19</v>
      </c>
      <c r="D738" s="71" t="s">
        <v>38</v>
      </c>
      <c r="E738" s="1208"/>
      <c r="F738" s="1209"/>
      <c r="G738" s="71"/>
      <c r="H738" s="553">
        <v>59833.19999999999</v>
      </c>
      <c r="I738" s="202"/>
      <c r="J738" s="461"/>
    </row>
    <row r="739" spans="1:10" s="91" customFormat="1" ht="25.5">
      <c r="A739" s="315" t="s">
        <v>146</v>
      </c>
      <c r="B739" s="288">
        <v>705</v>
      </c>
      <c r="C739" s="196" t="s">
        <v>19</v>
      </c>
      <c r="D739" s="196" t="s">
        <v>38</v>
      </c>
      <c r="E739" s="371" t="s">
        <v>222</v>
      </c>
      <c r="F739" s="372" t="s">
        <v>78</v>
      </c>
      <c r="G739" s="196"/>
      <c r="H739" s="551">
        <v>59830.39999999999</v>
      </c>
      <c r="I739" s="202"/>
      <c r="J739" s="461"/>
    </row>
    <row r="740" spans="1:10" s="91" customFormat="1" ht="25.5">
      <c r="A740" s="315" t="s">
        <v>321</v>
      </c>
      <c r="B740" s="167" t="s">
        <v>105</v>
      </c>
      <c r="C740" s="167" t="s">
        <v>19</v>
      </c>
      <c r="D740" s="167" t="s">
        <v>38</v>
      </c>
      <c r="E740" s="371" t="s">
        <v>445</v>
      </c>
      <c r="F740" s="372" t="s">
        <v>78</v>
      </c>
      <c r="G740" s="196"/>
      <c r="H740" s="551">
        <v>53855.51999999999</v>
      </c>
      <c r="I740" s="202"/>
      <c r="J740" s="461"/>
    </row>
    <row r="741" spans="1:10" s="79" customFormat="1" ht="12.75">
      <c r="A741" s="522" t="s">
        <v>123</v>
      </c>
      <c r="B741" s="196" t="s">
        <v>105</v>
      </c>
      <c r="C741" s="196" t="s">
        <v>19</v>
      </c>
      <c r="D741" s="196" t="s">
        <v>38</v>
      </c>
      <c r="E741" s="371" t="s">
        <v>448</v>
      </c>
      <c r="F741" s="372" t="s">
        <v>78</v>
      </c>
      <c r="G741" s="196"/>
      <c r="H741" s="551">
        <v>19598.649999999998</v>
      </c>
      <c r="I741" s="202"/>
      <c r="J741" s="458"/>
    </row>
    <row r="742" spans="1:10" s="79" customFormat="1" ht="13.5">
      <c r="A742" s="310" t="s">
        <v>337</v>
      </c>
      <c r="B742" s="82" t="s">
        <v>105</v>
      </c>
      <c r="C742" s="82" t="s">
        <v>19</v>
      </c>
      <c r="D742" s="82" t="s">
        <v>38</v>
      </c>
      <c r="E742" s="373" t="s">
        <v>448</v>
      </c>
      <c r="F742" s="374" t="s">
        <v>222</v>
      </c>
      <c r="G742" s="82"/>
      <c r="H742" s="548">
        <v>1504.6000000000001</v>
      </c>
      <c r="I742" s="241"/>
      <c r="J742" s="458"/>
    </row>
    <row r="743" spans="1:10" s="79" customFormat="1" ht="51">
      <c r="A743" s="683" t="s">
        <v>355</v>
      </c>
      <c r="B743" s="83" t="s">
        <v>105</v>
      </c>
      <c r="C743" s="83" t="s">
        <v>19</v>
      </c>
      <c r="D743" s="83" t="s">
        <v>38</v>
      </c>
      <c r="E743" s="382" t="s">
        <v>448</v>
      </c>
      <c r="F743" s="379" t="s">
        <v>222</v>
      </c>
      <c r="G743" s="83" t="s">
        <v>356</v>
      </c>
      <c r="H743" s="552">
        <v>115</v>
      </c>
      <c r="I743" s="241"/>
      <c r="J743" s="458"/>
    </row>
    <row r="744" spans="1:10" s="78" customFormat="1" ht="12.75">
      <c r="A744" s="321" t="s">
        <v>121</v>
      </c>
      <c r="B744" s="83" t="s">
        <v>105</v>
      </c>
      <c r="C744" s="83" t="s">
        <v>19</v>
      </c>
      <c r="D744" s="83" t="s">
        <v>38</v>
      </c>
      <c r="E744" s="382" t="s">
        <v>448</v>
      </c>
      <c r="F744" s="379" t="s">
        <v>222</v>
      </c>
      <c r="G744" s="83" t="s">
        <v>122</v>
      </c>
      <c r="H744" s="552">
        <v>115</v>
      </c>
      <c r="I744" s="241"/>
      <c r="J744" s="451"/>
    </row>
    <row r="745" spans="1:10" s="78" customFormat="1" ht="12.75">
      <c r="A745" s="648" t="s">
        <v>353</v>
      </c>
      <c r="B745" s="83" t="s">
        <v>105</v>
      </c>
      <c r="C745" s="83" t="s">
        <v>19</v>
      </c>
      <c r="D745" s="83" t="s">
        <v>38</v>
      </c>
      <c r="E745" s="382" t="s">
        <v>448</v>
      </c>
      <c r="F745" s="379" t="s">
        <v>222</v>
      </c>
      <c r="G745" s="83" t="s">
        <v>354</v>
      </c>
      <c r="H745" s="552">
        <v>1066.65</v>
      </c>
      <c r="I745" s="234"/>
      <c r="J745" s="451"/>
    </row>
    <row r="746" spans="1:10" s="78" customFormat="1" ht="25.5">
      <c r="A746" s="311" t="s">
        <v>98</v>
      </c>
      <c r="B746" s="83" t="s">
        <v>105</v>
      </c>
      <c r="C746" s="83" t="s">
        <v>19</v>
      </c>
      <c r="D746" s="83" t="s">
        <v>38</v>
      </c>
      <c r="E746" s="382" t="s">
        <v>448</v>
      </c>
      <c r="F746" s="379" t="s">
        <v>222</v>
      </c>
      <c r="G746" s="83" t="s">
        <v>99</v>
      </c>
      <c r="H746" s="552">
        <v>1066.65</v>
      </c>
      <c r="I746" s="234"/>
      <c r="J746" s="451"/>
    </row>
    <row r="747" spans="1:10" s="78" customFormat="1" ht="12.75">
      <c r="A747" s="688" t="s">
        <v>357</v>
      </c>
      <c r="B747" s="83" t="s">
        <v>105</v>
      </c>
      <c r="C747" s="83" t="s">
        <v>19</v>
      </c>
      <c r="D747" s="83" t="s">
        <v>38</v>
      </c>
      <c r="E747" s="382" t="s">
        <v>448</v>
      </c>
      <c r="F747" s="379" t="s">
        <v>222</v>
      </c>
      <c r="G747" s="83" t="s">
        <v>358</v>
      </c>
      <c r="H747" s="552">
        <v>322.95</v>
      </c>
      <c r="I747" s="234"/>
      <c r="J747" s="451"/>
    </row>
    <row r="748" spans="1:10" s="78" customFormat="1" ht="12.75">
      <c r="A748" s="688" t="s">
        <v>664</v>
      </c>
      <c r="B748" s="83" t="s">
        <v>105</v>
      </c>
      <c r="C748" s="83" t="s">
        <v>19</v>
      </c>
      <c r="D748" s="83" t="s">
        <v>38</v>
      </c>
      <c r="E748" s="382" t="s">
        <v>448</v>
      </c>
      <c r="F748" s="379" t="s">
        <v>222</v>
      </c>
      <c r="G748" s="83" t="s">
        <v>663</v>
      </c>
      <c r="H748" s="552">
        <v>192.95</v>
      </c>
      <c r="I748" s="234"/>
      <c r="J748" s="451"/>
    </row>
    <row r="749" spans="1:10" s="78" customFormat="1" ht="12.75">
      <c r="A749" s="311" t="s">
        <v>65</v>
      </c>
      <c r="B749" s="83" t="s">
        <v>105</v>
      </c>
      <c r="C749" s="83" t="s">
        <v>19</v>
      </c>
      <c r="D749" s="83" t="s">
        <v>38</v>
      </c>
      <c r="E749" s="382" t="s">
        <v>448</v>
      </c>
      <c r="F749" s="379" t="s">
        <v>222</v>
      </c>
      <c r="G749" s="83" t="s">
        <v>66</v>
      </c>
      <c r="H749" s="552">
        <v>130</v>
      </c>
      <c r="I749" s="234"/>
      <c r="J749" s="451"/>
    </row>
    <row r="750" spans="1:10" s="78" customFormat="1" ht="13.5">
      <c r="A750" s="310" t="s">
        <v>345</v>
      </c>
      <c r="B750" s="82" t="s">
        <v>105</v>
      </c>
      <c r="C750" s="82" t="s">
        <v>19</v>
      </c>
      <c r="D750" s="82" t="s">
        <v>38</v>
      </c>
      <c r="E750" s="373" t="s">
        <v>448</v>
      </c>
      <c r="F750" s="377" t="s">
        <v>216</v>
      </c>
      <c r="G750" s="82"/>
      <c r="H750" s="548">
        <v>4186.05</v>
      </c>
      <c r="I750" s="234"/>
      <c r="J750" s="451"/>
    </row>
    <row r="751" spans="1:10" s="78" customFormat="1" ht="12.75">
      <c r="A751" s="648" t="s">
        <v>353</v>
      </c>
      <c r="B751" s="83" t="s">
        <v>105</v>
      </c>
      <c r="C751" s="83" t="s">
        <v>19</v>
      </c>
      <c r="D751" s="83" t="s">
        <v>38</v>
      </c>
      <c r="E751" s="382" t="s">
        <v>448</v>
      </c>
      <c r="F751" s="379" t="s">
        <v>216</v>
      </c>
      <c r="G751" s="83" t="s">
        <v>354</v>
      </c>
      <c r="H751" s="552">
        <v>4186.05</v>
      </c>
      <c r="I751" s="234"/>
      <c r="J751" s="451"/>
    </row>
    <row r="752" spans="1:10" s="79" customFormat="1" ht="25.5">
      <c r="A752" s="311" t="s">
        <v>98</v>
      </c>
      <c r="B752" s="83" t="s">
        <v>105</v>
      </c>
      <c r="C752" s="83" t="s">
        <v>19</v>
      </c>
      <c r="D752" s="83" t="s">
        <v>38</v>
      </c>
      <c r="E752" s="382" t="s">
        <v>448</v>
      </c>
      <c r="F752" s="379" t="s">
        <v>216</v>
      </c>
      <c r="G752" s="83" t="s">
        <v>99</v>
      </c>
      <c r="H752" s="552">
        <v>4186.05</v>
      </c>
      <c r="I752" s="234"/>
      <c r="J752" s="458"/>
    </row>
    <row r="753" spans="1:10" s="79" customFormat="1" ht="27">
      <c r="A753" s="333" t="s">
        <v>597</v>
      </c>
      <c r="B753" s="205">
        <v>705</v>
      </c>
      <c r="C753" s="82" t="s">
        <v>19</v>
      </c>
      <c r="D753" s="82" t="s">
        <v>38</v>
      </c>
      <c r="E753" s="373" t="s">
        <v>448</v>
      </c>
      <c r="F753" s="374" t="s">
        <v>116</v>
      </c>
      <c r="G753" s="82"/>
      <c r="H753" s="548">
        <v>12216.9</v>
      </c>
      <c r="I753" s="241"/>
      <c r="J753" s="741"/>
    </row>
    <row r="754" spans="1:10" s="90" customFormat="1" ht="51">
      <c r="A754" s="683" t="s">
        <v>355</v>
      </c>
      <c r="B754" s="198">
        <v>705</v>
      </c>
      <c r="C754" s="83" t="s">
        <v>19</v>
      </c>
      <c r="D754" s="83" t="s">
        <v>38</v>
      </c>
      <c r="E754" s="382" t="s">
        <v>448</v>
      </c>
      <c r="F754" s="379" t="s">
        <v>116</v>
      </c>
      <c r="G754" s="83" t="s">
        <v>356</v>
      </c>
      <c r="H754" s="552">
        <v>11785.1</v>
      </c>
      <c r="I754" s="740"/>
      <c r="J754" s="460"/>
    </row>
    <row r="755" spans="1:10" s="90" customFormat="1" ht="13.5">
      <c r="A755" s="321" t="s">
        <v>121</v>
      </c>
      <c r="B755" s="198">
        <v>705</v>
      </c>
      <c r="C755" s="83" t="s">
        <v>19</v>
      </c>
      <c r="D755" s="83" t="s">
        <v>38</v>
      </c>
      <c r="E755" s="382" t="s">
        <v>448</v>
      </c>
      <c r="F755" s="379" t="s">
        <v>116</v>
      </c>
      <c r="G755" s="83" t="s">
        <v>122</v>
      </c>
      <c r="H755" s="577">
        <v>11785.1</v>
      </c>
      <c r="I755" s="201"/>
      <c r="J755" s="460"/>
    </row>
    <row r="756" spans="1:10" s="91" customFormat="1" ht="13.5">
      <c r="A756" s="648" t="s">
        <v>353</v>
      </c>
      <c r="B756" s="198">
        <v>705</v>
      </c>
      <c r="C756" s="83" t="s">
        <v>19</v>
      </c>
      <c r="D756" s="83" t="s">
        <v>38</v>
      </c>
      <c r="E756" s="382" t="s">
        <v>448</v>
      </c>
      <c r="F756" s="379" t="s">
        <v>116</v>
      </c>
      <c r="G756" s="83" t="s">
        <v>354</v>
      </c>
      <c r="H756" s="577">
        <v>431.8</v>
      </c>
      <c r="I756" s="201"/>
      <c r="J756" s="461"/>
    </row>
    <row r="757" spans="1:10" s="90" customFormat="1" ht="25.5">
      <c r="A757" s="338" t="s">
        <v>98</v>
      </c>
      <c r="B757" s="198">
        <v>705</v>
      </c>
      <c r="C757" s="83" t="s">
        <v>19</v>
      </c>
      <c r="D757" s="83" t="s">
        <v>38</v>
      </c>
      <c r="E757" s="382" t="s">
        <v>448</v>
      </c>
      <c r="F757" s="379" t="s">
        <v>116</v>
      </c>
      <c r="G757" s="83" t="s">
        <v>99</v>
      </c>
      <c r="H757" s="577">
        <v>431.8</v>
      </c>
      <c r="I757" s="202"/>
      <c r="J757" s="743"/>
    </row>
    <row r="758" spans="1:10" s="91" customFormat="1" ht="40.5">
      <c r="A758" s="329" t="s">
        <v>585</v>
      </c>
      <c r="B758" s="82" t="s">
        <v>105</v>
      </c>
      <c r="C758" s="82" t="s">
        <v>19</v>
      </c>
      <c r="D758" s="82" t="s">
        <v>38</v>
      </c>
      <c r="E758" s="373" t="s">
        <v>448</v>
      </c>
      <c r="F758" s="374" t="s">
        <v>111</v>
      </c>
      <c r="G758" s="82"/>
      <c r="H758" s="558">
        <v>181.7</v>
      </c>
      <c r="I758" s="742"/>
      <c r="J758" s="461"/>
    </row>
    <row r="759" spans="1:10" s="91" customFormat="1" ht="51">
      <c r="A759" s="683" t="s">
        <v>355</v>
      </c>
      <c r="B759" s="83" t="s">
        <v>105</v>
      </c>
      <c r="C759" s="83" t="s">
        <v>19</v>
      </c>
      <c r="D759" s="83" t="s">
        <v>38</v>
      </c>
      <c r="E759" s="382" t="s">
        <v>448</v>
      </c>
      <c r="F759" s="379" t="s">
        <v>111</v>
      </c>
      <c r="G759" s="83" t="s">
        <v>356</v>
      </c>
      <c r="H759" s="577">
        <v>181.7</v>
      </c>
      <c r="I759" s="202"/>
      <c r="J759" s="461"/>
    </row>
    <row r="760" spans="1:10" s="76" customFormat="1" ht="13.5">
      <c r="A760" s="321" t="s">
        <v>121</v>
      </c>
      <c r="B760" s="83" t="s">
        <v>105</v>
      </c>
      <c r="C760" s="83" t="s">
        <v>19</v>
      </c>
      <c r="D760" s="83" t="s">
        <v>38</v>
      </c>
      <c r="E760" s="382" t="s">
        <v>448</v>
      </c>
      <c r="F760" s="379" t="s">
        <v>111</v>
      </c>
      <c r="G760" s="83" t="s">
        <v>122</v>
      </c>
      <c r="H760" s="577">
        <v>181.7</v>
      </c>
      <c r="I760" s="202"/>
      <c r="J760" s="453"/>
    </row>
    <row r="761" spans="1:10" s="76" customFormat="1" ht="27">
      <c r="A761" s="329" t="s">
        <v>596</v>
      </c>
      <c r="B761" s="82" t="s">
        <v>105</v>
      </c>
      <c r="C761" s="82" t="s">
        <v>19</v>
      </c>
      <c r="D761" s="82" t="s">
        <v>38</v>
      </c>
      <c r="E761" s="373" t="s">
        <v>448</v>
      </c>
      <c r="F761" s="374" t="s">
        <v>112</v>
      </c>
      <c r="G761" s="82"/>
      <c r="H761" s="558">
        <v>455</v>
      </c>
      <c r="I761" s="239"/>
      <c r="J761" s="453"/>
    </row>
    <row r="762" spans="1:10" s="97" customFormat="1" ht="51">
      <c r="A762" s="683" t="s">
        <v>355</v>
      </c>
      <c r="B762" s="83" t="s">
        <v>105</v>
      </c>
      <c r="C762" s="83" t="s">
        <v>19</v>
      </c>
      <c r="D762" s="83" t="s">
        <v>38</v>
      </c>
      <c r="E762" s="382" t="s">
        <v>448</v>
      </c>
      <c r="F762" s="379" t="s">
        <v>112</v>
      </c>
      <c r="G762" s="83" t="s">
        <v>356</v>
      </c>
      <c r="H762" s="577">
        <v>455</v>
      </c>
      <c r="I762" s="239"/>
      <c r="J762" s="456"/>
    </row>
    <row r="763" spans="1:10" s="91" customFormat="1" ht="12.75">
      <c r="A763" s="321" t="s">
        <v>121</v>
      </c>
      <c r="B763" s="83" t="s">
        <v>105</v>
      </c>
      <c r="C763" s="83" t="s">
        <v>19</v>
      </c>
      <c r="D763" s="83" t="s">
        <v>38</v>
      </c>
      <c r="E763" s="382" t="s">
        <v>448</v>
      </c>
      <c r="F763" s="379" t="s">
        <v>112</v>
      </c>
      <c r="G763" s="83" t="s">
        <v>122</v>
      </c>
      <c r="H763" s="577">
        <v>455</v>
      </c>
      <c r="I763" s="237"/>
      <c r="J763" s="461"/>
    </row>
    <row r="764" spans="1:10" s="91" customFormat="1" ht="27">
      <c r="A764" s="329" t="s">
        <v>588</v>
      </c>
      <c r="B764" s="82" t="s">
        <v>105</v>
      </c>
      <c r="C764" s="82" t="s">
        <v>19</v>
      </c>
      <c r="D764" s="82" t="s">
        <v>38</v>
      </c>
      <c r="E764" s="373" t="s">
        <v>448</v>
      </c>
      <c r="F764" s="374" t="s">
        <v>117</v>
      </c>
      <c r="G764" s="82"/>
      <c r="H764" s="558">
        <v>79.8</v>
      </c>
      <c r="I764" s="202"/>
      <c r="J764" s="461"/>
    </row>
    <row r="765" spans="1:10" s="91" customFormat="1" ht="51">
      <c r="A765" s="683" t="s">
        <v>355</v>
      </c>
      <c r="B765" s="83" t="s">
        <v>105</v>
      </c>
      <c r="C765" s="83" t="s">
        <v>19</v>
      </c>
      <c r="D765" s="83" t="s">
        <v>38</v>
      </c>
      <c r="E765" s="382" t="s">
        <v>448</v>
      </c>
      <c r="F765" s="379" t="s">
        <v>117</v>
      </c>
      <c r="G765" s="83" t="s">
        <v>356</v>
      </c>
      <c r="H765" s="577">
        <v>79.8</v>
      </c>
      <c r="I765" s="202"/>
      <c r="J765" s="461"/>
    </row>
    <row r="766" spans="1:10" s="91" customFormat="1" ht="12.75">
      <c r="A766" s="321" t="s">
        <v>121</v>
      </c>
      <c r="B766" s="83" t="s">
        <v>105</v>
      </c>
      <c r="C766" s="83" t="s">
        <v>19</v>
      </c>
      <c r="D766" s="83" t="s">
        <v>38</v>
      </c>
      <c r="E766" s="382" t="s">
        <v>448</v>
      </c>
      <c r="F766" s="379" t="s">
        <v>117</v>
      </c>
      <c r="G766" s="83" t="s">
        <v>122</v>
      </c>
      <c r="H766" s="577">
        <v>79.8</v>
      </c>
      <c r="I766" s="202"/>
      <c r="J766" s="461"/>
    </row>
    <row r="767" spans="1:10" s="91" customFormat="1" ht="27">
      <c r="A767" s="333" t="s">
        <v>602</v>
      </c>
      <c r="B767" s="82" t="s">
        <v>105</v>
      </c>
      <c r="C767" s="82" t="s">
        <v>19</v>
      </c>
      <c r="D767" s="82" t="s">
        <v>38</v>
      </c>
      <c r="E767" s="373" t="s">
        <v>448</v>
      </c>
      <c r="F767" s="377" t="s">
        <v>114</v>
      </c>
      <c r="G767" s="82"/>
      <c r="H767" s="548">
        <v>974.6</v>
      </c>
      <c r="I767" s="202"/>
      <c r="J767" s="461"/>
    </row>
    <row r="768" spans="1:10" s="91" customFormat="1" ht="51">
      <c r="A768" s="683" t="s">
        <v>355</v>
      </c>
      <c r="B768" s="83" t="s">
        <v>105</v>
      </c>
      <c r="C768" s="83" t="s">
        <v>19</v>
      </c>
      <c r="D768" s="83" t="s">
        <v>38</v>
      </c>
      <c r="E768" s="382" t="s">
        <v>448</v>
      </c>
      <c r="F768" s="379" t="s">
        <v>114</v>
      </c>
      <c r="G768" s="83" t="s">
        <v>356</v>
      </c>
      <c r="H768" s="552">
        <v>865.6</v>
      </c>
      <c r="I768" s="202"/>
      <c r="J768" s="461"/>
    </row>
    <row r="769" spans="1:10" s="78" customFormat="1" ht="12" customHeight="1">
      <c r="A769" s="321" t="s">
        <v>121</v>
      </c>
      <c r="B769" s="83" t="s">
        <v>105</v>
      </c>
      <c r="C769" s="83" t="s">
        <v>19</v>
      </c>
      <c r="D769" s="83" t="s">
        <v>38</v>
      </c>
      <c r="E769" s="382" t="s">
        <v>448</v>
      </c>
      <c r="F769" s="379" t="s">
        <v>114</v>
      </c>
      <c r="G769" s="83" t="s">
        <v>122</v>
      </c>
      <c r="H769" s="552">
        <v>865.6</v>
      </c>
      <c r="I769" s="202"/>
      <c r="J769" s="451"/>
    </row>
    <row r="770" spans="1:10" s="79" customFormat="1" ht="12.75">
      <c r="A770" s="683" t="s">
        <v>359</v>
      </c>
      <c r="B770" s="200">
        <v>705</v>
      </c>
      <c r="C770" s="83" t="s">
        <v>19</v>
      </c>
      <c r="D770" s="83" t="s">
        <v>38</v>
      </c>
      <c r="E770" s="382" t="s">
        <v>448</v>
      </c>
      <c r="F770" s="379" t="s">
        <v>114</v>
      </c>
      <c r="G770" s="83" t="s">
        <v>360</v>
      </c>
      <c r="H770" s="552">
        <v>109</v>
      </c>
      <c r="I770" s="121"/>
      <c r="J770" s="121"/>
    </row>
    <row r="771" spans="1:10" s="76" customFormat="1" ht="25.5">
      <c r="A771" s="323" t="s">
        <v>100</v>
      </c>
      <c r="B771" s="200">
        <v>705</v>
      </c>
      <c r="C771" s="83" t="s">
        <v>19</v>
      </c>
      <c r="D771" s="83" t="s">
        <v>38</v>
      </c>
      <c r="E771" s="382" t="s">
        <v>448</v>
      </c>
      <c r="F771" s="379" t="s">
        <v>114</v>
      </c>
      <c r="G771" s="83" t="s">
        <v>101</v>
      </c>
      <c r="H771" s="552">
        <v>109</v>
      </c>
      <c r="I771" s="121"/>
      <c r="J771" s="445"/>
    </row>
    <row r="772" spans="1:10" s="78" customFormat="1" ht="12.75">
      <c r="A772" s="522" t="s">
        <v>118</v>
      </c>
      <c r="B772" s="196" t="s">
        <v>105</v>
      </c>
      <c r="C772" s="196" t="s">
        <v>19</v>
      </c>
      <c r="D772" s="196" t="s">
        <v>38</v>
      </c>
      <c r="E772" s="371" t="s">
        <v>449</v>
      </c>
      <c r="F772" s="372" t="s">
        <v>78</v>
      </c>
      <c r="G772" s="83"/>
      <c r="H772" s="551">
        <v>34256.869999999995</v>
      </c>
      <c r="I772" s="234"/>
      <c r="J772" s="451"/>
    </row>
    <row r="773" spans="1:10" s="78" customFormat="1" ht="13.5">
      <c r="A773" s="310" t="s">
        <v>337</v>
      </c>
      <c r="B773" s="82" t="s">
        <v>105</v>
      </c>
      <c r="C773" s="82" t="s">
        <v>19</v>
      </c>
      <c r="D773" s="82" t="s">
        <v>38</v>
      </c>
      <c r="E773" s="373" t="s">
        <v>449</v>
      </c>
      <c r="F773" s="372" t="s">
        <v>222</v>
      </c>
      <c r="G773" s="83"/>
      <c r="H773" s="551">
        <v>3359</v>
      </c>
      <c r="I773" s="234"/>
      <c r="J773" s="451"/>
    </row>
    <row r="774" spans="1:10" s="78" customFormat="1" ht="13.5">
      <c r="A774" s="329" t="s">
        <v>571</v>
      </c>
      <c r="B774" s="82" t="s">
        <v>105</v>
      </c>
      <c r="C774" s="82" t="s">
        <v>19</v>
      </c>
      <c r="D774" s="82" t="s">
        <v>38</v>
      </c>
      <c r="E774" s="373" t="s">
        <v>449</v>
      </c>
      <c r="F774" s="374" t="s">
        <v>381</v>
      </c>
      <c r="G774" s="82"/>
      <c r="H774" s="548">
        <v>3359</v>
      </c>
      <c r="I774" s="234"/>
      <c r="J774" s="451"/>
    </row>
    <row r="775" spans="1:10" s="78" customFormat="1" ht="25.5">
      <c r="A775" s="719" t="s">
        <v>361</v>
      </c>
      <c r="B775" s="83" t="s">
        <v>105</v>
      </c>
      <c r="C775" s="83" t="s">
        <v>19</v>
      </c>
      <c r="D775" s="83" t="s">
        <v>38</v>
      </c>
      <c r="E775" s="382" t="s">
        <v>449</v>
      </c>
      <c r="F775" s="379" t="s">
        <v>381</v>
      </c>
      <c r="G775" s="83" t="s">
        <v>362</v>
      </c>
      <c r="H775" s="552">
        <v>3359</v>
      </c>
      <c r="I775" s="234"/>
      <c r="J775" s="451"/>
    </row>
    <row r="776" spans="1:10" s="78" customFormat="1" ht="12.75">
      <c r="A776" s="335" t="s">
        <v>108</v>
      </c>
      <c r="B776" s="83" t="s">
        <v>105</v>
      </c>
      <c r="C776" s="83" t="s">
        <v>19</v>
      </c>
      <c r="D776" s="83" t="s">
        <v>38</v>
      </c>
      <c r="E776" s="382" t="s">
        <v>449</v>
      </c>
      <c r="F776" s="379" t="s">
        <v>381</v>
      </c>
      <c r="G776" s="83" t="s">
        <v>109</v>
      </c>
      <c r="H776" s="552">
        <v>3359</v>
      </c>
      <c r="I776" s="234"/>
      <c r="J776" s="451"/>
    </row>
    <row r="777" spans="1:10" s="78" customFormat="1" ht="13.5">
      <c r="A777" s="310" t="s">
        <v>382</v>
      </c>
      <c r="B777" s="55" t="s">
        <v>105</v>
      </c>
      <c r="C777" s="55" t="s">
        <v>19</v>
      </c>
      <c r="D777" s="55" t="s">
        <v>38</v>
      </c>
      <c r="E777" s="373" t="s">
        <v>449</v>
      </c>
      <c r="F777" s="377" t="s">
        <v>216</v>
      </c>
      <c r="G777" s="43"/>
      <c r="H777" s="545">
        <v>6407.37</v>
      </c>
      <c r="I777" s="234"/>
      <c r="J777" s="451"/>
    </row>
    <row r="778" spans="1:10" s="78" customFormat="1" ht="25.5">
      <c r="A778" s="719" t="s">
        <v>361</v>
      </c>
      <c r="B778" s="195">
        <v>705</v>
      </c>
      <c r="C778" s="57" t="s">
        <v>19</v>
      </c>
      <c r="D778" s="57" t="s">
        <v>38</v>
      </c>
      <c r="E778" s="382" t="s">
        <v>449</v>
      </c>
      <c r="F778" s="379" t="s">
        <v>216</v>
      </c>
      <c r="G778" s="43" t="s">
        <v>362</v>
      </c>
      <c r="H778" s="547">
        <v>6407.37</v>
      </c>
      <c r="I778" s="234"/>
      <c r="J778" s="451"/>
    </row>
    <row r="779" spans="1:10" s="79" customFormat="1" ht="12.75">
      <c r="A779" s="330" t="s">
        <v>108</v>
      </c>
      <c r="B779" s="195">
        <v>705</v>
      </c>
      <c r="C779" s="57" t="s">
        <v>19</v>
      </c>
      <c r="D779" s="57" t="s">
        <v>38</v>
      </c>
      <c r="E779" s="382" t="s">
        <v>449</v>
      </c>
      <c r="F779" s="379" t="s">
        <v>216</v>
      </c>
      <c r="G779" s="43" t="s">
        <v>109</v>
      </c>
      <c r="H779" s="547">
        <v>6407.37</v>
      </c>
      <c r="I779" s="234"/>
      <c r="J779" s="458"/>
    </row>
    <row r="780" spans="1:10" s="76" customFormat="1" ht="27">
      <c r="A780" s="333" t="s">
        <v>597</v>
      </c>
      <c r="B780" s="82" t="s">
        <v>105</v>
      </c>
      <c r="C780" s="82" t="s">
        <v>19</v>
      </c>
      <c r="D780" s="82" t="s">
        <v>38</v>
      </c>
      <c r="E780" s="373" t="s">
        <v>449</v>
      </c>
      <c r="F780" s="374" t="s">
        <v>116</v>
      </c>
      <c r="G780" s="82"/>
      <c r="H780" s="558">
        <v>20548.1</v>
      </c>
      <c r="I780" s="241"/>
      <c r="J780" s="453"/>
    </row>
    <row r="781" spans="1:10" s="76" customFormat="1" ht="25.5">
      <c r="A781" s="719" t="s">
        <v>361</v>
      </c>
      <c r="B781" s="195">
        <v>705</v>
      </c>
      <c r="C781" s="57" t="s">
        <v>19</v>
      </c>
      <c r="D781" s="57" t="s">
        <v>38</v>
      </c>
      <c r="E781" s="382" t="s">
        <v>449</v>
      </c>
      <c r="F781" s="379" t="s">
        <v>116</v>
      </c>
      <c r="G781" s="83" t="s">
        <v>362</v>
      </c>
      <c r="H781" s="552">
        <v>20548.1</v>
      </c>
      <c r="I781" s="239"/>
      <c r="J781" s="453"/>
    </row>
    <row r="782" spans="1:10" s="79" customFormat="1" ht="13.5">
      <c r="A782" s="330" t="s">
        <v>108</v>
      </c>
      <c r="B782" s="83" t="s">
        <v>105</v>
      </c>
      <c r="C782" s="83" t="s">
        <v>19</v>
      </c>
      <c r="D782" s="83" t="s">
        <v>38</v>
      </c>
      <c r="E782" s="382" t="s">
        <v>449</v>
      </c>
      <c r="F782" s="379" t="s">
        <v>116</v>
      </c>
      <c r="G782" s="83" t="s">
        <v>109</v>
      </c>
      <c r="H782" s="577">
        <v>20548.1</v>
      </c>
      <c r="I782" s="239"/>
      <c r="J782" s="458"/>
    </row>
    <row r="783" spans="1:10" s="76" customFormat="1" ht="40.5">
      <c r="A783" s="329" t="s">
        <v>585</v>
      </c>
      <c r="B783" s="82" t="s">
        <v>105</v>
      </c>
      <c r="C783" s="82" t="s">
        <v>19</v>
      </c>
      <c r="D783" s="82" t="s">
        <v>38</v>
      </c>
      <c r="E783" s="373" t="s">
        <v>449</v>
      </c>
      <c r="F783" s="374" t="s">
        <v>111</v>
      </c>
      <c r="G783" s="82"/>
      <c r="H783" s="548">
        <v>565.5</v>
      </c>
      <c r="I783" s="241"/>
      <c r="J783" s="453"/>
    </row>
    <row r="784" spans="1:10" s="76" customFormat="1" ht="25.5">
      <c r="A784" s="719" t="s">
        <v>361</v>
      </c>
      <c r="B784" s="195">
        <v>705</v>
      </c>
      <c r="C784" s="57" t="s">
        <v>19</v>
      </c>
      <c r="D784" s="57" t="s">
        <v>38</v>
      </c>
      <c r="E784" s="382" t="s">
        <v>449</v>
      </c>
      <c r="F784" s="379" t="s">
        <v>111</v>
      </c>
      <c r="G784" s="83" t="s">
        <v>362</v>
      </c>
      <c r="H784" s="552">
        <v>565.5</v>
      </c>
      <c r="I784" s="239"/>
      <c r="J784" s="453"/>
    </row>
    <row r="785" spans="1:10" s="97" customFormat="1" ht="13.5">
      <c r="A785" s="330" t="s">
        <v>108</v>
      </c>
      <c r="B785" s="83" t="s">
        <v>105</v>
      </c>
      <c r="C785" s="83" t="s">
        <v>19</v>
      </c>
      <c r="D785" s="83" t="s">
        <v>38</v>
      </c>
      <c r="E785" s="382" t="s">
        <v>449</v>
      </c>
      <c r="F785" s="379" t="s">
        <v>111</v>
      </c>
      <c r="G785" s="83" t="s">
        <v>109</v>
      </c>
      <c r="H785" s="552">
        <v>565.5</v>
      </c>
      <c r="I785" s="239"/>
      <c r="J785" s="456"/>
    </row>
    <row r="786" spans="1:10" s="76" customFormat="1" ht="27">
      <c r="A786" s="329" t="s">
        <v>596</v>
      </c>
      <c r="B786" s="82" t="s">
        <v>105</v>
      </c>
      <c r="C786" s="82" t="s">
        <v>19</v>
      </c>
      <c r="D786" s="82" t="s">
        <v>38</v>
      </c>
      <c r="E786" s="373" t="s">
        <v>449</v>
      </c>
      <c r="F786" s="374" t="s">
        <v>112</v>
      </c>
      <c r="G786" s="82"/>
      <c r="H786" s="548">
        <v>850.2</v>
      </c>
      <c r="I786" s="237"/>
      <c r="J786" s="453"/>
    </row>
    <row r="787" spans="1:10" s="97" customFormat="1" ht="25.5">
      <c r="A787" s="719" t="s">
        <v>361</v>
      </c>
      <c r="B787" s="195">
        <v>705</v>
      </c>
      <c r="C787" s="57" t="s">
        <v>19</v>
      </c>
      <c r="D787" s="57" t="s">
        <v>38</v>
      </c>
      <c r="E787" s="382" t="s">
        <v>449</v>
      </c>
      <c r="F787" s="379" t="s">
        <v>112</v>
      </c>
      <c r="G787" s="83" t="s">
        <v>362</v>
      </c>
      <c r="H787" s="552">
        <v>850.2</v>
      </c>
      <c r="I787" s="239"/>
      <c r="J787" s="456"/>
    </row>
    <row r="788" spans="1:10" s="79" customFormat="1" ht="12.75">
      <c r="A788" s="335" t="s">
        <v>108</v>
      </c>
      <c r="B788" s="83" t="s">
        <v>105</v>
      </c>
      <c r="C788" s="83" t="s">
        <v>19</v>
      </c>
      <c r="D788" s="83" t="s">
        <v>38</v>
      </c>
      <c r="E788" s="382" t="s">
        <v>449</v>
      </c>
      <c r="F788" s="379" t="s">
        <v>112</v>
      </c>
      <c r="G788" s="83" t="s">
        <v>109</v>
      </c>
      <c r="H788" s="552">
        <v>850.2</v>
      </c>
      <c r="I788" s="237"/>
      <c r="J788" s="458" t="e">
        <f>I789/#REF!</f>
        <v>#REF!</v>
      </c>
    </row>
    <row r="789" spans="1:10" s="76" customFormat="1" ht="27">
      <c r="A789" s="329" t="s">
        <v>588</v>
      </c>
      <c r="B789" s="82" t="s">
        <v>105</v>
      </c>
      <c r="C789" s="82" t="s">
        <v>19</v>
      </c>
      <c r="D789" s="82" t="s">
        <v>38</v>
      </c>
      <c r="E789" s="373" t="s">
        <v>449</v>
      </c>
      <c r="F789" s="374" t="s">
        <v>117</v>
      </c>
      <c r="G789" s="82"/>
      <c r="H789" s="558">
        <v>366.7</v>
      </c>
      <c r="I789" s="241">
        <v>38.842690000000005</v>
      </c>
      <c r="J789" s="453"/>
    </row>
    <row r="790" spans="1:10" s="91" customFormat="1" ht="25.5">
      <c r="A790" s="719" t="s">
        <v>361</v>
      </c>
      <c r="B790" s="195">
        <v>705</v>
      </c>
      <c r="C790" s="57" t="s">
        <v>19</v>
      </c>
      <c r="D790" s="57" t="s">
        <v>38</v>
      </c>
      <c r="E790" s="382" t="s">
        <v>449</v>
      </c>
      <c r="F790" s="379" t="s">
        <v>117</v>
      </c>
      <c r="G790" s="83" t="s">
        <v>362</v>
      </c>
      <c r="H790" s="552">
        <v>366.7</v>
      </c>
      <c r="I790" s="239"/>
      <c r="J790" s="459" t="e">
        <f>I791/H931</f>
        <v>#REF!</v>
      </c>
    </row>
    <row r="791" spans="1:10" s="91" customFormat="1" ht="12.75">
      <c r="A791" s="330" t="s">
        <v>108</v>
      </c>
      <c r="B791" s="83" t="s">
        <v>105</v>
      </c>
      <c r="C791" s="83" t="s">
        <v>19</v>
      </c>
      <c r="D791" s="83" t="s">
        <v>38</v>
      </c>
      <c r="E791" s="382" t="s">
        <v>449</v>
      </c>
      <c r="F791" s="379" t="s">
        <v>117</v>
      </c>
      <c r="G791" s="83" t="s">
        <v>109</v>
      </c>
      <c r="H791" s="577">
        <v>366.7</v>
      </c>
      <c r="I791" s="242" t="e">
        <f>#REF!+I1018+#REF!</f>
        <v>#REF!</v>
      </c>
      <c r="J791" s="461"/>
    </row>
    <row r="792" spans="1:10" s="76" customFormat="1" ht="27">
      <c r="A792" s="333" t="s">
        <v>602</v>
      </c>
      <c r="B792" s="205">
        <v>705</v>
      </c>
      <c r="C792" s="82" t="s">
        <v>19</v>
      </c>
      <c r="D792" s="82" t="s">
        <v>38</v>
      </c>
      <c r="E792" s="373" t="s">
        <v>449</v>
      </c>
      <c r="F792" s="377" t="s">
        <v>114</v>
      </c>
      <c r="G792" s="82"/>
      <c r="H792" s="548">
        <v>2160</v>
      </c>
      <c r="I792" s="202"/>
      <c r="J792" s="453"/>
    </row>
    <row r="793" spans="1:10" s="91" customFormat="1" ht="25.5">
      <c r="A793" s="719" t="s">
        <v>361</v>
      </c>
      <c r="B793" s="195">
        <v>705</v>
      </c>
      <c r="C793" s="57" t="s">
        <v>19</v>
      </c>
      <c r="D793" s="57" t="s">
        <v>38</v>
      </c>
      <c r="E793" s="382" t="s">
        <v>449</v>
      </c>
      <c r="F793" s="379" t="s">
        <v>114</v>
      </c>
      <c r="G793" s="83" t="s">
        <v>362</v>
      </c>
      <c r="H793" s="552">
        <v>2160</v>
      </c>
      <c r="I793" s="239"/>
      <c r="J793" s="461"/>
    </row>
    <row r="794" spans="1:10" s="78" customFormat="1" ht="12.75">
      <c r="A794" s="335" t="s">
        <v>108</v>
      </c>
      <c r="B794" s="99" t="s">
        <v>105</v>
      </c>
      <c r="C794" s="99" t="s">
        <v>19</v>
      </c>
      <c r="D794" s="99" t="s">
        <v>38</v>
      </c>
      <c r="E794" s="382" t="s">
        <v>449</v>
      </c>
      <c r="F794" s="379" t="s">
        <v>114</v>
      </c>
      <c r="G794" s="83" t="s">
        <v>109</v>
      </c>
      <c r="H794" s="552">
        <v>2160</v>
      </c>
      <c r="I794" s="202"/>
      <c r="J794" s="451"/>
    </row>
    <row r="795" spans="1:10" s="78" customFormat="1" ht="38.25">
      <c r="A795" s="352" t="s">
        <v>296</v>
      </c>
      <c r="B795" s="288">
        <v>705</v>
      </c>
      <c r="C795" s="196" t="s">
        <v>19</v>
      </c>
      <c r="D795" s="196" t="s">
        <v>38</v>
      </c>
      <c r="E795" s="371" t="s">
        <v>386</v>
      </c>
      <c r="F795" s="372" t="s">
        <v>78</v>
      </c>
      <c r="G795" s="43"/>
      <c r="H795" s="546">
        <v>45.6</v>
      </c>
      <c r="I795" s="234"/>
      <c r="J795" s="451"/>
    </row>
    <row r="796" spans="1:10" s="78" customFormat="1" ht="25.5">
      <c r="A796" s="352" t="s">
        <v>297</v>
      </c>
      <c r="B796" s="288">
        <v>705</v>
      </c>
      <c r="C796" s="196" t="s">
        <v>19</v>
      </c>
      <c r="D796" s="196" t="s">
        <v>38</v>
      </c>
      <c r="E796" s="371" t="s">
        <v>450</v>
      </c>
      <c r="F796" s="372" t="s">
        <v>78</v>
      </c>
      <c r="G796" s="43"/>
      <c r="H796" s="546">
        <v>45.6</v>
      </c>
      <c r="I796" s="234"/>
      <c r="J796" s="451"/>
    </row>
    <row r="797" spans="1:10" s="78" customFormat="1" ht="13.5">
      <c r="A797" s="310" t="s">
        <v>337</v>
      </c>
      <c r="B797" s="199">
        <v>705</v>
      </c>
      <c r="C797" s="82" t="s">
        <v>19</v>
      </c>
      <c r="D797" s="82" t="s">
        <v>38</v>
      </c>
      <c r="E797" s="373" t="s">
        <v>450</v>
      </c>
      <c r="F797" s="374" t="s">
        <v>222</v>
      </c>
      <c r="G797" s="43"/>
      <c r="H797" s="545">
        <v>45.6</v>
      </c>
      <c r="I797" s="234"/>
      <c r="J797" s="451"/>
    </row>
    <row r="798" spans="1:10" s="78" customFormat="1" ht="14.25" customHeight="1">
      <c r="A798" s="683" t="s">
        <v>355</v>
      </c>
      <c r="B798" s="200">
        <v>705</v>
      </c>
      <c r="C798" s="83" t="s">
        <v>19</v>
      </c>
      <c r="D798" s="83" t="s">
        <v>38</v>
      </c>
      <c r="E798" s="382" t="s">
        <v>450</v>
      </c>
      <c r="F798" s="379" t="s">
        <v>222</v>
      </c>
      <c r="G798" s="43" t="s">
        <v>356</v>
      </c>
      <c r="H798" s="547">
        <v>45.6</v>
      </c>
      <c r="I798" s="234"/>
      <c r="J798" s="451"/>
    </row>
    <row r="799" spans="1:10" s="78" customFormat="1" ht="12.75">
      <c r="A799" s="321" t="s">
        <v>121</v>
      </c>
      <c r="B799" s="200">
        <v>705</v>
      </c>
      <c r="C799" s="83" t="s">
        <v>19</v>
      </c>
      <c r="D799" s="83" t="s">
        <v>38</v>
      </c>
      <c r="E799" s="382" t="s">
        <v>450</v>
      </c>
      <c r="F799" s="379" t="s">
        <v>222</v>
      </c>
      <c r="G799" s="43" t="s">
        <v>122</v>
      </c>
      <c r="H799" s="547">
        <v>45.6</v>
      </c>
      <c r="I799" s="234"/>
      <c r="J799" s="451"/>
    </row>
    <row r="800" spans="1:10" s="78" customFormat="1" ht="12.75">
      <c r="A800" s="406" t="s">
        <v>248</v>
      </c>
      <c r="B800" s="288">
        <v>705</v>
      </c>
      <c r="C800" s="196" t="s">
        <v>19</v>
      </c>
      <c r="D800" s="196" t="s">
        <v>38</v>
      </c>
      <c r="E800" s="501" t="s">
        <v>390</v>
      </c>
      <c r="F800" s="502" t="s">
        <v>78</v>
      </c>
      <c r="G800" s="196"/>
      <c r="H800" s="551">
        <v>802.13</v>
      </c>
      <c r="I800" s="234"/>
      <c r="J800" s="451"/>
    </row>
    <row r="801" spans="1:10" s="78" customFormat="1" ht="13.5">
      <c r="A801" s="332" t="s">
        <v>254</v>
      </c>
      <c r="B801" s="194">
        <v>705</v>
      </c>
      <c r="C801" s="55" t="s">
        <v>19</v>
      </c>
      <c r="D801" s="55" t="s">
        <v>38</v>
      </c>
      <c r="E801" s="485" t="s">
        <v>451</v>
      </c>
      <c r="F801" s="484" t="s">
        <v>78</v>
      </c>
      <c r="G801" s="55"/>
      <c r="H801" s="548">
        <v>275.6</v>
      </c>
      <c r="I801" s="234"/>
      <c r="J801" s="451"/>
    </row>
    <row r="802" spans="1:10" s="78" customFormat="1" ht="13.5">
      <c r="A802" s="310" t="s">
        <v>337</v>
      </c>
      <c r="B802" s="194">
        <v>705</v>
      </c>
      <c r="C802" s="55" t="s">
        <v>19</v>
      </c>
      <c r="D802" s="55" t="s">
        <v>38</v>
      </c>
      <c r="E802" s="490" t="s">
        <v>451</v>
      </c>
      <c r="F802" s="484" t="s">
        <v>222</v>
      </c>
      <c r="G802" s="55"/>
      <c r="H802" s="548">
        <v>275.6</v>
      </c>
      <c r="I802" s="234"/>
      <c r="J802" s="451"/>
    </row>
    <row r="803" spans="1:10" s="78" customFormat="1" ht="51">
      <c r="A803" s="683" t="s">
        <v>355</v>
      </c>
      <c r="B803" s="195">
        <v>705</v>
      </c>
      <c r="C803" s="57" t="s">
        <v>19</v>
      </c>
      <c r="D803" s="57" t="s">
        <v>38</v>
      </c>
      <c r="E803" s="486" t="s">
        <v>451</v>
      </c>
      <c r="F803" s="487" t="s">
        <v>222</v>
      </c>
      <c r="G803" s="43" t="s">
        <v>356</v>
      </c>
      <c r="H803" s="552">
        <v>275.6</v>
      </c>
      <c r="I803" s="234"/>
      <c r="J803" s="451"/>
    </row>
    <row r="804" spans="1:10" s="78" customFormat="1" ht="12.75">
      <c r="A804" s="321" t="s">
        <v>121</v>
      </c>
      <c r="B804" s="195">
        <v>705</v>
      </c>
      <c r="C804" s="57" t="s">
        <v>19</v>
      </c>
      <c r="D804" s="57" t="s">
        <v>38</v>
      </c>
      <c r="E804" s="486" t="s">
        <v>451</v>
      </c>
      <c r="F804" s="487" t="s">
        <v>222</v>
      </c>
      <c r="G804" s="57" t="s">
        <v>122</v>
      </c>
      <c r="H804" s="552">
        <v>275.6</v>
      </c>
      <c r="I804" s="234"/>
      <c r="J804" s="451"/>
    </row>
    <row r="805" spans="1:10" s="78" customFormat="1" ht="27">
      <c r="A805" s="332" t="s">
        <v>302</v>
      </c>
      <c r="B805" s="194">
        <v>705</v>
      </c>
      <c r="C805" s="55" t="s">
        <v>19</v>
      </c>
      <c r="D805" s="55" t="s">
        <v>38</v>
      </c>
      <c r="E805" s="485" t="s">
        <v>452</v>
      </c>
      <c r="F805" s="484" t="s">
        <v>78</v>
      </c>
      <c r="G805" s="57"/>
      <c r="H805" s="548">
        <v>526.53</v>
      </c>
      <c r="I805" s="234"/>
      <c r="J805" s="451"/>
    </row>
    <row r="806" spans="1:10" s="78" customFormat="1" ht="13.5">
      <c r="A806" s="310" t="s">
        <v>337</v>
      </c>
      <c r="B806" s="194">
        <v>705</v>
      </c>
      <c r="C806" s="55" t="s">
        <v>19</v>
      </c>
      <c r="D806" s="55" t="s">
        <v>38</v>
      </c>
      <c r="E806" s="485" t="s">
        <v>452</v>
      </c>
      <c r="F806" s="484" t="s">
        <v>222</v>
      </c>
      <c r="G806" s="57"/>
      <c r="H806" s="548">
        <v>526.53</v>
      </c>
      <c r="I806" s="234"/>
      <c r="J806" s="451"/>
    </row>
    <row r="807" spans="1:10" s="78" customFormat="1" ht="13.5">
      <c r="A807" s="329" t="s">
        <v>571</v>
      </c>
      <c r="B807" s="194">
        <v>705</v>
      </c>
      <c r="C807" s="55" t="s">
        <v>19</v>
      </c>
      <c r="D807" s="55" t="s">
        <v>38</v>
      </c>
      <c r="E807" s="485" t="s">
        <v>452</v>
      </c>
      <c r="F807" s="484" t="s">
        <v>381</v>
      </c>
      <c r="G807" s="55"/>
      <c r="H807" s="548">
        <v>526.53</v>
      </c>
      <c r="I807" s="234"/>
      <c r="J807" s="451"/>
    </row>
    <row r="808" spans="1:10" s="90" customFormat="1" ht="25.5">
      <c r="A808" s="719" t="s">
        <v>361</v>
      </c>
      <c r="B808" s="200">
        <v>705</v>
      </c>
      <c r="C808" s="83" t="s">
        <v>19</v>
      </c>
      <c r="D808" s="83" t="s">
        <v>38</v>
      </c>
      <c r="E808" s="488" t="s">
        <v>452</v>
      </c>
      <c r="F808" s="487" t="s">
        <v>381</v>
      </c>
      <c r="G808" s="57" t="s">
        <v>362</v>
      </c>
      <c r="H808" s="552">
        <v>526.53</v>
      </c>
      <c r="I808" s="234"/>
      <c r="J808" s="454"/>
    </row>
    <row r="809" spans="1:10" s="96" customFormat="1" ht="13.5">
      <c r="A809" s="335" t="s">
        <v>108</v>
      </c>
      <c r="B809" s="200">
        <v>705</v>
      </c>
      <c r="C809" s="83" t="s">
        <v>19</v>
      </c>
      <c r="D809" s="83" t="s">
        <v>38</v>
      </c>
      <c r="E809" s="488" t="s">
        <v>452</v>
      </c>
      <c r="F809" s="487" t="s">
        <v>381</v>
      </c>
      <c r="G809" s="83" t="s">
        <v>109</v>
      </c>
      <c r="H809" s="552">
        <v>526.53</v>
      </c>
      <c r="I809" s="236"/>
      <c r="J809" s="457"/>
    </row>
    <row r="810" spans="1:10" s="96" customFormat="1" ht="13.5">
      <c r="A810" s="329" t="s">
        <v>255</v>
      </c>
      <c r="B810" s="199">
        <v>705</v>
      </c>
      <c r="C810" s="82" t="s">
        <v>19</v>
      </c>
      <c r="D810" s="82" t="s">
        <v>38</v>
      </c>
      <c r="E810" s="490" t="s">
        <v>455</v>
      </c>
      <c r="F810" s="491" t="s">
        <v>78</v>
      </c>
      <c r="G810" s="82"/>
      <c r="H810" s="548">
        <v>14</v>
      </c>
      <c r="I810" s="235"/>
      <c r="J810" s="457"/>
    </row>
    <row r="811" spans="1:10" s="97" customFormat="1" ht="13.5">
      <c r="A811" s="329" t="s">
        <v>256</v>
      </c>
      <c r="B811" s="199">
        <v>705</v>
      </c>
      <c r="C811" s="82" t="s">
        <v>19</v>
      </c>
      <c r="D811" s="82" t="s">
        <v>38</v>
      </c>
      <c r="E811" s="490" t="s">
        <v>453</v>
      </c>
      <c r="F811" s="491" t="s">
        <v>78</v>
      </c>
      <c r="G811" s="82"/>
      <c r="H811" s="548">
        <v>14</v>
      </c>
      <c r="I811" s="235"/>
      <c r="J811" s="456"/>
    </row>
    <row r="812" spans="1:10" s="97" customFormat="1" ht="13.5">
      <c r="A812" s="310" t="s">
        <v>337</v>
      </c>
      <c r="B812" s="199">
        <v>705</v>
      </c>
      <c r="C812" s="82" t="s">
        <v>19</v>
      </c>
      <c r="D812" s="82" t="s">
        <v>38</v>
      </c>
      <c r="E812" s="490" t="s">
        <v>453</v>
      </c>
      <c r="F812" s="484" t="s">
        <v>222</v>
      </c>
      <c r="G812" s="82"/>
      <c r="H812" s="548">
        <v>14</v>
      </c>
      <c r="I812" s="237"/>
      <c r="J812" s="456"/>
    </row>
    <row r="813" spans="1:10" s="97" customFormat="1" ht="12.75">
      <c r="A813" s="648" t="s">
        <v>353</v>
      </c>
      <c r="B813" s="200">
        <v>705</v>
      </c>
      <c r="C813" s="83" t="s">
        <v>19</v>
      </c>
      <c r="D813" s="83" t="s">
        <v>38</v>
      </c>
      <c r="E813" s="486" t="s">
        <v>453</v>
      </c>
      <c r="F813" s="487" t="s">
        <v>222</v>
      </c>
      <c r="G813" s="83" t="s">
        <v>354</v>
      </c>
      <c r="H813" s="552">
        <v>14</v>
      </c>
      <c r="I813" s="237"/>
      <c r="J813" s="456"/>
    </row>
    <row r="814" spans="1:10" s="97" customFormat="1" ht="25.5">
      <c r="A814" s="335" t="s">
        <v>98</v>
      </c>
      <c r="B814" s="200">
        <v>705</v>
      </c>
      <c r="C814" s="83" t="s">
        <v>19</v>
      </c>
      <c r="D814" s="83" t="s">
        <v>38</v>
      </c>
      <c r="E814" s="486" t="s">
        <v>453</v>
      </c>
      <c r="F814" s="487" t="s">
        <v>222</v>
      </c>
      <c r="G814" s="83" t="s">
        <v>99</v>
      </c>
      <c r="H814" s="552">
        <v>14</v>
      </c>
      <c r="I814" s="237"/>
      <c r="J814" s="456"/>
    </row>
    <row r="815" spans="1:10" s="97" customFormat="1" ht="51">
      <c r="A815" s="634" t="s">
        <v>319</v>
      </c>
      <c r="B815" s="288">
        <v>705</v>
      </c>
      <c r="C815" s="196" t="s">
        <v>19</v>
      </c>
      <c r="D815" s="196" t="s">
        <v>38</v>
      </c>
      <c r="E815" s="501" t="s">
        <v>456</v>
      </c>
      <c r="F815" s="502" t="s">
        <v>78</v>
      </c>
      <c r="G815" s="83"/>
      <c r="H815" s="551">
        <v>127.8</v>
      </c>
      <c r="I815" s="237"/>
      <c r="J815" s="456"/>
    </row>
    <row r="816" spans="1:10" s="97" customFormat="1" ht="51">
      <c r="A816" s="739" t="s">
        <v>457</v>
      </c>
      <c r="B816" s="288">
        <v>705</v>
      </c>
      <c r="C816" s="196" t="s">
        <v>19</v>
      </c>
      <c r="D816" s="196" t="s">
        <v>38</v>
      </c>
      <c r="E816" s="501" t="s">
        <v>454</v>
      </c>
      <c r="F816" s="502" t="s">
        <v>78</v>
      </c>
      <c r="G816" s="83"/>
      <c r="H816" s="551">
        <v>127.8</v>
      </c>
      <c r="I816" s="237"/>
      <c r="J816" s="456"/>
    </row>
    <row r="817" spans="1:10" s="97" customFormat="1" ht="13.5">
      <c r="A817" s="310" t="s">
        <v>337</v>
      </c>
      <c r="B817" s="199">
        <v>705</v>
      </c>
      <c r="C817" s="82" t="s">
        <v>19</v>
      </c>
      <c r="D817" s="82" t="s">
        <v>38</v>
      </c>
      <c r="E817" s="485" t="s">
        <v>454</v>
      </c>
      <c r="F817" s="484" t="s">
        <v>222</v>
      </c>
      <c r="G817" s="83"/>
      <c r="H817" s="548">
        <v>127.8</v>
      </c>
      <c r="I817" s="237"/>
      <c r="J817" s="456"/>
    </row>
    <row r="818" spans="1:10" s="97" customFormat="1" ht="51">
      <c r="A818" s="683" t="s">
        <v>355</v>
      </c>
      <c r="B818" s="200">
        <v>705</v>
      </c>
      <c r="C818" s="83" t="s">
        <v>19</v>
      </c>
      <c r="D818" s="83" t="s">
        <v>38</v>
      </c>
      <c r="E818" s="488" t="s">
        <v>454</v>
      </c>
      <c r="F818" s="487" t="s">
        <v>222</v>
      </c>
      <c r="G818" s="83" t="s">
        <v>356</v>
      </c>
      <c r="H818" s="552">
        <v>127.8</v>
      </c>
      <c r="I818" s="237"/>
      <c r="J818" s="456"/>
    </row>
    <row r="819" spans="1:10" s="97" customFormat="1" ht="12.75">
      <c r="A819" s="321" t="s">
        <v>121</v>
      </c>
      <c r="B819" s="200">
        <v>705</v>
      </c>
      <c r="C819" s="83" t="s">
        <v>19</v>
      </c>
      <c r="D819" s="83" t="s">
        <v>38</v>
      </c>
      <c r="E819" s="488" t="s">
        <v>454</v>
      </c>
      <c r="F819" s="487" t="s">
        <v>222</v>
      </c>
      <c r="G819" s="83" t="s">
        <v>122</v>
      </c>
      <c r="H819" s="552">
        <v>127.8</v>
      </c>
      <c r="I819" s="237"/>
      <c r="J819" s="456"/>
    </row>
    <row r="820" spans="1:10" s="91" customFormat="1" ht="12.75">
      <c r="A820" s="339" t="s">
        <v>680</v>
      </c>
      <c r="B820" s="288">
        <v>705</v>
      </c>
      <c r="C820" s="196" t="s">
        <v>19</v>
      </c>
      <c r="D820" s="196" t="s">
        <v>38</v>
      </c>
      <c r="E820" s="594">
        <v>10300</v>
      </c>
      <c r="F820" s="176" t="s">
        <v>78</v>
      </c>
      <c r="G820" s="196"/>
      <c r="H820" s="551">
        <v>2400</v>
      </c>
      <c r="I820" s="238"/>
      <c r="J820" s="459"/>
    </row>
    <row r="821" spans="1:10" s="91" customFormat="1" ht="12.75">
      <c r="A821" s="339" t="s">
        <v>681</v>
      </c>
      <c r="B821" s="288">
        <v>705</v>
      </c>
      <c r="C821" s="196" t="s">
        <v>19</v>
      </c>
      <c r="D821" s="196" t="s">
        <v>38</v>
      </c>
      <c r="E821" s="501" t="s">
        <v>679</v>
      </c>
      <c r="F821" s="176" t="s">
        <v>78</v>
      </c>
      <c r="G821" s="196"/>
      <c r="H821" s="551">
        <v>2400</v>
      </c>
      <c r="I821" s="238"/>
      <c r="J821" s="459"/>
    </row>
    <row r="822" spans="1:10" s="90" customFormat="1" ht="13.5">
      <c r="A822" s="290" t="s">
        <v>682</v>
      </c>
      <c r="B822" s="199">
        <v>705</v>
      </c>
      <c r="C822" s="82" t="s">
        <v>19</v>
      </c>
      <c r="D822" s="82" t="s">
        <v>38</v>
      </c>
      <c r="E822" s="485" t="s">
        <v>679</v>
      </c>
      <c r="F822" s="675">
        <v>73100</v>
      </c>
      <c r="G822" s="82"/>
      <c r="H822" s="548">
        <v>2400</v>
      </c>
      <c r="I822" s="236"/>
      <c r="J822" s="460"/>
    </row>
    <row r="823" spans="1:10" s="97" customFormat="1" ht="12.75">
      <c r="A823" s="648" t="s">
        <v>353</v>
      </c>
      <c r="B823" s="200">
        <v>705</v>
      </c>
      <c r="C823" s="83" t="s">
        <v>19</v>
      </c>
      <c r="D823" s="83" t="s">
        <v>38</v>
      </c>
      <c r="E823" s="488" t="s">
        <v>679</v>
      </c>
      <c r="F823" s="674">
        <v>73100</v>
      </c>
      <c r="G823" s="83" t="s">
        <v>354</v>
      </c>
      <c r="H823" s="552">
        <v>2400</v>
      </c>
      <c r="I823" s="237"/>
      <c r="J823" s="461"/>
    </row>
    <row r="824" spans="1:10" s="97" customFormat="1" ht="25.5">
      <c r="A824" s="311" t="s">
        <v>98</v>
      </c>
      <c r="B824" s="200">
        <v>705</v>
      </c>
      <c r="C824" s="83" t="s">
        <v>19</v>
      </c>
      <c r="D824" s="83" t="s">
        <v>38</v>
      </c>
      <c r="E824" s="488" t="s">
        <v>679</v>
      </c>
      <c r="F824" s="674">
        <v>73100</v>
      </c>
      <c r="G824" s="83" t="s">
        <v>99</v>
      </c>
      <c r="H824" s="552">
        <v>2400</v>
      </c>
      <c r="I824" s="237"/>
      <c r="J824" s="461"/>
    </row>
    <row r="825" spans="1:10" s="97" customFormat="1" ht="12.75">
      <c r="A825" s="406" t="s">
        <v>251</v>
      </c>
      <c r="B825" s="288">
        <v>705</v>
      </c>
      <c r="C825" s="196" t="s">
        <v>19</v>
      </c>
      <c r="D825" s="196" t="s">
        <v>38</v>
      </c>
      <c r="E825" s="501" t="s">
        <v>398</v>
      </c>
      <c r="F825" s="502" t="s">
        <v>78</v>
      </c>
      <c r="G825" s="196"/>
      <c r="H825" s="551">
        <v>2585.35</v>
      </c>
      <c r="I825" s="237"/>
      <c r="J825" s="461"/>
    </row>
    <row r="826" spans="1:10" s="78" customFormat="1" ht="13.5">
      <c r="A826" s="406" t="s">
        <v>463</v>
      </c>
      <c r="B826" s="199">
        <v>705</v>
      </c>
      <c r="C826" s="82" t="s">
        <v>19</v>
      </c>
      <c r="D826" s="82" t="s">
        <v>38</v>
      </c>
      <c r="E826" s="485" t="s">
        <v>458</v>
      </c>
      <c r="F826" s="502" t="s">
        <v>78</v>
      </c>
      <c r="G826" s="196"/>
      <c r="H826" s="551">
        <v>1270.95</v>
      </c>
      <c r="I826" s="202"/>
      <c r="J826" s="451"/>
    </row>
    <row r="827" spans="1:10" s="79" customFormat="1" ht="27">
      <c r="A827" s="407" t="s">
        <v>598</v>
      </c>
      <c r="B827" s="82" t="s">
        <v>105</v>
      </c>
      <c r="C827" s="82" t="s">
        <v>19</v>
      </c>
      <c r="D827" s="82" t="s">
        <v>38</v>
      </c>
      <c r="E827" s="485" t="s">
        <v>458</v>
      </c>
      <c r="F827" s="484" t="s">
        <v>115</v>
      </c>
      <c r="G827" s="82"/>
      <c r="H827" s="548">
        <v>57</v>
      </c>
      <c r="I827" s="234"/>
      <c r="J827" s="458"/>
    </row>
    <row r="828" spans="1:10" s="76" customFormat="1" ht="13.5">
      <c r="A828" s="648" t="s">
        <v>353</v>
      </c>
      <c r="B828" s="83" t="s">
        <v>105</v>
      </c>
      <c r="C828" s="83" t="s">
        <v>19</v>
      </c>
      <c r="D828" s="83" t="s">
        <v>38</v>
      </c>
      <c r="E828" s="488" t="s">
        <v>458</v>
      </c>
      <c r="F828" s="487" t="s">
        <v>115</v>
      </c>
      <c r="G828" s="83" t="s">
        <v>354</v>
      </c>
      <c r="H828" s="552">
        <v>57</v>
      </c>
      <c r="I828" s="241"/>
      <c r="J828" s="453"/>
    </row>
    <row r="829" spans="1:10" s="79" customFormat="1" ht="25.5">
      <c r="A829" s="311" t="s">
        <v>98</v>
      </c>
      <c r="B829" s="83" t="s">
        <v>105</v>
      </c>
      <c r="C829" s="83" t="s">
        <v>19</v>
      </c>
      <c r="D829" s="83" t="s">
        <v>38</v>
      </c>
      <c r="E829" s="488" t="s">
        <v>458</v>
      </c>
      <c r="F829" s="487" t="s">
        <v>115</v>
      </c>
      <c r="G829" s="83" t="s">
        <v>99</v>
      </c>
      <c r="H829" s="552">
        <v>57</v>
      </c>
      <c r="I829" s="239"/>
      <c r="J829" s="458"/>
    </row>
    <row r="830" spans="1:10" s="79" customFormat="1" ht="13.5">
      <c r="A830" s="310" t="s">
        <v>581</v>
      </c>
      <c r="B830" s="199">
        <v>705</v>
      </c>
      <c r="C830" s="82" t="s">
        <v>19</v>
      </c>
      <c r="D830" s="82" t="s">
        <v>38</v>
      </c>
      <c r="E830" s="485" t="s">
        <v>458</v>
      </c>
      <c r="F830" s="484" t="s">
        <v>165</v>
      </c>
      <c r="G830" s="82"/>
      <c r="H830" s="548">
        <v>14.3</v>
      </c>
      <c r="I830" s="241"/>
      <c r="J830" s="458"/>
    </row>
    <row r="831" spans="1:10" s="79" customFormat="1" ht="12.75">
      <c r="A831" s="648" t="s">
        <v>353</v>
      </c>
      <c r="B831" s="200">
        <v>705</v>
      </c>
      <c r="C831" s="83" t="s">
        <v>19</v>
      </c>
      <c r="D831" s="83" t="s">
        <v>38</v>
      </c>
      <c r="E831" s="488" t="s">
        <v>458</v>
      </c>
      <c r="F831" s="498" t="s">
        <v>165</v>
      </c>
      <c r="G831" s="83" t="s">
        <v>354</v>
      </c>
      <c r="H831" s="552">
        <v>14.3</v>
      </c>
      <c r="I831" s="241"/>
      <c r="J831" s="458"/>
    </row>
    <row r="832" spans="1:10" s="76" customFormat="1" ht="25.5">
      <c r="A832" s="311" t="s">
        <v>98</v>
      </c>
      <c r="B832" s="200">
        <v>705</v>
      </c>
      <c r="C832" s="83" t="s">
        <v>19</v>
      </c>
      <c r="D832" s="83" t="s">
        <v>38</v>
      </c>
      <c r="E832" s="488" t="s">
        <v>458</v>
      </c>
      <c r="F832" s="498" t="s">
        <v>165</v>
      </c>
      <c r="G832" s="83" t="s">
        <v>99</v>
      </c>
      <c r="H832" s="552">
        <v>14.3</v>
      </c>
      <c r="I832" s="241"/>
      <c r="J832" s="463"/>
    </row>
    <row r="833" spans="1:10" s="76" customFormat="1" ht="27">
      <c r="A833" s="336" t="s">
        <v>599</v>
      </c>
      <c r="B833" s="199">
        <v>705</v>
      </c>
      <c r="C833" s="82" t="s">
        <v>19</v>
      </c>
      <c r="D833" s="82" t="s">
        <v>38</v>
      </c>
      <c r="E833" s="485" t="s">
        <v>458</v>
      </c>
      <c r="F833" s="484" t="s">
        <v>154</v>
      </c>
      <c r="G833" s="82"/>
      <c r="H833" s="548">
        <v>1199.25</v>
      </c>
      <c r="I833" s="262"/>
      <c r="J833" s="463"/>
    </row>
    <row r="834" spans="1:10" s="76" customFormat="1" ht="14.25">
      <c r="A834" s="648" t="s">
        <v>353</v>
      </c>
      <c r="B834" s="200">
        <v>705</v>
      </c>
      <c r="C834" s="83" t="s">
        <v>19</v>
      </c>
      <c r="D834" s="83" t="s">
        <v>38</v>
      </c>
      <c r="E834" s="378" t="s">
        <v>458</v>
      </c>
      <c r="F834" s="379" t="s">
        <v>154</v>
      </c>
      <c r="G834" s="83" t="s">
        <v>354</v>
      </c>
      <c r="H834" s="552">
        <v>1199.25</v>
      </c>
      <c r="I834" s="262"/>
      <c r="J834" s="463"/>
    </row>
    <row r="835" spans="1:10" s="90" customFormat="1" ht="25.5">
      <c r="A835" s="311" t="s">
        <v>98</v>
      </c>
      <c r="B835" s="200">
        <v>705</v>
      </c>
      <c r="C835" s="83" t="s">
        <v>19</v>
      </c>
      <c r="D835" s="83" t="s">
        <v>38</v>
      </c>
      <c r="E835" s="378" t="s">
        <v>458</v>
      </c>
      <c r="F835" s="379" t="s">
        <v>154</v>
      </c>
      <c r="G835" s="83" t="s">
        <v>99</v>
      </c>
      <c r="H835" s="552">
        <v>1199.25</v>
      </c>
      <c r="I835" s="262"/>
      <c r="J835" s="454"/>
    </row>
    <row r="836" spans="1:10" s="90" customFormat="1" ht="27">
      <c r="A836" s="329" t="s">
        <v>567</v>
      </c>
      <c r="B836" s="82" t="s">
        <v>105</v>
      </c>
      <c r="C836" s="82" t="s">
        <v>19</v>
      </c>
      <c r="D836" s="82" t="s">
        <v>38</v>
      </c>
      <c r="E836" s="373" t="s">
        <v>458</v>
      </c>
      <c r="F836" s="377" t="s">
        <v>166</v>
      </c>
      <c r="G836" s="82"/>
      <c r="H836" s="548">
        <v>0.4</v>
      </c>
      <c r="I836" s="236"/>
      <c r="J836" s="454"/>
    </row>
    <row r="837" spans="1:10" s="90" customFormat="1" ht="13.5">
      <c r="A837" s="648" t="s">
        <v>353</v>
      </c>
      <c r="B837" s="83" t="s">
        <v>105</v>
      </c>
      <c r="C837" s="83" t="s">
        <v>19</v>
      </c>
      <c r="D837" s="83" t="s">
        <v>38</v>
      </c>
      <c r="E837" s="378" t="s">
        <v>458</v>
      </c>
      <c r="F837" s="379" t="s">
        <v>166</v>
      </c>
      <c r="G837" s="83" t="s">
        <v>354</v>
      </c>
      <c r="H837" s="552">
        <v>0.4</v>
      </c>
      <c r="I837" s="236"/>
      <c r="J837" s="454"/>
    </row>
    <row r="838" spans="1:10" s="90" customFormat="1" ht="25.5">
      <c r="A838" s="311" t="s">
        <v>98</v>
      </c>
      <c r="B838" s="83" t="s">
        <v>105</v>
      </c>
      <c r="C838" s="83" t="s">
        <v>19</v>
      </c>
      <c r="D838" s="83" t="s">
        <v>38</v>
      </c>
      <c r="E838" s="378" t="s">
        <v>458</v>
      </c>
      <c r="F838" s="379" t="s">
        <v>166</v>
      </c>
      <c r="G838" s="83" t="s">
        <v>99</v>
      </c>
      <c r="H838" s="552">
        <v>0.4</v>
      </c>
      <c r="I838" s="236"/>
      <c r="J838" s="460"/>
    </row>
    <row r="839" spans="1:10" s="76" customFormat="1" ht="13.5">
      <c r="A839" s="406" t="s">
        <v>462</v>
      </c>
      <c r="B839" s="82" t="s">
        <v>105</v>
      </c>
      <c r="C839" s="82" t="s">
        <v>19</v>
      </c>
      <c r="D839" s="82" t="s">
        <v>38</v>
      </c>
      <c r="E839" s="373" t="s">
        <v>459</v>
      </c>
      <c r="F839" s="377" t="s">
        <v>78</v>
      </c>
      <c r="G839" s="83"/>
      <c r="H839" s="551">
        <v>1314.3999999999999</v>
      </c>
      <c r="I839" s="201"/>
      <c r="J839" s="453"/>
    </row>
    <row r="840" spans="1:10" s="76" customFormat="1" ht="27">
      <c r="A840" s="1016" t="s">
        <v>598</v>
      </c>
      <c r="B840" s="82" t="s">
        <v>105</v>
      </c>
      <c r="C840" s="82" t="s">
        <v>19</v>
      </c>
      <c r="D840" s="82" t="s">
        <v>38</v>
      </c>
      <c r="E840" s="373" t="s">
        <v>459</v>
      </c>
      <c r="F840" s="374" t="s">
        <v>115</v>
      </c>
      <c r="G840" s="82"/>
      <c r="H840" s="548">
        <v>563.5</v>
      </c>
      <c r="I840" s="239"/>
      <c r="J840" s="453"/>
    </row>
    <row r="841" spans="1:10" s="79" customFormat="1" ht="25.5">
      <c r="A841" s="719" t="s">
        <v>361</v>
      </c>
      <c r="B841" s="195">
        <v>705</v>
      </c>
      <c r="C841" s="57" t="s">
        <v>19</v>
      </c>
      <c r="D841" s="57" t="s">
        <v>38</v>
      </c>
      <c r="E841" s="382" t="s">
        <v>459</v>
      </c>
      <c r="F841" s="379" t="s">
        <v>115</v>
      </c>
      <c r="G841" s="83" t="s">
        <v>362</v>
      </c>
      <c r="H841" s="552">
        <v>563.5</v>
      </c>
      <c r="I841" s="239"/>
      <c r="J841" s="458"/>
    </row>
    <row r="842" spans="1:10" s="79" customFormat="1" ht="12.75">
      <c r="A842" s="335" t="s">
        <v>108</v>
      </c>
      <c r="B842" s="83" t="s">
        <v>105</v>
      </c>
      <c r="C842" s="83" t="s">
        <v>19</v>
      </c>
      <c r="D842" s="83" t="s">
        <v>38</v>
      </c>
      <c r="E842" s="382" t="s">
        <v>459</v>
      </c>
      <c r="F842" s="379" t="s">
        <v>115</v>
      </c>
      <c r="G842" s="83" t="s">
        <v>109</v>
      </c>
      <c r="H842" s="552">
        <v>563.5</v>
      </c>
      <c r="I842" s="241"/>
      <c r="J842" s="458"/>
    </row>
    <row r="843" spans="1:10" s="79" customFormat="1" ht="13.5">
      <c r="A843" s="310" t="s">
        <v>581</v>
      </c>
      <c r="B843" s="199">
        <v>705</v>
      </c>
      <c r="C843" s="82" t="s">
        <v>19</v>
      </c>
      <c r="D843" s="82" t="s">
        <v>38</v>
      </c>
      <c r="E843" s="373" t="s">
        <v>459</v>
      </c>
      <c r="F843" s="374" t="s">
        <v>165</v>
      </c>
      <c r="G843" s="82"/>
      <c r="H843" s="548">
        <v>139.4</v>
      </c>
      <c r="I843" s="241"/>
      <c r="J843" s="458"/>
    </row>
    <row r="844" spans="1:10" s="79" customFormat="1" ht="25.5">
      <c r="A844" s="719" t="s">
        <v>361</v>
      </c>
      <c r="B844" s="195">
        <v>705</v>
      </c>
      <c r="C844" s="57" t="s">
        <v>19</v>
      </c>
      <c r="D844" s="57" t="s">
        <v>38</v>
      </c>
      <c r="E844" s="382" t="s">
        <v>459</v>
      </c>
      <c r="F844" s="385" t="s">
        <v>165</v>
      </c>
      <c r="G844" s="83" t="s">
        <v>362</v>
      </c>
      <c r="H844" s="552">
        <v>139.4</v>
      </c>
      <c r="I844" s="241"/>
      <c r="J844" s="458"/>
    </row>
    <row r="845" spans="1:10" s="76" customFormat="1" ht="14.25">
      <c r="A845" s="335" t="s">
        <v>108</v>
      </c>
      <c r="B845" s="200">
        <v>705</v>
      </c>
      <c r="C845" s="83" t="s">
        <v>19</v>
      </c>
      <c r="D845" s="83" t="s">
        <v>38</v>
      </c>
      <c r="E845" s="382" t="s">
        <v>459</v>
      </c>
      <c r="F845" s="385" t="s">
        <v>165</v>
      </c>
      <c r="G845" s="83" t="s">
        <v>109</v>
      </c>
      <c r="H845" s="552">
        <v>139.4</v>
      </c>
      <c r="I845" s="241"/>
      <c r="J845" s="463"/>
    </row>
    <row r="846" spans="1:10" s="76" customFormat="1" ht="27">
      <c r="A846" s="336" t="s">
        <v>599</v>
      </c>
      <c r="B846" s="82" t="s">
        <v>105</v>
      </c>
      <c r="C846" s="82" t="s">
        <v>19</v>
      </c>
      <c r="D846" s="82" t="s">
        <v>38</v>
      </c>
      <c r="E846" s="373" t="s">
        <v>459</v>
      </c>
      <c r="F846" s="374" t="s">
        <v>154</v>
      </c>
      <c r="G846" s="196"/>
      <c r="H846" s="548">
        <v>605.9</v>
      </c>
      <c r="I846" s="262"/>
      <c r="J846" s="463"/>
    </row>
    <row r="847" spans="1:10" s="76" customFormat="1" ht="25.5">
      <c r="A847" s="719" t="s">
        <v>361</v>
      </c>
      <c r="B847" s="83" t="s">
        <v>105</v>
      </c>
      <c r="C847" s="83" t="s">
        <v>19</v>
      </c>
      <c r="D847" s="83" t="s">
        <v>38</v>
      </c>
      <c r="E847" s="378" t="s">
        <v>459</v>
      </c>
      <c r="F847" s="379" t="s">
        <v>154</v>
      </c>
      <c r="G847" s="83" t="s">
        <v>362</v>
      </c>
      <c r="H847" s="552">
        <v>605.9</v>
      </c>
      <c r="I847" s="262"/>
      <c r="J847" s="463"/>
    </row>
    <row r="848" spans="1:10" s="90" customFormat="1" ht="14.25">
      <c r="A848" s="335" t="s">
        <v>108</v>
      </c>
      <c r="B848" s="83" t="s">
        <v>105</v>
      </c>
      <c r="C848" s="83" t="s">
        <v>19</v>
      </c>
      <c r="D848" s="83" t="s">
        <v>38</v>
      </c>
      <c r="E848" s="378" t="s">
        <v>459</v>
      </c>
      <c r="F848" s="379" t="s">
        <v>154</v>
      </c>
      <c r="G848" s="83" t="s">
        <v>109</v>
      </c>
      <c r="H848" s="552">
        <v>605.9</v>
      </c>
      <c r="I848" s="262"/>
      <c r="J848" s="454"/>
    </row>
    <row r="849" spans="1:10" s="90" customFormat="1" ht="27">
      <c r="A849" s="329" t="s">
        <v>567</v>
      </c>
      <c r="B849" s="82" t="s">
        <v>105</v>
      </c>
      <c r="C849" s="82" t="s">
        <v>19</v>
      </c>
      <c r="D849" s="82" t="s">
        <v>38</v>
      </c>
      <c r="E849" s="373" t="s">
        <v>459</v>
      </c>
      <c r="F849" s="377" t="s">
        <v>166</v>
      </c>
      <c r="G849" s="83"/>
      <c r="H849" s="548">
        <v>5.6</v>
      </c>
      <c r="I849" s="236"/>
      <c r="J849" s="454"/>
    </row>
    <row r="850" spans="1:10" s="90" customFormat="1" ht="25.5">
      <c r="A850" s="719" t="s">
        <v>361</v>
      </c>
      <c r="B850" s="83" t="s">
        <v>105</v>
      </c>
      <c r="C850" s="83" t="s">
        <v>19</v>
      </c>
      <c r="D850" s="83" t="s">
        <v>38</v>
      </c>
      <c r="E850" s="378" t="s">
        <v>459</v>
      </c>
      <c r="F850" s="379" t="s">
        <v>166</v>
      </c>
      <c r="G850" s="83" t="s">
        <v>362</v>
      </c>
      <c r="H850" s="552">
        <v>5.6</v>
      </c>
      <c r="I850" s="236"/>
      <c r="J850" s="454"/>
    </row>
    <row r="851" spans="1:10" s="90" customFormat="1" ht="13.5">
      <c r="A851" s="335" t="s">
        <v>108</v>
      </c>
      <c r="B851" s="83" t="s">
        <v>105</v>
      </c>
      <c r="C851" s="83" t="s">
        <v>19</v>
      </c>
      <c r="D851" s="83" t="s">
        <v>38</v>
      </c>
      <c r="E851" s="378" t="s">
        <v>459</v>
      </c>
      <c r="F851" s="379" t="s">
        <v>166</v>
      </c>
      <c r="G851" s="83" t="s">
        <v>109</v>
      </c>
      <c r="H851" s="552">
        <v>5.6</v>
      </c>
      <c r="I851" s="236"/>
      <c r="J851" s="454"/>
    </row>
    <row r="852" spans="1:10" s="90" customFormat="1" ht="38.25">
      <c r="A852" s="315" t="s">
        <v>303</v>
      </c>
      <c r="B852" s="196" t="s">
        <v>105</v>
      </c>
      <c r="C852" s="196" t="s">
        <v>19</v>
      </c>
      <c r="D852" s="196" t="s">
        <v>38</v>
      </c>
      <c r="E852" s="375" t="s">
        <v>304</v>
      </c>
      <c r="F852" s="176" t="s">
        <v>78</v>
      </c>
      <c r="G852" s="196"/>
      <c r="H852" s="551">
        <v>2.8</v>
      </c>
      <c r="I852" s="236"/>
      <c r="J852" s="454"/>
    </row>
    <row r="853" spans="1:10" s="90" customFormat="1" ht="27">
      <c r="A853" s="531" t="s">
        <v>310</v>
      </c>
      <c r="B853" s="82" t="s">
        <v>105</v>
      </c>
      <c r="C853" s="82" t="s">
        <v>19</v>
      </c>
      <c r="D853" s="82" t="s">
        <v>38</v>
      </c>
      <c r="E853" s="376" t="s">
        <v>430</v>
      </c>
      <c r="F853" s="377" t="s">
        <v>78</v>
      </c>
      <c r="G853" s="82"/>
      <c r="H853" s="548">
        <v>2.8</v>
      </c>
      <c r="I853" s="236"/>
      <c r="J853" s="454"/>
    </row>
    <row r="854" spans="1:10" s="90" customFormat="1" ht="13.5">
      <c r="A854" s="676" t="s">
        <v>305</v>
      </c>
      <c r="B854" s="82" t="s">
        <v>105</v>
      </c>
      <c r="C854" s="82" t="s">
        <v>19</v>
      </c>
      <c r="D854" s="82" t="s">
        <v>38</v>
      </c>
      <c r="E854" s="376" t="s">
        <v>460</v>
      </c>
      <c r="F854" s="377" t="s">
        <v>78</v>
      </c>
      <c r="G854" s="82"/>
      <c r="H854" s="548">
        <v>1.4</v>
      </c>
      <c r="I854" s="236"/>
      <c r="J854" s="454"/>
    </row>
    <row r="855" spans="1:10" s="90" customFormat="1" ht="13.5">
      <c r="A855" s="310" t="s">
        <v>337</v>
      </c>
      <c r="B855" s="82" t="s">
        <v>105</v>
      </c>
      <c r="C855" s="82" t="s">
        <v>19</v>
      </c>
      <c r="D855" s="82" t="s">
        <v>38</v>
      </c>
      <c r="E855" s="376" t="s">
        <v>460</v>
      </c>
      <c r="F855" s="377" t="s">
        <v>222</v>
      </c>
      <c r="G855" s="82"/>
      <c r="H855" s="548">
        <v>1.4</v>
      </c>
      <c r="I855" s="236"/>
      <c r="J855" s="454"/>
    </row>
    <row r="856" spans="1:10" s="90" customFormat="1" ht="13.5">
      <c r="A856" s="648" t="s">
        <v>353</v>
      </c>
      <c r="B856" s="83" t="s">
        <v>105</v>
      </c>
      <c r="C856" s="83" t="s">
        <v>19</v>
      </c>
      <c r="D856" s="83" t="s">
        <v>38</v>
      </c>
      <c r="E856" s="378" t="s">
        <v>460</v>
      </c>
      <c r="F856" s="379" t="s">
        <v>222</v>
      </c>
      <c r="G856" s="83" t="s">
        <v>354</v>
      </c>
      <c r="H856" s="552">
        <v>1.4</v>
      </c>
      <c r="I856" s="236"/>
      <c r="J856" s="454"/>
    </row>
    <row r="857" spans="1:10" s="90" customFormat="1" ht="25.5">
      <c r="A857" s="311" t="s">
        <v>98</v>
      </c>
      <c r="B857" s="83" t="s">
        <v>105</v>
      </c>
      <c r="C857" s="83" t="s">
        <v>19</v>
      </c>
      <c r="D857" s="83" t="s">
        <v>38</v>
      </c>
      <c r="E857" s="378" t="s">
        <v>460</v>
      </c>
      <c r="F857" s="379" t="s">
        <v>222</v>
      </c>
      <c r="G857" s="83" t="s">
        <v>99</v>
      </c>
      <c r="H857" s="552">
        <v>1.4</v>
      </c>
      <c r="I857" s="236"/>
      <c r="J857" s="454"/>
    </row>
    <row r="858" spans="1:10" s="90" customFormat="1" ht="27">
      <c r="A858" s="625" t="s">
        <v>306</v>
      </c>
      <c r="B858" s="82" t="s">
        <v>105</v>
      </c>
      <c r="C858" s="82" t="s">
        <v>19</v>
      </c>
      <c r="D858" s="82" t="s">
        <v>38</v>
      </c>
      <c r="E858" s="376" t="s">
        <v>461</v>
      </c>
      <c r="F858" s="377" t="s">
        <v>78</v>
      </c>
      <c r="G858" s="82"/>
      <c r="H858" s="548">
        <v>1.4</v>
      </c>
      <c r="I858" s="236"/>
      <c r="J858" s="454"/>
    </row>
    <row r="859" spans="1:10" s="90" customFormat="1" ht="13.5">
      <c r="A859" s="310" t="s">
        <v>337</v>
      </c>
      <c r="B859" s="82" t="s">
        <v>105</v>
      </c>
      <c r="C859" s="82" t="s">
        <v>19</v>
      </c>
      <c r="D859" s="82" t="s">
        <v>38</v>
      </c>
      <c r="E859" s="376" t="s">
        <v>461</v>
      </c>
      <c r="F859" s="377" t="s">
        <v>222</v>
      </c>
      <c r="G859" s="82"/>
      <c r="H859" s="548">
        <v>1.4</v>
      </c>
      <c r="I859" s="236"/>
      <c r="J859" s="454"/>
    </row>
    <row r="860" spans="1:10" s="90" customFormat="1" ht="13.5">
      <c r="A860" s="329" t="s">
        <v>571</v>
      </c>
      <c r="B860" s="82" t="s">
        <v>105</v>
      </c>
      <c r="C860" s="82" t="s">
        <v>19</v>
      </c>
      <c r="D860" s="82" t="s">
        <v>38</v>
      </c>
      <c r="E860" s="376" t="s">
        <v>461</v>
      </c>
      <c r="F860" s="377" t="s">
        <v>381</v>
      </c>
      <c r="G860" s="82"/>
      <c r="H860" s="548">
        <v>1.4</v>
      </c>
      <c r="I860" s="236"/>
      <c r="J860" s="454"/>
    </row>
    <row r="861" spans="1:10" s="90" customFormat="1" ht="25.5">
      <c r="A861" s="719" t="s">
        <v>361</v>
      </c>
      <c r="B861" s="83" t="s">
        <v>105</v>
      </c>
      <c r="C861" s="83" t="s">
        <v>19</v>
      </c>
      <c r="D861" s="83" t="s">
        <v>38</v>
      </c>
      <c r="E861" s="378" t="s">
        <v>461</v>
      </c>
      <c r="F861" s="379" t="s">
        <v>381</v>
      </c>
      <c r="G861" s="83" t="s">
        <v>362</v>
      </c>
      <c r="H861" s="552">
        <v>1.4</v>
      </c>
      <c r="I861" s="236"/>
      <c r="J861" s="454"/>
    </row>
    <row r="862" spans="1:10" s="79" customFormat="1" ht="13.5">
      <c r="A862" s="335" t="s">
        <v>108</v>
      </c>
      <c r="B862" s="83" t="s">
        <v>105</v>
      </c>
      <c r="C862" s="83" t="s">
        <v>19</v>
      </c>
      <c r="D862" s="83" t="s">
        <v>38</v>
      </c>
      <c r="E862" s="378" t="s">
        <v>461</v>
      </c>
      <c r="F862" s="379" t="s">
        <v>381</v>
      </c>
      <c r="G862" s="83" t="s">
        <v>109</v>
      </c>
      <c r="H862" s="552">
        <v>1.4</v>
      </c>
      <c r="I862" s="236"/>
      <c r="J862" s="458"/>
    </row>
    <row r="863" spans="1:10" s="97" customFormat="1" ht="12.75">
      <c r="A863" s="530" t="s">
        <v>200</v>
      </c>
      <c r="B863" s="71" t="s">
        <v>105</v>
      </c>
      <c r="C863" s="71" t="s">
        <v>19</v>
      </c>
      <c r="D863" s="71" t="s">
        <v>36</v>
      </c>
      <c r="E863" s="1208"/>
      <c r="F863" s="1209"/>
      <c r="G863" s="71"/>
      <c r="H863" s="553">
        <v>18731</v>
      </c>
      <c r="I863" s="241"/>
      <c r="J863" s="461"/>
    </row>
    <row r="864" spans="1:10" s="91" customFormat="1" ht="25.5">
      <c r="A864" s="315" t="s">
        <v>146</v>
      </c>
      <c r="B864" s="288">
        <v>705</v>
      </c>
      <c r="C864" s="196" t="s">
        <v>19</v>
      </c>
      <c r="D864" s="196" t="s">
        <v>36</v>
      </c>
      <c r="E864" s="371" t="s">
        <v>222</v>
      </c>
      <c r="F864" s="372" t="s">
        <v>78</v>
      </c>
      <c r="G864" s="196"/>
      <c r="H864" s="551">
        <v>18431</v>
      </c>
      <c r="I864" s="202"/>
      <c r="J864" s="461"/>
    </row>
    <row r="865" spans="1:10" s="79" customFormat="1" ht="25.5">
      <c r="A865" s="315" t="s">
        <v>322</v>
      </c>
      <c r="B865" s="167" t="s">
        <v>105</v>
      </c>
      <c r="C865" s="167" t="s">
        <v>19</v>
      </c>
      <c r="D865" s="167" t="s">
        <v>36</v>
      </c>
      <c r="E865" s="371" t="s">
        <v>445</v>
      </c>
      <c r="F865" s="372" t="s">
        <v>78</v>
      </c>
      <c r="G865" s="196"/>
      <c r="H865" s="551">
        <v>18431</v>
      </c>
      <c r="I865" s="202"/>
      <c r="J865" s="458"/>
    </row>
    <row r="866" spans="1:10" s="79" customFormat="1" ht="12.75">
      <c r="A866" s="515" t="s">
        <v>129</v>
      </c>
      <c r="B866" s="167" t="s">
        <v>105</v>
      </c>
      <c r="C866" s="167" t="s">
        <v>19</v>
      </c>
      <c r="D866" s="167" t="s">
        <v>36</v>
      </c>
      <c r="E866" s="371" t="s">
        <v>464</v>
      </c>
      <c r="F866" s="372" t="s">
        <v>78</v>
      </c>
      <c r="G866" s="167"/>
      <c r="H866" s="565">
        <v>6810.8</v>
      </c>
      <c r="I866" s="241"/>
      <c r="J866" s="458"/>
    </row>
    <row r="867" spans="1:10" s="79" customFormat="1" ht="13.5">
      <c r="A867" s="310" t="s">
        <v>337</v>
      </c>
      <c r="B867" s="55" t="s">
        <v>105</v>
      </c>
      <c r="C867" s="55" t="s">
        <v>19</v>
      </c>
      <c r="D867" s="55" t="s">
        <v>36</v>
      </c>
      <c r="E867" s="371" t="s">
        <v>464</v>
      </c>
      <c r="F867" s="374" t="s">
        <v>222</v>
      </c>
      <c r="G867" s="55"/>
      <c r="H867" s="558">
        <v>5648</v>
      </c>
      <c r="I867" s="241"/>
      <c r="J867" s="458"/>
    </row>
    <row r="868" spans="1:10" s="79" customFormat="1" ht="51">
      <c r="A868" s="683" t="s">
        <v>355</v>
      </c>
      <c r="B868" s="57" t="s">
        <v>105</v>
      </c>
      <c r="C868" s="57" t="s">
        <v>19</v>
      </c>
      <c r="D868" s="57" t="s">
        <v>36</v>
      </c>
      <c r="E868" s="382" t="s">
        <v>464</v>
      </c>
      <c r="F868" s="379" t="s">
        <v>222</v>
      </c>
      <c r="G868" s="57" t="s">
        <v>356</v>
      </c>
      <c r="H868" s="577">
        <v>5153</v>
      </c>
      <c r="I868" s="241"/>
      <c r="J868" s="458"/>
    </row>
    <row r="869" spans="1:10" s="79" customFormat="1" ht="12.75">
      <c r="A869" s="321" t="s">
        <v>121</v>
      </c>
      <c r="B869" s="57" t="s">
        <v>105</v>
      </c>
      <c r="C869" s="57" t="s">
        <v>19</v>
      </c>
      <c r="D869" s="57" t="s">
        <v>36</v>
      </c>
      <c r="E869" s="382" t="s">
        <v>464</v>
      </c>
      <c r="F869" s="379" t="s">
        <v>222</v>
      </c>
      <c r="G869" s="83" t="s">
        <v>122</v>
      </c>
      <c r="H869" s="552">
        <v>5153</v>
      </c>
      <c r="I869" s="241"/>
      <c r="J869" s="458"/>
    </row>
    <row r="870" spans="1:10" s="79" customFormat="1" ht="12.75">
      <c r="A870" s="648" t="s">
        <v>353</v>
      </c>
      <c r="B870" s="57" t="s">
        <v>105</v>
      </c>
      <c r="C870" s="57" t="s">
        <v>19</v>
      </c>
      <c r="D870" s="57" t="s">
        <v>36</v>
      </c>
      <c r="E870" s="382" t="s">
        <v>464</v>
      </c>
      <c r="F870" s="379" t="s">
        <v>222</v>
      </c>
      <c r="G870" s="83" t="s">
        <v>354</v>
      </c>
      <c r="H870" s="552">
        <v>445</v>
      </c>
      <c r="I870" s="241"/>
      <c r="J870" s="458"/>
    </row>
    <row r="871" spans="1:10" s="79" customFormat="1" ht="25.5">
      <c r="A871" s="309" t="s">
        <v>98</v>
      </c>
      <c r="B871" s="57" t="s">
        <v>105</v>
      </c>
      <c r="C871" s="57" t="s">
        <v>19</v>
      </c>
      <c r="D871" s="57" t="s">
        <v>36</v>
      </c>
      <c r="E871" s="382" t="s">
        <v>464</v>
      </c>
      <c r="F871" s="379" t="s">
        <v>222</v>
      </c>
      <c r="G871" s="83" t="s">
        <v>99</v>
      </c>
      <c r="H871" s="552">
        <v>445</v>
      </c>
      <c r="I871" s="241"/>
      <c r="J871" s="458"/>
    </row>
    <row r="872" spans="1:10" s="79" customFormat="1" ht="12.75">
      <c r="A872" s="688" t="s">
        <v>357</v>
      </c>
      <c r="B872" s="57" t="s">
        <v>105</v>
      </c>
      <c r="C872" s="57" t="s">
        <v>19</v>
      </c>
      <c r="D872" s="57" t="s">
        <v>36</v>
      </c>
      <c r="E872" s="382" t="s">
        <v>464</v>
      </c>
      <c r="F872" s="379" t="s">
        <v>222</v>
      </c>
      <c r="G872" s="83" t="s">
        <v>358</v>
      </c>
      <c r="H872" s="552">
        <v>50</v>
      </c>
      <c r="I872" s="241"/>
      <c r="J872" s="458"/>
    </row>
    <row r="873" spans="1:10" s="79" customFormat="1" ht="12.75">
      <c r="A873" s="309" t="s">
        <v>65</v>
      </c>
      <c r="B873" s="57" t="s">
        <v>105</v>
      </c>
      <c r="C873" s="57" t="s">
        <v>19</v>
      </c>
      <c r="D873" s="57" t="s">
        <v>36</v>
      </c>
      <c r="E873" s="382" t="s">
        <v>464</v>
      </c>
      <c r="F873" s="379" t="s">
        <v>222</v>
      </c>
      <c r="G873" s="83" t="s">
        <v>66</v>
      </c>
      <c r="H873" s="552">
        <v>50</v>
      </c>
      <c r="I873" s="241"/>
      <c r="J873" s="458"/>
    </row>
    <row r="874" spans="1:10" s="79" customFormat="1" ht="13.5">
      <c r="A874" s="310" t="s">
        <v>345</v>
      </c>
      <c r="B874" s="55" t="s">
        <v>105</v>
      </c>
      <c r="C874" s="55" t="s">
        <v>19</v>
      </c>
      <c r="D874" s="55" t="s">
        <v>36</v>
      </c>
      <c r="E874" s="371" t="s">
        <v>464</v>
      </c>
      <c r="F874" s="374" t="s">
        <v>216</v>
      </c>
      <c r="G874" s="83"/>
      <c r="H874" s="548">
        <v>569.6</v>
      </c>
      <c r="I874" s="241"/>
      <c r="J874" s="458"/>
    </row>
    <row r="875" spans="1:10" s="79" customFormat="1" ht="12.75">
      <c r="A875" s="648" t="s">
        <v>353</v>
      </c>
      <c r="B875" s="57" t="s">
        <v>105</v>
      </c>
      <c r="C875" s="57" t="s">
        <v>19</v>
      </c>
      <c r="D875" s="57" t="s">
        <v>36</v>
      </c>
      <c r="E875" s="382" t="s">
        <v>464</v>
      </c>
      <c r="F875" s="379" t="s">
        <v>216</v>
      </c>
      <c r="G875" s="83" t="s">
        <v>354</v>
      </c>
      <c r="H875" s="552">
        <v>569.6</v>
      </c>
      <c r="I875" s="241"/>
      <c r="J875" s="458"/>
    </row>
    <row r="876" spans="1:10" s="78" customFormat="1" ht="25.5">
      <c r="A876" s="309" t="s">
        <v>98</v>
      </c>
      <c r="B876" s="57" t="s">
        <v>105</v>
      </c>
      <c r="C876" s="57" t="s">
        <v>19</v>
      </c>
      <c r="D876" s="57" t="s">
        <v>36</v>
      </c>
      <c r="E876" s="382" t="s">
        <v>464</v>
      </c>
      <c r="F876" s="379" t="s">
        <v>216</v>
      </c>
      <c r="G876" s="83" t="s">
        <v>99</v>
      </c>
      <c r="H876" s="552">
        <v>569.6</v>
      </c>
      <c r="I876" s="241"/>
      <c r="J876" s="451"/>
    </row>
    <row r="877" spans="1:10" s="78" customFormat="1" ht="40.5">
      <c r="A877" s="329" t="s">
        <v>585</v>
      </c>
      <c r="B877" s="55" t="s">
        <v>105</v>
      </c>
      <c r="C877" s="82" t="s">
        <v>19</v>
      </c>
      <c r="D877" s="82" t="s">
        <v>36</v>
      </c>
      <c r="E877" s="373" t="s">
        <v>464</v>
      </c>
      <c r="F877" s="374" t="s">
        <v>111</v>
      </c>
      <c r="G877" s="82"/>
      <c r="H877" s="548">
        <v>90</v>
      </c>
      <c r="I877" s="234"/>
      <c r="J877" s="451"/>
    </row>
    <row r="878" spans="1:10" s="78" customFormat="1" ht="51">
      <c r="A878" s="683" t="s">
        <v>355</v>
      </c>
      <c r="B878" s="57" t="s">
        <v>105</v>
      </c>
      <c r="C878" s="83" t="s">
        <v>19</v>
      </c>
      <c r="D878" s="83" t="s">
        <v>36</v>
      </c>
      <c r="E878" s="382" t="s">
        <v>464</v>
      </c>
      <c r="F878" s="379" t="s">
        <v>111</v>
      </c>
      <c r="G878" s="83" t="s">
        <v>356</v>
      </c>
      <c r="H878" s="552">
        <v>90</v>
      </c>
      <c r="I878" s="234"/>
      <c r="J878" s="451"/>
    </row>
    <row r="879" spans="1:10" s="97" customFormat="1" ht="12.75">
      <c r="A879" s="321" t="s">
        <v>121</v>
      </c>
      <c r="B879" s="57" t="s">
        <v>105</v>
      </c>
      <c r="C879" s="83" t="s">
        <v>19</v>
      </c>
      <c r="D879" s="83" t="s">
        <v>36</v>
      </c>
      <c r="E879" s="382" t="s">
        <v>464</v>
      </c>
      <c r="F879" s="379" t="s">
        <v>111</v>
      </c>
      <c r="G879" s="83" t="s">
        <v>122</v>
      </c>
      <c r="H879" s="552">
        <v>90</v>
      </c>
      <c r="I879" s="234"/>
      <c r="J879" s="456"/>
    </row>
    <row r="880" spans="1:10" s="97" customFormat="1" ht="27">
      <c r="A880" s="329" t="s">
        <v>596</v>
      </c>
      <c r="B880" s="82" t="s">
        <v>105</v>
      </c>
      <c r="C880" s="82" t="s">
        <v>19</v>
      </c>
      <c r="D880" s="82" t="s">
        <v>36</v>
      </c>
      <c r="E880" s="373" t="s">
        <v>464</v>
      </c>
      <c r="F880" s="374" t="s">
        <v>112</v>
      </c>
      <c r="G880" s="82"/>
      <c r="H880" s="548">
        <v>184</v>
      </c>
      <c r="I880" s="237"/>
      <c r="J880" s="456"/>
    </row>
    <row r="881" spans="1:10" s="97" customFormat="1" ht="51">
      <c r="A881" s="683" t="s">
        <v>355</v>
      </c>
      <c r="B881" s="83" t="s">
        <v>105</v>
      </c>
      <c r="C881" s="83" t="s">
        <v>19</v>
      </c>
      <c r="D881" s="83" t="s">
        <v>36</v>
      </c>
      <c r="E881" s="382" t="s">
        <v>464</v>
      </c>
      <c r="F881" s="379" t="s">
        <v>112</v>
      </c>
      <c r="G881" s="83" t="s">
        <v>356</v>
      </c>
      <c r="H881" s="552">
        <v>184</v>
      </c>
      <c r="I881" s="237"/>
      <c r="J881" s="456"/>
    </row>
    <row r="882" spans="1:10" s="91" customFormat="1" ht="12.75">
      <c r="A882" s="321" t="s">
        <v>121</v>
      </c>
      <c r="B882" s="83" t="s">
        <v>105</v>
      </c>
      <c r="C882" s="83" t="s">
        <v>19</v>
      </c>
      <c r="D882" s="83" t="s">
        <v>36</v>
      </c>
      <c r="E882" s="382" t="s">
        <v>464</v>
      </c>
      <c r="F882" s="379" t="s">
        <v>112</v>
      </c>
      <c r="G882" s="83" t="s">
        <v>122</v>
      </c>
      <c r="H882" s="552">
        <v>184</v>
      </c>
      <c r="I882" s="237"/>
      <c r="J882" s="459"/>
    </row>
    <row r="883" spans="1:10" s="91" customFormat="1" ht="27">
      <c r="A883" s="333" t="s">
        <v>602</v>
      </c>
      <c r="B883" s="82" t="s">
        <v>105</v>
      </c>
      <c r="C883" s="82" t="s">
        <v>19</v>
      </c>
      <c r="D883" s="82" t="s">
        <v>36</v>
      </c>
      <c r="E883" s="371" t="s">
        <v>464</v>
      </c>
      <c r="F883" s="387" t="s">
        <v>114</v>
      </c>
      <c r="G883" s="99"/>
      <c r="H883" s="548">
        <v>319.2</v>
      </c>
      <c r="I883" s="242"/>
      <c r="J883" s="459"/>
    </row>
    <row r="884" spans="1:10" s="96" customFormat="1" ht="51">
      <c r="A884" s="683" t="s">
        <v>355</v>
      </c>
      <c r="B884" s="83" t="s">
        <v>105</v>
      </c>
      <c r="C884" s="83" t="s">
        <v>19</v>
      </c>
      <c r="D884" s="83" t="s">
        <v>36</v>
      </c>
      <c r="E884" s="382" t="s">
        <v>464</v>
      </c>
      <c r="F884" s="388" t="s">
        <v>114</v>
      </c>
      <c r="G884" s="83" t="s">
        <v>356</v>
      </c>
      <c r="H884" s="552">
        <v>319.2</v>
      </c>
      <c r="I884" s="242"/>
      <c r="J884" s="457"/>
    </row>
    <row r="885" spans="1:10" s="79" customFormat="1" ht="12.75">
      <c r="A885" s="321" t="s">
        <v>121</v>
      </c>
      <c r="B885" s="83" t="s">
        <v>105</v>
      </c>
      <c r="C885" s="83" t="s">
        <v>19</v>
      </c>
      <c r="D885" s="83" t="s">
        <v>36</v>
      </c>
      <c r="E885" s="382" t="s">
        <v>464</v>
      </c>
      <c r="F885" s="388" t="s">
        <v>114</v>
      </c>
      <c r="G885" s="83" t="s">
        <v>122</v>
      </c>
      <c r="H885" s="552">
        <v>319.2</v>
      </c>
      <c r="I885" s="235"/>
      <c r="J885" s="458"/>
    </row>
    <row r="886" spans="1:10" s="79" customFormat="1" ht="12.75">
      <c r="A886" s="339" t="s">
        <v>466</v>
      </c>
      <c r="B886" s="196" t="s">
        <v>105</v>
      </c>
      <c r="C886" s="196" t="s">
        <v>19</v>
      </c>
      <c r="D886" s="196" t="s">
        <v>36</v>
      </c>
      <c r="E886" s="371" t="s">
        <v>465</v>
      </c>
      <c r="F886" s="372" t="s">
        <v>78</v>
      </c>
      <c r="G886" s="196"/>
      <c r="H886" s="551">
        <v>11620.199999999999</v>
      </c>
      <c r="I886" s="241"/>
      <c r="J886" s="458"/>
    </row>
    <row r="887" spans="1:10" s="79" customFormat="1" ht="13.5">
      <c r="A887" s="310" t="s">
        <v>337</v>
      </c>
      <c r="B887" s="82" t="s">
        <v>105</v>
      </c>
      <c r="C887" s="82" t="s">
        <v>19</v>
      </c>
      <c r="D887" s="82" t="s">
        <v>36</v>
      </c>
      <c r="E887" s="373" t="s">
        <v>465</v>
      </c>
      <c r="F887" s="374" t="s">
        <v>222</v>
      </c>
      <c r="G887" s="82"/>
      <c r="H887" s="548">
        <v>8774</v>
      </c>
      <c r="I887" s="241"/>
      <c r="J887" s="741"/>
    </row>
    <row r="888" spans="1:10" s="76" customFormat="1" ht="51">
      <c r="A888" s="683" t="s">
        <v>355</v>
      </c>
      <c r="B888" s="83" t="s">
        <v>105</v>
      </c>
      <c r="C888" s="83" t="s">
        <v>19</v>
      </c>
      <c r="D888" s="83" t="s">
        <v>36</v>
      </c>
      <c r="E888" s="382" t="s">
        <v>465</v>
      </c>
      <c r="F888" s="379" t="s">
        <v>222</v>
      </c>
      <c r="G888" s="83" t="s">
        <v>356</v>
      </c>
      <c r="H888" s="552">
        <v>6624</v>
      </c>
      <c r="I888" s="740"/>
      <c r="J888" s="463"/>
    </row>
    <row r="889" spans="1:10" s="76" customFormat="1" ht="14.25">
      <c r="A889" s="321" t="s">
        <v>121</v>
      </c>
      <c r="B889" s="83" t="s">
        <v>105</v>
      </c>
      <c r="C889" s="83" t="s">
        <v>19</v>
      </c>
      <c r="D889" s="83" t="s">
        <v>36</v>
      </c>
      <c r="E889" s="382" t="s">
        <v>465</v>
      </c>
      <c r="F889" s="379" t="s">
        <v>222</v>
      </c>
      <c r="G889" s="83" t="s">
        <v>122</v>
      </c>
      <c r="H889" s="552">
        <v>6624</v>
      </c>
      <c r="I889" s="262"/>
      <c r="J889" s="463"/>
    </row>
    <row r="890" spans="1:10" s="76" customFormat="1" ht="14.25">
      <c r="A890" s="648" t="s">
        <v>353</v>
      </c>
      <c r="B890" s="83" t="s">
        <v>105</v>
      </c>
      <c r="C890" s="83" t="s">
        <v>19</v>
      </c>
      <c r="D890" s="83" t="s">
        <v>36</v>
      </c>
      <c r="E890" s="382" t="s">
        <v>465</v>
      </c>
      <c r="F890" s="379" t="s">
        <v>222</v>
      </c>
      <c r="G890" s="83" t="s">
        <v>354</v>
      </c>
      <c r="H890" s="552">
        <v>2000</v>
      </c>
      <c r="I890" s="262"/>
      <c r="J890" s="463"/>
    </row>
    <row r="891" spans="1:10" s="76" customFormat="1" ht="25.5">
      <c r="A891" s="311" t="s">
        <v>98</v>
      </c>
      <c r="B891" s="83" t="s">
        <v>105</v>
      </c>
      <c r="C891" s="83" t="s">
        <v>19</v>
      </c>
      <c r="D891" s="83" t="s">
        <v>36</v>
      </c>
      <c r="E891" s="382" t="s">
        <v>465</v>
      </c>
      <c r="F891" s="379" t="s">
        <v>222</v>
      </c>
      <c r="G891" s="83" t="s">
        <v>99</v>
      </c>
      <c r="H891" s="552">
        <v>2000</v>
      </c>
      <c r="I891" s="262"/>
      <c r="J891" s="463"/>
    </row>
    <row r="892" spans="1:10" s="97" customFormat="1" ht="14.25">
      <c r="A892" s="688" t="s">
        <v>357</v>
      </c>
      <c r="B892" s="83" t="s">
        <v>105</v>
      </c>
      <c r="C892" s="83" t="s">
        <v>19</v>
      </c>
      <c r="D892" s="83" t="s">
        <v>36</v>
      </c>
      <c r="E892" s="382" t="s">
        <v>465</v>
      </c>
      <c r="F892" s="379" t="s">
        <v>222</v>
      </c>
      <c r="G892" s="83" t="s">
        <v>358</v>
      </c>
      <c r="H892" s="552">
        <v>150</v>
      </c>
      <c r="I892" s="262"/>
      <c r="J892" s="456"/>
    </row>
    <row r="893" spans="1:10" s="79" customFormat="1" ht="12.75">
      <c r="A893" s="311" t="s">
        <v>65</v>
      </c>
      <c r="B893" s="83" t="s">
        <v>105</v>
      </c>
      <c r="C893" s="83" t="s">
        <v>19</v>
      </c>
      <c r="D893" s="83" t="s">
        <v>36</v>
      </c>
      <c r="E893" s="382" t="s">
        <v>465</v>
      </c>
      <c r="F893" s="379" t="s">
        <v>222</v>
      </c>
      <c r="G893" s="83" t="s">
        <v>66</v>
      </c>
      <c r="H893" s="552">
        <v>150</v>
      </c>
      <c r="I893" s="237"/>
      <c r="J893" s="458"/>
    </row>
    <row r="894" spans="1:10" s="79" customFormat="1" ht="13.5">
      <c r="A894" s="310" t="s">
        <v>345</v>
      </c>
      <c r="B894" s="55" t="s">
        <v>105</v>
      </c>
      <c r="C894" s="55" t="s">
        <v>19</v>
      </c>
      <c r="D894" s="55" t="s">
        <v>36</v>
      </c>
      <c r="E894" s="373" t="s">
        <v>465</v>
      </c>
      <c r="F894" s="374" t="s">
        <v>216</v>
      </c>
      <c r="G894" s="83"/>
      <c r="H894" s="548">
        <v>1739.8</v>
      </c>
      <c r="I894" s="241"/>
      <c r="J894" s="458"/>
    </row>
    <row r="895" spans="1:10" s="79" customFormat="1" ht="12.75">
      <c r="A895" s="648" t="s">
        <v>353</v>
      </c>
      <c r="B895" s="57" t="s">
        <v>105</v>
      </c>
      <c r="C895" s="57" t="s">
        <v>19</v>
      </c>
      <c r="D895" s="57" t="s">
        <v>36</v>
      </c>
      <c r="E895" s="382" t="s">
        <v>465</v>
      </c>
      <c r="F895" s="379" t="s">
        <v>216</v>
      </c>
      <c r="G895" s="83" t="s">
        <v>354</v>
      </c>
      <c r="H895" s="552">
        <v>1739.8</v>
      </c>
      <c r="I895" s="241"/>
      <c r="J895" s="458"/>
    </row>
    <row r="896" spans="1:10" s="76" customFormat="1" ht="25.5">
      <c r="A896" s="309" t="s">
        <v>98</v>
      </c>
      <c r="B896" s="57" t="s">
        <v>105</v>
      </c>
      <c r="C896" s="57" t="s">
        <v>19</v>
      </c>
      <c r="D896" s="57" t="s">
        <v>36</v>
      </c>
      <c r="E896" s="382" t="s">
        <v>465</v>
      </c>
      <c r="F896" s="379" t="s">
        <v>216</v>
      </c>
      <c r="G896" s="83" t="s">
        <v>99</v>
      </c>
      <c r="H896" s="552">
        <v>1739.8</v>
      </c>
      <c r="I896" s="241"/>
      <c r="J896" s="453"/>
    </row>
    <row r="897" spans="1:10" s="76" customFormat="1" ht="40.5">
      <c r="A897" s="329" t="s">
        <v>585</v>
      </c>
      <c r="B897" s="82" t="s">
        <v>105</v>
      </c>
      <c r="C897" s="82" t="s">
        <v>19</v>
      </c>
      <c r="D897" s="82" t="s">
        <v>36</v>
      </c>
      <c r="E897" s="373" t="s">
        <v>465</v>
      </c>
      <c r="F897" s="374" t="s">
        <v>111</v>
      </c>
      <c r="G897" s="83"/>
      <c r="H897" s="548">
        <v>111.9</v>
      </c>
      <c r="I897" s="239"/>
      <c r="J897" s="453"/>
    </row>
    <row r="898" spans="1:10" s="79" customFormat="1" ht="51">
      <c r="A898" s="683" t="s">
        <v>355</v>
      </c>
      <c r="B898" s="83" t="s">
        <v>105</v>
      </c>
      <c r="C898" s="83" t="s">
        <v>19</v>
      </c>
      <c r="D898" s="83" t="s">
        <v>36</v>
      </c>
      <c r="E898" s="382" t="s">
        <v>465</v>
      </c>
      <c r="F898" s="379" t="s">
        <v>111</v>
      </c>
      <c r="G898" s="83" t="s">
        <v>356</v>
      </c>
      <c r="H898" s="552">
        <v>111.9</v>
      </c>
      <c r="I898" s="239"/>
      <c r="J898" s="458"/>
    </row>
    <row r="899" spans="1:10" s="97" customFormat="1" ht="12.75">
      <c r="A899" s="321" t="s">
        <v>121</v>
      </c>
      <c r="B899" s="83" t="s">
        <v>105</v>
      </c>
      <c r="C899" s="83" t="s">
        <v>19</v>
      </c>
      <c r="D899" s="83" t="s">
        <v>36</v>
      </c>
      <c r="E899" s="382" t="s">
        <v>465</v>
      </c>
      <c r="F899" s="379" t="s">
        <v>111</v>
      </c>
      <c r="G899" s="83" t="s">
        <v>122</v>
      </c>
      <c r="H899" s="552">
        <v>111.9</v>
      </c>
      <c r="I899" s="241"/>
      <c r="J899" s="456"/>
    </row>
    <row r="900" spans="1:10" s="97" customFormat="1" ht="27">
      <c r="A900" s="329" t="s">
        <v>596</v>
      </c>
      <c r="B900" s="82" t="s">
        <v>105</v>
      </c>
      <c r="C900" s="82" t="s">
        <v>19</v>
      </c>
      <c r="D900" s="82" t="s">
        <v>36</v>
      </c>
      <c r="E900" s="373" t="s">
        <v>465</v>
      </c>
      <c r="F900" s="374" t="s">
        <v>112</v>
      </c>
      <c r="G900" s="83"/>
      <c r="H900" s="548">
        <v>388.5</v>
      </c>
      <c r="I900" s="237"/>
      <c r="J900" s="456"/>
    </row>
    <row r="901" spans="1:10" s="97" customFormat="1" ht="51">
      <c r="A901" s="683" t="s">
        <v>355</v>
      </c>
      <c r="B901" s="83" t="s">
        <v>105</v>
      </c>
      <c r="C901" s="83" t="s">
        <v>19</v>
      </c>
      <c r="D901" s="83" t="s">
        <v>36</v>
      </c>
      <c r="E901" s="382" t="s">
        <v>465</v>
      </c>
      <c r="F901" s="379" t="s">
        <v>112</v>
      </c>
      <c r="G901" s="83" t="s">
        <v>356</v>
      </c>
      <c r="H901" s="552">
        <v>388.5</v>
      </c>
      <c r="I901" s="237"/>
      <c r="J901" s="456"/>
    </row>
    <row r="902" spans="1:10" s="96" customFormat="1" ht="12.75">
      <c r="A902" s="321" t="s">
        <v>121</v>
      </c>
      <c r="B902" s="83" t="s">
        <v>105</v>
      </c>
      <c r="C902" s="83" t="s">
        <v>19</v>
      </c>
      <c r="D902" s="83" t="s">
        <v>36</v>
      </c>
      <c r="E902" s="382" t="s">
        <v>465</v>
      </c>
      <c r="F902" s="379" t="s">
        <v>112</v>
      </c>
      <c r="G902" s="83" t="s">
        <v>122</v>
      </c>
      <c r="H902" s="552">
        <v>388.5</v>
      </c>
      <c r="I902" s="237"/>
      <c r="J902" s="457"/>
    </row>
    <row r="903" spans="1:10" s="96" customFormat="1" ht="27">
      <c r="A903" s="333" t="s">
        <v>602</v>
      </c>
      <c r="B903" s="82" t="s">
        <v>105</v>
      </c>
      <c r="C903" s="82" t="s">
        <v>19</v>
      </c>
      <c r="D903" s="82" t="s">
        <v>36</v>
      </c>
      <c r="E903" s="373" t="s">
        <v>465</v>
      </c>
      <c r="F903" s="377" t="s">
        <v>114</v>
      </c>
      <c r="G903" s="82"/>
      <c r="H903" s="548">
        <v>606</v>
      </c>
      <c r="I903" s="235"/>
      <c r="J903" s="457"/>
    </row>
    <row r="904" spans="1:10" s="96" customFormat="1" ht="51">
      <c r="A904" s="683" t="s">
        <v>355</v>
      </c>
      <c r="B904" s="83" t="s">
        <v>105</v>
      </c>
      <c r="C904" s="83" t="s">
        <v>19</v>
      </c>
      <c r="D904" s="83" t="s">
        <v>36</v>
      </c>
      <c r="E904" s="382" t="s">
        <v>465</v>
      </c>
      <c r="F904" s="379" t="s">
        <v>114</v>
      </c>
      <c r="G904" s="83" t="s">
        <v>356</v>
      </c>
      <c r="H904" s="552">
        <v>515</v>
      </c>
      <c r="I904" s="235"/>
      <c r="J904" s="457"/>
    </row>
    <row r="905" spans="1:10" s="79" customFormat="1" ht="12.75">
      <c r="A905" s="321" t="s">
        <v>121</v>
      </c>
      <c r="B905" s="83" t="s">
        <v>105</v>
      </c>
      <c r="C905" s="83" t="s">
        <v>19</v>
      </c>
      <c r="D905" s="83" t="s">
        <v>36</v>
      </c>
      <c r="E905" s="382" t="s">
        <v>465</v>
      </c>
      <c r="F905" s="379" t="s">
        <v>114</v>
      </c>
      <c r="G905" s="83" t="s">
        <v>122</v>
      </c>
      <c r="H905" s="552">
        <v>515</v>
      </c>
      <c r="I905" s="235"/>
      <c r="J905" s="458"/>
    </row>
    <row r="906" spans="1:10" s="79" customFormat="1" ht="12.75">
      <c r="A906" s="683" t="s">
        <v>359</v>
      </c>
      <c r="B906" s="200">
        <v>705</v>
      </c>
      <c r="C906" s="83" t="s">
        <v>19</v>
      </c>
      <c r="D906" s="83" t="s">
        <v>36</v>
      </c>
      <c r="E906" s="382" t="s">
        <v>465</v>
      </c>
      <c r="F906" s="379" t="s">
        <v>114</v>
      </c>
      <c r="G906" s="83" t="s">
        <v>360</v>
      </c>
      <c r="H906" s="552">
        <v>91</v>
      </c>
      <c r="I906" s="121"/>
      <c r="J906" s="121"/>
    </row>
    <row r="907" spans="1:10" s="76" customFormat="1" ht="25.5">
      <c r="A907" s="323" t="s">
        <v>100</v>
      </c>
      <c r="B907" s="200">
        <v>705</v>
      </c>
      <c r="C907" s="83" t="s">
        <v>19</v>
      </c>
      <c r="D907" s="83" t="s">
        <v>36</v>
      </c>
      <c r="E907" s="382" t="s">
        <v>465</v>
      </c>
      <c r="F907" s="379" t="s">
        <v>114</v>
      </c>
      <c r="G907" s="83" t="s">
        <v>101</v>
      </c>
      <c r="H907" s="552">
        <v>91</v>
      </c>
      <c r="I907" s="121"/>
      <c r="J907" s="445"/>
    </row>
    <row r="908" spans="1:10" s="97" customFormat="1" ht="25.5">
      <c r="A908" s="339" t="s">
        <v>257</v>
      </c>
      <c r="B908" s="414" t="s">
        <v>105</v>
      </c>
      <c r="C908" s="196" t="s">
        <v>19</v>
      </c>
      <c r="D908" s="196" t="s">
        <v>36</v>
      </c>
      <c r="E908" s="375" t="s">
        <v>167</v>
      </c>
      <c r="F908" s="176" t="s">
        <v>78</v>
      </c>
      <c r="G908" s="83"/>
      <c r="H908" s="551">
        <v>300</v>
      </c>
      <c r="I908" s="241"/>
      <c r="J908" s="456"/>
    </row>
    <row r="909" spans="1:10" s="97" customFormat="1" ht="12.75">
      <c r="A909" s="339" t="s">
        <v>507</v>
      </c>
      <c r="B909" s="414" t="s">
        <v>105</v>
      </c>
      <c r="C909" s="196" t="s">
        <v>19</v>
      </c>
      <c r="D909" s="196" t="s">
        <v>36</v>
      </c>
      <c r="E909" s="375" t="s">
        <v>467</v>
      </c>
      <c r="F909" s="176" t="s">
        <v>78</v>
      </c>
      <c r="G909" s="196"/>
      <c r="H909" s="551">
        <v>175</v>
      </c>
      <c r="I909" s="237"/>
      <c r="J909" s="456"/>
    </row>
    <row r="910" spans="1:10" s="97" customFormat="1" ht="27">
      <c r="A910" s="290" t="s">
        <v>323</v>
      </c>
      <c r="B910" s="183" t="s">
        <v>105</v>
      </c>
      <c r="C910" s="82" t="s">
        <v>19</v>
      </c>
      <c r="D910" s="82" t="s">
        <v>36</v>
      </c>
      <c r="E910" s="376" t="s">
        <v>468</v>
      </c>
      <c r="F910" s="377" t="s">
        <v>78</v>
      </c>
      <c r="G910" s="82"/>
      <c r="H910" s="548">
        <v>175</v>
      </c>
      <c r="I910" s="237"/>
      <c r="J910" s="456"/>
    </row>
    <row r="911" spans="1:10" s="97" customFormat="1" ht="13.5">
      <c r="A911" s="310" t="s">
        <v>337</v>
      </c>
      <c r="B911" s="183" t="s">
        <v>105</v>
      </c>
      <c r="C911" s="82" t="s">
        <v>19</v>
      </c>
      <c r="D911" s="82" t="s">
        <v>36</v>
      </c>
      <c r="E911" s="376" t="s">
        <v>468</v>
      </c>
      <c r="F911" s="377" t="s">
        <v>222</v>
      </c>
      <c r="G911" s="82"/>
      <c r="H911" s="548">
        <v>175</v>
      </c>
      <c r="I911" s="237"/>
      <c r="J911" s="456"/>
    </row>
    <row r="912" spans="1:10" s="97" customFormat="1" ht="12.75">
      <c r="A912" s="648" t="s">
        <v>353</v>
      </c>
      <c r="B912" s="182" t="s">
        <v>105</v>
      </c>
      <c r="C912" s="83" t="s">
        <v>19</v>
      </c>
      <c r="D912" s="83" t="s">
        <v>36</v>
      </c>
      <c r="E912" s="378" t="s">
        <v>468</v>
      </c>
      <c r="F912" s="379" t="s">
        <v>222</v>
      </c>
      <c r="G912" s="83" t="s">
        <v>354</v>
      </c>
      <c r="H912" s="552">
        <v>175</v>
      </c>
      <c r="I912" s="237"/>
      <c r="J912" s="456"/>
    </row>
    <row r="913" spans="1:10" s="97" customFormat="1" ht="25.5">
      <c r="A913" s="311" t="s">
        <v>98</v>
      </c>
      <c r="B913" s="182" t="s">
        <v>105</v>
      </c>
      <c r="C913" s="83" t="s">
        <v>19</v>
      </c>
      <c r="D913" s="83" t="s">
        <v>36</v>
      </c>
      <c r="E913" s="378" t="s">
        <v>468</v>
      </c>
      <c r="F913" s="379" t="s">
        <v>222</v>
      </c>
      <c r="G913" s="83" t="s">
        <v>99</v>
      </c>
      <c r="H913" s="552">
        <v>175</v>
      </c>
      <c r="I913" s="237"/>
      <c r="J913" s="456"/>
    </row>
    <row r="914" spans="1:10" s="97" customFormat="1" ht="13.5">
      <c r="A914" s="290" t="s">
        <v>619</v>
      </c>
      <c r="B914" s="183" t="s">
        <v>105</v>
      </c>
      <c r="C914" s="82" t="s">
        <v>19</v>
      </c>
      <c r="D914" s="82" t="s">
        <v>36</v>
      </c>
      <c r="E914" s="376" t="s">
        <v>470</v>
      </c>
      <c r="F914" s="176" t="s">
        <v>78</v>
      </c>
      <c r="G914" s="196"/>
      <c r="H914" s="551">
        <v>70</v>
      </c>
      <c r="I914" s="237"/>
      <c r="J914" s="456"/>
    </row>
    <row r="915" spans="1:10" s="97" customFormat="1" ht="27">
      <c r="A915" s="290" t="s">
        <v>482</v>
      </c>
      <c r="B915" s="183" t="s">
        <v>105</v>
      </c>
      <c r="C915" s="82" t="s">
        <v>19</v>
      </c>
      <c r="D915" s="82" t="s">
        <v>36</v>
      </c>
      <c r="E915" s="376" t="s">
        <v>469</v>
      </c>
      <c r="F915" s="377" t="s">
        <v>78</v>
      </c>
      <c r="G915" s="82"/>
      <c r="H915" s="548">
        <v>70</v>
      </c>
      <c r="I915" s="237"/>
      <c r="J915" s="456"/>
    </row>
    <row r="916" spans="1:10" s="97" customFormat="1" ht="13.5">
      <c r="A916" s="310" t="s">
        <v>337</v>
      </c>
      <c r="B916" s="183" t="s">
        <v>105</v>
      </c>
      <c r="C916" s="82" t="s">
        <v>19</v>
      </c>
      <c r="D916" s="82" t="s">
        <v>36</v>
      </c>
      <c r="E916" s="376" t="s">
        <v>469</v>
      </c>
      <c r="F916" s="377" t="s">
        <v>222</v>
      </c>
      <c r="G916" s="196"/>
      <c r="H916" s="548">
        <v>70</v>
      </c>
      <c r="I916" s="237"/>
      <c r="J916" s="456"/>
    </row>
    <row r="917" spans="1:10" s="97" customFormat="1" ht="51">
      <c r="A917" s="683" t="s">
        <v>355</v>
      </c>
      <c r="B917" s="182" t="s">
        <v>105</v>
      </c>
      <c r="C917" s="83" t="s">
        <v>19</v>
      </c>
      <c r="D917" s="83" t="s">
        <v>36</v>
      </c>
      <c r="E917" s="378" t="s">
        <v>469</v>
      </c>
      <c r="F917" s="379" t="s">
        <v>222</v>
      </c>
      <c r="G917" s="83" t="s">
        <v>356</v>
      </c>
      <c r="H917" s="552">
        <v>48.6</v>
      </c>
      <c r="I917" s="237"/>
      <c r="J917" s="456"/>
    </row>
    <row r="918" spans="1:10" s="97" customFormat="1" ht="12.75">
      <c r="A918" s="321" t="s">
        <v>121</v>
      </c>
      <c r="B918" s="182" t="s">
        <v>105</v>
      </c>
      <c r="C918" s="83" t="s">
        <v>19</v>
      </c>
      <c r="D918" s="83" t="s">
        <v>36</v>
      </c>
      <c r="E918" s="378" t="s">
        <v>469</v>
      </c>
      <c r="F918" s="379" t="s">
        <v>222</v>
      </c>
      <c r="G918" s="83" t="s">
        <v>122</v>
      </c>
      <c r="H918" s="552">
        <v>48.6</v>
      </c>
      <c r="I918" s="237"/>
      <c r="J918" s="456"/>
    </row>
    <row r="919" spans="1:10" s="97" customFormat="1" ht="12.75" hidden="1">
      <c r="A919" s="311" t="s">
        <v>96</v>
      </c>
      <c r="B919" s="182" t="s">
        <v>105</v>
      </c>
      <c r="C919" s="83" t="s">
        <v>19</v>
      </c>
      <c r="D919" s="83" t="s">
        <v>36</v>
      </c>
      <c r="E919" s="378" t="s">
        <v>469</v>
      </c>
      <c r="F919" s="379" t="s">
        <v>222</v>
      </c>
      <c r="G919" s="83" t="s">
        <v>97</v>
      </c>
      <c r="H919" s="552">
        <v>0</v>
      </c>
      <c r="I919" s="237"/>
      <c r="J919" s="456"/>
    </row>
    <row r="920" spans="1:10" s="79" customFormat="1" ht="12.75">
      <c r="A920" s="648" t="s">
        <v>353</v>
      </c>
      <c r="B920" s="182" t="s">
        <v>105</v>
      </c>
      <c r="C920" s="83" t="s">
        <v>19</v>
      </c>
      <c r="D920" s="83" t="s">
        <v>36</v>
      </c>
      <c r="E920" s="378" t="s">
        <v>469</v>
      </c>
      <c r="F920" s="379" t="s">
        <v>222</v>
      </c>
      <c r="G920" s="83" t="s">
        <v>354</v>
      </c>
      <c r="H920" s="552">
        <v>21.4</v>
      </c>
      <c r="I920" s="237"/>
      <c r="J920" s="458"/>
    </row>
    <row r="921" spans="1:10" s="79" customFormat="1" ht="25.5">
      <c r="A921" s="311" t="s">
        <v>98</v>
      </c>
      <c r="B921" s="182" t="s">
        <v>105</v>
      </c>
      <c r="C921" s="83" t="s">
        <v>19</v>
      </c>
      <c r="D921" s="83" t="s">
        <v>36</v>
      </c>
      <c r="E921" s="378" t="s">
        <v>469</v>
      </c>
      <c r="F921" s="379" t="s">
        <v>222</v>
      </c>
      <c r="G921" s="83" t="s">
        <v>99</v>
      </c>
      <c r="H921" s="552">
        <v>21.4</v>
      </c>
      <c r="I921" s="241"/>
      <c r="J921" s="458"/>
    </row>
    <row r="922" spans="1:10" s="79" customFormat="1" ht="13.5">
      <c r="A922" s="290" t="s">
        <v>508</v>
      </c>
      <c r="B922" s="183" t="s">
        <v>105</v>
      </c>
      <c r="C922" s="82" t="s">
        <v>19</v>
      </c>
      <c r="D922" s="82" t="s">
        <v>36</v>
      </c>
      <c r="E922" s="376" t="s">
        <v>518</v>
      </c>
      <c r="F922" s="377" t="s">
        <v>78</v>
      </c>
      <c r="G922" s="83"/>
      <c r="H922" s="551">
        <v>55</v>
      </c>
      <c r="I922" s="241"/>
      <c r="J922" s="458"/>
    </row>
    <row r="923" spans="1:10" s="76" customFormat="1" ht="27">
      <c r="A923" s="290" t="s">
        <v>325</v>
      </c>
      <c r="B923" s="183" t="s">
        <v>105</v>
      </c>
      <c r="C923" s="82" t="s">
        <v>19</v>
      </c>
      <c r="D923" s="82" t="s">
        <v>36</v>
      </c>
      <c r="E923" s="376" t="s">
        <v>604</v>
      </c>
      <c r="F923" s="377" t="s">
        <v>78</v>
      </c>
      <c r="G923" s="83"/>
      <c r="H923" s="548">
        <v>55</v>
      </c>
      <c r="I923" s="241"/>
      <c r="J923" s="453"/>
    </row>
    <row r="924" spans="1:10" s="76" customFormat="1" ht="13.5">
      <c r="A924" s="310" t="s">
        <v>337</v>
      </c>
      <c r="B924" s="183" t="s">
        <v>105</v>
      </c>
      <c r="C924" s="82" t="s">
        <v>19</v>
      </c>
      <c r="D924" s="82" t="s">
        <v>36</v>
      </c>
      <c r="E924" s="376" t="s">
        <v>604</v>
      </c>
      <c r="F924" s="377" t="s">
        <v>222</v>
      </c>
      <c r="G924" s="83"/>
      <c r="H924" s="548">
        <v>55</v>
      </c>
      <c r="I924" s="239"/>
      <c r="J924" s="453"/>
    </row>
    <row r="925" spans="1:10" s="79" customFormat="1" ht="13.5">
      <c r="A925" s="648" t="s">
        <v>353</v>
      </c>
      <c r="B925" s="182" t="s">
        <v>105</v>
      </c>
      <c r="C925" s="83" t="s">
        <v>19</v>
      </c>
      <c r="D925" s="83" t="s">
        <v>36</v>
      </c>
      <c r="E925" s="378" t="s">
        <v>604</v>
      </c>
      <c r="F925" s="379" t="s">
        <v>222</v>
      </c>
      <c r="G925" s="83" t="s">
        <v>354</v>
      </c>
      <c r="H925" s="552">
        <v>55</v>
      </c>
      <c r="I925" s="239"/>
      <c r="J925" s="458"/>
    </row>
    <row r="926" spans="1:10" s="91" customFormat="1" ht="25.5">
      <c r="A926" s="311" t="s">
        <v>98</v>
      </c>
      <c r="B926" s="182" t="s">
        <v>105</v>
      </c>
      <c r="C926" s="83" t="s">
        <v>19</v>
      </c>
      <c r="D926" s="83" t="s">
        <v>36</v>
      </c>
      <c r="E926" s="378" t="s">
        <v>604</v>
      </c>
      <c r="F926" s="379" t="s">
        <v>222</v>
      </c>
      <c r="G926" s="83" t="s">
        <v>99</v>
      </c>
      <c r="H926" s="552">
        <v>55</v>
      </c>
      <c r="I926" s="241"/>
      <c r="J926" s="459"/>
    </row>
    <row r="927" spans="1:10" s="91" customFormat="1" ht="12.75">
      <c r="A927" s="334" t="s">
        <v>22</v>
      </c>
      <c r="B927" s="71" t="s">
        <v>105</v>
      </c>
      <c r="C927" s="71" t="s">
        <v>19</v>
      </c>
      <c r="D927" s="71" t="s">
        <v>19</v>
      </c>
      <c r="E927" s="1208"/>
      <c r="F927" s="1209"/>
      <c r="G927" s="71"/>
      <c r="H927" s="557">
        <v>5476.699999999999</v>
      </c>
      <c r="I927" s="242"/>
      <c r="J927" s="459"/>
    </row>
    <row r="928" spans="1:10" s="91" customFormat="1" ht="40.5">
      <c r="A928" s="329" t="s">
        <v>173</v>
      </c>
      <c r="B928" s="199">
        <v>705</v>
      </c>
      <c r="C928" s="82" t="s">
        <v>19</v>
      </c>
      <c r="D928" s="82" t="s">
        <v>19</v>
      </c>
      <c r="E928" s="373" t="s">
        <v>84</v>
      </c>
      <c r="F928" s="374" t="s">
        <v>78</v>
      </c>
      <c r="G928" s="196"/>
      <c r="H928" s="551">
        <v>4559.799999999999</v>
      </c>
      <c r="I928" s="242"/>
      <c r="J928" s="459"/>
    </row>
    <row r="929" spans="1:10" s="91" customFormat="1" ht="27">
      <c r="A929" s="336" t="s">
        <v>541</v>
      </c>
      <c r="B929" s="199">
        <v>705</v>
      </c>
      <c r="C929" s="82" t="s">
        <v>19</v>
      </c>
      <c r="D929" s="82" t="s">
        <v>19</v>
      </c>
      <c r="E929" s="373" t="s">
        <v>84</v>
      </c>
      <c r="F929" s="374" t="s">
        <v>150</v>
      </c>
      <c r="G929" s="82"/>
      <c r="H929" s="548">
        <v>3498.7999999999997</v>
      </c>
      <c r="I929" s="242"/>
      <c r="J929" s="459"/>
    </row>
    <row r="930" spans="1:10" s="97" customFormat="1" ht="27">
      <c r="A930" s="336" t="s">
        <v>542</v>
      </c>
      <c r="B930" s="82" t="s">
        <v>105</v>
      </c>
      <c r="C930" s="82" t="s">
        <v>19</v>
      </c>
      <c r="D930" s="82" t="s">
        <v>19</v>
      </c>
      <c r="E930" s="373" t="s">
        <v>471</v>
      </c>
      <c r="F930" s="374" t="s">
        <v>78</v>
      </c>
      <c r="G930" s="82"/>
      <c r="H930" s="548">
        <v>894</v>
      </c>
      <c r="I930" s="242"/>
      <c r="J930" s="461"/>
    </row>
    <row r="931" spans="1:10" s="97" customFormat="1" ht="27">
      <c r="A931" s="290" t="s">
        <v>574</v>
      </c>
      <c r="B931" s="82" t="s">
        <v>105</v>
      </c>
      <c r="C931" s="82" t="s">
        <v>19</v>
      </c>
      <c r="D931" s="82" t="s">
        <v>19</v>
      </c>
      <c r="E931" s="373" t="s">
        <v>471</v>
      </c>
      <c r="F931" s="374" t="s">
        <v>120</v>
      </c>
      <c r="G931" s="247"/>
      <c r="H931" s="545">
        <v>181</v>
      </c>
      <c r="I931" s="202"/>
      <c r="J931" s="461"/>
    </row>
    <row r="932" spans="1:10" s="90" customFormat="1" ht="13.5">
      <c r="A932" s="648" t="s">
        <v>353</v>
      </c>
      <c r="B932" s="83" t="s">
        <v>105</v>
      </c>
      <c r="C932" s="83" t="s">
        <v>19</v>
      </c>
      <c r="D932" s="83" t="s">
        <v>19</v>
      </c>
      <c r="E932" s="382" t="s">
        <v>471</v>
      </c>
      <c r="F932" s="379" t="s">
        <v>120</v>
      </c>
      <c r="G932" s="43" t="s">
        <v>354</v>
      </c>
      <c r="H932" s="547">
        <v>181</v>
      </c>
      <c r="I932" s="202"/>
      <c r="J932" s="460"/>
    </row>
    <row r="933" spans="1:10" s="91" customFormat="1" ht="25.5">
      <c r="A933" s="321" t="s">
        <v>98</v>
      </c>
      <c r="B933" s="83" t="s">
        <v>105</v>
      </c>
      <c r="C933" s="83" t="s">
        <v>19</v>
      </c>
      <c r="D933" s="83" t="s">
        <v>19</v>
      </c>
      <c r="E933" s="382" t="s">
        <v>471</v>
      </c>
      <c r="F933" s="379" t="s">
        <v>120</v>
      </c>
      <c r="G933" s="104">
        <v>240</v>
      </c>
      <c r="H933" s="547">
        <v>181</v>
      </c>
      <c r="I933" s="201"/>
      <c r="J933" s="459"/>
    </row>
    <row r="934" spans="1:10" s="91" customFormat="1" ht="27">
      <c r="A934" s="336" t="s">
        <v>541</v>
      </c>
      <c r="B934" s="199">
        <v>705</v>
      </c>
      <c r="C934" s="82" t="s">
        <v>19</v>
      </c>
      <c r="D934" s="82" t="s">
        <v>19</v>
      </c>
      <c r="E934" s="373" t="s">
        <v>471</v>
      </c>
      <c r="F934" s="374" t="s">
        <v>150</v>
      </c>
      <c r="G934" s="82"/>
      <c r="H934" s="548">
        <v>713</v>
      </c>
      <c r="I934" s="242"/>
      <c r="J934" s="459"/>
    </row>
    <row r="935" spans="1:10" s="91" customFormat="1" ht="51">
      <c r="A935" s="683" t="s">
        <v>355</v>
      </c>
      <c r="B935" s="200">
        <v>705</v>
      </c>
      <c r="C935" s="83" t="s">
        <v>19</v>
      </c>
      <c r="D935" s="83" t="s">
        <v>19</v>
      </c>
      <c r="E935" s="382" t="s">
        <v>471</v>
      </c>
      <c r="F935" s="379" t="s">
        <v>150</v>
      </c>
      <c r="G935" s="83" t="s">
        <v>356</v>
      </c>
      <c r="H935" s="552">
        <v>54</v>
      </c>
      <c r="I935" s="242"/>
      <c r="J935" s="459"/>
    </row>
    <row r="936" spans="1:10" s="91" customFormat="1" ht="12.75">
      <c r="A936" s="321" t="s">
        <v>121</v>
      </c>
      <c r="B936" s="200">
        <v>705</v>
      </c>
      <c r="C936" s="83" t="s">
        <v>19</v>
      </c>
      <c r="D936" s="83" t="s">
        <v>19</v>
      </c>
      <c r="E936" s="382" t="s">
        <v>471</v>
      </c>
      <c r="F936" s="379" t="s">
        <v>150</v>
      </c>
      <c r="G936" s="83" t="s">
        <v>122</v>
      </c>
      <c r="H936" s="552">
        <v>54</v>
      </c>
      <c r="I936" s="242"/>
      <c r="J936" s="459"/>
    </row>
    <row r="937" spans="1:10" s="91" customFormat="1" ht="12.75">
      <c r="A937" s="648" t="s">
        <v>353</v>
      </c>
      <c r="B937" s="200">
        <v>705</v>
      </c>
      <c r="C937" s="83" t="s">
        <v>19</v>
      </c>
      <c r="D937" s="83" t="s">
        <v>19</v>
      </c>
      <c r="E937" s="382" t="s">
        <v>471</v>
      </c>
      <c r="F937" s="379" t="s">
        <v>150</v>
      </c>
      <c r="G937" s="83" t="s">
        <v>354</v>
      </c>
      <c r="H937" s="552">
        <v>659</v>
      </c>
      <c r="I937" s="242"/>
      <c r="J937" s="459"/>
    </row>
    <row r="938" spans="1:10" s="91" customFormat="1" ht="25.5">
      <c r="A938" s="321" t="s">
        <v>98</v>
      </c>
      <c r="B938" s="200">
        <v>705</v>
      </c>
      <c r="C938" s="83" t="s">
        <v>19</v>
      </c>
      <c r="D938" s="83" t="s">
        <v>19</v>
      </c>
      <c r="E938" s="382" t="s">
        <v>471</v>
      </c>
      <c r="F938" s="379" t="s">
        <v>150</v>
      </c>
      <c r="G938" s="83" t="s">
        <v>99</v>
      </c>
      <c r="H938" s="552">
        <v>659</v>
      </c>
      <c r="I938" s="242"/>
      <c r="J938" s="459"/>
    </row>
    <row r="939" spans="1:10" s="97" customFormat="1" ht="27">
      <c r="A939" s="336" t="s">
        <v>543</v>
      </c>
      <c r="B939" s="82" t="s">
        <v>105</v>
      </c>
      <c r="C939" s="82" t="s">
        <v>19</v>
      </c>
      <c r="D939" s="82" t="s">
        <v>19</v>
      </c>
      <c r="E939" s="373" t="s">
        <v>472</v>
      </c>
      <c r="F939" s="377" t="s">
        <v>78</v>
      </c>
      <c r="G939" s="82"/>
      <c r="H939" s="548">
        <v>232.7</v>
      </c>
      <c r="I939" s="242"/>
      <c r="J939" s="461"/>
    </row>
    <row r="940" spans="1:10" s="97" customFormat="1" ht="27">
      <c r="A940" s="290" t="s">
        <v>574</v>
      </c>
      <c r="B940" s="82" t="s">
        <v>105</v>
      </c>
      <c r="C940" s="82" t="s">
        <v>19</v>
      </c>
      <c r="D940" s="82" t="s">
        <v>19</v>
      </c>
      <c r="E940" s="373" t="s">
        <v>472</v>
      </c>
      <c r="F940" s="374" t="s">
        <v>120</v>
      </c>
      <c r="G940" s="82"/>
      <c r="H940" s="548">
        <v>89</v>
      </c>
      <c r="I940" s="202"/>
      <c r="J940" s="461"/>
    </row>
    <row r="941" spans="1:10" s="97" customFormat="1" ht="12.75">
      <c r="A941" s="648" t="s">
        <v>353</v>
      </c>
      <c r="B941" s="83" t="s">
        <v>105</v>
      </c>
      <c r="C941" s="83" t="s">
        <v>19</v>
      </c>
      <c r="D941" s="83" t="s">
        <v>19</v>
      </c>
      <c r="E941" s="382" t="s">
        <v>472</v>
      </c>
      <c r="F941" s="379" t="s">
        <v>120</v>
      </c>
      <c r="G941" s="83" t="s">
        <v>354</v>
      </c>
      <c r="H941" s="552">
        <v>89</v>
      </c>
      <c r="I941" s="202"/>
      <c r="J941" s="461"/>
    </row>
    <row r="942" spans="1:10" s="91" customFormat="1" ht="25.5">
      <c r="A942" s="311" t="s">
        <v>98</v>
      </c>
      <c r="B942" s="83" t="s">
        <v>105</v>
      </c>
      <c r="C942" s="83" t="s">
        <v>19</v>
      </c>
      <c r="D942" s="83" t="s">
        <v>19</v>
      </c>
      <c r="E942" s="382" t="s">
        <v>472</v>
      </c>
      <c r="F942" s="379" t="s">
        <v>120</v>
      </c>
      <c r="G942" s="83" t="s">
        <v>99</v>
      </c>
      <c r="H942" s="552">
        <v>89</v>
      </c>
      <c r="I942" s="202"/>
      <c r="J942" s="459"/>
    </row>
    <row r="943" spans="1:10" s="91" customFormat="1" ht="27">
      <c r="A943" s="336" t="s">
        <v>541</v>
      </c>
      <c r="B943" s="199">
        <v>705</v>
      </c>
      <c r="C943" s="82" t="s">
        <v>19</v>
      </c>
      <c r="D943" s="82" t="s">
        <v>19</v>
      </c>
      <c r="E943" s="373" t="s">
        <v>472</v>
      </c>
      <c r="F943" s="374" t="s">
        <v>150</v>
      </c>
      <c r="G943" s="82"/>
      <c r="H943" s="548">
        <v>143.7</v>
      </c>
      <c r="I943" s="242"/>
      <c r="J943" s="459"/>
    </row>
    <row r="944" spans="1:10" s="91" customFormat="1" ht="51">
      <c r="A944" s="683" t="s">
        <v>355</v>
      </c>
      <c r="B944" s="200">
        <v>705</v>
      </c>
      <c r="C944" s="83" t="s">
        <v>19</v>
      </c>
      <c r="D944" s="83" t="s">
        <v>19</v>
      </c>
      <c r="E944" s="382" t="s">
        <v>472</v>
      </c>
      <c r="F944" s="379" t="s">
        <v>150</v>
      </c>
      <c r="G944" s="83" t="s">
        <v>356</v>
      </c>
      <c r="H944" s="552">
        <v>16.6</v>
      </c>
      <c r="I944" s="242"/>
      <c r="J944" s="459"/>
    </row>
    <row r="945" spans="1:10" s="91" customFormat="1" ht="12.75">
      <c r="A945" s="321" t="s">
        <v>121</v>
      </c>
      <c r="B945" s="200">
        <v>705</v>
      </c>
      <c r="C945" s="83" t="s">
        <v>19</v>
      </c>
      <c r="D945" s="83" t="s">
        <v>19</v>
      </c>
      <c r="E945" s="382" t="s">
        <v>472</v>
      </c>
      <c r="F945" s="379" t="s">
        <v>150</v>
      </c>
      <c r="G945" s="83" t="s">
        <v>122</v>
      </c>
      <c r="H945" s="552">
        <v>16.6</v>
      </c>
      <c r="I945" s="242"/>
      <c r="J945" s="459"/>
    </row>
    <row r="946" spans="1:10" s="91" customFormat="1" ht="12.75">
      <c r="A946" s="648" t="s">
        <v>353</v>
      </c>
      <c r="B946" s="200">
        <v>705</v>
      </c>
      <c r="C946" s="83" t="s">
        <v>19</v>
      </c>
      <c r="D946" s="83" t="s">
        <v>19</v>
      </c>
      <c r="E946" s="382" t="s">
        <v>472</v>
      </c>
      <c r="F946" s="379" t="s">
        <v>150</v>
      </c>
      <c r="G946" s="83" t="s">
        <v>354</v>
      </c>
      <c r="H946" s="552">
        <v>127.1</v>
      </c>
      <c r="I946" s="242"/>
      <c r="J946" s="459"/>
    </row>
    <row r="947" spans="1:10" s="91" customFormat="1" ht="25.5">
      <c r="A947" s="335" t="s">
        <v>98</v>
      </c>
      <c r="B947" s="200">
        <v>705</v>
      </c>
      <c r="C947" s="83" t="s">
        <v>19</v>
      </c>
      <c r="D947" s="83" t="s">
        <v>19</v>
      </c>
      <c r="E947" s="382" t="s">
        <v>472</v>
      </c>
      <c r="F947" s="379" t="s">
        <v>150</v>
      </c>
      <c r="G947" s="83" t="s">
        <v>99</v>
      </c>
      <c r="H947" s="552">
        <v>127.1</v>
      </c>
      <c r="I947" s="242"/>
      <c r="J947" s="459"/>
    </row>
    <row r="948" spans="1:10" s="97" customFormat="1" ht="40.5">
      <c r="A948" s="336" t="s">
        <v>544</v>
      </c>
      <c r="B948" s="82" t="s">
        <v>105</v>
      </c>
      <c r="C948" s="82" t="s">
        <v>19</v>
      </c>
      <c r="D948" s="82" t="s">
        <v>19</v>
      </c>
      <c r="E948" s="373" t="s">
        <v>473</v>
      </c>
      <c r="F948" s="377" t="s">
        <v>78</v>
      </c>
      <c r="G948" s="82"/>
      <c r="H948" s="548">
        <v>1804.1</v>
      </c>
      <c r="I948" s="242"/>
      <c r="J948" s="461"/>
    </row>
    <row r="949" spans="1:10" s="97" customFormat="1" ht="27">
      <c r="A949" s="290" t="s">
        <v>574</v>
      </c>
      <c r="B949" s="82" t="s">
        <v>105</v>
      </c>
      <c r="C949" s="82" t="s">
        <v>19</v>
      </c>
      <c r="D949" s="82" t="s">
        <v>19</v>
      </c>
      <c r="E949" s="373" t="s">
        <v>473</v>
      </c>
      <c r="F949" s="374" t="s">
        <v>120</v>
      </c>
      <c r="G949" s="82"/>
      <c r="H949" s="548">
        <v>572</v>
      </c>
      <c r="I949" s="202"/>
      <c r="J949" s="177"/>
    </row>
    <row r="950" spans="1:10" s="79" customFormat="1" ht="12.75">
      <c r="A950" s="648" t="s">
        <v>353</v>
      </c>
      <c r="B950" s="83" t="s">
        <v>105</v>
      </c>
      <c r="C950" s="83" t="s">
        <v>19</v>
      </c>
      <c r="D950" s="83" t="s">
        <v>19</v>
      </c>
      <c r="E950" s="378" t="s">
        <v>473</v>
      </c>
      <c r="F950" s="379" t="s">
        <v>120</v>
      </c>
      <c r="G950" s="83" t="s">
        <v>354</v>
      </c>
      <c r="H950" s="552">
        <v>572</v>
      </c>
      <c r="I950" s="209"/>
      <c r="J950" s="445"/>
    </row>
    <row r="951" spans="1:10" s="96" customFormat="1" ht="25.5">
      <c r="A951" s="321" t="s">
        <v>98</v>
      </c>
      <c r="B951" s="83" t="s">
        <v>105</v>
      </c>
      <c r="C951" s="83" t="s">
        <v>19</v>
      </c>
      <c r="D951" s="83" t="s">
        <v>19</v>
      </c>
      <c r="E951" s="378" t="s">
        <v>473</v>
      </c>
      <c r="F951" s="379" t="s">
        <v>120</v>
      </c>
      <c r="G951" s="83" t="s">
        <v>99</v>
      </c>
      <c r="H951" s="552">
        <v>572</v>
      </c>
      <c r="I951" s="105"/>
      <c r="J951" s="457"/>
    </row>
    <row r="952" spans="1:10" s="96" customFormat="1" ht="27">
      <c r="A952" s="336" t="s">
        <v>541</v>
      </c>
      <c r="B952" s="200">
        <v>705</v>
      </c>
      <c r="C952" s="83" t="s">
        <v>19</v>
      </c>
      <c r="D952" s="83" t="s">
        <v>19</v>
      </c>
      <c r="E952" s="373" t="s">
        <v>473</v>
      </c>
      <c r="F952" s="374" t="s">
        <v>150</v>
      </c>
      <c r="G952" s="83"/>
      <c r="H952" s="548">
        <v>1232.1</v>
      </c>
      <c r="I952" s="235"/>
      <c r="J952" s="457"/>
    </row>
    <row r="953" spans="1:10" s="96" customFormat="1" ht="51">
      <c r="A953" s="683" t="s">
        <v>355</v>
      </c>
      <c r="B953" s="200">
        <v>705</v>
      </c>
      <c r="C953" s="83" t="s">
        <v>19</v>
      </c>
      <c r="D953" s="83" t="s">
        <v>19</v>
      </c>
      <c r="E953" s="378" t="s">
        <v>473</v>
      </c>
      <c r="F953" s="379" t="s">
        <v>150</v>
      </c>
      <c r="G953" s="83" t="s">
        <v>356</v>
      </c>
      <c r="H953" s="552">
        <v>40</v>
      </c>
      <c r="I953" s="235"/>
      <c r="J953" s="457"/>
    </row>
    <row r="954" spans="1:10" s="96" customFormat="1" ht="12.75">
      <c r="A954" s="321" t="s">
        <v>121</v>
      </c>
      <c r="B954" s="200">
        <v>705</v>
      </c>
      <c r="C954" s="83" t="s">
        <v>19</v>
      </c>
      <c r="D954" s="83" t="s">
        <v>19</v>
      </c>
      <c r="E954" s="378" t="s">
        <v>473</v>
      </c>
      <c r="F954" s="379" t="s">
        <v>150</v>
      </c>
      <c r="G954" s="83" t="s">
        <v>122</v>
      </c>
      <c r="H954" s="552">
        <v>40</v>
      </c>
      <c r="I954" s="235"/>
      <c r="J954" s="457"/>
    </row>
    <row r="955" spans="1:10" s="96" customFormat="1" ht="12.75">
      <c r="A955" s="648" t="s">
        <v>353</v>
      </c>
      <c r="B955" s="200">
        <v>705</v>
      </c>
      <c r="C955" s="83" t="s">
        <v>19</v>
      </c>
      <c r="D955" s="83" t="s">
        <v>19</v>
      </c>
      <c r="E955" s="378" t="s">
        <v>473</v>
      </c>
      <c r="F955" s="379" t="s">
        <v>150</v>
      </c>
      <c r="G955" s="83" t="s">
        <v>354</v>
      </c>
      <c r="H955" s="552">
        <v>1192.1</v>
      </c>
      <c r="I955" s="235"/>
      <c r="J955" s="457"/>
    </row>
    <row r="956" spans="1:10" s="96" customFormat="1" ht="25.5">
      <c r="A956" s="321" t="s">
        <v>98</v>
      </c>
      <c r="B956" s="200">
        <v>705</v>
      </c>
      <c r="C956" s="83" t="s">
        <v>19</v>
      </c>
      <c r="D956" s="83" t="s">
        <v>19</v>
      </c>
      <c r="E956" s="378" t="s">
        <v>473</v>
      </c>
      <c r="F956" s="379" t="s">
        <v>150</v>
      </c>
      <c r="G956" s="83" t="s">
        <v>99</v>
      </c>
      <c r="H956" s="552">
        <v>1192.1</v>
      </c>
      <c r="I956" s="235"/>
      <c r="J956" s="743"/>
    </row>
    <row r="957" spans="1:10" s="76" customFormat="1" ht="27">
      <c r="A957" s="336" t="s">
        <v>545</v>
      </c>
      <c r="B957" s="82" t="s">
        <v>105</v>
      </c>
      <c r="C957" s="82" t="s">
        <v>19</v>
      </c>
      <c r="D957" s="82" t="s">
        <v>19</v>
      </c>
      <c r="E957" s="373" t="s">
        <v>474</v>
      </c>
      <c r="F957" s="377" t="s">
        <v>78</v>
      </c>
      <c r="G957" s="82"/>
      <c r="H957" s="548">
        <v>737.2</v>
      </c>
      <c r="I957" s="742"/>
      <c r="J957" s="463"/>
    </row>
    <row r="958" spans="1:10" s="76" customFormat="1" ht="27" hidden="1">
      <c r="A958" s="290" t="s">
        <v>574</v>
      </c>
      <c r="B958" s="82" t="s">
        <v>105</v>
      </c>
      <c r="C958" s="82" t="s">
        <v>19</v>
      </c>
      <c r="D958" s="82" t="s">
        <v>19</v>
      </c>
      <c r="E958" s="373" t="s">
        <v>474</v>
      </c>
      <c r="F958" s="374" t="s">
        <v>120</v>
      </c>
      <c r="G958" s="82"/>
      <c r="H958" s="548">
        <v>0</v>
      </c>
      <c r="I958" s="262"/>
      <c r="J958" s="463"/>
    </row>
    <row r="959" spans="1:10" s="76" customFormat="1" ht="25.5" hidden="1">
      <c r="A959" s="719" t="s">
        <v>361</v>
      </c>
      <c r="B959" s="83" t="s">
        <v>105</v>
      </c>
      <c r="C959" s="83" t="s">
        <v>19</v>
      </c>
      <c r="D959" s="83" t="s">
        <v>19</v>
      </c>
      <c r="E959" s="378" t="s">
        <v>474</v>
      </c>
      <c r="F959" s="379" t="s">
        <v>120</v>
      </c>
      <c r="G959" s="83" t="s">
        <v>362</v>
      </c>
      <c r="H959" s="552">
        <v>0</v>
      </c>
      <c r="I959" s="262"/>
      <c r="J959" s="463"/>
    </row>
    <row r="960" spans="1:10" s="96" customFormat="1" ht="14.25" hidden="1">
      <c r="A960" s="335" t="s">
        <v>108</v>
      </c>
      <c r="B960" s="83" t="s">
        <v>105</v>
      </c>
      <c r="C960" s="83" t="s">
        <v>19</v>
      </c>
      <c r="D960" s="83" t="s">
        <v>19</v>
      </c>
      <c r="E960" s="378" t="s">
        <v>474</v>
      </c>
      <c r="F960" s="379" t="s">
        <v>120</v>
      </c>
      <c r="G960" s="83" t="s">
        <v>109</v>
      </c>
      <c r="H960" s="552">
        <v>0</v>
      </c>
      <c r="I960" s="262"/>
      <c r="J960" s="457"/>
    </row>
    <row r="961" spans="1:10" s="96" customFormat="1" ht="27">
      <c r="A961" s="336" t="s">
        <v>541</v>
      </c>
      <c r="B961" s="199">
        <v>705</v>
      </c>
      <c r="C961" s="82" t="s">
        <v>19</v>
      </c>
      <c r="D961" s="82" t="s">
        <v>19</v>
      </c>
      <c r="E961" s="373" t="s">
        <v>474</v>
      </c>
      <c r="F961" s="374" t="s">
        <v>150</v>
      </c>
      <c r="G961" s="83"/>
      <c r="H961" s="548">
        <v>737.2</v>
      </c>
      <c r="I961" s="235"/>
      <c r="J961" s="743"/>
    </row>
    <row r="962" spans="1:10" s="97" customFormat="1" ht="25.5">
      <c r="A962" s="719" t="s">
        <v>361</v>
      </c>
      <c r="B962" s="200">
        <v>705</v>
      </c>
      <c r="C962" s="83" t="s">
        <v>19</v>
      </c>
      <c r="D962" s="83" t="s">
        <v>19</v>
      </c>
      <c r="E962" s="378" t="s">
        <v>474</v>
      </c>
      <c r="F962" s="379" t="s">
        <v>150</v>
      </c>
      <c r="G962" s="83" t="s">
        <v>362</v>
      </c>
      <c r="H962" s="552">
        <v>737.2</v>
      </c>
      <c r="I962" s="742"/>
      <c r="J962" s="460"/>
    </row>
    <row r="963" spans="1:10" s="97" customFormat="1" ht="13.5">
      <c r="A963" s="335" t="s">
        <v>108</v>
      </c>
      <c r="B963" s="200">
        <v>705</v>
      </c>
      <c r="C963" s="83" t="s">
        <v>19</v>
      </c>
      <c r="D963" s="83" t="s">
        <v>19</v>
      </c>
      <c r="E963" s="378" t="s">
        <v>474</v>
      </c>
      <c r="F963" s="379" t="s">
        <v>150</v>
      </c>
      <c r="G963" s="83" t="s">
        <v>109</v>
      </c>
      <c r="H963" s="552">
        <v>737.2</v>
      </c>
      <c r="I963" s="201"/>
      <c r="J963" s="460"/>
    </row>
    <row r="964" spans="1:10" s="76" customFormat="1" ht="40.5">
      <c r="A964" s="336" t="s">
        <v>547</v>
      </c>
      <c r="B964" s="205">
        <v>705</v>
      </c>
      <c r="C964" s="82" t="s">
        <v>19</v>
      </c>
      <c r="D964" s="82" t="s">
        <v>19</v>
      </c>
      <c r="E964" s="373" t="s">
        <v>475</v>
      </c>
      <c r="F964" s="377" t="s">
        <v>78</v>
      </c>
      <c r="G964" s="82"/>
      <c r="H964" s="548">
        <v>665.8</v>
      </c>
      <c r="I964" s="201"/>
      <c r="J964" s="463"/>
    </row>
    <row r="965" spans="1:10" s="76" customFormat="1" ht="27">
      <c r="A965" s="290" t="s">
        <v>574</v>
      </c>
      <c r="B965" s="205">
        <v>705</v>
      </c>
      <c r="C965" s="82" t="s">
        <v>19</v>
      </c>
      <c r="D965" s="82" t="s">
        <v>19</v>
      </c>
      <c r="E965" s="373" t="s">
        <v>475</v>
      </c>
      <c r="F965" s="374" t="s">
        <v>120</v>
      </c>
      <c r="G965" s="82"/>
      <c r="H965" s="548">
        <v>219</v>
      </c>
      <c r="I965" s="262"/>
      <c r="J965" s="463"/>
    </row>
    <row r="966" spans="1:10" s="76" customFormat="1" ht="25.5">
      <c r="A966" s="719" t="s">
        <v>361</v>
      </c>
      <c r="B966" s="101">
        <v>705</v>
      </c>
      <c r="C966" s="83" t="s">
        <v>19</v>
      </c>
      <c r="D966" s="83" t="s">
        <v>19</v>
      </c>
      <c r="E966" s="378" t="s">
        <v>475</v>
      </c>
      <c r="F966" s="379" t="s">
        <v>120</v>
      </c>
      <c r="G966" s="83" t="s">
        <v>362</v>
      </c>
      <c r="H966" s="552">
        <v>219</v>
      </c>
      <c r="I966" s="262"/>
      <c r="J966" s="463"/>
    </row>
    <row r="967" spans="1:10" s="97" customFormat="1" ht="14.25">
      <c r="A967" s="335" t="s">
        <v>108</v>
      </c>
      <c r="B967" s="101">
        <v>705</v>
      </c>
      <c r="C967" s="83" t="s">
        <v>19</v>
      </c>
      <c r="D967" s="83" t="s">
        <v>19</v>
      </c>
      <c r="E967" s="378" t="s">
        <v>475</v>
      </c>
      <c r="F967" s="379" t="s">
        <v>120</v>
      </c>
      <c r="G967" s="83" t="s">
        <v>109</v>
      </c>
      <c r="H967" s="552">
        <v>219</v>
      </c>
      <c r="I967" s="262"/>
      <c r="J967" s="460"/>
    </row>
    <row r="968" spans="1:10" s="97" customFormat="1" ht="27">
      <c r="A968" s="336" t="s">
        <v>541</v>
      </c>
      <c r="B968" s="199">
        <v>705</v>
      </c>
      <c r="C968" s="82" t="s">
        <v>19</v>
      </c>
      <c r="D968" s="82" t="s">
        <v>19</v>
      </c>
      <c r="E968" s="373" t="s">
        <v>475</v>
      </c>
      <c r="F968" s="374" t="s">
        <v>150</v>
      </c>
      <c r="G968" s="83"/>
      <c r="H968" s="548">
        <v>446.8</v>
      </c>
      <c r="I968" s="201"/>
      <c r="J968" s="460"/>
    </row>
    <row r="969" spans="1:10" s="97" customFormat="1" ht="25.5">
      <c r="A969" s="719" t="s">
        <v>361</v>
      </c>
      <c r="B969" s="200">
        <v>705</v>
      </c>
      <c r="C969" s="83" t="s">
        <v>19</v>
      </c>
      <c r="D969" s="83" t="s">
        <v>19</v>
      </c>
      <c r="E969" s="378" t="s">
        <v>475</v>
      </c>
      <c r="F969" s="379" t="s">
        <v>150</v>
      </c>
      <c r="G969" s="83" t="s">
        <v>362</v>
      </c>
      <c r="H969" s="552">
        <v>446.8</v>
      </c>
      <c r="I969" s="201"/>
      <c r="J969" s="461"/>
    </row>
    <row r="970" spans="1:10" s="97" customFormat="1" ht="12.75">
      <c r="A970" s="335" t="s">
        <v>108</v>
      </c>
      <c r="B970" s="200">
        <v>705</v>
      </c>
      <c r="C970" s="83" t="s">
        <v>19</v>
      </c>
      <c r="D970" s="83" t="s">
        <v>19</v>
      </c>
      <c r="E970" s="378" t="s">
        <v>475</v>
      </c>
      <c r="F970" s="379" t="s">
        <v>150</v>
      </c>
      <c r="G970" s="83" t="s">
        <v>109</v>
      </c>
      <c r="H970" s="552">
        <v>446.8</v>
      </c>
      <c r="I970" s="202"/>
      <c r="J970" s="617"/>
    </row>
    <row r="971" spans="1:10" s="97" customFormat="1" ht="27">
      <c r="A971" s="336" t="s">
        <v>546</v>
      </c>
      <c r="B971" s="199">
        <v>705</v>
      </c>
      <c r="C971" s="82" t="s">
        <v>19</v>
      </c>
      <c r="D971" s="82" t="s">
        <v>19</v>
      </c>
      <c r="E971" s="373" t="s">
        <v>476</v>
      </c>
      <c r="F971" s="377" t="s">
        <v>78</v>
      </c>
      <c r="G971" s="82"/>
      <c r="H971" s="548">
        <v>58.5</v>
      </c>
      <c r="I971" s="616"/>
      <c r="J971" s="617"/>
    </row>
    <row r="972" spans="1:10" s="97" customFormat="1" ht="27">
      <c r="A972" s="336" t="s">
        <v>541</v>
      </c>
      <c r="B972" s="199">
        <v>705</v>
      </c>
      <c r="C972" s="82" t="s">
        <v>19</v>
      </c>
      <c r="D972" s="82" t="s">
        <v>19</v>
      </c>
      <c r="E972" s="373" t="s">
        <v>476</v>
      </c>
      <c r="F972" s="374" t="s">
        <v>150</v>
      </c>
      <c r="G972" s="83"/>
      <c r="H972" s="548">
        <v>58.5</v>
      </c>
      <c r="I972" s="616"/>
      <c r="J972" s="617"/>
    </row>
    <row r="973" spans="1:10" s="97" customFormat="1" ht="25.5">
      <c r="A973" s="719" t="s">
        <v>361</v>
      </c>
      <c r="B973" s="200">
        <v>705</v>
      </c>
      <c r="C973" s="83" t="s">
        <v>19</v>
      </c>
      <c r="D973" s="83" t="s">
        <v>19</v>
      </c>
      <c r="E973" s="378" t="s">
        <v>476</v>
      </c>
      <c r="F973" s="379" t="s">
        <v>150</v>
      </c>
      <c r="G973" s="83" t="s">
        <v>362</v>
      </c>
      <c r="H973" s="552">
        <v>58.5</v>
      </c>
      <c r="I973" s="616"/>
      <c r="J973" s="617"/>
    </row>
    <row r="974" spans="1:10" s="97" customFormat="1" ht="12.75">
      <c r="A974" s="335" t="s">
        <v>108</v>
      </c>
      <c r="B974" s="200">
        <v>705</v>
      </c>
      <c r="C974" s="83" t="s">
        <v>19</v>
      </c>
      <c r="D974" s="83" t="s">
        <v>19</v>
      </c>
      <c r="E974" s="378" t="s">
        <v>476</v>
      </c>
      <c r="F974" s="379" t="s">
        <v>150</v>
      </c>
      <c r="G974" s="83" t="s">
        <v>109</v>
      </c>
      <c r="H974" s="552">
        <v>58.5</v>
      </c>
      <c r="I974" s="616"/>
      <c r="J974" s="617"/>
    </row>
    <row r="975" spans="1:10" s="97" customFormat="1" ht="27">
      <c r="A975" s="336" t="s">
        <v>548</v>
      </c>
      <c r="B975" s="199">
        <v>705</v>
      </c>
      <c r="C975" s="82" t="s">
        <v>19</v>
      </c>
      <c r="D975" s="82" t="s">
        <v>19</v>
      </c>
      <c r="E975" s="373" t="s">
        <v>477</v>
      </c>
      <c r="F975" s="377" t="s">
        <v>78</v>
      </c>
      <c r="G975" s="82"/>
      <c r="H975" s="548">
        <v>167.5</v>
      </c>
      <c r="I975" s="616"/>
      <c r="J975" s="617"/>
    </row>
    <row r="976" spans="1:10" s="97" customFormat="1" ht="27">
      <c r="A976" s="336" t="s">
        <v>541</v>
      </c>
      <c r="B976" s="199">
        <v>705</v>
      </c>
      <c r="C976" s="82" t="s">
        <v>19</v>
      </c>
      <c r="D976" s="82" t="s">
        <v>19</v>
      </c>
      <c r="E976" s="373" t="s">
        <v>477</v>
      </c>
      <c r="F976" s="374" t="s">
        <v>150</v>
      </c>
      <c r="G976" s="83"/>
      <c r="H976" s="548">
        <v>167.5</v>
      </c>
      <c r="I976" s="616"/>
      <c r="J976" s="617"/>
    </row>
    <row r="977" spans="1:10" s="97" customFormat="1" ht="51">
      <c r="A977" s="683" t="s">
        <v>355</v>
      </c>
      <c r="B977" s="200">
        <v>705</v>
      </c>
      <c r="C977" s="83" t="s">
        <v>19</v>
      </c>
      <c r="D977" s="83" t="s">
        <v>19</v>
      </c>
      <c r="E977" s="382" t="s">
        <v>477</v>
      </c>
      <c r="F977" s="379" t="s">
        <v>150</v>
      </c>
      <c r="G977" s="83" t="s">
        <v>356</v>
      </c>
      <c r="H977" s="552">
        <v>16</v>
      </c>
      <c r="I977" s="616"/>
      <c r="J977" s="617"/>
    </row>
    <row r="978" spans="1:10" s="97" customFormat="1" ht="12.75">
      <c r="A978" s="321" t="s">
        <v>121</v>
      </c>
      <c r="B978" s="200">
        <v>705</v>
      </c>
      <c r="C978" s="83" t="s">
        <v>19</v>
      </c>
      <c r="D978" s="83" t="s">
        <v>19</v>
      </c>
      <c r="E978" s="382" t="s">
        <v>477</v>
      </c>
      <c r="F978" s="379" t="s">
        <v>150</v>
      </c>
      <c r="G978" s="83" t="s">
        <v>122</v>
      </c>
      <c r="H978" s="552">
        <v>16</v>
      </c>
      <c r="I978" s="616"/>
      <c r="J978" s="617"/>
    </row>
    <row r="979" spans="1:10" s="90" customFormat="1" ht="14.25">
      <c r="A979" s="648" t="s">
        <v>353</v>
      </c>
      <c r="B979" s="200">
        <v>705</v>
      </c>
      <c r="C979" s="83" t="s">
        <v>19</v>
      </c>
      <c r="D979" s="83" t="s">
        <v>19</v>
      </c>
      <c r="E979" s="382" t="s">
        <v>477</v>
      </c>
      <c r="F979" s="379" t="s">
        <v>150</v>
      </c>
      <c r="G979" s="83" t="s">
        <v>354</v>
      </c>
      <c r="H979" s="552">
        <v>151.5</v>
      </c>
      <c r="I979" s="643"/>
      <c r="J979" s="644"/>
    </row>
    <row r="980" spans="1:10" s="90" customFormat="1" ht="25.5">
      <c r="A980" s="321" t="s">
        <v>98</v>
      </c>
      <c r="B980" s="200">
        <v>705</v>
      </c>
      <c r="C980" s="83" t="s">
        <v>19</v>
      </c>
      <c r="D980" s="83" t="s">
        <v>19</v>
      </c>
      <c r="E980" s="382" t="s">
        <v>477</v>
      </c>
      <c r="F980" s="379" t="s">
        <v>150</v>
      </c>
      <c r="G980" s="83" t="s">
        <v>99</v>
      </c>
      <c r="H980" s="552">
        <v>151.5</v>
      </c>
      <c r="I980" s="643"/>
      <c r="J980" s="644"/>
    </row>
    <row r="981" spans="1:10" s="91" customFormat="1" ht="25.5">
      <c r="A981" s="315" t="s">
        <v>146</v>
      </c>
      <c r="B981" s="288">
        <v>705</v>
      </c>
      <c r="C981" s="196" t="s">
        <v>19</v>
      </c>
      <c r="D981" s="196" t="s">
        <v>19</v>
      </c>
      <c r="E981" s="371" t="s">
        <v>222</v>
      </c>
      <c r="F981" s="372" t="s">
        <v>78</v>
      </c>
      <c r="G981" s="196"/>
      <c r="H981" s="551">
        <v>110</v>
      </c>
      <c r="I981" s="202"/>
      <c r="J981" s="461"/>
    </row>
    <row r="982" spans="1:10" ht="15">
      <c r="A982" s="336" t="s">
        <v>268</v>
      </c>
      <c r="B982" s="199">
        <v>705</v>
      </c>
      <c r="C982" s="82" t="s">
        <v>19</v>
      </c>
      <c r="D982" s="82" t="s">
        <v>19</v>
      </c>
      <c r="E982" s="373" t="s">
        <v>527</v>
      </c>
      <c r="F982" s="374" t="s">
        <v>78</v>
      </c>
      <c r="G982" s="83"/>
      <c r="H982" s="548">
        <v>20</v>
      </c>
      <c r="I982" s="118"/>
      <c r="J982" s="118"/>
    </row>
    <row r="983" spans="1:10" ht="15">
      <c r="A983" s="310" t="s">
        <v>337</v>
      </c>
      <c r="B983" s="199">
        <v>705</v>
      </c>
      <c r="C983" s="82" t="s">
        <v>19</v>
      </c>
      <c r="D983" s="82" t="s">
        <v>19</v>
      </c>
      <c r="E983" s="373" t="s">
        <v>527</v>
      </c>
      <c r="F983" s="374" t="s">
        <v>222</v>
      </c>
      <c r="G983" s="83"/>
      <c r="H983" s="548">
        <v>20</v>
      </c>
      <c r="I983" s="118"/>
      <c r="J983" s="118"/>
    </row>
    <row r="984" spans="1:10" s="73" customFormat="1" ht="15">
      <c r="A984" s="648" t="s">
        <v>353</v>
      </c>
      <c r="B984" s="200">
        <v>705</v>
      </c>
      <c r="C984" s="83" t="s">
        <v>19</v>
      </c>
      <c r="D984" s="83" t="s">
        <v>19</v>
      </c>
      <c r="E984" s="378" t="s">
        <v>527</v>
      </c>
      <c r="F984" s="379" t="s">
        <v>222</v>
      </c>
      <c r="G984" s="83" t="s">
        <v>354</v>
      </c>
      <c r="H984" s="552">
        <v>20</v>
      </c>
      <c r="I984" s="118"/>
      <c r="J984" s="108"/>
    </row>
    <row r="985" spans="1:10" s="73" customFormat="1" ht="25.5">
      <c r="A985" s="311" t="s">
        <v>98</v>
      </c>
      <c r="B985" s="200">
        <v>705</v>
      </c>
      <c r="C985" s="83" t="s">
        <v>19</v>
      </c>
      <c r="D985" s="83" t="s">
        <v>19</v>
      </c>
      <c r="E985" s="378" t="s">
        <v>527</v>
      </c>
      <c r="F985" s="379" t="s">
        <v>222</v>
      </c>
      <c r="G985" s="83" t="s">
        <v>99</v>
      </c>
      <c r="H985" s="552">
        <v>20</v>
      </c>
      <c r="I985" s="107"/>
      <c r="J985" s="108"/>
    </row>
    <row r="986" spans="1:10" s="73" customFormat="1" ht="13.5">
      <c r="A986" s="336" t="s">
        <v>178</v>
      </c>
      <c r="B986" s="199">
        <v>705</v>
      </c>
      <c r="C986" s="82" t="s">
        <v>19</v>
      </c>
      <c r="D986" s="82" t="s">
        <v>19</v>
      </c>
      <c r="E986" s="373" t="s">
        <v>528</v>
      </c>
      <c r="F986" s="374" t="s">
        <v>78</v>
      </c>
      <c r="G986" s="82"/>
      <c r="H986" s="548">
        <v>90</v>
      </c>
      <c r="I986" s="107"/>
      <c r="J986" s="108"/>
    </row>
    <row r="987" spans="1:10" s="73" customFormat="1" ht="13.5">
      <c r="A987" s="310" t="s">
        <v>337</v>
      </c>
      <c r="B987" s="199">
        <v>705</v>
      </c>
      <c r="C987" s="82" t="s">
        <v>19</v>
      </c>
      <c r="D987" s="82" t="s">
        <v>19</v>
      </c>
      <c r="E987" s="373" t="s">
        <v>528</v>
      </c>
      <c r="F987" s="374" t="s">
        <v>222</v>
      </c>
      <c r="G987" s="82"/>
      <c r="H987" s="548">
        <v>90</v>
      </c>
      <c r="I987" s="107"/>
      <c r="J987" s="108"/>
    </row>
    <row r="988" spans="1:10" s="73" customFormat="1" ht="12.75">
      <c r="A988" s="538" t="s">
        <v>359</v>
      </c>
      <c r="B988" s="200">
        <v>705</v>
      </c>
      <c r="C988" s="83" t="s">
        <v>19</v>
      </c>
      <c r="D988" s="83" t="s">
        <v>19</v>
      </c>
      <c r="E988" s="378" t="s">
        <v>528</v>
      </c>
      <c r="F988" s="379" t="s">
        <v>222</v>
      </c>
      <c r="G988" s="83" t="s">
        <v>360</v>
      </c>
      <c r="H988" s="552">
        <v>90</v>
      </c>
      <c r="I988" s="107"/>
      <c r="J988" s="108"/>
    </row>
    <row r="989" spans="1:10" s="73" customFormat="1" ht="12.75">
      <c r="A989" s="311" t="s">
        <v>178</v>
      </c>
      <c r="B989" s="200">
        <v>705</v>
      </c>
      <c r="C989" s="83" t="s">
        <v>19</v>
      </c>
      <c r="D989" s="83" t="s">
        <v>19</v>
      </c>
      <c r="E989" s="378" t="s">
        <v>528</v>
      </c>
      <c r="F989" s="379" t="s">
        <v>222</v>
      </c>
      <c r="G989" s="83" t="s">
        <v>177</v>
      </c>
      <c r="H989" s="552">
        <v>90</v>
      </c>
      <c r="I989" s="107"/>
      <c r="J989" s="108"/>
    </row>
    <row r="990" spans="1:10" s="90" customFormat="1" ht="51">
      <c r="A990" s="315" t="s">
        <v>186</v>
      </c>
      <c r="B990" s="404">
        <v>705</v>
      </c>
      <c r="C990" s="196" t="s">
        <v>19</v>
      </c>
      <c r="D990" s="196" t="s">
        <v>19</v>
      </c>
      <c r="E990" s="375" t="s">
        <v>265</v>
      </c>
      <c r="F990" s="176" t="s">
        <v>78</v>
      </c>
      <c r="G990" s="83"/>
      <c r="H990" s="551">
        <v>2</v>
      </c>
      <c r="I990" s="643"/>
      <c r="J990" s="644"/>
    </row>
    <row r="991" spans="1:10" s="90" customFormat="1" ht="27">
      <c r="A991" s="531" t="s">
        <v>479</v>
      </c>
      <c r="B991" s="205">
        <v>705</v>
      </c>
      <c r="C991" s="82" t="s">
        <v>19</v>
      </c>
      <c r="D991" s="82" t="s">
        <v>19</v>
      </c>
      <c r="E991" s="376" t="s">
        <v>480</v>
      </c>
      <c r="F991" s="176" t="s">
        <v>78</v>
      </c>
      <c r="G991" s="83"/>
      <c r="H991" s="551">
        <v>2</v>
      </c>
      <c r="I991" s="643"/>
      <c r="J991" s="644"/>
    </row>
    <row r="992" spans="1:10" s="90" customFormat="1" ht="14.25">
      <c r="A992" s="329" t="s">
        <v>288</v>
      </c>
      <c r="B992" s="205">
        <v>705</v>
      </c>
      <c r="C992" s="82" t="s">
        <v>19</v>
      </c>
      <c r="D992" s="82" t="s">
        <v>19</v>
      </c>
      <c r="E992" s="376" t="s">
        <v>478</v>
      </c>
      <c r="F992" s="377" t="s">
        <v>78</v>
      </c>
      <c r="G992" s="82"/>
      <c r="H992" s="548">
        <v>2</v>
      </c>
      <c r="I992" s="643"/>
      <c r="J992" s="644"/>
    </row>
    <row r="993" spans="1:10" s="90" customFormat="1" ht="14.25">
      <c r="A993" s="310" t="s">
        <v>337</v>
      </c>
      <c r="B993" s="205">
        <v>705</v>
      </c>
      <c r="C993" s="82" t="s">
        <v>19</v>
      </c>
      <c r="D993" s="82" t="s">
        <v>19</v>
      </c>
      <c r="E993" s="376" t="s">
        <v>478</v>
      </c>
      <c r="F993" s="377" t="s">
        <v>222</v>
      </c>
      <c r="G993" s="82"/>
      <c r="H993" s="548">
        <v>2</v>
      </c>
      <c r="I993" s="643"/>
      <c r="J993" s="644"/>
    </row>
    <row r="994" spans="1:10" s="90" customFormat="1" ht="14.25">
      <c r="A994" s="329" t="s">
        <v>571</v>
      </c>
      <c r="B994" s="205">
        <v>705</v>
      </c>
      <c r="C994" s="82" t="s">
        <v>19</v>
      </c>
      <c r="D994" s="82" t="s">
        <v>19</v>
      </c>
      <c r="E994" s="376" t="s">
        <v>478</v>
      </c>
      <c r="F994" s="377" t="s">
        <v>381</v>
      </c>
      <c r="G994" s="82"/>
      <c r="H994" s="548">
        <v>2</v>
      </c>
      <c r="I994" s="643"/>
      <c r="J994" s="644"/>
    </row>
    <row r="995" spans="1:10" s="90" customFormat="1" ht="25.5">
      <c r="A995" s="719" t="s">
        <v>361</v>
      </c>
      <c r="B995" s="101">
        <v>705</v>
      </c>
      <c r="C995" s="83" t="s">
        <v>19</v>
      </c>
      <c r="D995" s="83" t="s">
        <v>19</v>
      </c>
      <c r="E995" s="378" t="s">
        <v>478</v>
      </c>
      <c r="F995" s="379" t="s">
        <v>381</v>
      </c>
      <c r="G995" s="83" t="s">
        <v>362</v>
      </c>
      <c r="H995" s="552">
        <v>2</v>
      </c>
      <c r="I995" s="643"/>
      <c r="J995" s="644"/>
    </row>
    <row r="996" spans="1:10" s="90" customFormat="1" ht="14.25">
      <c r="A996" s="335" t="s">
        <v>108</v>
      </c>
      <c r="B996" s="101">
        <v>705</v>
      </c>
      <c r="C996" s="83" t="s">
        <v>19</v>
      </c>
      <c r="D996" s="83" t="s">
        <v>19</v>
      </c>
      <c r="E996" s="378" t="s">
        <v>478</v>
      </c>
      <c r="F996" s="379" t="s">
        <v>381</v>
      </c>
      <c r="G996" s="83" t="s">
        <v>109</v>
      </c>
      <c r="H996" s="552">
        <v>2</v>
      </c>
      <c r="I996" s="643"/>
      <c r="J996" s="644"/>
    </row>
    <row r="997" spans="1:10" s="90" customFormat="1" ht="27">
      <c r="A997" s="290" t="s">
        <v>151</v>
      </c>
      <c r="B997" s="205">
        <v>705</v>
      </c>
      <c r="C997" s="82" t="s">
        <v>19</v>
      </c>
      <c r="D997" s="82" t="s">
        <v>19</v>
      </c>
      <c r="E997" s="376" t="s">
        <v>227</v>
      </c>
      <c r="F997" s="377" t="s">
        <v>78</v>
      </c>
      <c r="G997" s="82"/>
      <c r="H997" s="548">
        <v>804.9</v>
      </c>
      <c r="I997" s="643"/>
      <c r="J997" s="644"/>
    </row>
    <row r="998" spans="1:10" s="76" customFormat="1" ht="27">
      <c r="A998" s="290" t="s">
        <v>274</v>
      </c>
      <c r="B998" s="205">
        <v>705</v>
      </c>
      <c r="C998" s="82" t="s">
        <v>19</v>
      </c>
      <c r="D998" s="82" t="s">
        <v>19</v>
      </c>
      <c r="E998" s="376" t="s">
        <v>481</v>
      </c>
      <c r="F998" s="377" t="s">
        <v>78</v>
      </c>
      <c r="G998" s="83"/>
      <c r="H998" s="548">
        <v>614.9</v>
      </c>
      <c r="I998" s="643"/>
      <c r="J998" s="463"/>
    </row>
    <row r="999" spans="1:10" s="90" customFormat="1" ht="40.5">
      <c r="A999" s="407" t="s">
        <v>258</v>
      </c>
      <c r="B999" s="205">
        <v>705</v>
      </c>
      <c r="C999" s="82" t="s">
        <v>19</v>
      </c>
      <c r="D999" s="82" t="s">
        <v>19</v>
      </c>
      <c r="E999" s="376" t="s">
        <v>483</v>
      </c>
      <c r="F999" s="377" t="s">
        <v>78</v>
      </c>
      <c r="G999" s="99"/>
      <c r="H999" s="548">
        <v>60</v>
      </c>
      <c r="I999" s="262"/>
      <c r="J999" s="460"/>
    </row>
    <row r="1000" spans="1:10" s="90" customFormat="1" ht="13.5">
      <c r="A1000" s="310" t="s">
        <v>337</v>
      </c>
      <c r="B1000" s="205">
        <v>705</v>
      </c>
      <c r="C1000" s="82" t="s">
        <v>19</v>
      </c>
      <c r="D1000" s="82" t="s">
        <v>19</v>
      </c>
      <c r="E1000" s="376" t="s">
        <v>483</v>
      </c>
      <c r="F1000" s="377" t="s">
        <v>222</v>
      </c>
      <c r="G1000" s="99"/>
      <c r="H1000" s="548">
        <v>60</v>
      </c>
      <c r="I1000" s="201"/>
      <c r="J1000" s="460"/>
    </row>
    <row r="1001" spans="1:10" s="90" customFormat="1" ht="38.25">
      <c r="A1001" s="683" t="s">
        <v>355</v>
      </c>
      <c r="B1001" s="200">
        <v>705</v>
      </c>
      <c r="C1001" s="83" t="s">
        <v>19</v>
      </c>
      <c r="D1001" s="83" t="s">
        <v>19</v>
      </c>
      <c r="E1001" s="378" t="s">
        <v>483</v>
      </c>
      <c r="F1001" s="379" t="s">
        <v>222</v>
      </c>
      <c r="G1001" s="83" t="s">
        <v>356</v>
      </c>
      <c r="H1001" s="552">
        <v>50</v>
      </c>
      <c r="I1001" s="201"/>
      <c r="J1001" s="460"/>
    </row>
    <row r="1002" spans="1:10" s="90" customFormat="1" ht="13.5">
      <c r="A1002" s="321" t="s">
        <v>121</v>
      </c>
      <c r="B1002" s="200">
        <v>705</v>
      </c>
      <c r="C1002" s="83" t="s">
        <v>19</v>
      </c>
      <c r="D1002" s="83" t="s">
        <v>19</v>
      </c>
      <c r="E1002" s="378" t="s">
        <v>483</v>
      </c>
      <c r="F1002" s="379" t="s">
        <v>222</v>
      </c>
      <c r="G1002" s="83" t="s">
        <v>122</v>
      </c>
      <c r="H1002" s="552">
        <v>50</v>
      </c>
      <c r="I1002" s="201"/>
      <c r="J1002" s="460"/>
    </row>
    <row r="1003" spans="1:10" s="90" customFormat="1" ht="13.5">
      <c r="A1003" s="648" t="s">
        <v>353</v>
      </c>
      <c r="B1003" s="101">
        <v>705</v>
      </c>
      <c r="C1003" s="83" t="s">
        <v>19</v>
      </c>
      <c r="D1003" s="83" t="s">
        <v>19</v>
      </c>
      <c r="E1003" s="378" t="s">
        <v>483</v>
      </c>
      <c r="F1003" s="379" t="s">
        <v>222</v>
      </c>
      <c r="G1003" s="83" t="s">
        <v>354</v>
      </c>
      <c r="H1003" s="552">
        <v>10</v>
      </c>
      <c r="I1003" s="201"/>
      <c r="J1003" s="460"/>
    </row>
    <row r="1004" spans="1:10" s="2" customFormat="1" ht="25.5">
      <c r="A1004" s="321" t="s">
        <v>98</v>
      </c>
      <c r="B1004" s="101">
        <v>705</v>
      </c>
      <c r="C1004" s="83" t="s">
        <v>19</v>
      </c>
      <c r="D1004" s="83" t="s">
        <v>19</v>
      </c>
      <c r="E1004" s="378" t="s">
        <v>483</v>
      </c>
      <c r="F1004" s="379" t="s">
        <v>222</v>
      </c>
      <c r="G1004" s="83" t="s">
        <v>99</v>
      </c>
      <c r="H1004" s="552">
        <v>10</v>
      </c>
      <c r="I1004" s="201"/>
      <c r="J1004" s="208"/>
    </row>
    <row r="1005" spans="1:10" s="76" customFormat="1" ht="40.5">
      <c r="A1005" s="407" t="s">
        <v>489</v>
      </c>
      <c r="B1005" s="205">
        <v>705</v>
      </c>
      <c r="C1005" s="82" t="s">
        <v>19</v>
      </c>
      <c r="D1005" s="82" t="s">
        <v>19</v>
      </c>
      <c r="E1005" s="376" t="s">
        <v>487</v>
      </c>
      <c r="F1005" s="377" t="s">
        <v>78</v>
      </c>
      <c r="G1005" s="83"/>
      <c r="H1005" s="548">
        <v>50</v>
      </c>
      <c r="I1005" s="208"/>
      <c r="J1005" s="463"/>
    </row>
    <row r="1006" spans="1:10" s="76" customFormat="1" ht="14.25">
      <c r="A1006" s="310" t="s">
        <v>337</v>
      </c>
      <c r="B1006" s="205">
        <v>705</v>
      </c>
      <c r="C1006" s="82" t="s">
        <v>19</v>
      </c>
      <c r="D1006" s="82" t="s">
        <v>19</v>
      </c>
      <c r="E1006" s="376" t="s">
        <v>487</v>
      </c>
      <c r="F1006" s="377" t="s">
        <v>222</v>
      </c>
      <c r="G1006" s="82"/>
      <c r="H1006" s="548">
        <v>50</v>
      </c>
      <c r="I1006" s="262"/>
      <c r="J1006" s="463"/>
    </row>
    <row r="1007" spans="1:10" s="76" customFormat="1" ht="14.25">
      <c r="A1007" s="648" t="s">
        <v>353</v>
      </c>
      <c r="B1007" s="101">
        <v>705</v>
      </c>
      <c r="C1007" s="83" t="s">
        <v>19</v>
      </c>
      <c r="D1007" s="83" t="s">
        <v>19</v>
      </c>
      <c r="E1007" s="378" t="s">
        <v>487</v>
      </c>
      <c r="F1007" s="379" t="s">
        <v>222</v>
      </c>
      <c r="G1007" s="83" t="s">
        <v>354</v>
      </c>
      <c r="H1007" s="552">
        <v>50</v>
      </c>
      <c r="I1007" s="262"/>
      <c r="J1007" s="463"/>
    </row>
    <row r="1008" spans="1:10" s="90" customFormat="1" ht="25.5">
      <c r="A1008" s="321" t="s">
        <v>98</v>
      </c>
      <c r="B1008" s="101">
        <v>705</v>
      </c>
      <c r="C1008" s="83" t="s">
        <v>19</v>
      </c>
      <c r="D1008" s="83" t="s">
        <v>19</v>
      </c>
      <c r="E1008" s="378" t="s">
        <v>487</v>
      </c>
      <c r="F1008" s="379" t="s">
        <v>222</v>
      </c>
      <c r="G1008" s="83" t="s">
        <v>99</v>
      </c>
      <c r="H1008" s="552">
        <v>50</v>
      </c>
      <c r="I1008" s="262"/>
      <c r="J1008" s="606"/>
    </row>
    <row r="1009" spans="1:10" s="97" customFormat="1" ht="27">
      <c r="A1009" s="290" t="s">
        <v>488</v>
      </c>
      <c r="B1009" s="205">
        <v>705</v>
      </c>
      <c r="C1009" s="82" t="s">
        <v>19</v>
      </c>
      <c r="D1009" s="82" t="s">
        <v>19</v>
      </c>
      <c r="E1009" s="376" t="s">
        <v>484</v>
      </c>
      <c r="F1009" s="377" t="s">
        <v>78</v>
      </c>
      <c r="G1009" s="82"/>
      <c r="H1009" s="548">
        <v>469.9</v>
      </c>
      <c r="I1009" s="605"/>
      <c r="J1009" s="617"/>
    </row>
    <row r="1010" spans="1:10" s="97" customFormat="1" ht="13.5">
      <c r="A1010" s="310" t="s">
        <v>337</v>
      </c>
      <c r="B1010" s="205">
        <v>705</v>
      </c>
      <c r="C1010" s="82" t="s">
        <v>19</v>
      </c>
      <c r="D1010" s="82" t="s">
        <v>19</v>
      </c>
      <c r="E1010" s="376" t="s">
        <v>484</v>
      </c>
      <c r="F1010" s="377" t="s">
        <v>222</v>
      </c>
      <c r="G1010" s="83"/>
      <c r="H1010" s="548">
        <v>469.9</v>
      </c>
      <c r="I1010" s="616"/>
      <c r="J1010" s="617"/>
    </row>
    <row r="1011" spans="1:10" s="90" customFormat="1" ht="38.25">
      <c r="A1011" s="683" t="s">
        <v>355</v>
      </c>
      <c r="B1011" s="101">
        <v>705</v>
      </c>
      <c r="C1011" s="83" t="s">
        <v>19</v>
      </c>
      <c r="D1011" s="83" t="s">
        <v>19</v>
      </c>
      <c r="E1011" s="378" t="s">
        <v>484</v>
      </c>
      <c r="F1011" s="379" t="s">
        <v>222</v>
      </c>
      <c r="G1011" s="83" t="s">
        <v>356</v>
      </c>
      <c r="H1011" s="552">
        <v>319.9</v>
      </c>
      <c r="I1011" s="616"/>
      <c r="J1011" s="606"/>
    </row>
    <row r="1012" spans="1:10" s="97" customFormat="1" ht="13.5">
      <c r="A1012" s="321" t="s">
        <v>121</v>
      </c>
      <c r="B1012" s="101">
        <v>705</v>
      </c>
      <c r="C1012" s="83" t="s">
        <v>19</v>
      </c>
      <c r="D1012" s="83" t="s">
        <v>19</v>
      </c>
      <c r="E1012" s="378" t="s">
        <v>484</v>
      </c>
      <c r="F1012" s="379" t="s">
        <v>222</v>
      </c>
      <c r="G1012" s="83" t="s">
        <v>122</v>
      </c>
      <c r="H1012" s="552">
        <v>227.1</v>
      </c>
      <c r="I1012" s="605"/>
      <c r="J1012" s="617"/>
    </row>
    <row r="1013" spans="1:10" s="96" customFormat="1" ht="12.75">
      <c r="A1013" s="311" t="s">
        <v>96</v>
      </c>
      <c r="B1013" s="101">
        <v>705</v>
      </c>
      <c r="C1013" s="83" t="s">
        <v>19</v>
      </c>
      <c r="D1013" s="83" t="s">
        <v>19</v>
      </c>
      <c r="E1013" s="378" t="s">
        <v>484</v>
      </c>
      <c r="F1013" s="379" t="s">
        <v>222</v>
      </c>
      <c r="G1013" s="83" t="s">
        <v>97</v>
      </c>
      <c r="H1013" s="552">
        <v>92.8</v>
      </c>
      <c r="I1013" s="616"/>
      <c r="J1013" s="287"/>
    </row>
    <row r="1014" spans="1:10" s="207" customFormat="1" ht="13.5">
      <c r="A1014" s="648" t="s">
        <v>353</v>
      </c>
      <c r="B1014" s="101">
        <v>705</v>
      </c>
      <c r="C1014" s="83" t="s">
        <v>19</v>
      </c>
      <c r="D1014" s="83" t="s">
        <v>19</v>
      </c>
      <c r="E1014" s="378" t="s">
        <v>484</v>
      </c>
      <c r="F1014" s="379" t="s">
        <v>222</v>
      </c>
      <c r="G1014" s="83" t="s">
        <v>354</v>
      </c>
      <c r="H1014" s="552">
        <v>150</v>
      </c>
      <c r="I1014" s="286"/>
      <c r="J1014" s="206"/>
    </row>
    <row r="1015" spans="1:10" s="76" customFormat="1" ht="25.5">
      <c r="A1015" s="321" t="s">
        <v>98</v>
      </c>
      <c r="B1015" s="101">
        <v>705</v>
      </c>
      <c r="C1015" s="83" t="s">
        <v>19</v>
      </c>
      <c r="D1015" s="83" t="s">
        <v>19</v>
      </c>
      <c r="E1015" s="378" t="s">
        <v>484</v>
      </c>
      <c r="F1015" s="379" t="s">
        <v>222</v>
      </c>
      <c r="G1015" s="83" t="s">
        <v>99</v>
      </c>
      <c r="H1015" s="552">
        <v>150</v>
      </c>
      <c r="I1015" s="206"/>
      <c r="J1015" s="463"/>
    </row>
    <row r="1016" spans="1:10" s="76" customFormat="1" ht="40.5">
      <c r="A1016" s="407" t="s">
        <v>263</v>
      </c>
      <c r="B1016" s="404">
        <v>705</v>
      </c>
      <c r="C1016" s="196" t="s">
        <v>19</v>
      </c>
      <c r="D1016" s="196" t="s">
        <v>19</v>
      </c>
      <c r="E1016" s="375" t="s">
        <v>494</v>
      </c>
      <c r="F1016" s="176" t="s">
        <v>78</v>
      </c>
      <c r="G1016" s="83"/>
      <c r="H1016" s="551">
        <v>35</v>
      </c>
      <c r="I1016" s="262"/>
      <c r="J1016" s="463"/>
    </row>
    <row r="1017" spans="1:10" s="90" customFormat="1" ht="14.25">
      <c r="A1017" s="310" t="s">
        <v>337</v>
      </c>
      <c r="B1017" s="404">
        <v>705</v>
      </c>
      <c r="C1017" s="196" t="s">
        <v>19</v>
      </c>
      <c r="D1017" s="196" t="s">
        <v>19</v>
      </c>
      <c r="E1017" s="375" t="s">
        <v>494</v>
      </c>
      <c r="F1017" s="176" t="s">
        <v>222</v>
      </c>
      <c r="G1017" s="83"/>
      <c r="H1017" s="551">
        <v>35</v>
      </c>
      <c r="I1017" s="262"/>
      <c r="J1017" s="460"/>
    </row>
    <row r="1018" spans="1:10" s="90" customFormat="1" ht="13.5">
      <c r="A1018" s="329" t="s">
        <v>571</v>
      </c>
      <c r="B1018" s="205">
        <v>705</v>
      </c>
      <c r="C1018" s="82" t="s">
        <v>19</v>
      </c>
      <c r="D1018" s="82" t="s">
        <v>19</v>
      </c>
      <c r="E1018" s="376" t="s">
        <v>494</v>
      </c>
      <c r="F1018" s="377" t="s">
        <v>381</v>
      </c>
      <c r="G1018" s="83"/>
      <c r="H1018" s="548">
        <v>35</v>
      </c>
      <c r="I1018" s="201"/>
      <c r="J1018" s="460"/>
    </row>
    <row r="1019" spans="1:10" s="90" customFormat="1" ht="25.5">
      <c r="A1019" s="719" t="s">
        <v>361</v>
      </c>
      <c r="B1019" s="101">
        <v>705</v>
      </c>
      <c r="C1019" s="83" t="s">
        <v>19</v>
      </c>
      <c r="D1019" s="83" t="s">
        <v>19</v>
      </c>
      <c r="E1019" s="378" t="s">
        <v>494</v>
      </c>
      <c r="F1019" s="379" t="s">
        <v>381</v>
      </c>
      <c r="G1019" s="83" t="s">
        <v>362</v>
      </c>
      <c r="H1019" s="552">
        <v>35</v>
      </c>
      <c r="I1019" s="201"/>
      <c r="J1019" s="460"/>
    </row>
    <row r="1020" spans="1:10" s="2" customFormat="1" ht="13.5">
      <c r="A1020" s="335" t="s">
        <v>108</v>
      </c>
      <c r="B1020" s="101">
        <v>705</v>
      </c>
      <c r="C1020" s="83" t="s">
        <v>19</v>
      </c>
      <c r="D1020" s="83" t="s">
        <v>19</v>
      </c>
      <c r="E1020" s="378" t="s">
        <v>494</v>
      </c>
      <c r="F1020" s="379" t="s">
        <v>381</v>
      </c>
      <c r="G1020" s="83" t="s">
        <v>109</v>
      </c>
      <c r="H1020" s="552">
        <v>35</v>
      </c>
      <c r="I1020" s="201"/>
      <c r="J1020" s="208"/>
    </row>
    <row r="1021" spans="1:10" s="76" customFormat="1" ht="27">
      <c r="A1021" s="407" t="s">
        <v>259</v>
      </c>
      <c r="B1021" s="404">
        <v>705</v>
      </c>
      <c r="C1021" s="196" t="s">
        <v>19</v>
      </c>
      <c r="D1021" s="196" t="s">
        <v>19</v>
      </c>
      <c r="E1021" s="375" t="s">
        <v>485</v>
      </c>
      <c r="F1021" s="176" t="s">
        <v>78</v>
      </c>
      <c r="G1021" s="83"/>
      <c r="H1021" s="551">
        <v>60</v>
      </c>
      <c r="I1021" s="208"/>
      <c r="J1021" s="463"/>
    </row>
    <row r="1022" spans="1:10" s="76" customFormat="1" ht="27">
      <c r="A1022" s="407" t="s">
        <v>259</v>
      </c>
      <c r="B1022" s="205">
        <v>705</v>
      </c>
      <c r="C1022" s="82" t="s">
        <v>19</v>
      </c>
      <c r="D1022" s="82" t="s">
        <v>19</v>
      </c>
      <c r="E1022" s="376" t="s">
        <v>486</v>
      </c>
      <c r="F1022" s="377" t="s">
        <v>78</v>
      </c>
      <c r="G1022" s="82"/>
      <c r="H1022" s="548">
        <v>10</v>
      </c>
      <c r="I1022" s="262"/>
      <c r="J1022" s="463"/>
    </row>
    <row r="1023" spans="1:10" s="76" customFormat="1" ht="14.25">
      <c r="A1023" s="310" t="s">
        <v>337</v>
      </c>
      <c r="B1023" s="205">
        <v>705</v>
      </c>
      <c r="C1023" s="82" t="s">
        <v>19</v>
      </c>
      <c r="D1023" s="82" t="s">
        <v>19</v>
      </c>
      <c r="E1023" s="376" t="s">
        <v>486</v>
      </c>
      <c r="F1023" s="377" t="s">
        <v>222</v>
      </c>
      <c r="G1023" s="82"/>
      <c r="H1023" s="548">
        <v>10</v>
      </c>
      <c r="I1023" s="262"/>
      <c r="J1023" s="463"/>
    </row>
    <row r="1024" spans="1:10" s="76" customFormat="1" ht="14.25">
      <c r="A1024" s="648" t="s">
        <v>353</v>
      </c>
      <c r="B1024" s="101">
        <v>705</v>
      </c>
      <c r="C1024" s="83" t="s">
        <v>19</v>
      </c>
      <c r="D1024" s="83" t="s">
        <v>19</v>
      </c>
      <c r="E1024" s="378" t="s">
        <v>486</v>
      </c>
      <c r="F1024" s="379" t="s">
        <v>222</v>
      </c>
      <c r="G1024" s="83" t="s">
        <v>354</v>
      </c>
      <c r="H1024" s="552">
        <v>10</v>
      </c>
      <c r="I1024" s="262"/>
      <c r="J1024" s="463"/>
    </row>
    <row r="1025" spans="1:10" s="76" customFormat="1" ht="25.5">
      <c r="A1025" s="321" t="s">
        <v>98</v>
      </c>
      <c r="B1025" s="101">
        <v>705</v>
      </c>
      <c r="C1025" s="83" t="s">
        <v>19</v>
      </c>
      <c r="D1025" s="83" t="s">
        <v>19</v>
      </c>
      <c r="E1025" s="378" t="s">
        <v>486</v>
      </c>
      <c r="F1025" s="379" t="s">
        <v>222</v>
      </c>
      <c r="G1025" s="83" t="s">
        <v>99</v>
      </c>
      <c r="H1025" s="552">
        <v>10</v>
      </c>
      <c r="I1025" s="262"/>
      <c r="J1025" s="463"/>
    </row>
    <row r="1026" spans="1:10" s="76" customFormat="1" ht="27">
      <c r="A1026" s="407" t="s">
        <v>261</v>
      </c>
      <c r="B1026" s="205">
        <v>705</v>
      </c>
      <c r="C1026" s="82" t="s">
        <v>19</v>
      </c>
      <c r="D1026" s="82" t="s">
        <v>19</v>
      </c>
      <c r="E1026" s="376" t="s">
        <v>490</v>
      </c>
      <c r="F1026" s="377" t="s">
        <v>78</v>
      </c>
      <c r="G1026" s="82"/>
      <c r="H1026" s="548">
        <v>20</v>
      </c>
      <c r="I1026" s="262"/>
      <c r="J1026" s="463"/>
    </row>
    <row r="1027" spans="1:10" s="76" customFormat="1" ht="14.25">
      <c r="A1027" s="310" t="s">
        <v>337</v>
      </c>
      <c r="B1027" s="205">
        <v>705</v>
      </c>
      <c r="C1027" s="82" t="s">
        <v>19</v>
      </c>
      <c r="D1027" s="82" t="s">
        <v>19</v>
      </c>
      <c r="E1027" s="376" t="s">
        <v>490</v>
      </c>
      <c r="F1027" s="377" t="s">
        <v>222</v>
      </c>
      <c r="G1027" s="82"/>
      <c r="H1027" s="548">
        <v>20</v>
      </c>
      <c r="I1027" s="262"/>
      <c r="J1027" s="463"/>
    </row>
    <row r="1028" spans="1:10" s="76" customFormat="1" ht="14.25">
      <c r="A1028" s="648" t="s">
        <v>353</v>
      </c>
      <c r="B1028" s="101">
        <v>705</v>
      </c>
      <c r="C1028" s="83" t="s">
        <v>19</v>
      </c>
      <c r="D1028" s="83" t="s">
        <v>19</v>
      </c>
      <c r="E1028" s="378" t="s">
        <v>490</v>
      </c>
      <c r="F1028" s="379" t="s">
        <v>222</v>
      </c>
      <c r="G1028" s="83" t="s">
        <v>354</v>
      </c>
      <c r="H1028" s="552">
        <v>20</v>
      </c>
      <c r="I1028" s="262"/>
      <c r="J1028" s="463"/>
    </row>
    <row r="1029" spans="1:10" s="76" customFormat="1" ht="25.5">
      <c r="A1029" s="321" t="s">
        <v>98</v>
      </c>
      <c r="B1029" s="101">
        <v>705</v>
      </c>
      <c r="C1029" s="83" t="s">
        <v>19</v>
      </c>
      <c r="D1029" s="83" t="s">
        <v>19</v>
      </c>
      <c r="E1029" s="378" t="s">
        <v>490</v>
      </c>
      <c r="F1029" s="379" t="s">
        <v>222</v>
      </c>
      <c r="G1029" s="83" t="s">
        <v>99</v>
      </c>
      <c r="H1029" s="552">
        <v>20</v>
      </c>
      <c r="I1029" s="262"/>
      <c r="J1029" s="463"/>
    </row>
    <row r="1030" spans="1:10" s="76" customFormat="1" ht="27">
      <c r="A1030" s="407" t="s">
        <v>264</v>
      </c>
      <c r="B1030" s="205">
        <v>705</v>
      </c>
      <c r="C1030" s="82" t="s">
        <v>19</v>
      </c>
      <c r="D1030" s="82" t="s">
        <v>19</v>
      </c>
      <c r="E1030" s="376" t="s">
        <v>495</v>
      </c>
      <c r="F1030" s="377" t="s">
        <v>78</v>
      </c>
      <c r="G1030" s="82"/>
      <c r="H1030" s="548">
        <v>30</v>
      </c>
      <c r="I1030" s="262"/>
      <c r="J1030" s="463"/>
    </row>
    <row r="1031" spans="1:10" s="90" customFormat="1" ht="14.25">
      <c r="A1031" s="310" t="s">
        <v>337</v>
      </c>
      <c r="B1031" s="205">
        <v>705</v>
      </c>
      <c r="C1031" s="82" t="s">
        <v>19</v>
      </c>
      <c r="D1031" s="82" t="s">
        <v>19</v>
      </c>
      <c r="E1031" s="376" t="s">
        <v>495</v>
      </c>
      <c r="F1031" s="377" t="s">
        <v>222</v>
      </c>
      <c r="G1031" s="82"/>
      <c r="H1031" s="548">
        <v>30</v>
      </c>
      <c r="I1031" s="262"/>
      <c r="J1031" s="460"/>
    </row>
    <row r="1032" spans="1:10" s="90" customFormat="1" ht="13.5">
      <c r="A1032" s="329" t="s">
        <v>571</v>
      </c>
      <c r="B1032" s="205">
        <v>705</v>
      </c>
      <c r="C1032" s="82" t="s">
        <v>19</v>
      </c>
      <c r="D1032" s="82" t="s">
        <v>19</v>
      </c>
      <c r="E1032" s="376" t="s">
        <v>495</v>
      </c>
      <c r="F1032" s="377" t="s">
        <v>381</v>
      </c>
      <c r="G1032" s="83"/>
      <c r="H1032" s="548">
        <v>30</v>
      </c>
      <c r="I1032" s="201"/>
      <c r="J1032" s="460"/>
    </row>
    <row r="1033" spans="1:10" s="90" customFormat="1" ht="25.5">
      <c r="A1033" s="719" t="s">
        <v>361</v>
      </c>
      <c r="B1033" s="101">
        <v>705</v>
      </c>
      <c r="C1033" s="83" t="s">
        <v>19</v>
      </c>
      <c r="D1033" s="83" t="s">
        <v>19</v>
      </c>
      <c r="E1033" s="378" t="s">
        <v>495</v>
      </c>
      <c r="F1033" s="379" t="s">
        <v>381</v>
      </c>
      <c r="G1033" s="83" t="s">
        <v>362</v>
      </c>
      <c r="H1033" s="552">
        <v>30</v>
      </c>
      <c r="I1033" s="201"/>
      <c r="J1033" s="460"/>
    </row>
    <row r="1034" spans="1:10" s="76" customFormat="1" ht="14.25">
      <c r="A1034" s="335" t="s">
        <v>108</v>
      </c>
      <c r="B1034" s="101">
        <v>705</v>
      </c>
      <c r="C1034" s="83" t="s">
        <v>19</v>
      </c>
      <c r="D1034" s="83" t="s">
        <v>19</v>
      </c>
      <c r="E1034" s="378" t="s">
        <v>495</v>
      </c>
      <c r="F1034" s="379" t="s">
        <v>381</v>
      </c>
      <c r="G1034" s="83" t="s">
        <v>109</v>
      </c>
      <c r="H1034" s="552">
        <v>30</v>
      </c>
      <c r="I1034" s="201"/>
      <c r="J1034" s="463"/>
    </row>
    <row r="1035" spans="1:10" s="76" customFormat="1" ht="25.5">
      <c r="A1035" s="339" t="s">
        <v>496</v>
      </c>
      <c r="B1035" s="404">
        <v>705</v>
      </c>
      <c r="C1035" s="196" t="s">
        <v>19</v>
      </c>
      <c r="D1035" s="196" t="s">
        <v>19</v>
      </c>
      <c r="E1035" s="375" t="s">
        <v>491</v>
      </c>
      <c r="F1035" s="176" t="s">
        <v>78</v>
      </c>
      <c r="G1035" s="83"/>
      <c r="H1035" s="551">
        <v>130</v>
      </c>
      <c r="I1035" s="262"/>
      <c r="J1035" s="463"/>
    </row>
    <row r="1036" spans="1:10" s="76" customFormat="1" ht="27">
      <c r="A1036" s="407" t="s">
        <v>260</v>
      </c>
      <c r="B1036" s="205">
        <v>705</v>
      </c>
      <c r="C1036" s="82" t="s">
        <v>19</v>
      </c>
      <c r="D1036" s="82" t="s">
        <v>19</v>
      </c>
      <c r="E1036" s="376" t="s">
        <v>492</v>
      </c>
      <c r="F1036" s="377" t="s">
        <v>78</v>
      </c>
      <c r="G1036" s="82"/>
      <c r="H1036" s="548">
        <v>100</v>
      </c>
      <c r="I1036" s="262"/>
      <c r="J1036" s="463"/>
    </row>
    <row r="1037" spans="1:10" s="76" customFormat="1" ht="14.25">
      <c r="A1037" s="310" t="s">
        <v>337</v>
      </c>
      <c r="B1037" s="205">
        <v>705</v>
      </c>
      <c r="C1037" s="82" t="s">
        <v>19</v>
      </c>
      <c r="D1037" s="82" t="s">
        <v>19</v>
      </c>
      <c r="E1037" s="376" t="s">
        <v>492</v>
      </c>
      <c r="F1037" s="377" t="s">
        <v>222</v>
      </c>
      <c r="G1037" s="82"/>
      <c r="H1037" s="548">
        <v>100</v>
      </c>
      <c r="I1037" s="262"/>
      <c r="J1037" s="463"/>
    </row>
    <row r="1038" spans="1:10" s="76" customFormat="1" ht="14.25">
      <c r="A1038" s="648" t="s">
        <v>353</v>
      </c>
      <c r="B1038" s="101">
        <v>705</v>
      </c>
      <c r="C1038" s="83" t="s">
        <v>19</v>
      </c>
      <c r="D1038" s="83" t="s">
        <v>19</v>
      </c>
      <c r="E1038" s="378" t="s">
        <v>492</v>
      </c>
      <c r="F1038" s="379" t="s">
        <v>222</v>
      </c>
      <c r="G1038" s="83" t="s">
        <v>354</v>
      </c>
      <c r="H1038" s="552">
        <v>100</v>
      </c>
      <c r="I1038" s="262"/>
      <c r="J1038" s="463"/>
    </row>
    <row r="1039" spans="1:10" s="2" customFormat="1" ht="25.5">
      <c r="A1039" s="321" t="s">
        <v>98</v>
      </c>
      <c r="B1039" s="101">
        <v>705</v>
      </c>
      <c r="C1039" s="83" t="s">
        <v>19</v>
      </c>
      <c r="D1039" s="83" t="s">
        <v>19</v>
      </c>
      <c r="E1039" s="378" t="s">
        <v>492</v>
      </c>
      <c r="F1039" s="379" t="s">
        <v>222</v>
      </c>
      <c r="G1039" s="83" t="s">
        <v>99</v>
      </c>
      <c r="H1039" s="552">
        <v>100</v>
      </c>
      <c r="I1039" s="262"/>
      <c r="J1039" s="208"/>
    </row>
    <row r="1040" spans="1:10" s="76" customFormat="1" ht="27">
      <c r="A1040" s="407" t="s">
        <v>262</v>
      </c>
      <c r="B1040" s="205">
        <v>705</v>
      </c>
      <c r="C1040" s="82" t="s">
        <v>19</v>
      </c>
      <c r="D1040" s="82" t="s">
        <v>19</v>
      </c>
      <c r="E1040" s="376" t="s">
        <v>493</v>
      </c>
      <c r="F1040" s="377" t="s">
        <v>78</v>
      </c>
      <c r="G1040" s="83"/>
      <c r="H1040" s="548">
        <v>30</v>
      </c>
      <c r="I1040" s="208"/>
      <c r="J1040" s="463"/>
    </row>
    <row r="1041" spans="1:10" s="76" customFormat="1" ht="14.25">
      <c r="A1041" s="310" t="s">
        <v>337</v>
      </c>
      <c r="B1041" s="205">
        <v>705</v>
      </c>
      <c r="C1041" s="82" t="s">
        <v>19</v>
      </c>
      <c r="D1041" s="82" t="s">
        <v>19</v>
      </c>
      <c r="E1041" s="376" t="s">
        <v>493</v>
      </c>
      <c r="F1041" s="377" t="s">
        <v>222</v>
      </c>
      <c r="G1041" s="82"/>
      <c r="H1041" s="548">
        <v>30</v>
      </c>
      <c r="I1041" s="262"/>
      <c r="J1041" s="463"/>
    </row>
    <row r="1042" spans="1:10" s="76" customFormat="1" ht="14.25">
      <c r="A1042" s="648" t="s">
        <v>353</v>
      </c>
      <c r="B1042" s="101">
        <v>705</v>
      </c>
      <c r="C1042" s="83" t="s">
        <v>19</v>
      </c>
      <c r="D1042" s="83" t="s">
        <v>19</v>
      </c>
      <c r="E1042" s="378" t="s">
        <v>493</v>
      </c>
      <c r="F1042" s="379" t="s">
        <v>222</v>
      </c>
      <c r="G1042" s="83" t="s">
        <v>354</v>
      </c>
      <c r="H1042" s="552">
        <v>30</v>
      </c>
      <c r="I1042" s="262"/>
      <c r="J1042" s="463"/>
    </row>
    <row r="1043" spans="1:10" s="76" customFormat="1" ht="25.5">
      <c r="A1043" s="321" t="s">
        <v>98</v>
      </c>
      <c r="B1043" s="101">
        <v>705</v>
      </c>
      <c r="C1043" s="83" t="s">
        <v>19</v>
      </c>
      <c r="D1043" s="83" t="s">
        <v>19</v>
      </c>
      <c r="E1043" s="378" t="s">
        <v>493</v>
      </c>
      <c r="F1043" s="379" t="s">
        <v>222</v>
      </c>
      <c r="G1043" s="83" t="s">
        <v>99</v>
      </c>
      <c r="H1043" s="552">
        <v>30</v>
      </c>
      <c r="I1043" s="262"/>
      <c r="J1043" s="464"/>
    </row>
    <row r="1044" spans="1:10" s="44" customFormat="1" ht="14.25">
      <c r="A1044" s="322" t="s">
        <v>23</v>
      </c>
      <c r="B1044" s="71" t="s">
        <v>105</v>
      </c>
      <c r="C1044" s="71" t="s">
        <v>19</v>
      </c>
      <c r="D1044" s="71" t="s">
        <v>41</v>
      </c>
      <c r="E1044" s="1208"/>
      <c r="F1044" s="1209"/>
      <c r="G1044" s="71"/>
      <c r="H1044" s="557">
        <v>11645.4</v>
      </c>
      <c r="I1044" s="105"/>
      <c r="J1044" s="431"/>
    </row>
    <row r="1045" spans="1:10" s="68" customFormat="1" ht="27">
      <c r="A1045" s="392" t="s">
        <v>175</v>
      </c>
      <c r="B1045" s="155" t="s">
        <v>105</v>
      </c>
      <c r="C1045" s="155" t="s">
        <v>19</v>
      </c>
      <c r="D1045" s="371" t="s">
        <v>41</v>
      </c>
      <c r="E1045" s="371" t="s">
        <v>190</v>
      </c>
      <c r="F1045" s="372" t="s">
        <v>78</v>
      </c>
      <c r="G1045" s="155"/>
      <c r="H1045" s="546">
        <v>11293.3</v>
      </c>
      <c r="I1045" s="218"/>
      <c r="J1045" s="524" t="e">
        <f>I1046/H1046</f>
        <v>#REF!</v>
      </c>
    </row>
    <row r="1046" spans="1:10" s="68" customFormat="1" ht="13.5">
      <c r="A1046" s="646" t="s">
        <v>400</v>
      </c>
      <c r="B1046" s="483">
        <v>705</v>
      </c>
      <c r="C1046" s="155" t="s">
        <v>19</v>
      </c>
      <c r="D1046" s="155" t="s">
        <v>41</v>
      </c>
      <c r="E1046" s="371" t="s">
        <v>401</v>
      </c>
      <c r="F1046" s="372" t="s">
        <v>78</v>
      </c>
      <c r="G1046" s="155"/>
      <c r="H1046" s="546">
        <v>11293.3</v>
      </c>
      <c r="I1046" s="523" t="e">
        <f>#REF!</f>
        <v>#REF!</v>
      </c>
      <c r="J1046" s="429"/>
    </row>
    <row r="1047" spans="1:10" s="68" customFormat="1" ht="13.5">
      <c r="A1047" s="649" t="s">
        <v>335</v>
      </c>
      <c r="B1047" s="247">
        <v>705</v>
      </c>
      <c r="C1047" s="42" t="s">
        <v>19</v>
      </c>
      <c r="D1047" s="42" t="s">
        <v>41</v>
      </c>
      <c r="E1047" s="371" t="s">
        <v>401</v>
      </c>
      <c r="F1047" s="377" t="s">
        <v>187</v>
      </c>
      <c r="G1047" s="43"/>
      <c r="H1047" s="545">
        <v>7630</v>
      </c>
      <c r="I1047" s="215"/>
      <c r="J1047" s="429"/>
    </row>
    <row r="1048" spans="1:10" s="68" customFormat="1" ht="38.25">
      <c r="A1048" s="683" t="s">
        <v>355</v>
      </c>
      <c r="B1048" s="104">
        <v>705</v>
      </c>
      <c r="C1048" s="43" t="s">
        <v>19</v>
      </c>
      <c r="D1048" s="43" t="s">
        <v>41</v>
      </c>
      <c r="E1048" s="382" t="s">
        <v>401</v>
      </c>
      <c r="F1048" s="379" t="s">
        <v>187</v>
      </c>
      <c r="G1048" s="43" t="s">
        <v>356</v>
      </c>
      <c r="H1048" s="547">
        <v>7630</v>
      </c>
      <c r="I1048" s="215"/>
      <c r="J1048" s="429"/>
    </row>
    <row r="1049" spans="1:10" s="68" customFormat="1" ht="13.5">
      <c r="A1049" s="311" t="s">
        <v>96</v>
      </c>
      <c r="B1049" s="104">
        <v>705</v>
      </c>
      <c r="C1049" s="43" t="s">
        <v>19</v>
      </c>
      <c r="D1049" s="43" t="s">
        <v>41</v>
      </c>
      <c r="E1049" s="382" t="s">
        <v>401</v>
      </c>
      <c r="F1049" s="379" t="s">
        <v>187</v>
      </c>
      <c r="G1049" s="43" t="s">
        <v>97</v>
      </c>
      <c r="H1049" s="547">
        <v>7630</v>
      </c>
      <c r="I1049" s="215"/>
      <c r="J1049" s="429"/>
    </row>
    <row r="1050" spans="1:10" s="68" customFormat="1" ht="13.5">
      <c r="A1050" s="310" t="s">
        <v>188</v>
      </c>
      <c r="B1050" s="247">
        <v>705</v>
      </c>
      <c r="C1050" s="42" t="s">
        <v>19</v>
      </c>
      <c r="D1050" s="42" t="s">
        <v>41</v>
      </c>
      <c r="E1050" s="371" t="s">
        <v>401</v>
      </c>
      <c r="F1050" s="377" t="s">
        <v>189</v>
      </c>
      <c r="G1050" s="43"/>
      <c r="H1050" s="545">
        <v>185</v>
      </c>
      <c r="I1050" s="215"/>
      <c r="J1050" s="429"/>
    </row>
    <row r="1051" spans="1:10" s="23" customFormat="1" ht="13.5">
      <c r="A1051" s="648" t="s">
        <v>353</v>
      </c>
      <c r="B1051" s="104">
        <v>705</v>
      </c>
      <c r="C1051" s="43" t="s">
        <v>19</v>
      </c>
      <c r="D1051" s="43" t="s">
        <v>41</v>
      </c>
      <c r="E1051" s="382" t="s">
        <v>401</v>
      </c>
      <c r="F1051" s="379" t="s">
        <v>189</v>
      </c>
      <c r="G1051" s="43" t="s">
        <v>354</v>
      </c>
      <c r="H1051" s="547">
        <v>135</v>
      </c>
      <c r="I1051" s="215"/>
      <c r="J1051" s="425"/>
    </row>
    <row r="1052" spans="1:10" s="23" customFormat="1" ht="25.5">
      <c r="A1052" s="690" t="s">
        <v>98</v>
      </c>
      <c r="B1052" s="104">
        <v>705</v>
      </c>
      <c r="C1052" s="43" t="s">
        <v>19</v>
      </c>
      <c r="D1052" s="43" t="s">
        <v>41</v>
      </c>
      <c r="E1052" s="382" t="s">
        <v>401</v>
      </c>
      <c r="F1052" s="379" t="s">
        <v>189</v>
      </c>
      <c r="G1052" s="43" t="s">
        <v>99</v>
      </c>
      <c r="H1052" s="547">
        <v>135</v>
      </c>
      <c r="I1052" s="216"/>
      <c r="J1052" s="425"/>
    </row>
    <row r="1053" spans="1:10" s="23" customFormat="1" ht="12.75">
      <c r="A1053" s="1017" t="s">
        <v>357</v>
      </c>
      <c r="B1053" s="692">
        <v>705</v>
      </c>
      <c r="C1053" s="43" t="s">
        <v>19</v>
      </c>
      <c r="D1053" s="43" t="s">
        <v>41</v>
      </c>
      <c r="E1053" s="382" t="s">
        <v>401</v>
      </c>
      <c r="F1053" s="379" t="s">
        <v>189</v>
      </c>
      <c r="G1053" s="43" t="s">
        <v>358</v>
      </c>
      <c r="H1053" s="547">
        <v>50</v>
      </c>
      <c r="I1053" s="216"/>
      <c r="J1053" s="425"/>
    </row>
    <row r="1054" spans="1:10" s="41" customFormat="1" ht="12.75">
      <c r="A1054" s="689" t="s">
        <v>65</v>
      </c>
      <c r="B1054" s="104">
        <v>705</v>
      </c>
      <c r="C1054" s="43" t="s">
        <v>19</v>
      </c>
      <c r="D1054" s="43" t="s">
        <v>41</v>
      </c>
      <c r="E1054" s="382" t="s">
        <v>401</v>
      </c>
      <c r="F1054" s="379" t="s">
        <v>189</v>
      </c>
      <c r="G1054" s="43" t="s">
        <v>66</v>
      </c>
      <c r="H1054" s="547">
        <v>50</v>
      </c>
      <c r="I1054" s="216"/>
      <c r="J1054" s="603"/>
    </row>
    <row r="1055" spans="1:10" s="346" customFormat="1" ht="13.5">
      <c r="A1055" s="310" t="s">
        <v>131</v>
      </c>
      <c r="B1055" s="247">
        <v>705</v>
      </c>
      <c r="C1055" s="42" t="s">
        <v>19</v>
      </c>
      <c r="D1055" s="42" t="s">
        <v>41</v>
      </c>
      <c r="E1055" s="373" t="s">
        <v>403</v>
      </c>
      <c r="F1055" s="374" t="s">
        <v>78</v>
      </c>
      <c r="G1055" s="42"/>
      <c r="H1055" s="545">
        <v>3478.3</v>
      </c>
      <c r="I1055" s="400"/>
      <c r="J1055" s="430"/>
    </row>
    <row r="1056" spans="1:10" s="346" customFormat="1" ht="13.5">
      <c r="A1056" s="649" t="s">
        <v>335</v>
      </c>
      <c r="B1056" s="247">
        <v>705</v>
      </c>
      <c r="C1056" s="42" t="s">
        <v>19</v>
      </c>
      <c r="D1056" s="42" t="s">
        <v>41</v>
      </c>
      <c r="E1056" s="373" t="s">
        <v>403</v>
      </c>
      <c r="F1056" s="377" t="s">
        <v>187</v>
      </c>
      <c r="G1056" s="42"/>
      <c r="H1056" s="545">
        <v>2039.2</v>
      </c>
      <c r="I1056" s="400"/>
      <c r="J1056" s="430"/>
    </row>
    <row r="1057" spans="1:10" s="23" customFormat="1" ht="38.25">
      <c r="A1057" s="683" t="s">
        <v>355</v>
      </c>
      <c r="B1057" s="104">
        <v>705</v>
      </c>
      <c r="C1057" s="43" t="s">
        <v>19</v>
      </c>
      <c r="D1057" s="43" t="s">
        <v>41</v>
      </c>
      <c r="E1057" s="382" t="s">
        <v>403</v>
      </c>
      <c r="F1057" s="379" t="s">
        <v>187</v>
      </c>
      <c r="G1057" s="43" t="s">
        <v>356</v>
      </c>
      <c r="H1057" s="547">
        <v>2039.2</v>
      </c>
      <c r="I1057" s="400"/>
      <c r="J1057" s="425"/>
    </row>
    <row r="1058" spans="1:10" s="49" customFormat="1" ht="13.5">
      <c r="A1058" s="311" t="s">
        <v>96</v>
      </c>
      <c r="B1058" s="104">
        <v>705</v>
      </c>
      <c r="C1058" s="43" t="s">
        <v>19</v>
      </c>
      <c r="D1058" s="43" t="s">
        <v>41</v>
      </c>
      <c r="E1058" s="382" t="s">
        <v>403</v>
      </c>
      <c r="F1058" s="379" t="s">
        <v>187</v>
      </c>
      <c r="G1058" s="43" t="s">
        <v>97</v>
      </c>
      <c r="H1058" s="547">
        <v>2039.2</v>
      </c>
      <c r="I1058" s="216"/>
      <c r="J1058" s="429"/>
    </row>
    <row r="1059" spans="1:10" s="49" customFormat="1" ht="13.5">
      <c r="A1059" s="310" t="s">
        <v>188</v>
      </c>
      <c r="B1059" s="247">
        <v>705</v>
      </c>
      <c r="C1059" s="42" t="s">
        <v>19</v>
      </c>
      <c r="D1059" s="42" t="s">
        <v>41</v>
      </c>
      <c r="E1059" s="373" t="s">
        <v>403</v>
      </c>
      <c r="F1059" s="377" t="s">
        <v>189</v>
      </c>
      <c r="G1059" s="42"/>
      <c r="H1059" s="545">
        <v>716.6</v>
      </c>
      <c r="I1059" s="215"/>
      <c r="J1059" s="429"/>
    </row>
    <row r="1060" spans="1:10" s="23" customFormat="1" ht="13.5">
      <c r="A1060" s="648" t="s">
        <v>353</v>
      </c>
      <c r="B1060" s="104">
        <v>705</v>
      </c>
      <c r="C1060" s="43" t="s">
        <v>19</v>
      </c>
      <c r="D1060" s="43" t="s">
        <v>41</v>
      </c>
      <c r="E1060" s="382" t="s">
        <v>403</v>
      </c>
      <c r="F1060" s="379" t="s">
        <v>189</v>
      </c>
      <c r="G1060" s="43" t="s">
        <v>354</v>
      </c>
      <c r="H1060" s="547">
        <v>686.6</v>
      </c>
      <c r="I1060" s="215"/>
      <c r="J1060" s="425"/>
    </row>
    <row r="1061" spans="1:10" s="23" customFormat="1" ht="25.5">
      <c r="A1061" s="690" t="s">
        <v>98</v>
      </c>
      <c r="B1061" s="104">
        <v>705</v>
      </c>
      <c r="C1061" s="43" t="s">
        <v>19</v>
      </c>
      <c r="D1061" s="43" t="s">
        <v>41</v>
      </c>
      <c r="E1061" s="382" t="s">
        <v>403</v>
      </c>
      <c r="F1061" s="379" t="s">
        <v>189</v>
      </c>
      <c r="G1061" s="43" t="s">
        <v>99</v>
      </c>
      <c r="H1061" s="547">
        <v>686.6</v>
      </c>
      <c r="I1061" s="216"/>
      <c r="J1061" s="426"/>
    </row>
    <row r="1062" spans="1:10" s="23" customFormat="1" ht="12.75">
      <c r="A1062" s="688" t="s">
        <v>357</v>
      </c>
      <c r="B1062" s="692">
        <v>705</v>
      </c>
      <c r="C1062" s="43" t="s">
        <v>19</v>
      </c>
      <c r="D1062" s="43" t="s">
        <v>41</v>
      </c>
      <c r="E1062" s="382" t="s">
        <v>403</v>
      </c>
      <c r="F1062" s="379" t="s">
        <v>189</v>
      </c>
      <c r="G1062" s="43" t="s">
        <v>358</v>
      </c>
      <c r="H1062" s="547">
        <v>30</v>
      </c>
      <c r="I1062" s="222"/>
      <c r="J1062" s="426"/>
    </row>
    <row r="1063" spans="1:10" s="23" customFormat="1" ht="12.75">
      <c r="A1063" s="689" t="s">
        <v>65</v>
      </c>
      <c r="B1063" s="104">
        <v>705</v>
      </c>
      <c r="C1063" s="43" t="s">
        <v>19</v>
      </c>
      <c r="D1063" s="43" t="s">
        <v>41</v>
      </c>
      <c r="E1063" s="382" t="s">
        <v>403</v>
      </c>
      <c r="F1063" s="379" t="s">
        <v>189</v>
      </c>
      <c r="G1063" s="43" t="s">
        <v>66</v>
      </c>
      <c r="H1063" s="547">
        <v>30</v>
      </c>
      <c r="I1063" s="222"/>
      <c r="J1063" s="425"/>
    </row>
    <row r="1064" spans="1:10" s="23" customFormat="1" ht="13.5">
      <c r="A1064" s="310" t="s">
        <v>345</v>
      </c>
      <c r="B1064" s="247">
        <v>705</v>
      </c>
      <c r="C1064" s="42" t="s">
        <v>19</v>
      </c>
      <c r="D1064" s="42" t="s">
        <v>41</v>
      </c>
      <c r="E1064" s="373" t="s">
        <v>403</v>
      </c>
      <c r="F1064" s="377" t="s">
        <v>216</v>
      </c>
      <c r="G1064" s="43"/>
      <c r="H1064" s="545">
        <v>722.5</v>
      </c>
      <c r="I1064" s="216"/>
      <c r="J1064" s="425"/>
    </row>
    <row r="1065" spans="1:10" s="23" customFormat="1" ht="12.75">
      <c r="A1065" s="648" t="s">
        <v>353</v>
      </c>
      <c r="B1065" s="104">
        <v>705</v>
      </c>
      <c r="C1065" s="43" t="s">
        <v>19</v>
      </c>
      <c r="D1065" s="43" t="s">
        <v>41</v>
      </c>
      <c r="E1065" s="382" t="s">
        <v>403</v>
      </c>
      <c r="F1065" s="379" t="s">
        <v>216</v>
      </c>
      <c r="G1065" s="43" t="s">
        <v>354</v>
      </c>
      <c r="H1065" s="547">
        <v>722.5</v>
      </c>
      <c r="I1065" s="216"/>
      <c r="J1065" s="425"/>
    </row>
    <row r="1066" spans="1:10" s="76" customFormat="1" ht="26.25" thickBot="1">
      <c r="A1066" s="311" t="s">
        <v>98</v>
      </c>
      <c r="B1066" s="104">
        <v>705</v>
      </c>
      <c r="C1066" s="43" t="s">
        <v>19</v>
      </c>
      <c r="D1066" s="43" t="s">
        <v>41</v>
      </c>
      <c r="E1066" s="382" t="s">
        <v>403</v>
      </c>
      <c r="F1066" s="379" t="s">
        <v>216</v>
      </c>
      <c r="G1066" s="43" t="s">
        <v>99</v>
      </c>
      <c r="H1066" s="547">
        <v>722.5</v>
      </c>
      <c r="I1066" s="216"/>
      <c r="J1066" s="445"/>
    </row>
    <row r="1067" spans="1:10" s="73" customFormat="1" ht="27.75" thickBot="1">
      <c r="A1067" s="329" t="s">
        <v>146</v>
      </c>
      <c r="B1067" s="288">
        <v>705</v>
      </c>
      <c r="C1067" s="196" t="s">
        <v>19</v>
      </c>
      <c r="D1067" s="196" t="s">
        <v>41</v>
      </c>
      <c r="E1067" s="371" t="s">
        <v>222</v>
      </c>
      <c r="F1067" s="372" t="s">
        <v>78</v>
      </c>
      <c r="G1067" s="196"/>
      <c r="H1067" s="548">
        <v>344.1</v>
      </c>
      <c r="I1067" s="105"/>
      <c r="J1067" s="1046"/>
    </row>
    <row r="1068" spans="1:10" s="73" customFormat="1" ht="26.25" thickBot="1">
      <c r="A1068" s="315" t="s">
        <v>632</v>
      </c>
      <c r="B1068" s="288">
        <v>705</v>
      </c>
      <c r="C1068" s="196" t="s">
        <v>19</v>
      </c>
      <c r="D1068" s="196" t="s">
        <v>41</v>
      </c>
      <c r="E1068" s="371" t="s">
        <v>564</v>
      </c>
      <c r="F1068" s="372" t="s">
        <v>78</v>
      </c>
      <c r="G1068" s="196"/>
      <c r="H1068" s="551">
        <v>234.1</v>
      </c>
      <c r="I1068" s="107"/>
      <c r="J1068" s="610"/>
    </row>
    <row r="1069" spans="1:10" s="73" customFormat="1" ht="27.75" thickBot="1">
      <c r="A1069" s="329" t="s">
        <v>596</v>
      </c>
      <c r="B1069" s="199">
        <v>705</v>
      </c>
      <c r="C1069" s="82" t="s">
        <v>19</v>
      </c>
      <c r="D1069" s="82" t="s">
        <v>41</v>
      </c>
      <c r="E1069" s="373" t="s">
        <v>564</v>
      </c>
      <c r="F1069" s="374" t="s">
        <v>112</v>
      </c>
      <c r="G1069" s="82"/>
      <c r="H1069" s="548">
        <v>40.9</v>
      </c>
      <c r="I1069" s="264"/>
      <c r="J1069" s="610"/>
    </row>
    <row r="1070" spans="1:9" ht="38.25">
      <c r="A1070" s="683" t="s">
        <v>355</v>
      </c>
      <c r="B1070" s="195">
        <v>705</v>
      </c>
      <c r="C1070" s="83" t="s">
        <v>19</v>
      </c>
      <c r="D1070" s="83" t="s">
        <v>41</v>
      </c>
      <c r="E1070" s="382" t="s">
        <v>564</v>
      </c>
      <c r="F1070" s="379" t="s">
        <v>112</v>
      </c>
      <c r="G1070" s="83" t="s">
        <v>356</v>
      </c>
      <c r="H1070" s="552">
        <v>40.9</v>
      </c>
      <c r="I1070" s="609"/>
    </row>
    <row r="1071" spans="1:10" s="2" customFormat="1" ht="12.75">
      <c r="A1071" s="323" t="s">
        <v>96</v>
      </c>
      <c r="B1071" s="195">
        <v>705</v>
      </c>
      <c r="C1071" s="83" t="s">
        <v>19</v>
      </c>
      <c r="D1071" s="83" t="s">
        <v>41</v>
      </c>
      <c r="E1071" s="382" t="s">
        <v>564</v>
      </c>
      <c r="F1071" s="379" t="s">
        <v>112</v>
      </c>
      <c r="G1071" s="57" t="s">
        <v>97</v>
      </c>
      <c r="H1071" s="577">
        <v>40.9</v>
      </c>
      <c r="I1071" s="121"/>
      <c r="J1071" s="617"/>
    </row>
    <row r="1072" spans="1:9" ht="27">
      <c r="A1072" s="333" t="s">
        <v>602</v>
      </c>
      <c r="B1072" s="82" t="s">
        <v>105</v>
      </c>
      <c r="C1072" s="82" t="s">
        <v>19</v>
      </c>
      <c r="D1072" s="82" t="s">
        <v>41</v>
      </c>
      <c r="E1072" s="373" t="s">
        <v>564</v>
      </c>
      <c r="F1072" s="377" t="s">
        <v>114</v>
      </c>
      <c r="G1072" s="82"/>
      <c r="H1072" s="548">
        <v>193.2</v>
      </c>
      <c r="I1072" s="616"/>
    </row>
    <row r="1073" spans="1:10" s="79" customFormat="1" ht="12.75">
      <c r="A1073" s="683" t="s">
        <v>359</v>
      </c>
      <c r="B1073" s="200">
        <v>705</v>
      </c>
      <c r="C1073" s="83" t="s">
        <v>19</v>
      </c>
      <c r="D1073" s="83" t="s">
        <v>41</v>
      </c>
      <c r="E1073" s="382" t="s">
        <v>564</v>
      </c>
      <c r="F1073" s="379" t="s">
        <v>114</v>
      </c>
      <c r="G1073" s="83" t="s">
        <v>360</v>
      </c>
      <c r="H1073" s="552">
        <v>193.2</v>
      </c>
      <c r="I1073" s="121"/>
      <c r="J1073" s="121"/>
    </row>
    <row r="1074" spans="1:10" s="76" customFormat="1" ht="13.5">
      <c r="A1074" s="323" t="s">
        <v>100</v>
      </c>
      <c r="B1074" s="200">
        <v>705</v>
      </c>
      <c r="C1074" s="83" t="s">
        <v>19</v>
      </c>
      <c r="D1074" s="83" t="s">
        <v>41</v>
      </c>
      <c r="E1074" s="382" t="s">
        <v>564</v>
      </c>
      <c r="F1074" s="379" t="s">
        <v>114</v>
      </c>
      <c r="G1074" s="83" t="s">
        <v>101</v>
      </c>
      <c r="H1074" s="552">
        <v>193.2</v>
      </c>
      <c r="I1074" s="121"/>
      <c r="J1074" s="445"/>
    </row>
    <row r="1075" spans="1:10" s="76" customFormat="1" ht="13.5">
      <c r="A1075" s="329" t="s">
        <v>266</v>
      </c>
      <c r="B1075" s="199">
        <v>705</v>
      </c>
      <c r="C1075" s="82" t="s">
        <v>19</v>
      </c>
      <c r="D1075" s="82" t="s">
        <v>41</v>
      </c>
      <c r="E1075" s="373" t="s">
        <v>525</v>
      </c>
      <c r="F1075" s="374" t="s">
        <v>78</v>
      </c>
      <c r="G1075" s="196"/>
      <c r="H1075" s="548">
        <v>50</v>
      </c>
      <c r="I1075" s="105"/>
      <c r="J1075" s="445"/>
    </row>
    <row r="1076" spans="1:10" s="76" customFormat="1" ht="13.5">
      <c r="A1076" s="310" t="s">
        <v>337</v>
      </c>
      <c r="B1076" s="199">
        <v>705</v>
      </c>
      <c r="C1076" s="82" t="s">
        <v>19</v>
      </c>
      <c r="D1076" s="82" t="s">
        <v>41</v>
      </c>
      <c r="E1076" s="373" t="s">
        <v>525</v>
      </c>
      <c r="F1076" s="374" t="s">
        <v>222</v>
      </c>
      <c r="G1076" s="196"/>
      <c r="H1076" s="548">
        <v>50</v>
      </c>
      <c r="I1076" s="105"/>
      <c r="J1076" s="445"/>
    </row>
    <row r="1077" spans="1:10" s="79" customFormat="1" ht="12.75">
      <c r="A1077" s="648" t="s">
        <v>353</v>
      </c>
      <c r="B1077" s="200">
        <v>705</v>
      </c>
      <c r="C1077" s="83" t="s">
        <v>19</v>
      </c>
      <c r="D1077" s="83" t="s">
        <v>41</v>
      </c>
      <c r="E1077" s="382" t="s">
        <v>525</v>
      </c>
      <c r="F1077" s="385" t="s">
        <v>222</v>
      </c>
      <c r="G1077" s="83" t="s">
        <v>354</v>
      </c>
      <c r="H1077" s="564">
        <v>50</v>
      </c>
      <c r="I1077" s="105"/>
      <c r="J1077" s="445"/>
    </row>
    <row r="1078" spans="1:10" s="79" customFormat="1" ht="25.5">
      <c r="A1078" s="335" t="s">
        <v>98</v>
      </c>
      <c r="B1078" s="200">
        <v>705</v>
      </c>
      <c r="C1078" s="83" t="s">
        <v>19</v>
      </c>
      <c r="D1078" s="83" t="s">
        <v>41</v>
      </c>
      <c r="E1078" s="382" t="s">
        <v>525</v>
      </c>
      <c r="F1078" s="385" t="s">
        <v>222</v>
      </c>
      <c r="G1078" s="83" t="s">
        <v>99</v>
      </c>
      <c r="H1078" s="552">
        <v>50</v>
      </c>
      <c r="I1078" s="105"/>
      <c r="J1078" s="445"/>
    </row>
    <row r="1079" spans="1:10" s="79" customFormat="1" ht="13.5">
      <c r="A1079" s="336" t="s">
        <v>267</v>
      </c>
      <c r="B1079" s="199">
        <v>705</v>
      </c>
      <c r="C1079" s="82" t="s">
        <v>19</v>
      </c>
      <c r="D1079" s="82" t="s">
        <v>41</v>
      </c>
      <c r="E1079" s="373" t="s">
        <v>526</v>
      </c>
      <c r="F1079" s="374" t="s">
        <v>78</v>
      </c>
      <c r="G1079" s="82"/>
      <c r="H1079" s="548">
        <v>60</v>
      </c>
      <c r="I1079" s="105"/>
      <c r="J1079" s="445"/>
    </row>
    <row r="1080" spans="1:10" s="79" customFormat="1" ht="13.5">
      <c r="A1080" s="310" t="s">
        <v>337</v>
      </c>
      <c r="B1080" s="199">
        <v>705</v>
      </c>
      <c r="C1080" s="82" t="s">
        <v>19</v>
      </c>
      <c r="D1080" s="82" t="s">
        <v>41</v>
      </c>
      <c r="E1080" s="373" t="s">
        <v>526</v>
      </c>
      <c r="F1080" s="374" t="s">
        <v>222</v>
      </c>
      <c r="G1080" s="82"/>
      <c r="H1080" s="548">
        <v>60</v>
      </c>
      <c r="I1080" s="105"/>
      <c r="J1080" s="445"/>
    </row>
    <row r="1081" spans="1:10" s="76" customFormat="1" ht="38.25">
      <c r="A1081" s="683" t="s">
        <v>355</v>
      </c>
      <c r="B1081" s="200">
        <v>705</v>
      </c>
      <c r="C1081" s="83" t="s">
        <v>19</v>
      </c>
      <c r="D1081" s="83" t="s">
        <v>41</v>
      </c>
      <c r="E1081" s="378" t="s">
        <v>526</v>
      </c>
      <c r="F1081" s="385" t="s">
        <v>222</v>
      </c>
      <c r="G1081" s="83" t="s">
        <v>356</v>
      </c>
      <c r="H1081" s="552">
        <v>15.5</v>
      </c>
      <c r="I1081" s="105"/>
      <c r="J1081" s="445"/>
    </row>
    <row r="1082" spans="1:10" s="76" customFormat="1" ht="13.5">
      <c r="A1082" s="311" t="s">
        <v>96</v>
      </c>
      <c r="B1082" s="200">
        <v>705</v>
      </c>
      <c r="C1082" s="83" t="s">
        <v>19</v>
      </c>
      <c r="D1082" s="83" t="s">
        <v>41</v>
      </c>
      <c r="E1082" s="378" t="s">
        <v>526</v>
      </c>
      <c r="F1082" s="385" t="s">
        <v>222</v>
      </c>
      <c r="G1082" s="83" t="s">
        <v>97</v>
      </c>
      <c r="H1082" s="552">
        <v>15.5</v>
      </c>
      <c r="I1082" s="105"/>
      <c r="J1082" s="445"/>
    </row>
    <row r="1083" spans="1:10" s="79" customFormat="1" ht="13.5">
      <c r="A1083" s="648" t="s">
        <v>353</v>
      </c>
      <c r="B1083" s="200">
        <v>705</v>
      </c>
      <c r="C1083" s="83" t="s">
        <v>19</v>
      </c>
      <c r="D1083" s="83" t="s">
        <v>41</v>
      </c>
      <c r="E1083" s="378" t="s">
        <v>526</v>
      </c>
      <c r="F1083" s="385" t="s">
        <v>222</v>
      </c>
      <c r="G1083" s="83" t="s">
        <v>354</v>
      </c>
      <c r="H1083" s="552">
        <v>37.5</v>
      </c>
      <c r="I1083" s="105"/>
      <c r="J1083" s="462"/>
    </row>
    <row r="1084" spans="1:10" ht="25.5">
      <c r="A1084" s="311" t="s">
        <v>98</v>
      </c>
      <c r="B1084" s="200">
        <v>705</v>
      </c>
      <c r="C1084" s="83" t="s">
        <v>19</v>
      </c>
      <c r="D1084" s="83" t="s">
        <v>41</v>
      </c>
      <c r="E1084" s="378" t="s">
        <v>526</v>
      </c>
      <c r="F1084" s="385" t="s">
        <v>222</v>
      </c>
      <c r="G1084" s="83" t="s">
        <v>99</v>
      </c>
      <c r="H1084" s="552">
        <v>37.5</v>
      </c>
      <c r="I1084" s="197"/>
      <c r="J1084" s="118"/>
    </row>
    <row r="1085" spans="1:10" ht="15">
      <c r="A1085" s="688" t="s">
        <v>357</v>
      </c>
      <c r="B1085" s="692">
        <v>705</v>
      </c>
      <c r="C1085" s="43" t="s">
        <v>19</v>
      </c>
      <c r="D1085" s="43" t="s">
        <v>41</v>
      </c>
      <c r="E1085" s="378" t="s">
        <v>526</v>
      </c>
      <c r="F1085" s="385" t="s">
        <v>222</v>
      </c>
      <c r="G1085" s="43" t="s">
        <v>358</v>
      </c>
      <c r="H1085" s="552">
        <v>7</v>
      </c>
      <c r="I1085" s="1086"/>
      <c r="J1085" s="118"/>
    </row>
    <row r="1086" spans="1:10" ht="15">
      <c r="A1086" s="689" t="s">
        <v>65</v>
      </c>
      <c r="B1086" s="104">
        <v>705</v>
      </c>
      <c r="C1086" s="43" t="s">
        <v>19</v>
      </c>
      <c r="D1086" s="43" t="s">
        <v>41</v>
      </c>
      <c r="E1086" s="378" t="s">
        <v>526</v>
      </c>
      <c r="F1086" s="385" t="s">
        <v>222</v>
      </c>
      <c r="G1086" s="43" t="s">
        <v>66</v>
      </c>
      <c r="H1086" s="552">
        <v>7</v>
      </c>
      <c r="I1086" s="1086"/>
      <c r="J1086" s="118"/>
    </row>
    <row r="1087" spans="1:10" s="97" customFormat="1" ht="38.25">
      <c r="A1087" s="522" t="s">
        <v>529</v>
      </c>
      <c r="B1087" s="199">
        <v>705</v>
      </c>
      <c r="C1087" s="82" t="s">
        <v>19</v>
      </c>
      <c r="D1087" s="82" t="s">
        <v>41</v>
      </c>
      <c r="E1087" s="373" t="s">
        <v>265</v>
      </c>
      <c r="F1087" s="374" t="s">
        <v>78</v>
      </c>
      <c r="G1087" s="83"/>
      <c r="H1087" s="548">
        <v>8</v>
      </c>
      <c r="I1087" s="107"/>
      <c r="J1087" s="177"/>
    </row>
    <row r="1088" spans="1:10" s="97" customFormat="1" ht="54">
      <c r="A1088" s="314" t="s">
        <v>225</v>
      </c>
      <c r="B1088" s="199">
        <v>705</v>
      </c>
      <c r="C1088" s="82" t="s">
        <v>19</v>
      </c>
      <c r="D1088" s="82" t="s">
        <v>41</v>
      </c>
      <c r="E1088" s="373" t="s">
        <v>558</v>
      </c>
      <c r="F1088" s="374" t="s">
        <v>78</v>
      </c>
      <c r="G1088" s="82"/>
      <c r="H1088" s="548">
        <v>8</v>
      </c>
      <c r="I1088" s="209"/>
      <c r="J1088" s="177"/>
    </row>
    <row r="1089" spans="1:10" s="97" customFormat="1" ht="13.5">
      <c r="A1089" s="310" t="s">
        <v>337</v>
      </c>
      <c r="B1089" s="199">
        <v>705</v>
      </c>
      <c r="C1089" s="82" t="s">
        <v>19</v>
      </c>
      <c r="D1089" s="82" t="s">
        <v>41</v>
      </c>
      <c r="E1089" s="373" t="s">
        <v>558</v>
      </c>
      <c r="F1089" s="374" t="s">
        <v>222</v>
      </c>
      <c r="G1089" s="82"/>
      <c r="H1089" s="548">
        <v>8</v>
      </c>
      <c r="I1089" s="209"/>
      <c r="J1089" s="177"/>
    </row>
    <row r="1090" spans="1:10" s="97" customFormat="1" ht="12.75">
      <c r="A1090" s="648" t="s">
        <v>353</v>
      </c>
      <c r="B1090" s="200">
        <v>705</v>
      </c>
      <c r="C1090" s="83" t="s">
        <v>19</v>
      </c>
      <c r="D1090" s="83" t="s">
        <v>41</v>
      </c>
      <c r="E1090" s="378" t="s">
        <v>558</v>
      </c>
      <c r="F1090" s="379" t="s">
        <v>222</v>
      </c>
      <c r="G1090" s="83" t="s">
        <v>354</v>
      </c>
      <c r="H1090" s="552">
        <v>8</v>
      </c>
      <c r="I1090" s="209"/>
      <c r="J1090" s="177"/>
    </row>
    <row r="1091" spans="1:10" s="79" customFormat="1" ht="25.5">
      <c r="A1091" s="311" t="s">
        <v>98</v>
      </c>
      <c r="B1091" s="200">
        <v>705</v>
      </c>
      <c r="C1091" s="83" t="s">
        <v>19</v>
      </c>
      <c r="D1091" s="83" t="s">
        <v>41</v>
      </c>
      <c r="E1091" s="378" t="s">
        <v>558</v>
      </c>
      <c r="F1091" s="379" t="s">
        <v>222</v>
      </c>
      <c r="G1091" s="83" t="s">
        <v>99</v>
      </c>
      <c r="H1091" s="552">
        <v>8</v>
      </c>
      <c r="I1091" s="209"/>
      <c r="J1091" s="453"/>
    </row>
    <row r="1092" spans="1:10" s="76" customFormat="1" ht="15">
      <c r="A1092" s="318" t="s">
        <v>52</v>
      </c>
      <c r="B1092" s="184" t="s">
        <v>105</v>
      </c>
      <c r="C1092" s="181" t="s">
        <v>40</v>
      </c>
      <c r="D1092" s="181"/>
      <c r="E1092" s="1178"/>
      <c r="F1092" s="1179"/>
      <c r="G1092" s="60"/>
      <c r="H1092" s="556">
        <v>28692.246700000003</v>
      </c>
      <c r="I1092" s="261"/>
      <c r="J1092" s="463"/>
    </row>
    <row r="1093" spans="1:10" s="90" customFormat="1" ht="14.25">
      <c r="A1093" s="340" t="s">
        <v>24</v>
      </c>
      <c r="B1093" s="265" t="s">
        <v>105</v>
      </c>
      <c r="C1093" s="266" t="s">
        <v>40</v>
      </c>
      <c r="D1093" s="289" t="s">
        <v>35</v>
      </c>
      <c r="E1093" s="1208"/>
      <c r="F1093" s="1209"/>
      <c r="G1093" s="266"/>
      <c r="H1093" s="566">
        <v>28692.246700000003</v>
      </c>
      <c r="I1093" s="262"/>
      <c r="J1093" s="750"/>
    </row>
    <row r="1094" spans="1:10" s="90" customFormat="1" ht="25.5">
      <c r="A1094" s="747" t="s">
        <v>292</v>
      </c>
      <c r="B1094" s="183" t="s">
        <v>105</v>
      </c>
      <c r="C1094" s="82" t="s">
        <v>40</v>
      </c>
      <c r="D1094" s="82" t="s">
        <v>35</v>
      </c>
      <c r="E1094" s="373" t="s">
        <v>498</v>
      </c>
      <c r="F1094" s="372" t="s">
        <v>78</v>
      </c>
      <c r="G1094" s="746"/>
      <c r="H1094" s="748">
        <v>168.2967</v>
      </c>
      <c r="I1094" s="749"/>
      <c r="J1094" s="750"/>
    </row>
    <row r="1095" spans="1:10" s="79" customFormat="1" ht="14.25">
      <c r="A1095" s="290" t="s">
        <v>499</v>
      </c>
      <c r="B1095" s="183" t="s">
        <v>105</v>
      </c>
      <c r="C1095" s="82" t="s">
        <v>40</v>
      </c>
      <c r="D1095" s="82" t="s">
        <v>35</v>
      </c>
      <c r="E1095" s="373" t="s">
        <v>497</v>
      </c>
      <c r="F1095" s="372" t="s">
        <v>78</v>
      </c>
      <c r="G1095" s="746"/>
      <c r="H1095" s="748">
        <v>168.2967</v>
      </c>
      <c r="I1095" s="749"/>
      <c r="J1095" s="445"/>
    </row>
    <row r="1096" spans="1:10" s="79" customFormat="1" ht="13.5">
      <c r="A1096" s="619" t="s">
        <v>595</v>
      </c>
      <c r="B1096" s="82" t="s">
        <v>105</v>
      </c>
      <c r="C1096" s="82" t="s">
        <v>40</v>
      </c>
      <c r="D1096" s="82" t="s">
        <v>35</v>
      </c>
      <c r="E1096" s="373" t="s">
        <v>497</v>
      </c>
      <c r="F1096" s="374" t="s">
        <v>127</v>
      </c>
      <c r="G1096" s="82"/>
      <c r="H1096" s="548">
        <v>76</v>
      </c>
      <c r="I1096" s="105"/>
      <c r="J1096" s="445"/>
    </row>
    <row r="1097" spans="1:10" s="79" customFormat="1" ht="12.75">
      <c r="A1097" s="687" t="s">
        <v>353</v>
      </c>
      <c r="B1097" s="83" t="s">
        <v>105</v>
      </c>
      <c r="C1097" s="83" t="s">
        <v>40</v>
      </c>
      <c r="D1097" s="83" t="s">
        <v>35</v>
      </c>
      <c r="E1097" s="382" t="s">
        <v>497</v>
      </c>
      <c r="F1097" s="379" t="s">
        <v>127</v>
      </c>
      <c r="G1097" s="83" t="s">
        <v>354</v>
      </c>
      <c r="H1097" s="552">
        <v>76</v>
      </c>
      <c r="I1097" s="105"/>
      <c r="J1097" s="445"/>
    </row>
    <row r="1098" spans="1:10" s="76" customFormat="1" ht="25.5">
      <c r="A1098" s="311" t="s">
        <v>98</v>
      </c>
      <c r="B1098" s="83" t="s">
        <v>105</v>
      </c>
      <c r="C1098" s="83" t="s">
        <v>40</v>
      </c>
      <c r="D1098" s="83" t="s">
        <v>35</v>
      </c>
      <c r="E1098" s="382" t="s">
        <v>497</v>
      </c>
      <c r="F1098" s="379" t="s">
        <v>127</v>
      </c>
      <c r="G1098" s="83" t="s">
        <v>99</v>
      </c>
      <c r="H1098" s="552">
        <v>76</v>
      </c>
      <c r="I1098" s="105"/>
      <c r="J1098" s="463"/>
    </row>
    <row r="1099" spans="1:10" s="76" customFormat="1" ht="14.25">
      <c r="A1099" s="649" t="s">
        <v>630</v>
      </c>
      <c r="B1099" s="183" t="s">
        <v>105</v>
      </c>
      <c r="C1099" s="82" t="s">
        <v>40</v>
      </c>
      <c r="D1099" s="82" t="s">
        <v>35</v>
      </c>
      <c r="E1099" s="373" t="s">
        <v>497</v>
      </c>
      <c r="F1099" s="532" t="s">
        <v>210</v>
      </c>
      <c r="G1099" s="82"/>
      <c r="H1099" s="548">
        <v>0.7</v>
      </c>
      <c r="I1099" s="262"/>
      <c r="J1099" s="463"/>
    </row>
    <row r="1100" spans="1:10" s="76" customFormat="1" ht="14.25">
      <c r="A1100" s="687" t="s">
        <v>353</v>
      </c>
      <c r="B1100" s="182" t="s">
        <v>105</v>
      </c>
      <c r="C1100" s="83" t="s">
        <v>40</v>
      </c>
      <c r="D1100" s="83" t="s">
        <v>35</v>
      </c>
      <c r="E1100" s="382" t="s">
        <v>497</v>
      </c>
      <c r="F1100" s="391" t="s">
        <v>210</v>
      </c>
      <c r="G1100" s="83" t="s">
        <v>354</v>
      </c>
      <c r="H1100" s="552">
        <v>0.7</v>
      </c>
      <c r="I1100" s="262"/>
      <c r="J1100" s="463"/>
    </row>
    <row r="1101" spans="1:10" s="76" customFormat="1" ht="25.5">
      <c r="A1101" s="311" t="s">
        <v>98</v>
      </c>
      <c r="B1101" s="182" t="s">
        <v>105</v>
      </c>
      <c r="C1101" s="83" t="s">
        <v>40</v>
      </c>
      <c r="D1101" s="83" t="s">
        <v>35</v>
      </c>
      <c r="E1101" s="382" t="s">
        <v>497</v>
      </c>
      <c r="F1101" s="391" t="s">
        <v>210</v>
      </c>
      <c r="G1101" s="83" t="s">
        <v>99</v>
      </c>
      <c r="H1101" s="552">
        <v>0.7</v>
      </c>
      <c r="I1101" s="262"/>
      <c r="J1101" s="463"/>
    </row>
    <row r="1102" spans="1:10" s="76" customFormat="1" ht="14.25">
      <c r="A1102" s="310" t="s">
        <v>628</v>
      </c>
      <c r="B1102" s="183" t="s">
        <v>105</v>
      </c>
      <c r="C1102" s="82" t="s">
        <v>40</v>
      </c>
      <c r="D1102" s="82" t="s">
        <v>35</v>
      </c>
      <c r="E1102" s="373" t="s">
        <v>497</v>
      </c>
      <c r="F1102" s="532" t="s">
        <v>206</v>
      </c>
      <c r="G1102" s="82"/>
      <c r="H1102" s="548">
        <v>3.2967</v>
      </c>
      <c r="I1102" s="262"/>
      <c r="J1102" s="463"/>
    </row>
    <row r="1103" spans="1:10" s="76" customFormat="1" ht="14.25">
      <c r="A1103" s="687" t="s">
        <v>353</v>
      </c>
      <c r="B1103" s="182" t="s">
        <v>105</v>
      </c>
      <c r="C1103" s="83" t="s">
        <v>40</v>
      </c>
      <c r="D1103" s="83" t="s">
        <v>35</v>
      </c>
      <c r="E1103" s="382" t="s">
        <v>497</v>
      </c>
      <c r="F1103" s="391" t="s">
        <v>206</v>
      </c>
      <c r="G1103" s="83" t="s">
        <v>354</v>
      </c>
      <c r="H1103" s="552">
        <v>3.2967</v>
      </c>
      <c r="I1103" s="262"/>
      <c r="J1103" s="463"/>
    </row>
    <row r="1104" spans="1:10" s="76" customFormat="1" ht="25.5">
      <c r="A1104" s="311" t="s">
        <v>98</v>
      </c>
      <c r="B1104" s="182" t="s">
        <v>105</v>
      </c>
      <c r="C1104" s="83" t="s">
        <v>40</v>
      </c>
      <c r="D1104" s="83" t="s">
        <v>35</v>
      </c>
      <c r="E1104" s="382" t="s">
        <v>497</v>
      </c>
      <c r="F1104" s="391" t="s">
        <v>206</v>
      </c>
      <c r="G1104" s="83" t="s">
        <v>99</v>
      </c>
      <c r="H1104" s="552">
        <v>3.2967</v>
      </c>
      <c r="I1104" s="262"/>
      <c r="J1104" s="463"/>
    </row>
    <row r="1105" spans="1:10" s="76" customFormat="1" ht="14.25">
      <c r="A1105" s="290" t="s">
        <v>629</v>
      </c>
      <c r="B1105" s="183" t="s">
        <v>105</v>
      </c>
      <c r="C1105" s="82" t="s">
        <v>40</v>
      </c>
      <c r="D1105" s="82" t="s">
        <v>35</v>
      </c>
      <c r="E1105" s="373" t="s">
        <v>497</v>
      </c>
      <c r="F1105" s="374" t="s">
        <v>152</v>
      </c>
      <c r="G1105" s="82"/>
      <c r="H1105" s="548">
        <v>88.3</v>
      </c>
      <c r="I1105" s="262"/>
      <c r="J1105" s="463"/>
    </row>
    <row r="1106" spans="1:10" s="76" customFormat="1" ht="14.25">
      <c r="A1106" s="648" t="s">
        <v>353</v>
      </c>
      <c r="B1106" s="182" t="s">
        <v>105</v>
      </c>
      <c r="C1106" s="83" t="s">
        <v>40</v>
      </c>
      <c r="D1106" s="83" t="s">
        <v>35</v>
      </c>
      <c r="E1106" s="382" t="s">
        <v>497</v>
      </c>
      <c r="F1106" s="379" t="s">
        <v>152</v>
      </c>
      <c r="G1106" s="83" t="s">
        <v>354</v>
      </c>
      <c r="H1106" s="552">
        <v>88.3</v>
      </c>
      <c r="I1106" s="262"/>
      <c r="J1106" s="463"/>
    </row>
    <row r="1107" spans="1:10" s="76" customFormat="1" ht="25.5">
      <c r="A1107" s="311" t="s">
        <v>98</v>
      </c>
      <c r="B1107" s="182" t="s">
        <v>105</v>
      </c>
      <c r="C1107" s="83" t="s">
        <v>40</v>
      </c>
      <c r="D1107" s="83" t="s">
        <v>35</v>
      </c>
      <c r="E1107" s="382" t="s">
        <v>497</v>
      </c>
      <c r="F1107" s="379" t="s">
        <v>152</v>
      </c>
      <c r="G1107" s="83" t="s">
        <v>99</v>
      </c>
      <c r="H1107" s="552">
        <v>88.3</v>
      </c>
      <c r="I1107" s="262"/>
      <c r="J1107" s="463"/>
    </row>
    <row r="1108" spans="1:10" s="76" customFormat="1" ht="38.25">
      <c r="A1108" s="513" t="s">
        <v>203</v>
      </c>
      <c r="B1108" s="155" t="s">
        <v>105</v>
      </c>
      <c r="C1108" s="155" t="s">
        <v>40</v>
      </c>
      <c r="D1108" s="155" t="s">
        <v>35</v>
      </c>
      <c r="E1108" s="371" t="s">
        <v>119</v>
      </c>
      <c r="F1108" s="372" t="s">
        <v>78</v>
      </c>
      <c r="G1108" s="83"/>
      <c r="H1108" s="551">
        <v>168</v>
      </c>
      <c r="I1108" s="262"/>
      <c r="J1108" s="463"/>
    </row>
    <row r="1109" spans="1:10" s="76" customFormat="1" ht="14.25">
      <c r="A1109" s="405" t="s">
        <v>643</v>
      </c>
      <c r="B1109" s="183" t="s">
        <v>105</v>
      </c>
      <c r="C1109" s="82" t="s">
        <v>40</v>
      </c>
      <c r="D1109" s="82" t="s">
        <v>35</v>
      </c>
      <c r="E1109" s="373" t="s">
        <v>422</v>
      </c>
      <c r="F1109" s="374" t="s">
        <v>78</v>
      </c>
      <c r="G1109" s="82"/>
      <c r="H1109" s="548">
        <v>168</v>
      </c>
      <c r="I1109" s="262"/>
      <c r="J1109" s="463"/>
    </row>
    <row r="1110" spans="1:10" s="76" customFormat="1" ht="14.25">
      <c r="A1110" s="676" t="s">
        <v>337</v>
      </c>
      <c r="B1110" s="182" t="s">
        <v>105</v>
      </c>
      <c r="C1110" s="83" t="s">
        <v>40</v>
      </c>
      <c r="D1110" s="83" t="s">
        <v>35</v>
      </c>
      <c r="E1110" s="373" t="s">
        <v>422</v>
      </c>
      <c r="F1110" s="374" t="s">
        <v>222</v>
      </c>
      <c r="G1110" s="82"/>
      <c r="H1110" s="548">
        <v>168</v>
      </c>
      <c r="I1110" s="262"/>
      <c r="J1110" s="463"/>
    </row>
    <row r="1111" spans="1:10" s="76" customFormat="1" ht="14.25">
      <c r="A1111" s="800" t="s">
        <v>353</v>
      </c>
      <c r="B1111" s="182" t="s">
        <v>105</v>
      </c>
      <c r="C1111" s="83" t="s">
        <v>40</v>
      </c>
      <c r="D1111" s="83" t="s">
        <v>35</v>
      </c>
      <c r="E1111" s="378" t="s">
        <v>422</v>
      </c>
      <c r="F1111" s="385" t="s">
        <v>222</v>
      </c>
      <c r="G1111" s="83" t="s">
        <v>354</v>
      </c>
      <c r="H1111" s="552">
        <v>168</v>
      </c>
      <c r="I1111" s="262"/>
      <c r="J1111" s="463"/>
    </row>
    <row r="1112" spans="1:10" s="76" customFormat="1" ht="25.5">
      <c r="A1112" s="311" t="s">
        <v>98</v>
      </c>
      <c r="B1112" s="43" t="s">
        <v>90</v>
      </c>
      <c r="C1112" s="83" t="s">
        <v>40</v>
      </c>
      <c r="D1112" s="83" t="s">
        <v>35</v>
      </c>
      <c r="E1112" s="378" t="s">
        <v>422</v>
      </c>
      <c r="F1112" s="385" t="s">
        <v>222</v>
      </c>
      <c r="G1112" s="43" t="s">
        <v>99</v>
      </c>
      <c r="H1112" s="552">
        <v>168</v>
      </c>
      <c r="I1112" s="262"/>
      <c r="J1112" s="463"/>
    </row>
    <row r="1113" spans="1:10" s="76" customFormat="1" ht="38.25">
      <c r="A1113" s="315" t="s">
        <v>186</v>
      </c>
      <c r="B1113" s="404">
        <v>705</v>
      </c>
      <c r="C1113" s="196" t="s">
        <v>40</v>
      </c>
      <c r="D1113" s="196" t="s">
        <v>35</v>
      </c>
      <c r="E1113" s="375" t="s">
        <v>265</v>
      </c>
      <c r="F1113" s="176" t="s">
        <v>78</v>
      </c>
      <c r="G1113" s="83"/>
      <c r="H1113" s="551">
        <v>8</v>
      </c>
      <c r="I1113" s="262"/>
      <c r="J1113" s="463"/>
    </row>
    <row r="1114" spans="1:10" s="76" customFormat="1" ht="27">
      <c r="A1114" s="625" t="s">
        <v>286</v>
      </c>
      <c r="B1114" s="205">
        <v>705</v>
      </c>
      <c r="C1114" s="82" t="s">
        <v>40</v>
      </c>
      <c r="D1114" s="82" t="s">
        <v>35</v>
      </c>
      <c r="E1114" s="376" t="s">
        <v>501</v>
      </c>
      <c r="F1114" s="377" t="s">
        <v>78</v>
      </c>
      <c r="G1114" s="82"/>
      <c r="H1114" s="548">
        <v>8</v>
      </c>
      <c r="I1114" s="262"/>
      <c r="J1114" s="463"/>
    </row>
    <row r="1115" spans="1:10" s="76" customFormat="1" ht="27">
      <c r="A1115" s="531" t="s">
        <v>502</v>
      </c>
      <c r="B1115" s="205">
        <v>705</v>
      </c>
      <c r="C1115" s="82" t="s">
        <v>40</v>
      </c>
      <c r="D1115" s="82" t="s">
        <v>35</v>
      </c>
      <c r="E1115" s="376" t="s">
        <v>500</v>
      </c>
      <c r="F1115" s="532" t="s">
        <v>78</v>
      </c>
      <c r="G1115" s="82"/>
      <c r="H1115" s="548">
        <v>8</v>
      </c>
      <c r="I1115" s="262"/>
      <c r="J1115" s="463"/>
    </row>
    <row r="1116" spans="1:10" s="76" customFormat="1" ht="14.25">
      <c r="A1116" s="310" t="s">
        <v>337</v>
      </c>
      <c r="B1116" s="205">
        <v>705</v>
      </c>
      <c r="C1116" s="82" t="s">
        <v>40</v>
      </c>
      <c r="D1116" s="82" t="s">
        <v>35</v>
      </c>
      <c r="E1116" s="376" t="s">
        <v>500</v>
      </c>
      <c r="F1116" s="532" t="s">
        <v>222</v>
      </c>
      <c r="G1116" s="82"/>
      <c r="H1116" s="548">
        <v>8</v>
      </c>
      <c r="I1116" s="262"/>
      <c r="J1116" s="463"/>
    </row>
    <row r="1117" spans="1:10" s="76" customFormat="1" ht="14.25">
      <c r="A1117" s="648" t="s">
        <v>353</v>
      </c>
      <c r="B1117" s="101">
        <v>705</v>
      </c>
      <c r="C1117" s="83" t="s">
        <v>40</v>
      </c>
      <c r="D1117" s="83" t="s">
        <v>35</v>
      </c>
      <c r="E1117" s="378" t="s">
        <v>500</v>
      </c>
      <c r="F1117" s="391" t="s">
        <v>222</v>
      </c>
      <c r="G1117" s="83" t="s">
        <v>354</v>
      </c>
      <c r="H1117" s="552">
        <v>8</v>
      </c>
      <c r="I1117" s="262"/>
      <c r="J1117" s="463"/>
    </row>
    <row r="1118" spans="1:10" s="76" customFormat="1" ht="25.5">
      <c r="A1118" s="311" t="s">
        <v>98</v>
      </c>
      <c r="B1118" s="101">
        <v>705</v>
      </c>
      <c r="C1118" s="83" t="s">
        <v>40</v>
      </c>
      <c r="D1118" s="83" t="s">
        <v>35</v>
      </c>
      <c r="E1118" s="378" t="s">
        <v>500</v>
      </c>
      <c r="F1118" s="391" t="s">
        <v>222</v>
      </c>
      <c r="G1118" s="83" t="s">
        <v>99</v>
      </c>
      <c r="H1118" s="552">
        <v>8</v>
      </c>
      <c r="I1118" s="262"/>
      <c r="J1118" s="463"/>
    </row>
    <row r="1119" spans="1:10" s="76" customFormat="1" ht="25.5">
      <c r="A1119" s="339" t="s">
        <v>209</v>
      </c>
      <c r="B1119" s="414" t="s">
        <v>105</v>
      </c>
      <c r="C1119" s="196" t="s">
        <v>40</v>
      </c>
      <c r="D1119" s="196" t="s">
        <v>35</v>
      </c>
      <c r="E1119" s="375" t="s">
        <v>167</v>
      </c>
      <c r="F1119" s="176" t="s">
        <v>78</v>
      </c>
      <c r="G1119" s="176"/>
      <c r="H1119" s="551">
        <v>28301.950000000004</v>
      </c>
      <c r="I1119" s="262"/>
      <c r="J1119" s="463"/>
    </row>
    <row r="1120" spans="1:10" s="76" customFormat="1" ht="14.25">
      <c r="A1120" s="339" t="s">
        <v>503</v>
      </c>
      <c r="B1120" s="167" t="s">
        <v>105</v>
      </c>
      <c r="C1120" s="167" t="s">
        <v>40</v>
      </c>
      <c r="D1120" s="167" t="s">
        <v>35</v>
      </c>
      <c r="E1120" s="375" t="s">
        <v>505</v>
      </c>
      <c r="F1120" s="176" t="s">
        <v>78</v>
      </c>
      <c r="G1120" s="176"/>
      <c r="H1120" s="551">
        <v>27082.450000000004</v>
      </c>
      <c r="I1120" s="262"/>
      <c r="J1120" s="463"/>
    </row>
    <row r="1121" spans="1:10" s="76" customFormat="1" ht="14.25">
      <c r="A1121" s="515" t="s">
        <v>126</v>
      </c>
      <c r="B1121" s="167" t="s">
        <v>105</v>
      </c>
      <c r="C1121" s="167" t="s">
        <v>40</v>
      </c>
      <c r="D1121" s="167" t="s">
        <v>35</v>
      </c>
      <c r="E1121" s="371" t="s">
        <v>504</v>
      </c>
      <c r="F1121" s="372" t="s">
        <v>78</v>
      </c>
      <c r="G1121" s="176"/>
      <c r="H1121" s="551">
        <v>10003.25</v>
      </c>
      <c r="I1121" s="262"/>
      <c r="J1121" s="463"/>
    </row>
    <row r="1122" spans="1:10" s="76" customFormat="1" ht="14.25">
      <c r="A1122" s="310" t="s">
        <v>337</v>
      </c>
      <c r="B1122" s="167" t="s">
        <v>105</v>
      </c>
      <c r="C1122" s="167" t="s">
        <v>40</v>
      </c>
      <c r="D1122" s="167" t="s">
        <v>35</v>
      </c>
      <c r="E1122" s="371" t="s">
        <v>504</v>
      </c>
      <c r="F1122" s="372" t="s">
        <v>222</v>
      </c>
      <c r="G1122" s="167"/>
      <c r="H1122" s="551">
        <v>8567.35</v>
      </c>
      <c r="I1122" s="262"/>
      <c r="J1122" s="463"/>
    </row>
    <row r="1123" spans="1:10" s="76" customFormat="1" ht="38.25">
      <c r="A1123" s="683" t="s">
        <v>355</v>
      </c>
      <c r="B1123" s="57" t="s">
        <v>105</v>
      </c>
      <c r="C1123" s="83" t="s">
        <v>40</v>
      </c>
      <c r="D1123" s="83" t="s">
        <v>35</v>
      </c>
      <c r="E1123" s="382" t="s">
        <v>504</v>
      </c>
      <c r="F1123" s="385" t="s">
        <v>222</v>
      </c>
      <c r="G1123" s="57" t="s">
        <v>356</v>
      </c>
      <c r="H1123" s="552">
        <v>7875.35</v>
      </c>
      <c r="I1123" s="262"/>
      <c r="J1123" s="463"/>
    </row>
    <row r="1124" spans="1:10" s="76" customFormat="1" ht="14.25">
      <c r="A1124" s="321" t="s">
        <v>121</v>
      </c>
      <c r="B1124" s="55" t="s">
        <v>105</v>
      </c>
      <c r="C1124" s="83" t="s">
        <v>40</v>
      </c>
      <c r="D1124" s="83" t="s">
        <v>35</v>
      </c>
      <c r="E1124" s="382" t="s">
        <v>504</v>
      </c>
      <c r="F1124" s="385" t="s">
        <v>222</v>
      </c>
      <c r="G1124" s="83" t="s">
        <v>122</v>
      </c>
      <c r="H1124" s="552">
        <v>7875.35</v>
      </c>
      <c r="I1124" s="262"/>
      <c r="J1124" s="463"/>
    </row>
    <row r="1125" spans="1:10" s="76" customFormat="1" ht="14.25">
      <c r="A1125" s="648" t="s">
        <v>353</v>
      </c>
      <c r="B1125" s="57" t="s">
        <v>105</v>
      </c>
      <c r="C1125" s="83" t="s">
        <v>40</v>
      </c>
      <c r="D1125" s="83" t="s">
        <v>35</v>
      </c>
      <c r="E1125" s="382" t="s">
        <v>504</v>
      </c>
      <c r="F1125" s="385" t="s">
        <v>222</v>
      </c>
      <c r="G1125" s="83" t="s">
        <v>354</v>
      </c>
      <c r="H1125" s="552">
        <v>612</v>
      </c>
      <c r="I1125" s="262"/>
      <c r="J1125" s="463"/>
    </row>
    <row r="1126" spans="1:10" s="76" customFormat="1" ht="25.5">
      <c r="A1126" s="311" t="s">
        <v>98</v>
      </c>
      <c r="B1126" s="57" t="s">
        <v>105</v>
      </c>
      <c r="C1126" s="83" t="s">
        <v>40</v>
      </c>
      <c r="D1126" s="83" t="s">
        <v>35</v>
      </c>
      <c r="E1126" s="382" t="s">
        <v>504</v>
      </c>
      <c r="F1126" s="385" t="s">
        <v>222</v>
      </c>
      <c r="G1126" s="83" t="s">
        <v>99</v>
      </c>
      <c r="H1126" s="552">
        <v>612</v>
      </c>
      <c r="I1126" s="262"/>
      <c r="J1126" s="463"/>
    </row>
    <row r="1127" spans="1:10" s="76" customFormat="1" ht="14.25">
      <c r="A1127" s="688" t="s">
        <v>357</v>
      </c>
      <c r="B1127" s="55" t="s">
        <v>105</v>
      </c>
      <c r="C1127" s="83" t="s">
        <v>40</v>
      </c>
      <c r="D1127" s="83" t="s">
        <v>35</v>
      </c>
      <c r="E1127" s="382" t="s">
        <v>504</v>
      </c>
      <c r="F1127" s="385" t="s">
        <v>222</v>
      </c>
      <c r="G1127" s="83" t="s">
        <v>358</v>
      </c>
      <c r="H1127" s="552">
        <v>80</v>
      </c>
      <c r="I1127" s="262"/>
      <c r="J1127" s="463"/>
    </row>
    <row r="1128" spans="1:10" s="76" customFormat="1" ht="14.25">
      <c r="A1128" s="311" t="s">
        <v>65</v>
      </c>
      <c r="B1128" s="55" t="s">
        <v>105</v>
      </c>
      <c r="C1128" s="83" t="s">
        <v>40</v>
      </c>
      <c r="D1128" s="83" t="s">
        <v>35</v>
      </c>
      <c r="E1128" s="382" t="s">
        <v>504</v>
      </c>
      <c r="F1128" s="385" t="s">
        <v>222</v>
      </c>
      <c r="G1128" s="83" t="s">
        <v>66</v>
      </c>
      <c r="H1128" s="552">
        <v>80</v>
      </c>
      <c r="I1128" s="262"/>
      <c r="J1128" s="463"/>
    </row>
    <row r="1129" spans="1:10" s="76" customFormat="1" ht="14.25">
      <c r="A1129" s="310" t="s">
        <v>345</v>
      </c>
      <c r="B1129" s="55" t="s">
        <v>105</v>
      </c>
      <c r="C1129" s="82" t="s">
        <v>40</v>
      </c>
      <c r="D1129" s="82" t="s">
        <v>35</v>
      </c>
      <c r="E1129" s="371" t="s">
        <v>504</v>
      </c>
      <c r="F1129" s="374" t="s">
        <v>216</v>
      </c>
      <c r="G1129" s="83"/>
      <c r="H1129" s="548">
        <v>1167.8</v>
      </c>
      <c r="I1129" s="262"/>
      <c r="J1129" s="463"/>
    </row>
    <row r="1130" spans="1:10" s="76" customFormat="1" ht="14.25">
      <c r="A1130" s="648" t="s">
        <v>353</v>
      </c>
      <c r="B1130" s="57" t="s">
        <v>105</v>
      </c>
      <c r="C1130" s="83" t="s">
        <v>40</v>
      </c>
      <c r="D1130" s="83" t="s">
        <v>35</v>
      </c>
      <c r="E1130" s="382" t="s">
        <v>504</v>
      </c>
      <c r="F1130" s="379" t="s">
        <v>216</v>
      </c>
      <c r="G1130" s="83" t="s">
        <v>354</v>
      </c>
      <c r="H1130" s="552">
        <v>1167.8</v>
      </c>
      <c r="I1130" s="262"/>
      <c r="J1130" s="463"/>
    </row>
    <row r="1131" spans="1:10" s="79" customFormat="1" ht="25.5">
      <c r="A1131" s="309" t="s">
        <v>98</v>
      </c>
      <c r="B1131" s="57" t="s">
        <v>105</v>
      </c>
      <c r="C1131" s="83" t="s">
        <v>40</v>
      </c>
      <c r="D1131" s="83" t="s">
        <v>35</v>
      </c>
      <c r="E1131" s="382" t="s">
        <v>504</v>
      </c>
      <c r="F1131" s="379" t="s">
        <v>216</v>
      </c>
      <c r="G1131" s="83" t="s">
        <v>99</v>
      </c>
      <c r="H1131" s="552">
        <v>1167.8</v>
      </c>
      <c r="I1131" s="262"/>
      <c r="J1131" s="445"/>
    </row>
    <row r="1132" spans="1:10" s="79" customFormat="1" ht="27">
      <c r="A1132" s="333" t="s">
        <v>602</v>
      </c>
      <c r="B1132" s="196" t="s">
        <v>105</v>
      </c>
      <c r="C1132" s="82" t="s">
        <v>40</v>
      </c>
      <c r="D1132" s="82" t="s">
        <v>35</v>
      </c>
      <c r="E1132" s="371" t="s">
        <v>504</v>
      </c>
      <c r="F1132" s="377" t="s">
        <v>114</v>
      </c>
      <c r="G1132" s="82"/>
      <c r="H1132" s="548">
        <v>268.1</v>
      </c>
      <c r="I1132" s="105"/>
      <c r="J1132" s="445"/>
    </row>
    <row r="1133" spans="1:10" s="79" customFormat="1" ht="38.25">
      <c r="A1133" s="683" t="s">
        <v>355</v>
      </c>
      <c r="B1133" s="83" t="s">
        <v>105</v>
      </c>
      <c r="C1133" s="83" t="s">
        <v>40</v>
      </c>
      <c r="D1133" s="83" t="s">
        <v>35</v>
      </c>
      <c r="E1133" s="382" t="s">
        <v>504</v>
      </c>
      <c r="F1133" s="379" t="s">
        <v>114</v>
      </c>
      <c r="G1133" s="83" t="s">
        <v>356</v>
      </c>
      <c r="H1133" s="552">
        <v>268.1</v>
      </c>
      <c r="I1133" s="105"/>
      <c r="J1133" s="445"/>
    </row>
    <row r="1134" spans="1:10" s="76" customFormat="1" ht="14.25">
      <c r="A1134" s="321" t="s">
        <v>121</v>
      </c>
      <c r="B1134" s="83" t="s">
        <v>105</v>
      </c>
      <c r="C1134" s="83" t="s">
        <v>40</v>
      </c>
      <c r="D1134" s="83" t="s">
        <v>35</v>
      </c>
      <c r="E1134" s="382" t="s">
        <v>504</v>
      </c>
      <c r="F1134" s="379" t="s">
        <v>114</v>
      </c>
      <c r="G1134" s="83" t="s">
        <v>122</v>
      </c>
      <c r="H1134" s="552">
        <v>268.1</v>
      </c>
      <c r="I1134" s="105"/>
      <c r="J1134" s="463"/>
    </row>
    <row r="1135" spans="1:10" s="76" customFormat="1" ht="14.25">
      <c r="A1135" s="339" t="s">
        <v>130</v>
      </c>
      <c r="B1135" s="414" t="s">
        <v>105</v>
      </c>
      <c r="C1135" s="196" t="s">
        <v>40</v>
      </c>
      <c r="D1135" s="196" t="s">
        <v>35</v>
      </c>
      <c r="E1135" s="371" t="s">
        <v>509</v>
      </c>
      <c r="F1135" s="372" t="s">
        <v>78</v>
      </c>
      <c r="G1135" s="196"/>
      <c r="H1135" s="551">
        <v>11462.800000000001</v>
      </c>
      <c r="I1135" s="262"/>
      <c r="J1135" s="463"/>
    </row>
    <row r="1136" spans="1:10" s="76" customFormat="1" ht="14.25">
      <c r="A1136" s="310" t="s">
        <v>337</v>
      </c>
      <c r="B1136" s="183" t="s">
        <v>105</v>
      </c>
      <c r="C1136" s="82" t="s">
        <v>40</v>
      </c>
      <c r="D1136" s="82" t="s">
        <v>35</v>
      </c>
      <c r="E1136" s="373" t="s">
        <v>509</v>
      </c>
      <c r="F1136" s="377" t="s">
        <v>222</v>
      </c>
      <c r="G1136" s="82"/>
      <c r="H1136" s="548">
        <v>8836.2</v>
      </c>
      <c r="I1136" s="262"/>
      <c r="J1136" s="463"/>
    </row>
    <row r="1137" spans="1:10" s="73" customFormat="1" ht="38.25">
      <c r="A1137" s="683" t="s">
        <v>355</v>
      </c>
      <c r="B1137" s="83" t="s">
        <v>105</v>
      </c>
      <c r="C1137" s="83" t="s">
        <v>40</v>
      </c>
      <c r="D1137" s="83" t="s">
        <v>35</v>
      </c>
      <c r="E1137" s="378" t="s">
        <v>509</v>
      </c>
      <c r="F1137" s="379" t="s">
        <v>222</v>
      </c>
      <c r="G1137" s="83" t="s">
        <v>356</v>
      </c>
      <c r="H1137" s="552">
        <v>7285.1</v>
      </c>
      <c r="I1137" s="262"/>
      <c r="J1137" s="463"/>
    </row>
    <row r="1138" spans="1:10" s="76" customFormat="1" ht="15">
      <c r="A1138" s="321" t="s">
        <v>121</v>
      </c>
      <c r="B1138" s="83" t="s">
        <v>105</v>
      </c>
      <c r="C1138" s="83" t="s">
        <v>40</v>
      </c>
      <c r="D1138" s="83" t="s">
        <v>35</v>
      </c>
      <c r="E1138" s="378" t="s">
        <v>509</v>
      </c>
      <c r="F1138" s="379" t="s">
        <v>222</v>
      </c>
      <c r="G1138" s="83" t="s">
        <v>122</v>
      </c>
      <c r="H1138" s="552">
        <v>7285.1</v>
      </c>
      <c r="I1138" s="262"/>
      <c r="J1138" s="464"/>
    </row>
    <row r="1139" spans="1:10" s="76" customFormat="1" ht="15">
      <c r="A1139" s="648" t="s">
        <v>353</v>
      </c>
      <c r="B1139" s="83" t="s">
        <v>105</v>
      </c>
      <c r="C1139" s="83" t="s">
        <v>40</v>
      </c>
      <c r="D1139" s="83" t="s">
        <v>35</v>
      </c>
      <c r="E1139" s="382" t="s">
        <v>509</v>
      </c>
      <c r="F1139" s="379" t="s">
        <v>222</v>
      </c>
      <c r="G1139" s="83" t="s">
        <v>354</v>
      </c>
      <c r="H1139" s="552">
        <v>1400.6</v>
      </c>
      <c r="I1139" s="261"/>
      <c r="J1139" s="463"/>
    </row>
    <row r="1140" spans="1:10" s="76" customFormat="1" ht="25.5">
      <c r="A1140" s="311" t="s">
        <v>98</v>
      </c>
      <c r="B1140" s="83" t="s">
        <v>105</v>
      </c>
      <c r="C1140" s="83" t="s">
        <v>40</v>
      </c>
      <c r="D1140" s="83" t="s">
        <v>35</v>
      </c>
      <c r="E1140" s="378" t="s">
        <v>509</v>
      </c>
      <c r="F1140" s="379" t="s">
        <v>222</v>
      </c>
      <c r="G1140" s="83" t="s">
        <v>99</v>
      </c>
      <c r="H1140" s="552">
        <v>1400.6</v>
      </c>
      <c r="I1140" s="262"/>
      <c r="J1140" s="463"/>
    </row>
    <row r="1141" spans="1:10" s="76" customFormat="1" ht="14.25">
      <c r="A1141" s="688" t="s">
        <v>357</v>
      </c>
      <c r="B1141" s="83" t="s">
        <v>105</v>
      </c>
      <c r="C1141" s="83" t="s">
        <v>40</v>
      </c>
      <c r="D1141" s="83" t="s">
        <v>35</v>
      </c>
      <c r="E1141" s="378" t="s">
        <v>509</v>
      </c>
      <c r="F1141" s="379" t="s">
        <v>222</v>
      </c>
      <c r="G1141" s="83" t="s">
        <v>358</v>
      </c>
      <c r="H1141" s="552">
        <v>150.5</v>
      </c>
      <c r="I1141" s="262"/>
      <c r="J1141" s="463"/>
    </row>
    <row r="1142" spans="1:10" s="76" customFormat="1" ht="14.25">
      <c r="A1142" s="311" t="s">
        <v>65</v>
      </c>
      <c r="B1142" s="83" t="s">
        <v>105</v>
      </c>
      <c r="C1142" s="83" t="s">
        <v>40</v>
      </c>
      <c r="D1142" s="83" t="s">
        <v>35</v>
      </c>
      <c r="E1142" s="378" t="s">
        <v>509</v>
      </c>
      <c r="F1142" s="379" t="s">
        <v>222</v>
      </c>
      <c r="G1142" s="83" t="s">
        <v>66</v>
      </c>
      <c r="H1142" s="552">
        <v>150.5</v>
      </c>
      <c r="I1142" s="262"/>
      <c r="J1142" s="463"/>
    </row>
    <row r="1143" spans="1:10" s="76" customFormat="1" ht="14.25">
      <c r="A1143" s="310" t="s">
        <v>345</v>
      </c>
      <c r="B1143" s="55" t="s">
        <v>105</v>
      </c>
      <c r="C1143" s="82" t="s">
        <v>40</v>
      </c>
      <c r="D1143" s="82" t="s">
        <v>35</v>
      </c>
      <c r="E1143" s="373" t="s">
        <v>509</v>
      </c>
      <c r="F1143" s="374" t="s">
        <v>216</v>
      </c>
      <c r="G1143" s="83"/>
      <c r="H1143" s="548">
        <v>2396</v>
      </c>
      <c r="I1143" s="262"/>
      <c r="J1143" s="463"/>
    </row>
    <row r="1144" spans="1:10" s="76" customFormat="1" ht="14.25">
      <c r="A1144" s="648" t="s">
        <v>353</v>
      </c>
      <c r="B1144" s="57" t="s">
        <v>105</v>
      </c>
      <c r="C1144" s="83" t="s">
        <v>40</v>
      </c>
      <c r="D1144" s="83" t="s">
        <v>35</v>
      </c>
      <c r="E1144" s="378" t="s">
        <v>509</v>
      </c>
      <c r="F1144" s="379" t="s">
        <v>216</v>
      </c>
      <c r="G1144" s="83" t="s">
        <v>354</v>
      </c>
      <c r="H1144" s="552">
        <v>2396</v>
      </c>
      <c r="I1144" s="262"/>
      <c r="J1144" s="463"/>
    </row>
    <row r="1145" spans="1:10" s="79" customFormat="1" ht="25.5">
      <c r="A1145" s="309" t="s">
        <v>98</v>
      </c>
      <c r="B1145" s="57" t="s">
        <v>105</v>
      </c>
      <c r="C1145" s="83" t="s">
        <v>40</v>
      </c>
      <c r="D1145" s="83" t="s">
        <v>35</v>
      </c>
      <c r="E1145" s="378" t="s">
        <v>509</v>
      </c>
      <c r="F1145" s="379" t="s">
        <v>216</v>
      </c>
      <c r="G1145" s="83" t="s">
        <v>99</v>
      </c>
      <c r="H1145" s="552">
        <v>2396</v>
      </c>
      <c r="I1145" s="262"/>
      <c r="J1145" s="445"/>
    </row>
    <row r="1146" spans="1:10" s="79" customFormat="1" ht="27">
      <c r="A1146" s="333" t="s">
        <v>602</v>
      </c>
      <c r="B1146" s="82" t="s">
        <v>105</v>
      </c>
      <c r="C1146" s="82" t="s">
        <v>40</v>
      </c>
      <c r="D1146" s="82" t="s">
        <v>35</v>
      </c>
      <c r="E1146" s="373" t="s">
        <v>509</v>
      </c>
      <c r="F1146" s="377" t="s">
        <v>114</v>
      </c>
      <c r="G1146" s="82"/>
      <c r="H1146" s="548">
        <v>230.6</v>
      </c>
      <c r="I1146" s="105"/>
      <c r="J1146" s="445"/>
    </row>
    <row r="1147" spans="1:10" s="79" customFormat="1" ht="38.25">
      <c r="A1147" s="683" t="s">
        <v>355</v>
      </c>
      <c r="B1147" s="83" t="s">
        <v>105</v>
      </c>
      <c r="C1147" s="83" t="s">
        <v>40</v>
      </c>
      <c r="D1147" s="83" t="s">
        <v>35</v>
      </c>
      <c r="E1147" s="378" t="s">
        <v>509</v>
      </c>
      <c r="F1147" s="379" t="s">
        <v>114</v>
      </c>
      <c r="G1147" s="83" t="s">
        <v>356</v>
      </c>
      <c r="H1147" s="552">
        <v>230.6</v>
      </c>
      <c r="I1147" s="105"/>
      <c r="J1147" s="445"/>
    </row>
    <row r="1148" spans="1:10" s="79" customFormat="1" ht="12.75">
      <c r="A1148" s="321" t="s">
        <v>121</v>
      </c>
      <c r="B1148" s="83" t="s">
        <v>105</v>
      </c>
      <c r="C1148" s="83" t="s">
        <v>40</v>
      </c>
      <c r="D1148" s="83" t="s">
        <v>35</v>
      </c>
      <c r="E1148" s="378" t="s">
        <v>509</v>
      </c>
      <c r="F1148" s="379" t="s">
        <v>114</v>
      </c>
      <c r="G1148" s="83" t="s">
        <v>122</v>
      </c>
      <c r="H1148" s="552">
        <v>230.6</v>
      </c>
      <c r="I1148" s="105"/>
      <c r="J1148" s="445"/>
    </row>
    <row r="1149" spans="1:10" s="73" customFormat="1" ht="14.25">
      <c r="A1149" s="339" t="s">
        <v>513</v>
      </c>
      <c r="B1149" s="196" t="s">
        <v>105</v>
      </c>
      <c r="C1149" s="196" t="s">
        <v>40</v>
      </c>
      <c r="D1149" s="196" t="s">
        <v>35</v>
      </c>
      <c r="E1149" s="371" t="s">
        <v>512</v>
      </c>
      <c r="F1149" s="176" t="s">
        <v>78</v>
      </c>
      <c r="G1149" s="196"/>
      <c r="H1149" s="551">
        <v>5616.4</v>
      </c>
      <c r="I1149" s="105"/>
      <c r="J1149" s="463"/>
    </row>
    <row r="1150" spans="1:10" s="73" customFormat="1" ht="14.25">
      <c r="A1150" s="310" t="s">
        <v>337</v>
      </c>
      <c r="B1150" s="82" t="s">
        <v>105</v>
      </c>
      <c r="C1150" s="82" t="s">
        <v>40</v>
      </c>
      <c r="D1150" s="82" t="s">
        <v>35</v>
      </c>
      <c r="E1150" s="373" t="s">
        <v>512</v>
      </c>
      <c r="F1150" s="374" t="s">
        <v>222</v>
      </c>
      <c r="G1150" s="82"/>
      <c r="H1150" s="548">
        <v>4490.2</v>
      </c>
      <c r="I1150" s="262"/>
      <c r="J1150" s="463"/>
    </row>
    <row r="1151" spans="1:10" s="73" customFormat="1" ht="38.25">
      <c r="A1151" s="683" t="s">
        <v>355</v>
      </c>
      <c r="B1151" s="83" t="s">
        <v>105</v>
      </c>
      <c r="C1151" s="83" t="s">
        <v>40</v>
      </c>
      <c r="D1151" s="83" t="s">
        <v>35</v>
      </c>
      <c r="E1151" s="378" t="s">
        <v>512</v>
      </c>
      <c r="F1151" s="379" t="s">
        <v>222</v>
      </c>
      <c r="G1151" s="83" t="s">
        <v>356</v>
      </c>
      <c r="H1151" s="552">
        <v>3970.2</v>
      </c>
      <c r="I1151" s="262"/>
      <c r="J1151" s="463"/>
    </row>
    <row r="1152" spans="1:10" s="76" customFormat="1" ht="14.25">
      <c r="A1152" s="321" t="s">
        <v>121</v>
      </c>
      <c r="B1152" s="83" t="s">
        <v>105</v>
      </c>
      <c r="C1152" s="83" t="s">
        <v>40</v>
      </c>
      <c r="D1152" s="83" t="s">
        <v>35</v>
      </c>
      <c r="E1152" s="378" t="s">
        <v>512</v>
      </c>
      <c r="F1152" s="379" t="s">
        <v>222</v>
      </c>
      <c r="G1152" s="83" t="s">
        <v>122</v>
      </c>
      <c r="H1152" s="552">
        <v>3970.2</v>
      </c>
      <c r="I1152" s="262"/>
      <c r="J1152" s="463"/>
    </row>
    <row r="1153" spans="1:10" s="76" customFormat="1" ht="14.25">
      <c r="A1153" s="648" t="s">
        <v>353</v>
      </c>
      <c r="B1153" s="83" t="s">
        <v>105</v>
      </c>
      <c r="C1153" s="83" t="s">
        <v>40</v>
      </c>
      <c r="D1153" s="83" t="s">
        <v>35</v>
      </c>
      <c r="E1153" s="382" t="s">
        <v>512</v>
      </c>
      <c r="F1153" s="379" t="s">
        <v>222</v>
      </c>
      <c r="G1153" s="83" t="s">
        <v>354</v>
      </c>
      <c r="H1153" s="552">
        <v>435</v>
      </c>
      <c r="I1153" s="262"/>
      <c r="J1153" s="463"/>
    </row>
    <row r="1154" spans="1:10" s="76" customFormat="1" ht="25.5">
      <c r="A1154" s="311" t="s">
        <v>98</v>
      </c>
      <c r="B1154" s="83" t="s">
        <v>105</v>
      </c>
      <c r="C1154" s="83" t="s">
        <v>40</v>
      </c>
      <c r="D1154" s="83" t="s">
        <v>35</v>
      </c>
      <c r="E1154" s="378" t="s">
        <v>512</v>
      </c>
      <c r="F1154" s="379" t="s">
        <v>222</v>
      </c>
      <c r="G1154" s="83" t="s">
        <v>99</v>
      </c>
      <c r="H1154" s="552">
        <v>435</v>
      </c>
      <c r="I1154" s="262"/>
      <c r="J1154" s="463"/>
    </row>
    <row r="1155" spans="1:10" s="76" customFormat="1" ht="14.25">
      <c r="A1155" s="688" t="s">
        <v>357</v>
      </c>
      <c r="B1155" s="83" t="s">
        <v>105</v>
      </c>
      <c r="C1155" s="83" t="s">
        <v>40</v>
      </c>
      <c r="D1155" s="83" t="s">
        <v>35</v>
      </c>
      <c r="E1155" s="378" t="s">
        <v>512</v>
      </c>
      <c r="F1155" s="379" t="s">
        <v>222</v>
      </c>
      <c r="G1155" s="83" t="s">
        <v>358</v>
      </c>
      <c r="H1155" s="552">
        <v>85</v>
      </c>
      <c r="I1155" s="262"/>
      <c r="J1155" s="463"/>
    </row>
    <row r="1156" spans="1:10" s="76" customFormat="1" ht="14.25">
      <c r="A1156" s="311" t="s">
        <v>65</v>
      </c>
      <c r="B1156" s="83" t="s">
        <v>105</v>
      </c>
      <c r="C1156" s="83" t="s">
        <v>40</v>
      </c>
      <c r="D1156" s="83" t="s">
        <v>35</v>
      </c>
      <c r="E1156" s="378" t="s">
        <v>512</v>
      </c>
      <c r="F1156" s="379" t="s">
        <v>222</v>
      </c>
      <c r="G1156" s="83" t="s">
        <v>66</v>
      </c>
      <c r="H1156" s="552">
        <v>85</v>
      </c>
      <c r="I1156" s="262"/>
      <c r="J1156" s="463"/>
    </row>
    <row r="1157" spans="1:10" s="76" customFormat="1" ht="14.25">
      <c r="A1157" s="310" t="s">
        <v>345</v>
      </c>
      <c r="B1157" s="55" t="s">
        <v>105</v>
      </c>
      <c r="C1157" s="82" t="s">
        <v>40</v>
      </c>
      <c r="D1157" s="82" t="s">
        <v>35</v>
      </c>
      <c r="E1157" s="373" t="s">
        <v>512</v>
      </c>
      <c r="F1157" s="374" t="s">
        <v>216</v>
      </c>
      <c r="G1157" s="83"/>
      <c r="H1157" s="548">
        <v>842.7</v>
      </c>
      <c r="I1157" s="262"/>
      <c r="J1157" s="463"/>
    </row>
    <row r="1158" spans="1:10" s="76" customFormat="1" ht="14.25">
      <c r="A1158" s="648" t="s">
        <v>353</v>
      </c>
      <c r="B1158" s="57" t="s">
        <v>105</v>
      </c>
      <c r="C1158" s="83" t="s">
        <v>40</v>
      </c>
      <c r="D1158" s="83" t="s">
        <v>35</v>
      </c>
      <c r="E1158" s="378" t="s">
        <v>512</v>
      </c>
      <c r="F1158" s="379" t="s">
        <v>216</v>
      </c>
      <c r="G1158" s="83" t="s">
        <v>354</v>
      </c>
      <c r="H1158" s="552">
        <v>842.7</v>
      </c>
      <c r="I1158" s="262"/>
      <c r="J1158" s="463"/>
    </row>
    <row r="1159" spans="1:10" s="79" customFormat="1" ht="25.5">
      <c r="A1159" s="309" t="s">
        <v>98</v>
      </c>
      <c r="B1159" s="57" t="s">
        <v>105</v>
      </c>
      <c r="C1159" s="83" t="s">
        <v>40</v>
      </c>
      <c r="D1159" s="83" t="s">
        <v>35</v>
      </c>
      <c r="E1159" s="378" t="s">
        <v>512</v>
      </c>
      <c r="F1159" s="379" t="s">
        <v>216</v>
      </c>
      <c r="G1159" s="83" t="s">
        <v>99</v>
      </c>
      <c r="H1159" s="552">
        <v>842.7</v>
      </c>
      <c r="I1159" s="262"/>
      <c r="J1159" s="445"/>
    </row>
    <row r="1160" spans="1:10" s="79" customFormat="1" ht="27">
      <c r="A1160" s="333" t="s">
        <v>602</v>
      </c>
      <c r="B1160" s="82" t="s">
        <v>105</v>
      </c>
      <c r="C1160" s="82" t="s">
        <v>40</v>
      </c>
      <c r="D1160" s="82" t="s">
        <v>35</v>
      </c>
      <c r="E1160" s="373" t="s">
        <v>512</v>
      </c>
      <c r="F1160" s="377" t="s">
        <v>114</v>
      </c>
      <c r="G1160" s="82"/>
      <c r="H1160" s="548">
        <v>283.5</v>
      </c>
      <c r="I1160" s="105"/>
      <c r="J1160" s="445"/>
    </row>
    <row r="1161" spans="1:10" s="79" customFormat="1" ht="38.25">
      <c r="A1161" s="683" t="s">
        <v>355</v>
      </c>
      <c r="B1161" s="83" t="s">
        <v>105</v>
      </c>
      <c r="C1161" s="83" t="s">
        <v>40</v>
      </c>
      <c r="D1161" s="83" t="s">
        <v>35</v>
      </c>
      <c r="E1161" s="378" t="s">
        <v>512</v>
      </c>
      <c r="F1161" s="379" t="s">
        <v>114</v>
      </c>
      <c r="G1161" s="83" t="s">
        <v>356</v>
      </c>
      <c r="H1161" s="552">
        <v>283.5</v>
      </c>
      <c r="I1161" s="105"/>
      <c r="J1161" s="445"/>
    </row>
    <row r="1162" spans="1:10" s="79" customFormat="1" ht="12.75">
      <c r="A1162" s="321" t="s">
        <v>121</v>
      </c>
      <c r="B1162" s="83" t="s">
        <v>105</v>
      </c>
      <c r="C1162" s="83" t="s">
        <v>40</v>
      </c>
      <c r="D1162" s="83" t="s">
        <v>35</v>
      </c>
      <c r="E1162" s="378" t="s">
        <v>512</v>
      </c>
      <c r="F1162" s="379" t="s">
        <v>114</v>
      </c>
      <c r="G1162" s="83" t="s">
        <v>122</v>
      </c>
      <c r="H1162" s="552">
        <v>283.5</v>
      </c>
      <c r="I1162" s="105"/>
      <c r="J1162" s="445"/>
    </row>
    <row r="1163" spans="1:10" s="76" customFormat="1" ht="14.25">
      <c r="A1163" s="339" t="s">
        <v>507</v>
      </c>
      <c r="B1163" s="167" t="s">
        <v>105</v>
      </c>
      <c r="C1163" s="167" t="s">
        <v>40</v>
      </c>
      <c r="D1163" s="167" t="s">
        <v>35</v>
      </c>
      <c r="E1163" s="371" t="s">
        <v>467</v>
      </c>
      <c r="F1163" s="372" t="s">
        <v>78</v>
      </c>
      <c r="G1163" s="83"/>
      <c r="H1163" s="551">
        <v>733</v>
      </c>
      <c r="I1163" s="105"/>
      <c r="J1163" s="463"/>
    </row>
    <row r="1164" spans="1:10" s="76" customFormat="1" ht="14.25">
      <c r="A1164" s="290" t="s">
        <v>324</v>
      </c>
      <c r="B1164" s="55" t="s">
        <v>105</v>
      </c>
      <c r="C1164" s="55" t="s">
        <v>40</v>
      </c>
      <c r="D1164" s="55" t="s">
        <v>35</v>
      </c>
      <c r="E1164" s="373" t="s">
        <v>506</v>
      </c>
      <c r="F1164" s="374" t="s">
        <v>78</v>
      </c>
      <c r="G1164" s="82"/>
      <c r="H1164" s="548">
        <v>240</v>
      </c>
      <c r="I1164" s="262"/>
      <c r="J1164" s="463"/>
    </row>
    <row r="1165" spans="1:10" s="76" customFormat="1" ht="14.25">
      <c r="A1165" s="310" t="s">
        <v>337</v>
      </c>
      <c r="B1165" s="55" t="s">
        <v>105</v>
      </c>
      <c r="C1165" s="82" t="s">
        <v>40</v>
      </c>
      <c r="D1165" s="82" t="s">
        <v>35</v>
      </c>
      <c r="E1165" s="376" t="s">
        <v>506</v>
      </c>
      <c r="F1165" s="377" t="s">
        <v>222</v>
      </c>
      <c r="G1165" s="82"/>
      <c r="H1165" s="548">
        <v>240</v>
      </c>
      <c r="I1165" s="262"/>
      <c r="J1165" s="463"/>
    </row>
    <row r="1166" spans="1:10" s="76" customFormat="1" ht="14.25">
      <c r="A1166" s="648" t="s">
        <v>353</v>
      </c>
      <c r="B1166" s="57" t="s">
        <v>105</v>
      </c>
      <c r="C1166" s="83" t="s">
        <v>40</v>
      </c>
      <c r="D1166" s="83" t="s">
        <v>35</v>
      </c>
      <c r="E1166" s="378" t="s">
        <v>506</v>
      </c>
      <c r="F1166" s="379" t="s">
        <v>222</v>
      </c>
      <c r="G1166" s="83" t="s">
        <v>354</v>
      </c>
      <c r="H1166" s="552">
        <v>240</v>
      </c>
      <c r="I1166" s="262"/>
      <c r="J1166" s="463"/>
    </row>
    <row r="1167" spans="1:10" s="76" customFormat="1" ht="25.5">
      <c r="A1167" s="311" t="s">
        <v>98</v>
      </c>
      <c r="B1167" s="57" t="s">
        <v>105</v>
      </c>
      <c r="C1167" s="83" t="s">
        <v>40</v>
      </c>
      <c r="D1167" s="83" t="s">
        <v>35</v>
      </c>
      <c r="E1167" s="378" t="s">
        <v>506</v>
      </c>
      <c r="F1167" s="379" t="s">
        <v>222</v>
      </c>
      <c r="G1167" s="83" t="s">
        <v>99</v>
      </c>
      <c r="H1167" s="552">
        <v>240</v>
      </c>
      <c r="I1167" s="262"/>
      <c r="J1167" s="463"/>
    </row>
    <row r="1168" spans="1:10" s="76" customFormat="1" ht="14.25">
      <c r="A1168" s="290" t="s">
        <v>517</v>
      </c>
      <c r="B1168" s="55" t="s">
        <v>105</v>
      </c>
      <c r="C1168" s="55" t="s">
        <v>40</v>
      </c>
      <c r="D1168" s="55" t="s">
        <v>35</v>
      </c>
      <c r="E1168" s="373" t="s">
        <v>510</v>
      </c>
      <c r="F1168" s="176" t="s">
        <v>78</v>
      </c>
      <c r="G1168" s="83"/>
      <c r="H1168" s="551">
        <v>313</v>
      </c>
      <c r="I1168" s="262"/>
      <c r="J1168" s="463"/>
    </row>
    <row r="1169" spans="1:10" s="76" customFormat="1" ht="14.25">
      <c r="A1169" s="310" t="s">
        <v>337</v>
      </c>
      <c r="B1169" s="55" t="s">
        <v>105</v>
      </c>
      <c r="C1169" s="55" t="s">
        <v>40</v>
      </c>
      <c r="D1169" s="55" t="s">
        <v>35</v>
      </c>
      <c r="E1169" s="373" t="s">
        <v>510</v>
      </c>
      <c r="F1169" s="377" t="s">
        <v>222</v>
      </c>
      <c r="G1169" s="82"/>
      <c r="H1169" s="548">
        <v>313</v>
      </c>
      <c r="I1169" s="262"/>
      <c r="J1169" s="463"/>
    </row>
    <row r="1170" spans="1:10" s="76" customFormat="1" ht="14.25">
      <c r="A1170" s="648" t="s">
        <v>353</v>
      </c>
      <c r="B1170" s="57" t="s">
        <v>105</v>
      </c>
      <c r="C1170" s="83" t="s">
        <v>40</v>
      </c>
      <c r="D1170" s="83" t="s">
        <v>35</v>
      </c>
      <c r="E1170" s="378" t="s">
        <v>510</v>
      </c>
      <c r="F1170" s="379" t="s">
        <v>222</v>
      </c>
      <c r="G1170" s="83" t="s">
        <v>354</v>
      </c>
      <c r="H1170" s="552">
        <v>313</v>
      </c>
      <c r="I1170" s="262"/>
      <c r="J1170" s="463"/>
    </row>
    <row r="1171" spans="1:10" s="76" customFormat="1" ht="25.5">
      <c r="A1171" s="311" t="s">
        <v>98</v>
      </c>
      <c r="B1171" s="57" t="s">
        <v>105</v>
      </c>
      <c r="C1171" s="83" t="s">
        <v>40</v>
      </c>
      <c r="D1171" s="83" t="s">
        <v>35</v>
      </c>
      <c r="E1171" s="378" t="s">
        <v>510</v>
      </c>
      <c r="F1171" s="379" t="s">
        <v>222</v>
      </c>
      <c r="G1171" s="83" t="s">
        <v>99</v>
      </c>
      <c r="H1171" s="552">
        <v>313</v>
      </c>
      <c r="I1171" s="262"/>
      <c r="J1171" s="463"/>
    </row>
    <row r="1172" spans="1:10" s="76" customFormat="1" ht="14.25">
      <c r="A1172" s="290" t="s">
        <v>329</v>
      </c>
      <c r="B1172" s="183" t="s">
        <v>105</v>
      </c>
      <c r="C1172" s="82" t="s">
        <v>40</v>
      </c>
      <c r="D1172" s="82" t="s">
        <v>35</v>
      </c>
      <c r="E1172" s="376" t="s">
        <v>514</v>
      </c>
      <c r="F1172" s="377" t="s">
        <v>78</v>
      </c>
      <c r="G1172" s="99"/>
      <c r="H1172" s="548">
        <v>180</v>
      </c>
      <c r="I1172" s="262"/>
      <c r="J1172" s="463"/>
    </row>
    <row r="1173" spans="1:10" s="76" customFormat="1" ht="14.25">
      <c r="A1173" s="310" t="s">
        <v>337</v>
      </c>
      <c r="B1173" s="183" t="s">
        <v>105</v>
      </c>
      <c r="C1173" s="82" t="s">
        <v>40</v>
      </c>
      <c r="D1173" s="82" t="s">
        <v>35</v>
      </c>
      <c r="E1173" s="376" t="s">
        <v>514</v>
      </c>
      <c r="F1173" s="377" t="s">
        <v>222</v>
      </c>
      <c r="G1173" s="82"/>
      <c r="H1173" s="548">
        <v>180</v>
      </c>
      <c r="I1173" s="262"/>
      <c r="J1173" s="463"/>
    </row>
    <row r="1174" spans="1:10" s="210" customFormat="1" ht="15">
      <c r="A1174" s="648" t="s">
        <v>353</v>
      </c>
      <c r="B1174" s="182" t="s">
        <v>105</v>
      </c>
      <c r="C1174" s="83" t="s">
        <v>40</v>
      </c>
      <c r="D1174" s="83" t="s">
        <v>35</v>
      </c>
      <c r="E1174" s="378" t="s">
        <v>514</v>
      </c>
      <c r="F1174" s="379" t="s">
        <v>222</v>
      </c>
      <c r="G1174" s="83" t="s">
        <v>354</v>
      </c>
      <c r="H1174" s="552">
        <v>180</v>
      </c>
      <c r="I1174" s="262"/>
      <c r="J1174" s="465"/>
    </row>
    <row r="1175" spans="1:10" s="76" customFormat="1" ht="25.5">
      <c r="A1175" s="311" t="s">
        <v>98</v>
      </c>
      <c r="B1175" s="182" t="s">
        <v>105</v>
      </c>
      <c r="C1175" s="83" t="s">
        <v>40</v>
      </c>
      <c r="D1175" s="83" t="s">
        <v>35</v>
      </c>
      <c r="E1175" s="378" t="s">
        <v>514</v>
      </c>
      <c r="F1175" s="379" t="s">
        <v>222</v>
      </c>
      <c r="G1175" s="83" t="s">
        <v>99</v>
      </c>
      <c r="H1175" s="552">
        <v>180</v>
      </c>
      <c r="I1175" s="263"/>
      <c r="J1175" s="463"/>
    </row>
    <row r="1176" spans="1:10" s="76" customFormat="1" ht="14.25">
      <c r="A1176" s="310" t="s">
        <v>328</v>
      </c>
      <c r="B1176" s="183" t="s">
        <v>105</v>
      </c>
      <c r="C1176" s="82" t="s">
        <v>40</v>
      </c>
      <c r="D1176" s="82" t="s">
        <v>35</v>
      </c>
      <c r="E1176" s="376" t="s">
        <v>470</v>
      </c>
      <c r="F1176" s="377" t="s">
        <v>78</v>
      </c>
      <c r="G1176" s="82"/>
      <c r="H1176" s="548">
        <v>116.5</v>
      </c>
      <c r="I1176" s="262"/>
      <c r="J1176" s="463"/>
    </row>
    <row r="1177" spans="1:10" s="76" customFormat="1" ht="27">
      <c r="A1177" s="290" t="s">
        <v>327</v>
      </c>
      <c r="B1177" s="183" t="s">
        <v>105</v>
      </c>
      <c r="C1177" s="82" t="s">
        <v>40</v>
      </c>
      <c r="D1177" s="82" t="s">
        <v>35</v>
      </c>
      <c r="E1177" s="376" t="s">
        <v>511</v>
      </c>
      <c r="F1177" s="377" t="s">
        <v>78</v>
      </c>
      <c r="G1177" s="196"/>
      <c r="H1177" s="548">
        <v>116.5</v>
      </c>
      <c r="I1177" s="262"/>
      <c r="J1177" s="463"/>
    </row>
    <row r="1178" spans="1:10" s="76" customFormat="1" ht="14.25">
      <c r="A1178" s="310" t="s">
        <v>337</v>
      </c>
      <c r="B1178" s="183" t="s">
        <v>105</v>
      </c>
      <c r="C1178" s="82" t="s">
        <v>40</v>
      </c>
      <c r="D1178" s="82" t="s">
        <v>35</v>
      </c>
      <c r="E1178" s="376" t="s">
        <v>511</v>
      </c>
      <c r="F1178" s="377" t="s">
        <v>222</v>
      </c>
      <c r="G1178" s="196"/>
      <c r="H1178" s="548">
        <v>116.5</v>
      </c>
      <c r="I1178" s="262"/>
      <c r="J1178" s="463"/>
    </row>
    <row r="1179" spans="1:10" s="76" customFormat="1" ht="38.25">
      <c r="A1179" s="683" t="s">
        <v>355</v>
      </c>
      <c r="B1179" s="182" t="s">
        <v>105</v>
      </c>
      <c r="C1179" s="83" t="s">
        <v>40</v>
      </c>
      <c r="D1179" s="83" t="s">
        <v>35</v>
      </c>
      <c r="E1179" s="378" t="s">
        <v>511</v>
      </c>
      <c r="F1179" s="379" t="s">
        <v>222</v>
      </c>
      <c r="G1179" s="83" t="s">
        <v>356</v>
      </c>
      <c r="H1179" s="552">
        <v>116.5</v>
      </c>
      <c r="I1179" s="262"/>
      <c r="J1179" s="463"/>
    </row>
    <row r="1180" spans="1:10" s="76" customFormat="1" ht="14.25">
      <c r="A1180" s="321" t="s">
        <v>121</v>
      </c>
      <c r="B1180" s="182" t="s">
        <v>105</v>
      </c>
      <c r="C1180" s="83" t="s">
        <v>40</v>
      </c>
      <c r="D1180" s="83" t="s">
        <v>35</v>
      </c>
      <c r="E1180" s="378" t="s">
        <v>511</v>
      </c>
      <c r="F1180" s="379" t="s">
        <v>222</v>
      </c>
      <c r="G1180" s="83" t="s">
        <v>122</v>
      </c>
      <c r="H1180" s="552">
        <v>116.5</v>
      </c>
      <c r="I1180" s="262"/>
      <c r="J1180" s="463"/>
    </row>
    <row r="1181" spans="1:10" s="76" customFormat="1" ht="14.25" hidden="1">
      <c r="A1181" s="648" t="s">
        <v>353</v>
      </c>
      <c r="B1181" s="182" t="s">
        <v>105</v>
      </c>
      <c r="C1181" s="83" t="s">
        <v>40</v>
      </c>
      <c r="D1181" s="83" t="s">
        <v>35</v>
      </c>
      <c r="E1181" s="378" t="s">
        <v>511</v>
      </c>
      <c r="F1181" s="379" t="s">
        <v>222</v>
      </c>
      <c r="G1181" s="83" t="s">
        <v>354</v>
      </c>
      <c r="H1181" s="552">
        <v>0</v>
      </c>
      <c r="I1181" s="262"/>
      <c r="J1181" s="463"/>
    </row>
    <row r="1182" spans="1:10" s="76" customFormat="1" ht="25.5" hidden="1">
      <c r="A1182" s="311" t="s">
        <v>98</v>
      </c>
      <c r="B1182" s="182" t="s">
        <v>105</v>
      </c>
      <c r="C1182" s="83" t="s">
        <v>40</v>
      </c>
      <c r="D1182" s="83" t="s">
        <v>35</v>
      </c>
      <c r="E1182" s="378" t="s">
        <v>511</v>
      </c>
      <c r="F1182" s="379" t="s">
        <v>222</v>
      </c>
      <c r="G1182" s="83" t="s">
        <v>99</v>
      </c>
      <c r="H1182" s="552">
        <v>0</v>
      </c>
      <c r="I1182" s="262"/>
      <c r="J1182" s="463"/>
    </row>
    <row r="1183" spans="1:10" s="76" customFormat="1" ht="14.25">
      <c r="A1183" s="290" t="s">
        <v>508</v>
      </c>
      <c r="B1183" s="183" t="s">
        <v>105</v>
      </c>
      <c r="C1183" s="82" t="s">
        <v>40</v>
      </c>
      <c r="D1183" s="82" t="s">
        <v>35</v>
      </c>
      <c r="E1183" s="376" t="s">
        <v>518</v>
      </c>
      <c r="F1183" s="377" t="s">
        <v>78</v>
      </c>
      <c r="G1183" s="82"/>
      <c r="H1183" s="548">
        <v>370</v>
      </c>
      <c r="I1183" s="262"/>
      <c r="J1183" s="463"/>
    </row>
    <row r="1184" spans="1:10" s="210" customFormat="1" ht="15">
      <c r="A1184" s="290" t="s">
        <v>326</v>
      </c>
      <c r="B1184" s="183" t="s">
        <v>105</v>
      </c>
      <c r="C1184" s="82" t="s">
        <v>40</v>
      </c>
      <c r="D1184" s="82" t="s">
        <v>35</v>
      </c>
      <c r="E1184" s="376" t="s">
        <v>519</v>
      </c>
      <c r="F1184" s="377" t="s">
        <v>78</v>
      </c>
      <c r="G1184" s="82"/>
      <c r="H1184" s="548">
        <v>40</v>
      </c>
      <c r="I1184" s="262"/>
      <c r="J1184" s="465"/>
    </row>
    <row r="1185" spans="1:10" s="210" customFormat="1" ht="15">
      <c r="A1185" s="310" t="s">
        <v>337</v>
      </c>
      <c r="B1185" s="183" t="s">
        <v>105</v>
      </c>
      <c r="C1185" s="82" t="s">
        <v>40</v>
      </c>
      <c r="D1185" s="82" t="s">
        <v>35</v>
      </c>
      <c r="E1185" s="376" t="s">
        <v>519</v>
      </c>
      <c r="F1185" s="377" t="s">
        <v>222</v>
      </c>
      <c r="G1185" s="82"/>
      <c r="H1185" s="548">
        <v>40</v>
      </c>
      <c r="I1185" s="263"/>
      <c r="J1185" s="465"/>
    </row>
    <row r="1186" spans="1:10" s="76" customFormat="1" ht="15">
      <c r="A1186" s="648" t="s">
        <v>353</v>
      </c>
      <c r="B1186" s="182" t="s">
        <v>105</v>
      </c>
      <c r="C1186" s="83" t="s">
        <v>40</v>
      </c>
      <c r="D1186" s="83" t="s">
        <v>35</v>
      </c>
      <c r="E1186" s="378" t="s">
        <v>519</v>
      </c>
      <c r="F1186" s="391" t="s">
        <v>222</v>
      </c>
      <c r="G1186" s="83" t="s">
        <v>354</v>
      </c>
      <c r="H1186" s="552">
        <v>40</v>
      </c>
      <c r="I1186" s="263"/>
      <c r="J1186" s="463"/>
    </row>
    <row r="1187" spans="1:10" s="76" customFormat="1" ht="25.5">
      <c r="A1187" s="311" t="s">
        <v>98</v>
      </c>
      <c r="B1187" s="182" t="s">
        <v>105</v>
      </c>
      <c r="C1187" s="83" t="s">
        <v>40</v>
      </c>
      <c r="D1187" s="83" t="s">
        <v>35</v>
      </c>
      <c r="E1187" s="378" t="s">
        <v>519</v>
      </c>
      <c r="F1187" s="391" t="s">
        <v>222</v>
      </c>
      <c r="G1187" s="83" t="s">
        <v>99</v>
      </c>
      <c r="H1187" s="552">
        <v>40</v>
      </c>
      <c r="I1187" s="262"/>
      <c r="J1187" s="463"/>
    </row>
    <row r="1188" spans="1:10" s="76" customFormat="1" ht="14.25">
      <c r="A1188" s="339" t="s">
        <v>515</v>
      </c>
      <c r="B1188" s="414" t="s">
        <v>105</v>
      </c>
      <c r="C1188" s="196" t="s">
        <v>40</v>
      </c>
      <c r="D1188" s="196" t="s">
        <v>35</v>
      </c>
      <c r="E1188" s="375" t="s">
        <v>520</v>
      </c>
      <c r="F1188" s="751" t="s">
        <v>78</v>
      </c>
      <c r="G1188" s="196"/>
      <c r="H1188" s="551">
        <v>300</v>
      </c>
      <c r="I1188" s="262"/>
      <c r="J1188" s="463"/>
    </row>
    <row r="1189" spans="1:10" s="76" customFormat="1" ht="14.25">
      <c r="A1189" s="310" t="s">
        <v>337</v>
      </c>
      <c r="B1189" s="183" t="s">
        <v>105</v>
      </c>
      <c r="C1189" s="82" t="s">
        <v>40</v>
      </c>
      <c r="D1189" s="82" t="s">
        <v>35</v>
      </c>
      <c r="E1189" s="376" t="s">
        <v>520</v>
      </c>
      <c r="F1189" s="377" t="s">
        <v>222</v>
      </c>
      <c r="G1189" s="82"/>
      <c r="H1189" s="548">
        <v>300</v>
      </c>
      <c r="I1189" s="262"/>
      <c r="J1189" s="463"/>
    </row>
    <row r="1190" spans="1:10" s="76" customFormat="1" ht="14.25">
      <c r="A1190" s="648" t="s">
        <v>353</v>
      </c>
      <c r="B1190" s="182" t="s">
        <v>105</v>
      </c>
      <c r="C1190" s="83" t="s">
        <v>40</v>
      </c>
      <c r="D1190" s="83" t="s">
        <v>35</v>
      </c>
      <c r="E1190" s="378" t="s">
        <v>520</v>
      </c>
      <c r="F1190" s="391" t="s">
        <v>222</v>
      </c>
      <c r="G1190" s="83" t="s">
        <v>354</v>
      </c>
      <c r="H1190" s="552">
        <v>300</v>
      </c>
      <c r="I1190" s="262"/>
      <c r="J1190" s="463"/>
    </row>
    <row r="1191" spans="1:10" s="76" customFormat="1" ht="25.5">
      <c r="A1191" s="311" t="s">
        <v>98</v>
      </c>
      <c r="B1191" s="182" t="s">
        <v>105</v>
      </c>
      <c r="C1191" s="83" t="s">
        <v>40</v>
      </c>
      <c r="D1191" s="83" t="s">
        <v>35</v>
      </c>
      <c r="E1191" s="378" t="s">
        <v>520</v>
      </c>
      <c r="F1191" s="391" t="s">
        <v>222</v>
      </c>
      <c r="G1191" s="83" t="s">
        <v>99</v>
      </c>
      <c r="H1191" s="552">
        <v>300</v>
      </c>
      <c r="I1191" s="262"/>
      <c r="J1191" s="463"/>
    </row>
    <row r="1192" spans="1:10" s="76" customFormat="1" ht="14.25">
      <c r="A1192" s="339" t="s">
        <v>516</v>
      </c>
      <c r="B1192" s="414" t="s">
        <v>105</v>
      </c>
      <c r="C1192" s="196" t="s">
        <v>40</v>
      </c>
      <c r="D1192" s="196" t="s">
        <v>35</v>
      </c>
      <c r="E1192" s="375" t="s">
        <v>521</v>
      </c>
      <c r="F1192" s="751" t="s">
        <v>78</v>
      </c>
      <c r="G1192" s="83"/>
      <c r="H1192" s="551">
        <v>30</v>
      </c>
      <c r="I1192" s="262"/>
      <c r="J1192" s="463"/>
    </row>
    <row r="1193" spans="1:10" s="76" customFormat="1" ht="14.25">
      <c r="A1193" s="310" t="s">
        <v>337</v>
      </c>
      <c r="B1193" s="183" t="s">
        <v>105</v>
      </c>
      <c r="C1193" s="82" t="s">
        <v>40</v>
      </c>
      <c r="D1193" s="82" t="s">
        <v>35</v>
      </c>
      <c r="E1193" s="376" t="s">
        <v>521</v>
      </c>
      <c r="F1193" s="377" t="s">
        <v>222</v>
      </c>
      <c r="G1193" s="82"/>
      <c r="H1193" s="548">
        <v>30</v>
      </c>
      <c r="I1193" s="262"/>
      <c r="J1193" s="463"/>
    </row>
    <row r="1194" spans="1:10" s="76" customFormat="1" ht="14.25">
      <c r="A1194" s="648" t="s">
        <v>353</v>
      </c>
      <c r="B1194" s="182" t="s">
        <v>105</v>
      </c>
      <c r="C1194" s="83" t="s">
        <v>40</v>
      </c>
      <c r="D1194" s="83" t="s">
        <v>35</v>
      </c>
      <c r="E1194" s="378" t="s">
        <v>521</v>
      </c>
      <c r="F1194" s="391" t="s">
        <v>222</v>
      </c>
      <c r="G1194" s="83" t="s">
        <v>354</v>
      </c>
      <c r="H1194" s="552">
        <v>30</v>
      </c>
      <c r="I1194" s="262"/>
      <c r="J1194" s="463"/>
    </row>
    <row r="1195" spans="1:10" s="76" customFormat="1" ht="25.5">
      <c r="A1195" s="311" t="s">
        <v>98</v>
      </c>
      <c r="B1195" s="182" t="s">
        <v>105</v>
      </c>
      <c r="C1195" s="83" t="s">
        <v>40</v>
      </c>
      <c r="D1195" s="83" t="s">
        <v>35</v>
      </c>
      <c r="E1195" s="378" t="s">
        <v>521</v>
      </c>
      <c r="F1195" s="391" t="s">
        <v>222</v>
      </c>
      <c r="G1195" s="83" t="s">
        <v>99</v>
      </c>
      <c r="H1195" s="552">
        <v>30</v>
      </c>
      <c r="I1195" s="262"/>
      <c r="J1195" s="463"/>
    </row>
    <row r="1196" spans="1:10" s="76" customFormat="1" ht="38.25">
      <c r="A1196" s="315" t="s">
        <v>303</v>
      </c>
      <c r="B1196" s="196" t="s">
        <v>105</v>
      </c>
      <c r="C1196" s="82" t="s">
        <v>40</v>
      </c>
      <c r="D1196" s="82" t="s">
        <v>35</v>
      </c>
      <c r="E1196" s="375" t="s">
        <v>304</v>
      </c>
      <c r="F1196" s="176" t="s">
        <v>78</v>
      </c>
      <c r="G1196" s="196"/>
      <c r="H1196" s="551">
        <v>46</v>
      </c>
      <c r="I1196" s="262"/>
      <c r="J1196" s="463"/>
    </row>
    <row r="1197" spans="1:10" s="76" customFormat="1" ht="27">
      <c r="A1197" s="531" t="s">
        <v>310</v>
      </c>
      <c r="B1197" s="82" t="s">
        <v>105</v>
      </c>
      <c r="C1197" s="82" t="s">
        <v>40</v>
      </c>
      <c r="D1197" s="82" t="s">
        <v>35</v>
      </c>
      <c r="E1197" s="376" t="s">
        <v>430</v>
      </c>
      <c r="F1197" s="377" t="s">
        <v>78</v>
      </c>
      <c r="G1197" s="82"/>
      <c r="H1197" s="548">
        <v>46</v>
      </c>
      <c r="I1197" s="262"/>
      <c r="J1197" s="463"/>
    </row>
    <row r="1198" spans="1:10" s="76" customFormat="1" ht="14.25">
      <c r="A1198" s="676" t="s">
        <v>309</v>
      </c>
      <c r="B1198" s="82" t="s">
        <v>105</v>
      </c>
      <c r="C1198" s="82" t="s">
        <v>40</v>
      </c>
      <c r="D1198" s="82" t="s">
        <v>35</v>
      </c>
      <c r="E1198" s="376" t="s">
        <v>522</v>
      </c>
      <c r="F1198" s="377" t="s">
        <v>78</v>
      </c>
      <c r="G1198" s="82"/>
      <c r="H1198" s="548">
        <v>15</v>
      </c>
      <c r="I1198" s="262"/>
      <c r="J1198" s="463"/>
    </row>
    <row r="1199" spans="1:10" s="76" customFormat="1" ht="14.25">
      <c r="A1199" s="310" t="s">
        <v>337</v>
      </c>
      <c r="B1199" s="82" t="s">
        <v>105</v>
      </c>
      <c r="C1199" s="82" t="s">
        <v>40</v>
      </c>
      <c r="D1199" s="82" t="s">
        <v>35</v>
      </c>
      <c r="E1199" s="376" t="s">
        <v>522</v>
      </c>
      <c r="F1199" s="377" t="s">
        <v>222</v>
      </c>
      <c r="G1199" s="82"/>
      <c r="H1199" s="548">
        <v>15</v>
      </c>
      <c r="I1199" s="262"/>
      <c r="J1199" s="463"/>
    </row>
    <row r="1200" spans="1:10" s="76" customFormat="1" ht="14.25">
      <c r="A1200" s="648" t="s">
        <v>353</v>
      </c>
      <c r="B1200" s="83" t="s">
        <v>105</v>
      </c>
      <c r="C1200" s="83" t="s">
        <v>40</v>
      </c>
      <c r="D1200" s="83" t="s">
        <v>35</v>
      </c>
      <c r="E1200" s="378" t="s">
        <v>522</v>
      </c>
      <c r="F1200" s="391" t="s">
        <v>222</v>
      </c>
      <c r="G1200" s="83" t="s">
        <v>354</v>
      </c>
      <c r="H1200" s="552">
        <v>15</v>
      </c>
      <c r="I1200" s="262"/>
      <c r="J1200" s="463"/>
    </row>
    <row r="1201" spans="1:10" s="76" customFormat="1" ht="25.5">
      <c r="A1201" s="311" t="s">
        <v>98</v>
      </c>
      <c r="B1201" s="83" t="s">
        <v>105</v>
      </c>
      <c r="C1201" s="83" t="s">
        <v>40</v>
      </c>
      <c r="D1201" s="83" t="s">
        <v>35</v>
      </c>
      <c r="E1201" s="378" t="s">
        <v>522</v>
      </c>
      <c r="F1201" s="391" t="s">
        <v>222</v>
      </c>
      <c r="G1201" s="83" t="s">
        <v>99</v>
      </c>
      <c r="H1201" s="552">
        <v>15</v>
      </c>
      <c r="I1201" s="262"/>
      <c r="J1201" s="463"/>
    </row>
    <row r="1202" spans="1:10" s="76" customFormat="1" ht="14.25">
      <c r="A1202" s="625" t="s">
        <v>311</v>
      </c>
      <c r="B1202" s="82" t="s">
        <v>105</v>
      </c>
      <c r="C1202" s="82" t="s">
        <v>40</v>
      </c>
      <c r="D1202" s="82" t="s">
        <v>35</v>
      </c>
      <c r="E1202" s="376" t="s">
        <v>523</v>
      </c>
      <c r="F1202" s="377" t="s">
        <v>78</v>
      </c>
      <c r="G1202" s="82"/>
      <c r="H1202" s="548">
        <v>16</v>
      </c>
      <c r="I1202" s="262"/>
      <c r="J1202" s="463"/>
    </row>
    <row r="1203" spans="1:10" s="76" customFormat="1" ht="14.25">
      <c r="A1203" s="310" t="s">
        <v>337</v>
      </c>
      <c r="B1203" s="82" t="s">
        <v>105</v>
      </c>
      <c r="C1203" s="82" t="s">
        <v>40</v>
      </c>
      <c r="D1203" s="82" t="s">
        <v>35</v>
      </c>
      <c r="E1203" s="376" t="s">
        <v>523</v>
      </c>
      <c r="F1203" s="377" t="s">
        <v>222</v>
      </c>
      <c r="G1203" s="82"/>
      <c r="H1203" s="548">
        <v>16</v>
      </c>
      <c r="I1203" s="262"/>
      <c r="J1203" s="463"/>
    </row>
    <row r="1204" spans="1:10" s="76" customFormat="1" ht="14.25">
      <c r="A1204" s="648" t="s">
        <v>353</v>
      </c>
      <c r="B1204" s="83" t="s">
        <v>105</v>
      </c>
      <c r="C1204" s="83" t="s">
        <v>40</v>
      </c>
      <c r="D1204" s="83" t="s">
        <v>35</v>
      </c>
      <c r="E1204" s="378" t="s">
        <v>523</v>
      </c>
      <c r="F1204" s="391" t="s">
        <v>222</v>
      </c>
      <c r="G1204" s="83" t="s">
        <v>354</v>
      </c>
      <c r="H1204" s="552">
        <v>16</v>
      </c>
      <c r="I1204" s="262"/>
      <c r="J1204" s="463"/>
    </row>
    <row r="1205" spans="1:10" s="76" customFormat="1" ht="25.5">
      <c r="A1205" s="311" t="s">
        <v>98</v>
      </c>
      <c r="B1205" s="83" t="s">
        <v>105</v>
      </c>
      <c r="C1205" s="82" t="s">
        <v>40</v>
      </c>
      <c r="D1205" s="82" t="s">
        <v>35</v>
      </c>
      <c r="E1205" s="378" t="s">
        <v>523</v>
      </c>
      <c r="F1205" s="391" t="s">
        <v>222</v>
      </c>
      <c r="G1205" s="83" t="s">
        <v>99</v>
      </c>
      <c r="H1205" s="552">
        <v>16</v>
      </c>
      <c r="I1205" s="262"/>
      <c r="J1205" s="463"/>
    </row>
    <row r="1206" spans="1:10" s="76" customFormat="1" ht="14.25">
      <c r="A1206" s="625" t="s">
        <v>312</v>
      </c>
      <c r="B1206" s="82" t="s">
        <v>105</v>
      </c>
      <c r="C1206" s="82" t="s">
        <v>40</v>
      </c>
      <c r="D1206" s="82" t="s">
        <v>35</v>
      </c>
      <c r="E1206" s="376" t="s">
        <v>524</v>
      </c>
      <c r="F1206" s="377" t="s">
        <v>78</v>
      </c>
      <c r="G1206" s="82"/>
      <c r="H1206" s="548">
        <v>15</v>
      </c>
      <c r="I1206" s="262"/>
      <c r="J1206" s="463"/>
    </row>
    <row r="1207" spans="1:10" s="76" customFormat="1" ht="14.25">
      <c r="A1207" s="310" t="s">
        <v>337</v>
      </c>
      <c r="B1207" s="82" t="s">
        <v>105</v>
      </c>
      <c r="C1207" s="82" t="s">
        <v>40</v>
      </c>
      <c r="D1207" s="82" t="s">
        <v>35</v>
      </c>
      <c r="E1207" s="376" t="s">
        <v>524</v>
      </c>
      <c r="F1207" s="377" t="s">
        <v>222</v>
      </c>
      <c r="G1207" s="82"/>
      <c r="H1207" s="548">
        <v>15</v>
      </c>
      <c r="I1207" s="262"/>
      <c r="J1207" s="463"/>
    </row>
    <row r="1208" spans="1:10" s="76" customFormat="1" ht="14.25">
      <c r="A1208" s="648" t="s">
        <v>353</v>
      </c>
      <c r="B1208" s="83" t="s">
        <v>105</v>
      </c>
      <c r="C1208" s="83" t="s">
        <v>40</v>
      </c>
      <c r="D1208" s="83" t="s">
        <v>35</v>
      </c>
      <c r="E1208" s="378" t="s">
        <v>524</v>
      </c>
      <c r="F1208" s="391" t="s">
        <v>222</v>
      </c>
      <c r="G1208" s="83" t="s">
        <v>354</v>
      </c>
      <c r="H1208" s="552">
        <v>15</v>
      </c>
      <c r="I1208" s="262"/>
      <c r="J1208" s="463"/>
    </row>
    <row r="1209" spans="1:10" s="79" customFormat="1" ht="25.5">
      <c r="A1209" s="311" t="s">
        <v>98</v>
      </c>
      <c r="B1209" s="83" t="s">
        <v>105</v>
      </c>
      <c r="C1209" s="82" t="s">
        <v>40</v>
      </c>
      <c r="D1209" s="82" t="s">
        <v>35</v>
      </c>
      <c r="E1209" s="378" t="s">
        <v>524</v>
      </c>
      <c r="F1209" s="379" t="s">
        <v>222</v>
      </c>
      <c r="G1209" s="83" t="s">
        <v>99</v>
      </c>
      <c r="H1209" s="552">
        <v>15</v>
      </c>
      <c r="I1209" s="262"/>
      <c r="J1209" s="445"/>
    </row>
    <row r="1210" spans="1:10" s="79" customFormat="1" ht="14.25">
      <c r="A1210" s="59" t="s">
        <v>26</v>
      </c>
      <c r="B1210" s="60" t="s">
        <v>105</v>
      </c>
      <c r="C1210" s="60" t="s">
        <v>43</v>
      </c>
      <c r="D1210" s="60"/>
      <c r="E1210" s="1178"/>
      <c r="F1210" s="1179"/>
      <c r="G1210" s="60"/>
      <c r="H1210" s="556">
        <v>2463.3</v>
      </c>
      <c r="I1210" s="105"/>
      <c r="J1210" s="445"/>
    </row>
    <row r="1211" spans="1:10" s="44" customFormat="1" ht="14.25">
      <c r="A1211" s="322" t="s">
        <v>28</v>
      </c>
      <c r="B1211" s="71" t="s">
        <v>105</v>
      </c>
      <c r="C1211" s="71" t="s">
        <v>43</v>
      </c>
      <c r="D1211" s="71" t="s">
        <v>39</v>
      </c>
      <c r="E1211" s="1208"/>
      <c r="F1211" s="1209"/>
      <c r="G1211" s="71"/>
      <c r="H1211" s="557">
        <v>2463.3</v>
      </c>
      <c r="I1211" s="105"/>
      <c r="J1211" s="431"/>
    </row>
    <row r="1212" spans="1:10" s="68" customFormat="1" ht="27">
      <c r="A1212" s="392" t="s">
        <v>175</v>
      </c>
      <c r="B1212" s="155" t="s">
        <v>105</v>
      </c>
      <c r="C1212" s="155" t="s">
        <v>43</v>
      </c>
      <c r="D1212" s="371" t="s">
        <v>39</v>
      </c>
      <c r="E1212" s="371" t="s">
        <v>190</v>
      </c>
      <c r="F1212" s="372" t="s">
        <v>78</v>
      </c>
      <c r="G1212" s="155"/>
      <c r="H1212" s="546">
        <v>2463.3</v>
      </c>
      <c r="I1212" s="218"/>
      <c r="J1212" s="524" t="e">
        <f>I1213/H1213</f>
        <v>#REF!</v>
      </c>
    </row>
    <row r="1213" spans="1:10" s="68" customFormat="1" ht="13.5">
      <c r="A1213" s="646" t="s">
        <v>400</v>
      </c>
      <c r="B1213" s="483">
        <v>705</v>
      </c>
      <c r="C1213" s="155" t="s">
        <v>43</v>
      </c>
      <c r="D1213" s="155" t="s">
        <v>39</v>
      </c>
      <c r="E1213" s="371" t="s">
        <v>401</v>
      </c>
      <c r="F1213" s="372" t="s">
        <v>78</v>
      </c>
      <c r="G1213" s="155"/>
      <c r="H1213" s="546">
        <v>2463.3</v>
      </c>
      <c r="I1213" s="523" t="e">
        <f>#REF!</f>
        <v>#REF!</v>
      </c>
      <c r="J1213" s="429"/>
    </row>
    <row r="1214" spans="1:10" s="2" customFormat="1" ht="27">
      <c r="A1214" s="308" t="s">
        <v>586</v>
      </c>
      <c r="B1214" s="42" t="s">
        <v>105</v>
      </c>
      <c r="C1214" s="82" t="s">
        <v>43</v>
      </c>
      <c r="D1214" s="82" t="s">
        <v>39</v>
      </c>
      <c r="E1214" s="373" t="s">
        <v>404</v>
      </c>
      <c r="F1214" s="374" t="s">
        <v>107</v>
      </c>
      <c r="G1214" s="82"/>
      <c r="H1214" s="548">
        <v>2463.3</v>
      </c>
      <c r="I1214" s="208"/>
      <c r="J1214" s="208"/>
    </row>
    <row r="1215" spans="1:10" s="97" customFormat="1" ht="38.25">
      <c r="A1215" s="718" t="s">
        <v>355</v>
      </c>
      <c r="B1215" s="43" t="s">
        <v>105</v>
      </c>
      <c r="C1215" s="83" t="s">
        <v>43</v>
      </c>
      <c r="D1215" s="83" t="s">
        <v>39</v>
      </c>
      <c r="E1215" s="382" t="s">
        <v>404</v>
      </c>
      <c r="F1215" s="379" t="s">
        <v>107</v>
      </c>
      <c r="G1215" s="83" t="s">
        <v>356</v>
      </c>
      <c r="H1215" s="552">
        <v>2085.5</v>
      </c>
      <c r="I1215" s="208"/>
      <c r="J1215" s="606"/>
    </row>
    <row r="1216" spans="1:10" s="97" customFormat="1" ht="13.5">
      <c r="A1216" s="311" t="s">
        <v>96</v>
      </c>
      <c r="B1216" s="43" t="s">
        <v>105</v>
      </c>
      <c r="C1216" s="83" t="s">
        <v>43</v>
      </c>
      <c r="D1216" s="83" t="s">
        <v>39</v>
      </c>
      <c r="E1216" s="382" t="s">
        <v>404</v>
      </c>
      <c r="F1216" s="379" t="s">
        <v>107</v>
      </c>
      <c r="G1216" s="43" t="s">
        <v>97</v>
      </c>
      <c r="H1216" s="552">
        <v>2085.5</v>
      </c>
      <c r="I1216" s="605"/>
      <c r="J1216" s="606"/>
    </row>
    <row r="1217" spans="1:10" s="97" customFormat="1" ht="13.5">
      <c r="A1217" s="648" t="s">
        <v>353</v>
      </c>
      <c r="B1217" s="43" t="s">
        <v>105</v>
      </c>
      <c r="C1217" s="83" t="s">
        <v>43</v>
      </c>
      <c r="D1217" s="83" t="s">
        <v>39</v>
      </c>
      <c r="E1217" s="382" t="s">
        <v>404</v>
      </c>
      <c r="F1217" s="379" t="s">
        <v>107</v>
      </c>
      <c r="G1217" s="43" t="s">
        <v>354</v>
      </c>
      <c r="H1217" s="552">
        <v>377.8</v>
      </c>
      <c r="I1217" s="605"/>
      <c r="J1217" s="606"/>
    </row>
    <row r="1218" spans="1:10" s="346" customFormat="1" ht="25.5">
      <c r="A1218" s="311" t="s">
        <v>98</v>
      </c>
      <c r="B1218" s="43" t="s">
        <v>105</v>
      </c>
      <c r="C1218" s="83" t="s">
        <v>43</v>
      </c>
      <c r="D1218" s="83" t="s">
        <v>39</v>
      </c>
      <c r="E1218" s="382" t="s">
        <v>404</v>
      </c>
      <c r="F1218" s="379" t="s">
        <v>107</v>
      </c>
      <c r="G1218" s="43" t="s">
        <v>99</v>
      </c>
      <c r="H1218" s="552">
        <v>377.8</v>
      </c>
      <c r="I1218" s="605"/>
      <c r="J1218" s="430"/>
    </row>
    <row r="1219" spans="1:10" s="79" customFormat="1" ht="31.5">
      <c r="A1219" s="353" t="s">
        <v>145</v>
      </c>
      <c r="B1219" s="354" t="s">
        <v>124</v>
      </c>
      <c r="C1219" s="355"/>
      <c r="D1219" s="355"/>
      <c r="E1219" s="1234"/>
      <c r="F1219" s="1235"/>
      <c r="G1219" s="355"/>
      <c r="H1219" s="567">
        <v>17482.8</v>
      </c>
      <c r="I1219" s="239"/>
      <c r="J1219" s="453"/>
    </row>
    <row r="1220" spans="1:10" s="79" customFormat="1" ht="14.25">
      <c r="A1220" s="59" t="s">
        <v>18</v>
      </c>
      <c r="B1220" s="181" t="s">
        <v>124</v>
      </c>
      <c r="C1220" s="60" t="s">
        <v>19</v>
      </c>
      <c r="D1220" s="60"/>
      <c r="E1220" s="1178"/>
      <c r="F1220" s="1179"/>
      <c r="G1220" s="60"/>
      <c r="H1220" s="556">
        <v>16124</v>
      </c>
      <c r="I1220" s="239"/>
      <c r="J1220" s="453"/>
    </row>
    <row r="1221" spans="1:10" s="152" customFormat="1" ht="28.5">
      <c r="A1221" s="322" t="s">
        <v>200</v>
      </c>
      <c r="B1221" s="71" t="s">
        <v>124</v>
      </c>
      <c r="C1221" s="71" t="s">
        <v>19</v>
      </c>
      <c r="D1221" s="71" t="s">
        <v>36</v>
      </c>
      <c r="E1221" s="384"/>
      <c r="F1221" s="66"/>
      <c r="G1221" s="291"/>
      <c r="H1221" s="557">
        <v>15775.7</v>
      </c>
      <c r="I1221" s="239"/>
      <c r="J1221" s="617"/>
    </row>
    <row r="1222" spans="1:10" s="72" customFormat="1" ht="25.5">
      <c r="A1222" s="339" t="s">
        <v>163</v>
      </c>
      <c r="B1222" s="82" t="s">
        <v>124</v>
      </c>
      <c r="C1222" s="196" t="s">
        <v>19</v>
      </c>
      <c r="D1222" s="196" t="s">
        <v>36</v>
      </c>
      <c r="E1222" s="375" t="s">
        <v>285</v>
      </c>
      <c r="F1222" s="176" t="s">
        <v>78</v>
      </c>
      <c r="G1222" s="196"/>
      <c r="H1222" s="551">
        <v>15744.560000000001</v>
      </c>
      <c r="I1222" s="616"/>
      <c r="J1222" s="108"/>
    </row>
    <row r="1223" spans="1:10" s="72" customFormat="1" ht="13.5">
      <c r="A1223" s="527" t="s">
        <v>125</v>
      </c>
      <c r="B1223" s="528">
        <v>707</v>
      </c>
      <c r="C1223" s="82" t="s">
        <v>19</v>
      </c>
      <c r="D1223" s="82" t="s">
        <v>36</v>
      </c>
      <c r="E1223" s="371" t="s">
        <v>530</v>
      </c>
      <c r="F1223" s="372" t="s">
        <v>78</v>
      </c>
      <c r="G1223" s="167"/>
      <c r="H1223" s="551">
        <v>15744.560000000001</v>
      </c>
      <c r="I1223" s="107"/>
      <c r="J1223" s="108"/>
    </row>
    <row r="1224" spans="1:10" s="72" customFormat="1" ht="13.5">
      <c r="A1224" s="310" t="s">
        <v>337</v>
      </c>
      <c r="B1224" s="194">
        <v>707</v>
      </c>
      <c r="C1224" s="82" t="s">
        <v>19</v>
      </c>
      <c r="D1224" s="82" t="s">
        <v>36</v>
      </c>
      <c r="E1224" s="373" t="s">
        <v>530</v>
      </c>
      <c r="F1224" s="374" t="s">
        <v>222</v>
      </c>
      <c r="G1224" s="55"/>
      <c r="H1224" s="548">
        <v>13151.060000000001</v>
      </c>
      <c r="I1224" s="107"/>
      <c r="J1224" s="108"/>
    </row>
    <row r="1225" spans="1:10" ht="38.25">
      <c r="A1225" s="683" t="s">
        <v>355</v>
      </c>
      <c r="B1225" s="195">
        <v>707</v>
      </c>
      <c r="C1225" s="83" t="s">
        <v>19</v>
      </c>
      <c r="D1225" s="83" t="s">
        <v>36</v>
      </c>
      <c r="E1225" s="382" t="s">
        <v>530</v>
      </c>
      <c r="F1225" s="385" t="s">
        <v>222</v>
      </c>
      <c r="G1225" s="57" t="s">
        <v>356</v>
      </c>
      <c r="H1225" s="552">
        <v>11085.1</v>
      </c>
      <c r="I1225" s="107"/>
      <c r="J1225" s="108"/>
    </row>
    <row r="1226" spans="1:9" ht="12.75">
      <c r="A1226" s="321" t="s">
        <v>121</v>
      </c>
      <c r="B1226" s="83" t="s">
        <v>124</v>
      </c>
      <c r="C1226" s="83" t="s">
        <v>19</v>
      </c>
      <c r="D1226" s="83" t="s">
        <v>36</v>
      </c>
      <c r="E1226" s="382" t="s">
        <v>530</v>
      </c>
      <c r="F1226" s="385" t="s">
        <v>222</v>
      </c>
      <c r="G1226" s="83" t="s">
        <v>122</v>
      </c>
      <c r="H1226" s="552">
        <v>11085.1</v>
      </c>
      <c r="I1226" s="107"/>
    </row>
    <row r="1227" spans="1:8" ht="12.75">
      <c r="A1227" s="648" t="s">
        <v>353</v>
      </c>
      <c r="B1227" s="83" t="s">
        <v>124</v>
      </c>
      <c r="C1227" s="83" t="s">
        <v>19</v>
      </c>
      <c r="D1227" s="83" t="s">
        <v>36</v>
      </c>
      <c r="E1227" s="382" t="s">
        <v>530</v>
      </c>
      <c r="F1227" s="385" t="s">
        <v>222</v>
      </c>
      <c r="G1227" s="83" t="s">
        <v>354</v>
      </c>
      <c r="H1227" s="552">
        <v>1965.96</v>
      </c>
    </row>
    <row r="1228" spans="1:8" ht="25.5">
      <c r="A1228" s="311" t="s">
        <v>98</v>
      </c>
      <c r="B1228" s="83" t="s">
        <v>124</v>
      </c>
      <c r="C1228" s="83" t="s">
        <v>19</v>
      </c>
      <c r="D1228" s="83" t="s">
        <v>36</v>
      </c>
      <c r="E1228" s="382" t="s">
        <v>530</v>
      </c>
      <c r="F1228" s="385" t="s">
        <v>222</v>
      </c>
      <c r="G1228" s="83" t="s">
        <v>99</v>
      </c>
      <c r="H1228" s="552">
        <v>1965.96</v>
      </c>
    </row>
    <row r="1229" spans="1:10" ht="12.75">
      <c r="A1229" s="688" t="s">
        <v>357</v>
      </c>
      <c r="B1229" s="83" t="s">
        <v>124</v>
      </c>
      <c r="C1229" s="83" t="s">
        <v>19</v>
      </c>
      <c r="D1229" s="83" t="s">
        <v>36</v>
      </c>
      <c r="E1229" s="382" t="s">
        <v>530</v>
      </c>
      <c r="F1229" s="385" t="s">
        <v>222</v>
      </c>
      <c r="G1229" s="83" t="s">
        <v>358</v>
      </c>
      <c r="H1229" s="552">
        <v>100</v>
      </c>
      <c r="J1229" s="8"/>
    </row>
    <row r="1230" spans="1:10" s="97" customFormat="1" ht="12.75">
      <c r="A1230" s="311" t="s">
        <v>65</v>
      </c>
      <c r="B1230" s="83" t="s">
        <v>124</v>
      </c>
      <c r="C1230" s="83" t="s">
        <v>19</v>
      </c>
      <c r="D1230" s="83" t="s">
        <v>36</v>
      </c>
      <c r="E1230" s="382" t="s">
        <v>530</v>
      </c>
      <c r="F1230" s="385" t="s">
        <v>222</v>
      </c>
      <c r="G1230" s="83" t="s">
        <v>66</v>
      </c>
      <c r="H1230" s="552">
        <v>100</v>
      </c>
      <c r="I1230" s="8"/>
      <c r="J1230" s="177"/>
    </row>
    <row r="1231" spans="1:10" s="97" customFormat="1" ht="13.5">
      <c r="A1231" s="310" t="s">
        <v>345</v>
      </c>
      <c r="B1231" s="55" t="s">
        <v>124</v>
      </c>
      <c r="C1231" s="82" t="s">
        <v>19</v>
      </c>
      <c r="D1231" s="82" t="s">
        <v>36</v>
      </c>
      <c r="E1231" s="373" t="s">
        <v>530</v>
      </c>
      <c r="F1231" s="374" t="s">
        <v>216</v>
      </c>
      <c r="G1231" s="83"/>
      <c r="H1231" s="548">
        <v>1939</v>
      </c>
      <c r="I1231" s="209"/>
      <c r="J1231" s="177"/>
    </row>
    <row r="1232" spans="1:10" s="97" customFormat="1" ht="13.5">
      <c r="A1232" s="648" t="s">
        <v>353</v>
      </c>
      <c r="B1232" s="57" t="s">
        <v>124</v>
      </c>
      <c r="C1232" s="83" t="s">
        <v>19</v>
      </c>
      <c r="D1232" s="83" t="s">
        <v>36</v>
      </c>
      <c r="E1232" s="382" t="s">
        <v>530</v>
      </c>
      <c r="F1232" s="379" t="s">
        <v>216</v>
      </c>
      <c r="G1232" s="83" t="s">
        <v>354</v>
      </c>
      <c r="H1232" s="548">
        <v>1939</v>
      </c>
      <c r="I1232" s="209"/>
      <c r="J1232" s="177"/>
    </row>
    <row r="1233" spans="1:9" s="529" customFormat="1" ht="25.5">
      <c r="A1233" s="309" t="s">
        <v>98</v>
      </c>
      <c r="B1233" s="57" t="s">
        <v>124</v>
      </c>
      <c r="C1233" s="83" t="s">
        <v>19</v>
      </c>
      <c r="D1233" s="83" t="s">
        <v>36</v>
      </c>
      <c r="E1233" s="382" t="s">
        <v>530</v>
      </c>
      <c r="F1233" s="379" t="s">
        <v>216</v>
      </c>
      <c r="G1233" s="83" t="s">
        <v>99</v>
      </c>
      <c r="H1233" s="552">
        <v>1939</v>
      </c>
      <c r="I1233" s="209"/>
    </row>
    <row r="1234" spans="1:8" s="529" customFormat="1" ht="40.5">
      <c r="A1234" s="329" t="s">
        <v>585</v>
      </c>
      <c r="B1234" s="205">
        <v>707</v>
      </c>
      <c r="C1234" s="82" t="s">
        <v>19</v>
      </c>
      <c r="D1234" s="82" t="s">
        <v>36</v>
      </c>
      <c r="E1234" s="373" t="s">
        <v>530</v>
      </c>
      <c r="F1234" s="374" t="s">
        <v>111</v>
      </c>
      <c r="G1234" s="82"/>
      <c r="H1234" s="548">
        <v>95</v>
      </c>
    </row>
    <row r="1235" spans="1:10" ht="38.25">
      <c r="A1235" s="683" t="s">
        <v>355</v>
      </c>
      <c r="B1235" s="83" t="s">
        <v>124</v>
      </c>
      <c r="C1235" s="83" t="s">
        <v>19</v>
      </c>
      <c r="D1235" s="83" t="s">
        <v>36</v>
      </c>
      <c r="E1235" s="382" t="s">
        <v>530</v>
      </c>
      <c r="F1235" s="379" t="s">
        <v>111</v>
      </c>
      <c r="G1235" s="83" t="s">
        <v>356</v>
      </c>
      <c r="H1235" s="552">
        <v>95</v>
      </c>
      <c r="I1235" s="529"/>
      <c r="J1235" s="8"/>
    </row>
    <row r="1236" spans="1:10" ht="12.75">
      <c r="A1236" s="321" t="s">
        <v>121</v>
      </c>
      <c r="B1236" s="83" t="s">
        <v>124</v>
      </c>
      <c r="C1236" s="83" t="s">
        <v>19</v>
      </c>
      <c r="D1236" s="83" t="s">
        <v>36</v>
      </c>
      <c r="E1236" s="382" t="s">
        <v>530</v>
      </c>
      <c r="F1236" s="379" t="s">
        <v>111</v>
      </c>
      <c r="G1236" s="83" t="s">
        <v>122</v>
      </c>
      <c r="H1236" s="552">
        <v>95</v>
      </c>
      <c r="I1236" s="8"/>
      <c r="J1236" s="8"/>
    </row>
    <row r="1237" spans="1:10" ht="27">
      <c r="A1237" s="329" t="s">
        <v>596</v>
      </c>
      <c r="B1237" s="82" t="s">
        <v>124</v>
      </c>
      <c r="C1237" s="82" t="s">
        <v>19</v>
      </c>
      <c r="D1237" s="82" t="s">
        <v>36</v>
      </c>
      <c r="E1237" s="373" t="s">
        <v>530</v>
      </c>
      <c r="F1237" s="374" t="s">
        <v>112</v>
      </c>
      <c r="G1237" s="83"/>
      <c r="H1237" s="548">
        <v>163.5</v>
      </c>
      <c r="I1237" s="8"/>
      <c r="J1237" s="8"/>
    </row>
    <row r="1238" spans="1:9" ht="38.25">
      <c r="A1238" s="683" t="s">
        <v>355</v>
      </c>
      <c r="B1238" s="83" t="s">
        <v>124</v>
      </c>
      <c r="C1238" s="83" t="s">
        <v>19</v>
      </c>
      <c r="D1238" s="83" t="s">
        <v>36</v>
      </c>
      <c r="E1238" s="382" t="s">
        <v>530</v>
      </c>
      <c r="F1238" s="379" t="s">
        <v>112</v>
      </c>
      <c r="G1238" s="83" t="s">
        <v>356</v>
      </c>
      <c r="H1238" s="552">
        <v>163.5</v>
      </c>
      <c r="I1238" s="8"/>
    </row>
    <row r="1239" spans="1:10" s="79" customFormat="1" ht="13.5">
      <c r="A1239" s="321" t="s">
        <v>121</v>
      </c>
      <c r="B1239" s="83" t="s">
        <v>124</v>
      </c>
      <c r="C1239" s="83" t="s">
        <v>19</v>
      </c>
      <c r="D1239" s="83" t="s">
        <v>36</v>
      </c>
      <c r="E1239" s="382" t="s">
        <v>530</v>
      </c>
      <c r="F1239" s="379" t="s">
        <v>112</v>
      </c>
      <c r="G1239" s="83" t="s">
        <v>122</v>
      </c>
      <c r="H1239" s="552">
        <v>163.5</v>
      </c>
      <c r="I1239" s="121"/>
      <c r="J1239" s="453"/>
    </row>
    <row r="1240" spans="1:10" s="79" customFormat="1" ht="27">
      <c r="A1240" s="333" t="s">
        <v>602</v>
      </c>
      <c r="B1240" s="82" t="s">
        <v>124</v>
      </c>
      <c r="C1240" s="82" t="s">
        <v>19</v>
      </c>
      <c r="D1240" s="82" t="s">
        <v>36</v>
      </c>
      <c r="E1240" s="373" t="s">
        <v>530</v>
      </c>
      <c r="F1240" s="387" t="s">
        <v>114</v>
      </c>
      <c r="G1240" s="83"/>
      <c r="H1240" s="548">
        <v>396</v>
      </c>
      <c r="I1240" s="239"/>
      <c r="J1240" s="453"/>
    </row>
    <row r="1241" spans="1:10" s="79" customFormat="1" ht="38.25">
      <c r="A1241" s="683" t="s">
        <v>355</v>
      </c>
      <c r="B1241" s="83" t="s">
        <v>124</v>
      </c>
      <c r="C1241" s="83" t="s">
        <v>19</v>
      </c>
      <c r="D1241" s="83" t="s">
        <v>36</v>
      </c>
      <c r="E1241" s="382" t="s">
        <v>530</v>
      </c>
      <c r="F1241" s="388" t="s">
        <v>114</v>
      </c>
      <c r="G1241" s="83" t="s">
        <v>356</v>
      </c>
      <c r="H1241" s="552">
        <v>396</v>
      </c>
      <c r="I1241" s="239"/>
      <c r="J1241" s="453"/>
    </row>
    <row r="1242" spans="1:9" ht="13.5">
      <c r="A1242" s="321" t="s">
        <v>121</v>
      </c>
      <c r="B1242" s="83" t="s">
        <v>124</v>
      </c>
      <c r="C1242" s="83" t="s">
        <v>19</v>
      </c>
      <c r="D1242" s="83" t="s">
        <v>36</v>
      </c>
      <c r="E1242" s="382" t="s">
        <v>530</v>
      </c>
      <c r="F1242" s="388" t="s">
        <v>114</v>
      </c>
      <c r="G1242" s="83" t="s">
        <v>122</v>
      </c>
      <c r="H1242" s="552">
        <v>396</v>
      </c>
      <c r="I1242" s="239"/>
    </row>
    <row r="1243" spans="1:8" ht="38.25">
      <c r="A1243" s="315" t="s">
        <v>303</v>
      </c>
      <c r="B1243" s="196" t="s">
        <v>124</v>
      </c>
      <c r="C1243" s="196" t="s">
        <v>19</v>
      </c>
      <c r="D1243" s="196" t="s">
        <v>36</v>
      </c>
      <c r="E1243" s="375" t="s">
        <v>304</v>
      </c>
      <c r="F1243" s="176" t="s">
        <v>78</v>
      </c>
      <c r="G1243" s="196"/>
      <c r="H1243" s="551">
        <v>31.14</v>
      </c>
    </row>
    <row r="1244" spans="1:8" ht="27">
      <c r="A1244" s="799" t="s">
        <v>310</v>
      </c>
      <c r="B1244" s="82" t="s">
        <v>124</v>
      </c>
      <c r="C1244" s="82" t="s">
        <v>19</v>
      </c>
      <c r="D1244" s="82" t="s">
        <v>36</v>
      </c>
      <c r="E1244" s="376" t="s">
        <v>430</v>
      </c>
      <c r="F1244" s="377" t="s">
        <v>78</v>
      </c>
      <c r="G1244" s="82"/>
      <c r="H1244" s="548">
        <v>31.14</v>
      </c>
    </row>
    <row r="1245" spans="1:8" ht="13.5">
      <c r="A1245" s="720" t="s">
        <v>313</v>
      </c>
      <c r="B1245" s="82" t="s">
        <v>124</v>
      </c>
      <c r="C1245" s="82" t="s">
        <v>19</v>
      </c>
      <c r="D1245" s="82" t="s">
        <v>36</v>
      </c>
      <c r="E1245" s="376" t="s">
        <v>536</v>
      </c>
      <c r="F1245" s="377" t="s">
        <v>78</v>
      </c>
      <c r="G1245" s="82"/>
      <c r="H1245" s="548">
        <v>31.14</v>
      </c>
    </row>
    <row r="1246" spans="1:8" ht="13.5">
      <c r="A1246" s="310" t="s">
        <v>337</v>
      </c>
      <c r="B1246" s="82" t="s">
        <v>124</v>
      </c>
      <c r="C1246" s="82" t="s">
        <v>19</v>
      </c>
      <c r="D1246" s="82" t="s">
        <v>36</v>
      </c>
      <c r="E1246" s="376" t="s">
        <v>536</v>
      </c>
      <c r="F1246" s="377" t="s">
        <v>222</v>
      </c>
      <c r="G1246" s="82"/>
      <c r="H1246" s="548">
        <v>31.14</v>
      </c>
    </row>
    <row r="1247" spans="1:8" ht="12.75">
      <c r="A1247" s="800" t="s">
        <v>353</v>
      </c>
      <c r="B1247" s="83" t="s">
        <v>124</v>
      </c>
      <c r="C1247" s="83" t="s">
        <v>19</v>
      </c>
      <c r="D1247" s="83" t="s">
        <v>36</v>
      </c>
      <c r="E1247" s="378" t="s">
        <v>536</v>
      </c>
      <c r="F1247" s="379" t="s">
        <v>222</v>
      </c>
      <c r="G1247" s="83" t="s">
        <v>354</v>
      </c>
      <c r="H1247" s="552">
        <v>31.14</v>
      </c>
    </row>
    <row r="1248" spans="1:10" s="72" customFormat="1" ht="25.5">
      <c r="A1248" s="311" t="s">
        <v>98</v>
      </c>
      <c r="B1248" s="83" t="s">
        <v>124</v>
      </c>
      <c r="C1248" s="83" t="s">
        <v>19</v>
      </c>
      <c r="D1248" s="83" t="s">
        <v>36</v>
      </c>
      <c r="E1248" s="378" t="s">
        <v>536</v>
      </c>
      <c r="F1248" s="379" t="s">
        <v>222</v>
      </c>
      <c r="G1248" s="83" t="s">
        <v>99</v>
      </c>
      <c r="H1248" s="552">
        <v>31.14</v>
      </c>
      <c r="I1248" s="121"/>
      <c r="J1248" s="453"/>
    </row>
    <row r="1249" spans="1:10" s="152" customFormat="1" ht="14.25">
      <c r="A1249" s="322" t="s">
        <v>22</v>
      </c>
      <c r="B1249" s="71" t="s">
        <v>124</v>
      </c>
      <c r="C1249" s="71" t="s">
        <v>19</v>
      </c>
      <c r="D1249" s="71" t="s">
        <v>19</v>
      </c>
      <c r="E1249" s="1208"/>
      <c r="F1249" s="1209"/>
      <c r="G1249" s="71"/>
      <c r="H1249" s="557">
        <v>348.3</v>
      </c>
      <c r="I1249" s="239"/>
      <c r="J1249" s="606"/>
    </row>
    <row r="1250" spans="1:10" s="72" customFormat="1" ht="25.5">
      <c r="A1250" s="315" t="s">
        <v>173</v>
      </c>
      <c r="B1250" s="288">
        <v>707</v>
      </c>
      <c r="C1250" s="196" t="s">
        <v>19</v>
      </c>
      <c r="D1250" s="196" t="s">
        <v>19</v>
      </c>
      <c r="E1250" s="373" t="s">
        <v>84</v>
      </c>
      <c r="F1250" s="374" t="s">
        <v>78</v>
      </c>
      <c r="G1250" s="196"/>
      <c r="H1250" s="551">
        <v>313.3</v>
      </c>
      <c r="I1250" s="605"/>
      <c r="J1250" s="108"/>
    </row>
    <row r="1251" spans="1:10" s="72" customFormat="1" ht="27">
      <c r="A1251" s="290" t="s">
        <v>540</v>
      </c>
      <c r="B1251" s="82" t="s">
        <v>124</v>
      </c>
      <c r="C1251" s="82" t="s">
        <v>19</v>
      </c>
      <c r="D1251" s="82" t="s">
        <v>19</v>
      </c>
      <c r="E1251" s="373" t="s">
        <v>537</v>
      </c>
      <c r="F1251" s="374" t="s">
        <v>78</v>
      </c>
      <c r="G1251" s="408"/>
      <c r="H1251" s="568">
        <v>313.3</v>
      </c>
      <c r="I1251" s="107"/>
      <c r="J1251" s="108"/>
    </row>
    <row r="1252" spans="1:10" s="72" customFormat="1" ht="27">
      <c r="A1252" s="290" t="s">
        <v>574</v>
      </c>
      <c r="B1252" s="82" t="s">
        <v>124</v>
      </c>
      <c r="C1252" s="82" t="s">
        <v>19</v>
      </c>
      <c r="D1252" s="82" t="s">
        <v>19</v>
      </c>
      <c r="E1252" s="373" t="s">
        <v>537</v>
      </c>
      <c r="F1252" s="374" t="s">
        <v>120</v>
      </c>
      <c r="G1252" s="408"/>
      <c r="H1252" s="568">
        <v>119</v>
      </c>
      <c r="I1252" s="107"/>
      <c r="J1252" s="108"/>
    </row>
    <row r="1253" spans="1:10" s="72" customFormat="1" ht="12.75">
      <c r="A1253" s="648" t="s">
        <v>353</v>
      </c>
      <c r="B1253" s="83" t="s">
        <v>124</v>
      </c>
      <c r="C1253" s="83" t="s">
        <v>19</v>
      </c>
      <c r="D1253" s="83" t="s">
        <v>19</v>
      </c>
      <c r="E1253" s="378" t="s">
        <v>537</v>
      </c>
      <c r="F1253" s="379" t="s">
        <v>120</v>
      </c>
      <c r="G1253" s="409" t="s">
        <v>354</v>
      </c>
      <c r="H1253" s="569">
        <v>119</v>
      </c>
      <c r="I1253" s="107"/>
      <c r="J1253" s="108"/>
    </row>
    <row r="1254" spans="1:10" s="72" customFormat="1" ht="25.5">
      <c r="A1254" s="311" t="s">
        <v>98</v>
      </c>
      <c r="B1254" s="83" t="s">
        <v>124</v>
      </c>
      <c r="C1254" s="83" t="s">
        <v>19</v>
      </c>
      <c r="D1254" s="83" t="s">
        <v>19</v>
      </c>
      <c r="E1254" s="378" t="s">
        <v>537</v>
      </c>
      <c r="F1254" s="379" t="s">
        <v>120</v>
      </c>
      <c r="G1254" s="83" t="s">
        <v>99</v>
      </c>
      <c r="H1254" s="552">
        <v>119</v>
      </c>
      <c r="I1254" s="107"/>
      <c r="J1254" s="108"/>
    </row>
    <row r="1255" spans="1:10" s="72" customFormat="1" ht="27">
      <c r="A1255" s="336" t="s">
        <v>541</v>
      </c>
      <c r="B1255" s="82" t="s">
        <v>124</v>
      </c>
      <c r="C1255" s="82" t="s">
        <v>19</v>
      </c>
      <c r="D1255" s="82" t="s">
        <v>19</v>
      </c>
      <c r="E1255" s="373" t="s">
        <v>537</v>
      </c>
      <c r="F1255" s="377" t="s">
        <v>150</v>
      </c>
      <c r="G1255" s="408"/>
      <c r="H1255" s="568">
        <v>194.3</v>
      </c>
      <c r="I1255" s="107"/>
      <c r="J1255" s="108"/>
    </row>
    <row r="1256" spans="1:10" s="72" customFormat="1" ht="38.25">
      <c r="A1256" s="683" t="s">
        <v>355</v>
      </c>
      <c r="B1256" s="83" t="s">
        <v>124</v>
      </c>
      <c r="C1256" s="83" t="s">
        <v>19</v>
      </c>
      <c r="D1256" s="83" t="s">
        <v>19</v>
      </c>
      <c r="E1256" s="378" t="s">
        <v>537</v>
      </c>
      <c r="F1256" s="379" t="s">
        <v>150</v>
      </c>
      <c r="G1256" s="409" t="s">
        <v>356</v>
      </c>
      <c r="H1256" s="569">
        <v>24</v>
      </c>
      <c r="I1256" s="107"/>
      <c r="J1256" s="108"/>
    </row>
    <row r="1257" spans="1:10" s="72" customFormat="1" ht="12.75">
      <c r="A1257" s="321" t="s">
        <v>121</v>
      </c>
      <c r="B1257" s="83" t="s">
        <v>124</v>
      </c>
      <c r="C1257" s="83" t="s">
        <v>19</v>
      </c>
      <c r="D1257" s="83" t="s">
        <v>19</v>
      </c>
      <c r="E1257" s="378" t="s">
        <v>537</v>
      </c>
      <c r="F1257" s="379" t="s">
        <v>150</v>
      </c>
      <c r="G1257" s="409" t="s">
        <v>122</v>
      </c>
      <c r="H1257" s="569">
        <v>24</v>
      </c>
      <c r="I1257" s="107"/>
      <c r="J1257" s="108"/>
    </row>
    <row r="1258" spans="1:10" s="72" customFormat="1" ht="12.75">
      <c r="A1258" s="648" t="s">
        <v>353</v>
      </c>
      <c r="B1258" s="83" t="s">
        <v>124</v>
      </c>
      <c r="C1258" s="83" t="s">
        <v>19</v>
      </c>
      <c r="D1258" s="83" t="s">
        <v>19</v>
      </c>
      <c r="E1258" s="378" t="s">
        <v>537</v>
      </c>
      <c r="F1258" s="379" t="s">
        <v>150</v>
      </c>
      <c r="G1258" s="409" t="s">
        <v>354</v>
      </c>
      <c r="H1258" s="569">
        <v>170.3</v>
      </c>
      <c r="I1258" s="107"/>
      <c r="J1258" s="108"/>
    </row>
    <row r="1259" spans="1:10" s="72" customFormat="1" ht="25.5">
      <c r="A1259" s="311" t="s">
        <v>98</v>
      </c>
      <c r="B1259" s="83" t="s">
        <v>124</v>
      </c>
      <c r="C1259" s="83" t="s">
        <v>19</v>
      </c>
      <c r="D1259" s="83" t="s">
        <v>19</v>
      </c>
      <c r="E1259" s="378" t="s">
        <v>537</v>
      </c>
      <c r="F1259" s="379" t="s">
        <v>150</v>
      </c>
      <c r="G1259" s="409" t="s">
        <v>99</v>
      </c>
      <c r="H1259" s="569">
        <v>170.3</v>
      </c>
      <c r="I1259" s="107"/>
      <c r="J1259" s="108"/>
    </row>
    <row r="1260" spans="1:10" s="72" customFormat="1" ht="27">
      <c r="A1260" s="290" t="s">
        <v>151</v>
      </c>
      <c r="B1260" s="205">
        <v>707</v>
      </c>
      <c r="C1260" s="82" t="s">
        <v>19</v>
      </c>
      <c r="D1260" s="82" t="s">
        <v>19</v>
      </c>
      <c r="E1260" s="376" t="s">
        <v>227</v>
      </c>
      <c r="F1260" s="377" t="s">
        <v>78</v>
      </c>
      <c r="G1260" s="409"/>
      <c r="H1260" s="607">
        <v>35</v>
      </c>
      <c r="I1260" s="107"/>
      <c r="J1260" s="108"/>
    </row>
    <row r="1261" spans="1:10" s="72" customFormat="1" ht="27">
      <c r="A1261" s="290" t="s">
        <v>549</v>
      </c>
      <c r="B1261" s="205">
        <v>707</v>
      </c>
      <c r="C1261" s="82" t="s">
        <v>19</v>
      </c>
      <c r="D1261" s="82" t="s">
        <v>19</v>
      </c>
      <c r="E1261" s="376" t="s">
        <v>481</v>
      </c>
      <c r="F1261" s="377" t="s">
        <v>78</v>
      </c>
      <c r="G1261" s="408"/>
      <c r="H1261" s="568">
        <v>15</v>
      </c>
      <c r="I1261" s="107"/>
      <c r="J1261" s="108"/>
    </row>
    <row r="1262" spans="1:10" s="72" customFormat="1" ht="27">
      <c r="A1262" s="290" t="s">
        <v>272</v>
      </c>
      <c r="B1262" s="82" t="s">
        <v>124</v>
      </c>
      <c r="C1262" s="82" t="s">
        <v>19</v>
      </c>
      <c r="D1262" s="82" t="s">
        <v>19</v>
      </c>
      <c r="E1262" s="376" t="s">
        <v>538</v>
      </c>
      <c r="F1262" s="377" t="s">
        <v>78</v>
      </c>
      <c r="G1262" s="409"/>
      <c r="H1262" s="568">
        <v>15</v>
      </c>
      <c r="I1262" s="107"/>
      <c r="J1262" s="108"/>
    </row>
    <row r="1263" spans="1:10" s="72" customFormat="1" ht="13.5">
      <c r="A1263" s="310" t="s">
        <v>337</v>
      </c>
      <c r="B1263" s="82" t="s">
        <v>124</v>
      </c>
      <c r="C1263" s="82" t="s">
        <v>19</v>
      </c>
      <c r="D1263" s="82" t="s">
        <v>19</v>
      </c>
      <c r="E1263" s="376" t="s">
        <v>538</v>
      </c>
      <c r="F1263" s="377" t="s">
        <v>222</v>
      </c>
      <c r="G1263" s="409"/>
      <c r="H1263" s="568">
        <v>15</v>
      </c>
      <c r="I1263" s="107"/>
      <c r="J1263" s="108"/>
    </row>
    <row r="1264" spans="1:10" s="72" customFormat="1" ht="12.75">
      <c r="A1264" s="648" t="s">
        <v>353</v>
      </c>
      <c r="B1264" s="83" t="s">
        <v>124</v>
      </c>
      <c r="C1264" s="83" t="s">
        <v>19</v>
      </c>
      <c r="D1264" s="83" t="s">
        <v>19</v>
      </c>
      <c r="E1264" s="378" t="s">
        <v>538</v>
      </c>
      <c r="F1264" s="379" t="s">
        <v>222</v>
      </c>
      <c r="G1264" s="409" t="s">
        <v>354</v>
      </c>
      <c r="H1264" s="569">
        <v>15</v>
      </c>
      <c r="I1264" s="107"/>
      <c r="J1264" s="108"/>
    </row>
    <row r="1265" spans="1:10" s="72" customFormat="1" ht="25.5">
      <c r="A1265" s="311" t="s">
        <v>98</v>
      </c>
      <c r="B1265" s="83" t="s">
        <v>124</v>
      </c>
      <c r="C1265" s="83" t="s">
        <v>19</v>
      </c>
      <c r="D1265" s="83" t="s">
        <v>19</v>
      </c>
      <c r="E1265" s="378" t="s">
        <v>538</v>
      </c>
      <c r="F1265" s="379" t="s">
        <v>222</v>
      </c>
      <c r="G1265" s="409" t="s">
        <v>99</v>
      </c>
      <c r="H1265" s="569">
        <v>15</v>
      </c>
      <c r="I1265" s="107"/>
      <c r="J1265" s="108"/>
    </row>
    <row r="1266" spans="1:10" s="72" customFormat="1" ht="27">
      <c r="A1266" s="290" t="s">
        <v>550</v>
      </c>
      <c r="B1266" s="82" t="s">
        <v>124</v>
      </c>
      <c r="C1266" s="82" t="s">
        <v>19</v>
      </c>
      <c r="D1266" s="82" t="s">
        <v>19</v>
      </c>
      <c r="E1266" s="376" t="s">
        <v>491</v>
      </c>
      <c r="F1266" s="377" t="s">
        <v>78</v>
      </c>
      <c r="G1266" s="409"/>
      <c r="H1266" s="568">
        <v>20</v>
      </c>
      <c r="I1266" s="107"/>
      <c r="J1266" s="108"/>
    </row>
    <row r="1267" spans="1:10" s="72" customFormat="1" ht="27">
      <c r="A1267" s="290" t="s">
        <v>273</v>
      </c>
      <c r="B1267" s="82" t="s">
        <v>124</v>
      </c>
      <c r="C1267" s="82" t="s">
        <v>19</v>
      </c>
      <c r="D1267" s="82" t="s">
        <v>19</v>
      </c>
      <c r="E1267" s="376" t="s">
        <v>539</v>
      </c>
      <c r="F1267" s="377" t="s">
        <v>78</v>
      </c>
      <c r="G1267" s="409"/>
      <c r="H1267" s="568">
        <v>20</v>
      </c>
      <c r="I1267" s="107"/>
      <c r="J1267" s="108"/>
    </row>
    <row r="1268" spans="1:10" s="72" customFormat="1" ht="13.5">
      <c r="A1268" s="310" t="s">
        <v>337</v>
      </c>
      <c r="B1268" s="82" t="s">
        <v>124</v>
      </c>
      <c r="C1268" s="82" t="s">
        <v>19</v>
      </c>
      <c r="D1268" s="82" t="s">
        <v>19</v>
      </c>
      <c r="E1268" s="376" t="s">
        <v>539</v>
      </c>
      <c r="F1268" s="377" t="s">
        <v>222</v>
      </c>
      <c r="G1268" s="409"/>
      <c r="H1268" s="568">
        <v>20</v>
      </c>
      <c r="I1268" s="107"/>
      <c r="J1268" s="108"/>
    </row>
    <row r="1269" spans="1:10" s="72" customFormat="1" ht="12.75">
      <c r="A1269" s="648" t="s">
        <v>353</v>
      </c>
      <c r="B1269" s="83" t="s">
        <v>124</v>
      </c>
      <c r="C1269" s="83" t="s">
        <v>19</v>
      </c>
      <c r="D1269" s="83" t="s">
        <v>19</v>
      </c>
      <c r="E1269" s="378" t="s">
        <v>539</v>
      </c>
      <c r="F1269" s="379" t="s">
        <v>222</v>
      </c>
      <c r="G1269" s="409" t="s">
        <v>354</v>
      </c>
      <c r="H1269" s="569">
        <v>20</v>
      </c>
      <c r="I1269" s="107"/>
      <c r="J1269" s="108"/>
    </row>
    <row r="1270" spans="1:10" s="97" customFormat="1" ht="25.5">
      <c r="A1270" s="311" t="s">
        <v>98</v>
      </c>
      <c r="B1270" s="83" t="s">
        <v>124</v>
      </c>
      <c r="C1270" s="83" t="s">
        <v>19</v>
      </c>
      <c r="D1270" s="83" t="s">
        <v>19</v>
      </c>
      <c r="E1270" s="378" t="s">
        <v>539</v>
      </c>
      <c r="F1270" s="379" t="s">
        <v>222</v>
      </c>
      <c r="G1270" s="409" t="s">
        <v>99</v>
      </c>
      <c r="H1270" s="569">
        <v>20</v>
      </c>
      <c r="I1270" s="107"/>
      <c r="J1270" s="454"/>
    </row>
    <row r="1271" spans="1:10" s="72" customFormat="1" ht="14.25">
      <c r="A1271" s="59" t="s">
        <v>658</v>
      </c>
      <c r="B1271" s="60" t="s">
        <v>124</v>
      </c>
      <c r="C1271" s="60" t="s">
        <v>42</v>
      </c>
      <c r="D1271" s="60"/>
      <c r="E1271" s="1178"/>
      <c r="F1271" s="1179"/>
      <c r="G1271" s="1108"/>
      <c r="H1271" s="1113">
        <v>1358.8000000000002</v>
      </c>
      <c r="I1271" s="556">
        <f>I1272</f>
        <v>0</v>
      </c>
      <c r="J1271" s="107"/>
    </row>
    <row r="1272" spans="1:10" s="72" customFormat="1" ht="14.25">
      <c r="A1272" s="322" t="s">
        <v>659</v>
      </c>
      <c r="B1272" s="71" t="s">
        <v>124</v>
      </c>
      <c r="C1272" s="71" t="s">
        <v>42</v>
      </c>
      <c r="D1272" s="71" t="s">
        <v>35</v>
      </c>
      <c r="E1272" s="1208"/>
      <c r="F1272" s="1209"/>
      <c r="G1272" s="71"/>
      <c r="H1272" s="1112">
        <v>937.7470000000001</v>
      </c>
      <c r="I1272" s="557">
        <f>I1301+I1307+I1309+I1311+I1315</f>
        <v>0</v>
      </c>
      <c r="J1272" s="107"/>
    </row>
    <row r="1273" spans="1:10" s="152" customFormat="1" ht="25.5">
      <c r="A1273" s="339" t="s">
        <v>163</v>
      </c>
      <c r="B1273" s="196" t="s">
        <v>124</v>
      </c>
      <c r="C1273" s="196" t="s">
        <v>42</v>
      </c>
      <c r="D1273" s="196" t="s">
        <v>35</v>
      </c>
      <c r="E1273" s="371" t="s">
        <v>285</v>
      </c>
      <c r="F1273" s="372" t="s">
        <v>78</v>
      </c>
      <c r="G1273" s="196"/>
      <c r="H1273" s="1109">
        <v>937.7470000000001</v>
      </c>
      <c r="I1273" s="784"/>
      <c r="J1273" s="616"/>
    </row>
    <row r="1274" spans="1:10" s="152" customFormat="1" ht="13.5">
      <c r="A1274" s="290" t="s">
        <v>275</v>
      </c>
      <c r="B1274" s="82" t="s">
        <v>124</v>
      </c>
      <c r="C1274" s="82" t="s">
        <v>42</v>
      </c>
      <c r="D1274" s="82" t="s">
        <v>35</v>
      </c>
      <c r="E1274" s="373" t="s">
        <v>531</v>
      </c>
      <c r="F1274" s="374" t="s">
        <v>78</v>
      </c>
      <c r="G1274" s="82"/>
      <c r="H1274" s="1111">
        <v>138.8</v>
      </c>
      <c r="I1274" s="784"/>
      <c r="J1274" s="616"/>
    </row>
    <row r="1275" spans="1:10" s="152" customFormat="1" ht="13.5">
      <c r="A1275" s="310" t="s">
        <v>337</v>
      </c>
      <c r="B1275" s="82" t="s">
        <v>124</v>
      </c>
      <c r="C1275" s="82" t="s">
        <v>42</v>
      </c>
      <c r="D1275" s="82" t="s">
        <v>35</v>
      </c>
      <c r="E1275" s="373" t="s">
        <v>531</v>
      </c>
      <c r="F1275" s="374" t="s">
        <v>222</v>
      </c>
      <c r="G1275" s="82"/>
      <c r="H1275" s="1111">
        <v>138.8</v>
      </c>
      <c r="I1275" s="784"/>
      <c r="J1275" s="616"/>
    </row>
    <row r="1276" spans="1:10" s="152" customFormat="1" ht="12.75">
      <c r="A1276" s="648" t="s">
        <v>353</v>
      </c>
      <c r="B1276" s="83" t="s">
        <v>124</v>
      </c>
      <c r="C1276" s="83" t="s">
        <v>42</v>
      </c>
      <c r="D1276" s="83" t="s">
        <v>35</v>
      </c>
      <c r="E1276" s="382" t="s">
        <v>531</v>
      </c>
      <c r="F1276" s="385" t="s">
        <v>222</v>
      </c>
      <c r="G1276" s="83" t="s">
        <v>354</v>
      </c>
      <c r="H1276" s="1110">
        <v>138.8</v>
      </c>
      <c r="I1276" s="784"/>
      <c r="J1276" s="616"/>
    </row>
    <row r="1277" spans="1:10" s="152" customFormat="1" ht="25.5">
      <c r="A1277" s="311" t="s">
        <v>98</v>
      </c>
      <c r="B1277" s="83" t="s">
        <v>124</v>
      </c>
      <c r="C1277" s="83" t="s">
        <v>42</v>
      </c>
      <c r="D1277" s="83" t="s">
        <v>35</v>
      </c>
      <c r="E1277" s="382" t="s">
        <v>531</v>
      </c>
      <c r="F1277" s="385" t="s">
        <v>222</v>
      </c>
      <c r="G1277" s="83" t="s">
        <v>99</v>
      </c>
      <c r="H1277" s="1110">
        <v>138.8</v>
      </c>
      <c r="I1277" s="784"/>
      <c r="J1277" s="616"/>
    </row>
    <row r="1278" spans="1:8" ht="13.5">
      <c r="A1278" s="290" t="s">
        <v>276</v>
      </c>
      <c r="B1278" s="82" t="s">
        <v>124</v>
      </c>
      <c r="C1278" s="83" t="s">
        <v>42</v>
      </c>
      <c r="D1278" s="83" t="s">
        <v>35</v>
      </c>
      <c r="E1278" s="376" t="s">
        <v>533</v>
      </c>
      <c r="F1278" s="377" t="s">
        <v>78</v>
      </c>
      <c r="G1278" s="82"/>
      <c r="H1278" s="548">
        <v>200</v>
      </c>
    </row>
    <row r="1279" spans="1:8" ht="13.5">
      <c r="A1279" s="310" t="s">
        <v>337</v>
      </c>
      <c r="B1279" s="82" t="s">
        <v>124</v>
      </c>
      <c r="C1279" s="83" t="s">
        <v>42</v>
      </c>
      <c r="D1279" s="83" t="s">
        <v>35</v>
      </c>
      <c r="E1279" s="376" t="s">
        <v>533</v>
      </c>
      <c r="F1279" s="377" t="s">
        <v>222</v>
      </c>
      <c r="G1279" s="82"/>
      <c r="H1279" s="548">
        <v>200</v>
      </c>
    </row>
    <row r="1280" spans="1:10" s="79" customFormat="1" ht="38.25">
      <c r="A1280" s="683" t="s">
        <v>355</v>
      </c>
      <c r="B1280" s="83" t="s">
        <v>124</v>
      </c>
      <c r="C1280" s="83" t="s">
        <v>42</v>
      </c>
      <c r="D1280" s="83" t="s">
        <v>35</v>
      </c>
      <c r="E1280" s="378" t="s">
        <v>533</v>
      </c>
      <c r="F1280" s="379" t="s">
        <v>222</v>
      </c>
      <c r="G1280" s="83" t="s">
        <v>356</v>
      </c>
      <c r="H1280" s="552">
        <v>162</v>
      </c>
      <c r="I1280" s="121"/>
      <c r="J1280" s="121"/>
    </row>
    <row r="1281" spans="1:10" s="79" customFormat="1" ht="12.75">
      <c r="A1281" s="321" t="s">
        <v>121</v>
      </c>
      <c r="B1281" s="83" t="s">
        <v>124</v>
      </c>
      <c r="C1281" s="83" t="s">
        <v>42</v>
      </c>
      <c r="D1281" s="83" t="s">
        <v>35</v>
      </c>
      <c r="E1281" s="378" t="s">
        <v>533</v>
      </c>
      <c r="F1281" s="379" t="s">
        <v>222</v>
      </c>
      <c r="G1281" s="83" t="s">
        <v>122</v>
      </c>
      <c r="H1281" s="552">
        <v>162</v>
      </c>
      <c r="I1281" s="121"/>
      <c r="J1281" s="121"/>
    </row>
    <row r="1282" spans="1:10" s="79" customFormat="1" ht="12.75">
      <c r="A1282" s="648" t="s">
        <v>353</v>
      </c>
      <c r="B1282" s="83" t="s">
        <v>124</v>
      </c>
      <c r="C1282" s="83" t="s">
        <v>42</v>
      </c>
      <c r="D1282" s="83" t="s">
        <v>35</v>
      </c>
      <c r="E1282" s="378" t="s">
        <v>533</v>
      </c>
      <c r="F1282" s="379" t="s">
        <v>222</v>
      </c>
      <c r="G1282" s="83" t="s">
        <v>354</v>
      </c>
      <c r="H1282" s="552">
        <v>38</v>
      </c>
      <c r="I1282" s="121"/>
      <c r="J1282" s="121"/>
    </row>
    <row r="1283" spans="1:10" s="79" customFormat="1" ht="25.5">
      <c r="A1283" s="311" t="s">
        <v>98</v>
      </c>
      <c r="B1283" s="83" t="s">
        <v>124</v>
      </c>
      <c r="C1283" s="83" t="s">
        <v>42</v>
      </c>
      <c r="D1283" s="83" t="s">
        <v>35</v>
      </c>
      <c r="E1283" s="378" t="s">
        <v>533</v>
      </c>
      <c r="F1283" s="379" t="s">
        <v>222</v>
      </c>
      <c r="G1283" s="83" t="s">
        <v>99</v>
      </c>
      <c r="H1283" s="552">
        <v>38</v>
      </c>
      <c r="I1283" s="121"/>
      <c r="J1283" s="121"/>
    </row>
    <row r="1284" spans="1:10" s="79" customFormat="1" ht="13.5">
      <c r="A1284" s="290" t="s">
        <v>535</v>
      </c>
      <c r="B1284" s="82" t="s">
        <v>124</v>
      </c>
      <c r="C1284" s="83" t="s">
        <v>42</v>
      </c>
      <c r="D1284" s="83" t="s">
        <v>35</v>
      </c>
      <c r="E1284" s="376" t="s">
        <v>532</v>
      </c>
      <c r="F1284" s="377" t="s">
        <v>78</v>
      </c>
      <c r="G1284" s="82"/>
      <c r="H1284" s="548">
        <v>78.947</v>
      </c>
      <c r="I1284" s="121"/>
      <c r="J1284" s="121"/>
    </row>
    <row r="1285" spans="1:10" s="79" customFormat="1" ht="13.5">
      <c r="A1285" s="310" t="s">
        <v>337</v>
      </c>
      <c r="B1285" s="82" t="s">
        <v>124</v>
      </c>
      <c r="C1285" s="83" t="s">
        <v>42</v>
      </c>
      <c r="D1285" s="83" t="s">
        <v>35</v>
      </c>
      <c r="E1285" s="376" t="s">
        <v>532</v>
      </c>
      <c r="F1285" s="377" t="s">
        <v>222</v>
      </c>
      <c r="G1285" s="82"/>
      <c r="H1285" s="548">
        <v>78.947</v>
      </c>
      <c r="I1285" s="121"/>
      <c r="J1285" s="121"/>
    </row>
    <row r="1286" spans="1:10" s="79" customFormat="1" ht="12.75">
      <c r="A1286" s="648" t="s">
        <v>353</v>
      </c>
      <c r="B1286" s="83" t="s">
        <v>124</v>
      </c>
      <c r="C1286" s="83" t="s">
        <v>42</v>
      </c>
      <c r="D1286" s="83" t="s">
        <v>35</v>
      </c>
      <c r="E1286" s="378" t="s">
        <v>532</v>
      </c>
      <c r="F1286" s="379" t="s">
        <v>222</v>
      </c>
      <c r="G1286" s="83" t="s">
        <v>354</v>
      </c>
      <c r="H1286" s="552">
        <v>78.947</v>
      </c>
      <c r="I1286" s="121"/>
      <c r="J1286" s="121"/>
    </row>
    <row r="1287" spans="1:10" s="79" customFormat="1" ht="25.5">
      <c r="A1287" s="311" t="s">
        <v>98</v>
      </c>
      <c r="B1287" s="83" t="s">
        <v>124</v>
      </c>
      <c r="C1287" s="83" t="s">
        <v>42</v>
      </c>
      <c r="D1287" s="83" t="s">
        <v>35</v>
      </c>
      <c r="E1287" s="378" t="s">
        <v>532</v>
      </c>
      <c r="F1287" s="379" t="s">
        <v>222</v>
      </c>
      <c r="G1287" s="83" t="s">
        <v>99</v>
      </c>
      <c r="H1287" s="552">
        <v>78.947</v>
      </c>
      <c r="I1287" s="121"/>
      <c r="J1287" s="121"/>
    </row>
    <row r="1288" spans="1:8" ht="13.5">
      <c r="A1288" s="290" t="s">
        <v>277</v>
      </c>
      <c r="B1288" s="82" t="s">
        <v>124</v>
      </c>
      <c r="C1288" s="83" t="s">
        <v>42</v>
      </c>
      <c r="D1288" s="83" t="s">
        <v>35</v>
      </c>
      <c r="E1288" s="376" t="s">
        <v>534</v>
      </c>
      <c r="F1288" s="377" t="s">
        <v>78</v>
      </c>
      <c r="G1288" s="82"/>
      <c r="H1288" s="548">
        <v>520</v>
      </c>
    </row>
    <row r="1289" spans="1:8" ht="13.5">
      <c r="A1289" s="310" t="s">
        <v>337</v>
      </c>
      <c r="B1289" s="82" t="s">
        <v>124</v>
      </c>
      <c r="C1289" s="83" t="s">
        <v>42</v>
      </c>
      <c r="D1289" s="83" t="s">
        <v>35</v>
      </c>
      <c r="E1289" s="376" t="s">
        <v>534</v>
      </c>
      <c r="F1289" s="377" t="s">
        <v>222</v>
      </c>
      <c r="G1289" s="82"/>
      <c r="H1289" s="548">
        <v>520</v>
      </c>
    </row>
    <row r="1290" spans="1:10" s="79" customFormat="1" ht="12.75">
      <c r="A1290" s="648" t="s">
        <v>353</v>
      </c>
      <c r="B1290" s="83" t="s">
        <v>124</v>
      </c>
      <c r="C1290" s="83" t="s">
        <v>42</v>
      </c>
      <c r="D1290" s="83" t="s">
        <v>35</v>
      </c>
      <c r="E1290" s="378" t="s">
        <v>534</v>
      </c>
      <c r="F1290" s="379" t="s">
        <v>222</v>
      </c>
      <c r="G1290" s="83" t="s">
        <v>354</v>
      </c>
      <c r="H1290" s="552">
        <v>520</v>
      </c>
      <c r="I1290" s="121"/>
      <c r="J1290" s="121"/>
    </row>
    <row r="1291" spans="1:8" ht="25.5">
      <c r="A1291" s="311" t="s">
        <v>98</v>
      </c>
      <c r="B1291" s="83" t="s">
        <v>124</v>
      </c>
      <c r="C1291" s="83" t="s">
        <v>42</v>
      </c>
      <c r="D1291" s="83" t="s">
        <v>35</v>
      </c>
      <c r="E1291" s="378" t="s">
        <v>534</v>
      </c>
      <c r="F1291" s="379" t="s">
        <v>222</v>
      </c>
      <c r="G1291" s="83" t="s">
        <v>99</v>
      </c>
      <c r="H1291" s="552">
        <v>520</v>
      </c>
    </row>
    <row r="1292" spans="1:10" s="72" customFormat="1" ht="14.25">
      <c r="A1292" s="322" t="s">
        <v>660</v>
      </c>
      <c r="B1292" s="71" t="s">
        <v>124</v>
      </c>
      <c r="C1292" s="71" t="s">
        <v>42</v>
      </c>
      <c r="D1292" s="71" t="s">
        <v>38</v>
      </c>
      <c r="E1292" s="1208"/>
      <c r="F1292" s="1209"/>
      <c r="G1292" s="71"/>
      <c r="H1292" s="1112">
        <v>421.053</v>
      </c>
      <c r="I1292" s="557">
        <f>I1321+I1327+I1329+I1331+I1335</f>
        <v>0</v>
      </c>
      <c r="J1292" s="107"/>
    </row>
    <row r="1293" spans="1:10" s="152" customFormat="1" ht="25.5">
      <c r="A1293" s="339" t="s">
        <v>163</v>
      </c>
      <c r="B1293" s="196" t="s">
        <v>124</v>
      </c>
      <c r="C1293" s="196" t="s">
        <v>42</v>
      </c>
      <c r="D1293" s="196" t="s">
        <v>38</v>
      </c>
      <c r="E1293" s="371" t="s">
        <v>285</v>
      </c>
      <c r="F1293" s="372" t="s">
        <v>78</v>
      </c>
      <c r="G1293" s="196"/>
      <c r="H1293" s="1109">
        <v>421.053</v>
      </c>
      <c r="I1293" s="784"/>
      <c r="J1293" s="616"/>
    </row>
    <row r="1294" spans="1:10" s="152" customFormat="1" ht="13.5">
      <c r="A1294" s="290" t="s">
        <v>535</v>
      </c>
      <c r="B1294" s="82" t="s">
        <v>124</v>
      </c>
      <c r="C1294" s="196" t="s">
        <v>42</v>
      </c>
      <c r="D1294" s="196" t="s">
        <v>38</v>
      </c>
      <c r="E1294" s="376" t="s">
        <v>532</v>
      </c>
      <c r="F1294" s="377" t="s">
        <v>78</v>
      </c>
      <c r="G1294" s="82"/>
      <c r="H1294" s="548">
        <v>421.053</v>
      </c>
      <c r="I1294" s="784"/>
      <c r="J1294" s="616"/>
    </row>
    <row r="1295" spans="1:10" s="152" customFormat="1" ht="27">
      <c r="A1295" s="1143" t="s">
        <v>675</v>
      </c>
      <c r="B1295" s="82" t="s">
        <v>124</v>
      </c>
      <c r="C1295" s="82" t="s">
        <v>42</v>
      </c>
      <c r="D1295" s="82" t="s">
        <v>38</v>
      </c>
      <c r="E1295" s="376" t="s">
        <v>532</v>
      </c>
      <c r="F1295" s="377" t="s">
        <v>673</v>
      </c>
      <c r="G1295" s="82"/>
      <c r="H1295" s="548">
        <v>400</v>
      </c>
      <c r="I1295" s="784"/>
      <c r="J1295" s="616"/>
    </row>
    <row r="1296" spans="1:10" s="152" customFormat="1" ht="12.75">
      <c r="A1296" s="687" t="s">
        <v>353</v>
      </c>
      <c r="B1296" s="83" t="s">
        <v>124</v>
      </c>
      <c r="C1296" s="83" t="s">
        <v>42</v>
      </c>
      <c r="D1296" s="83" t="s">
        <v>38</v>
      </c>
      <c r="E1296" s="378" t="s">
        <v>532</v>
      </c>
      <c r="F1296" s="379" t="s">
        <v>673</v>
      </c>
      <c r="G1296" s="83" t="s">
        <v>354</v>
      </c>
      <c r="H1296" s="552">
        <v>400</v>
      </c>
      <c r="I1296" s="784"/>
      <c r="J1296" s="616"/>
    </row>
    <row r="1297" spans="1:10" s="152" customFormat="1" ht="25.5">
      <c r="A1297" s="311" t="s">
        <v>98</v>
      </c>
      <c r="B1297" s="83" t="s">
        <v>124</v>
      </c>
      <c r="C1297" s="83" t="s">
        <v>42</v>
      </c>
      <c r="D1297" s="83" t="s">
        <v>38</v>
      </c>
      <c r="E1297" s="378" t="s">
        <v>532</v>
      </c>
      <c r="F1297" s="379" t="s">
        <v>673</v>
      </c>
      <c r="G1297" s="83" t="s">
        <v>99</v>
      </c>
      <c r="H1297" s="552">
        <v>400</v>
      </c>
      <c r="I1297" s="784"/>
      <c r="J1297" s="616"/>
    </row>
    <row r="1298" spans="1:10" s="152" customFormat="1" ht="27">
      <c r="A1298" s="1143" t="s">
        <v>676</v>
      </c>
      <c r="B1298" s="82" t="s">
        <v>124</v>
      </c>
      <c r="C1298" s="82" t="s">
        <v>42</v>
      </c>
      <c r="D1298" s="82" t="s">
        <v>38</v>
      </c>
      <c r="E1298" s="376" t="s">
        <v>532</v>
      </c>
      <c r="F1298" s="377" t="s">
        <v>674</v>
      </c>
      <c r="G1298" s="82"/>
      <c r="H1298" s="548">
        <v>21.053</v>
      </c>
      <c r="I1298" s="784"/>
      <c r="J1298" s="616"/>
    </row>
    <row r="1299" spans="1:10" s="152" customFormat="1" ht="15" customHeight="1">
      <c r="A1299" s="687" t="s">
        <v>353</v>
      </c>
      <c r="B1299" s="83" t="s">
        <v>124</v>
      </c>
      <c r="C1299" s="83" t="s">
        <v>42</v>
      </c>
      <c r="D1299" s="83" t="s">
        <v>38</v>
      </c>
      <c r="E1299" s="378" t="s">
        <v>532</v>
      </c>
      <c r="F1299" s="379" t="s">
        <v>674</v>
      </c>
      <c r="G1299" s="83" t="s">
        <v>354</v>
      </c>
      <c r="H1299" s="552">
        <v>21.053</v>
      </c>
      <c r="I1299" s="784"/>
      <c r="J1299" s="616"/>
    </row>
    <row r="1300" spans="1:10" s="152" customFormat="1" ht="15" customHeight="1">
      <c r="A1300" s="311" t="s">
        <v>98</v>
      </c>
      <c r="B1300" s="83" t="s">
        <v>124</v>
      </c>
      <c r="C1300" s="83" t="s">
        <v>42</v>
      </c>
      <c r="D1300" s="83" t="s">
        <v>38</v>
      </c>
      <c r="E1300" s="378" t="s">
        <v>532</v>
      </c>
      <c r="F1300" s="379" t="s">
        <v>674</v>
      </c>
      <c r="G1300" s="83" t="s">
        <v>99</v>
      </c>
      <c r="H1300" s="552">
        <v>21.053</v>
      </c>
      <c r="I1300" s="784"/>
      <c r="J1300" s="616"/>
    </row>
    <row r="1301" spans="1:10" s="97" customFormat="1" ht="15">
      <c r="A1301" s="628" t="s">
        <v>132</v>
      </c>
      <c r="B1301" s="468" t="s">
        <v>199</v>
      </c>
      <c r="C1301" s="468"/>
      <c r="D1301" s="627"/>
      <c r="E1301" s="1230"/>
      <c r="F1301" s="1231"/>
      <c r="G1301" s="468"/>
      <c r="H1301" s="570">
        <v>6427.55</v>
      </c>
      <c r="I1301" s="236"/>
      <c r="J1301" s="606"/>
    </row>
    <row r="1302" spans="1:10" s="97" customFormat="1" ht="14.25">
      <c r="A1302" s="318" t="s">
        <v>51</v>
      </c>
      <c r="B1302" s="181" t="s">
        <v>199</v>
      </c>
      <c r="C1302" s="181" t="s">
        <v>44</v>
      </c>
      <c r="D1302" s="181"/>
      <c r="E1302" s="1178"/>
      <c r="F1302" s="1179"/>
      <c r="G1302" s="181"/>
      <c r="H1302" s="556">
        <v>6427.55</v>
      </c>
      <c r="I1302" s="605"/>
      <c r="J1302" s="606"/>
    </row>
    <row r="1303" spans="1:10" s="97" customFormat="1" ht="13.5">
      <c r="A1303" s="412" t="s">
        <v>25</v>
      </c>
      <c r="B1303" s="190" t="s">
        <v>199</v>
      </c>
      <c r="C1303" s="190" t="s">
        <v>44</v>
      </c>
      <c r="D1303" s="190" t="s">
        <v>38</v>
      </c>
      <c r="E1303" s="1232"/>
      <c r="F1303" s="1233"/>
      <c r="G1303" s="190"/>
      <c r="H1303" s="553">
        <v>6427.55</v>
      </c>
      <c r="I1303" s="605"/>
      <c r="J1303" s="606"/>
    </row>
    <row r="1304" spans="1:10" s="97" customFormat="1" ht="13.5">
      <c r="A1304" s="339" t="s">
        <v>338</v>
      </c>
      <c r="B1304" s="196" t="s">
        <v>199</v>
      </c>
      <c r="C1304" s="196" t="s">
        <v>44</v>
      </c>
      <c r="D1304" s="375" t="s">
        <v>38</v>
      </c>
      <c r="E1304" s="645" t="s">
        <v>334</v>
      </c>
      <c r="F1304" s="631" t="s">
        <v>78</v>
      </c>
      <c r="G1304" s="176"/>
      <c r="H1304" s="551">
        <v>6427.55</v>
      </c>
      <c r="I1304" s="605"/>
      <c r="J1304" s="606"/>
    </row>
    <row r="1305" spans="1:10" s="97" customFormat="1" ht="13.5">
      <c r="A1305" s="620" t="s">
        <v>565</v>
      </c>
      <c r="B1305" s="196" t="s">
        <v>199</v>
      </c>
      <c r="C1305" s="196" t="s">
        <v>44</v>
      </c>
      <c r="D1305" s="375" t="s">
        <v>38</v>
      </c>
      <c r="E1305" s="375" t="s">
        <v>551</v>
      </c>
      <c r="F1305" s="176" t="s">
        <v>78</v>
      </c>
      <c r="G1305" s="176"/>
      <c r="H1305" s="551">
        <v>6427.55</v>
      </c>
      <c r="I1305" s="605"/>
      <c r="J1305" s="606"/>
    </row>
    <row r="1306" spans="1:10" s="2" customFormat="1" ht="13.5">
      <c r="A1306" s="620" t="s">
        <v>341</v>
      </c>
      <c r="B1306" s="196" t="s">
        <v>199</v>
      </c>
      <c r="C1306" s="196" t="s">
        <v>44</v>
      </c>
      <c r="D1306" s="375" t="s">
        <v>38</v>
      </c>
      <c r="E1306" s="375" t="s">
        <v>551</v>
      </c>
      <c r="F1306" s="176" t="s">
        <v>304</v>
      </c>
      <c r="G1306" s="176"/>
      <c r="H1306" s="551">
        <v>6241.75</v>
      </c>
      <c r="I1306" s="605"/>
      <c r="J1306" s="208"/>
    </row>
    <row r="1307" spans="1:9" ht="38.25">
      <c r="A1307" s="683" t="s">
        <v>355</v>
      </c>
      <c r="B1307" s="83" t="s">
        <v>199</v>
      </c>
      <c r="C1307" s="83" t="s">
        <v>44</v>
      </c>
      <c r="D1307" s="83" t="s">
        <v>38</v>
      </c>
      <c r="E1307" s="378" t="s">
        <v>551</v>
      </c>
      <c r="F1307" s="379" t="s">
        <v>304</v>
      </c>
      <c r="G1307" s="379" t="s">
        <v>356</v>
      </c>
      <c r="H1307" s="552">
        <v>5039.55</v>
      </c>
      <c r="I1307" s="208"/>
    </row>
    <row r="1308" spans="1:8" ht="12.75">
      <c r="A1308" s="321" t="s">
        <v>121</v>
      </c>
      <c r="B1308" s="83" t="s">
        <v>199</v>
      </c>
      <c r="C1308" s="83" t="s">
        <v>44</v>
      </c>
      <c r="D1308" s="83" t="s">
        <v>38</v>
      </c>
      <c r="E1308" s="378" t="s">
        <v>551</v>
      </c>
      <c r="F1308" s="379" t="s">
        <v>304</v>
      </c>
      <c r="G1308" s="83" t="s">
        <v>122</v>
      </c>
      <c r="H1308" s="64">
        <v>5039.55</v>
      </c>
    </row>
    <row r="1309" spans="1:10" ht="12.75">
      <c r="A1309" s="648" t="s">
        <v>353</v>
      </c>
      <c r="B1309" s="83" t="s">
        <v>199</v>
      </c>
      <c r="C1309" s="83" t="s">
        <v>44</v>
      </c>
      <c r="D1309" s="83" t="s">
        <v>38</v>
      </c>
      <c r="E1309" s="378" t="s">
        <v>551</v>
      </c>
      <c r="F1309" s="379" t="s">
        <v>304</v>
      </c>
      <c r="G1309" s="83" t="s">
        <v>354</v>
      </c>
      <c r="H1309" s="552">
        <v>1152.2</v>
      </c>
      <c r="J1309" s="8"/>
    </row>
    <row r="1310" spans="1:10" ht="25.5">
      <c r="A1310" s="311" t="s">
        <v>98</v>
      </c>
      <c r="B1310" s="83" t="s">
        <v>199</v>
      </c>
      <c r="C1310" s="83" t="s">
        <v>44</v>
      </c>
      <c r="D1310" s="83" t="s">
        <v>38</v>
      </c>
      <c r="E1310" s="378" t="s">
        <v>551</v>
      </c>
      <c r="F1310" s="379" t="s">
        <v>304</v>
      </c>
      <c r="G1310" s="83" t="s">
        <v>99</v>
      </c>
      <c r="H1310" s="552">
        <v>1152.2</v>
      </c>
      <c r="I1310" s="8"/>
      <c r="J1310" s="8"/>
    </row>
    <row r="1311" spans="1:10" ht="12.75">
      <c r="A1311" s="688" t="s">
        <v>357</v>
      </c>
      <c r="B1311" s="83" t="s">
        <v>199</v>
      </c>
      <c r="C1311" s="83" t="s">
        <v>44</v>
      </c>
      <c r="D1311" s="83" t="s">
        <v>38</v>
      </c>
      <c r="E1311" s="378" t="s">
        <v>551</v>
      </c>
      <c r="F1311" s="379" t="s">
        <v>304</v>
      </c>
      <c r="G1311" s="379" t="s">
        <v>358</v>
      </c>
      <c r="H1311" s="552">
        <v>50</v>
      </c>
      <c r="I1311" s="8"/>
      <c r="J1311" s="8"/>
    </row>
    <row r="1312" spans="1:10" s="97" customFormat="1" ht="12.75">
      <c r="A1312" s="311" t="s">
        <v>65</v>
      </c>
      <c r="B1312" s="83" t="s">
        <v>199</v>
      </c>
      <c r="C1312" s="83" t="s">
        <v>44</v>
      </c>
      <c r="D1312" s="378" t="s">
        <v>38</v>
      </c>
      <c r="E1312" s="378" t="s">
        <v>551</v>
      </c>
      <c r="F1312" s="379" t="s">
        <v>304</v>
      </c>
      <c r="G1312" s="379" t="s">
        <v>66</v>
      </c>
      <c r="H1312" s="552">
        <v>50</v>
      </c>
      <c r="I1312" s="8"/>
      <c r="J1312" s="177"/>
    </row>
    <row r="1313" spans="1:10" s="97" customFormat="1" ht="13.5">
      <c r="A1313" s="310" t="s">
        <v>345</v>
      </c>
      <c r="B1313" s="82" t="s">
        <v>199</v>
      </c>
      <c r="C1313" s="82" t="s">
        <v>44</v>
      </c>
      <c r="D1313" s="376" t="s">
        <v>38</v>
      </c>
      <c r="E1313" s="375" t="s">
        <v>551</v>
      </c>
      <c r="F1313" s="374" t="s">
        <v>216</v>
      </c>
      <c r="G1313" s="83"/>
      <c r="H1313" s="548">
        <v>185.8</v>
      </c>
      <c r="I1313" s="209"/>
      <c r="J1313" s="177"/>
    </row>
    <row r="1314" spans="1:10" s="97" customFormat="1" ht="12.75">
      <c r="A1314" s="648" t="s">
        <v>353</v>
      </c>
      <c r="B1314" s="83" t="s">
        <v>199</v>
      </c>
      <c r="C1314" s="83" t="s">
        <v>44</v>
      </c>
      <c r="D1314" s="83" t="s">
        <v>38</v>
      </c>
      <c r="E1314" s="378" t="s">
        <v>551</v>
      </c>
      <c r="F1314" s="379" t="s">
        <v>216</v>
      </c>
      <c r="G1314" s="83" t="s">
        <v>354</v>
      </c>
      <c r="H1314" s="552">
        <v>185.8</v>
      </c>
      <c r="I1314" s="209"/>
      <c r="J1314" s="177"/>
    </row>
    <row r="1315" spans="1:9" ht="25.5">
      <c r="A1315" s="309" t="s">
        <v>98</v>
      </c>
      <c r="B1315" s="83" t="s">
        <v>199</v>
      </c>
      <c r="C1315" s="83" t="s">
        <v>44</v>
      </c>
      <c r="D1315" s="83" t="s">
        <v>38</v>
      </c>
      <c r="E1315" s="378" t="s">
        <v>551</v>
      </c>
      <c r="F1315" s="379" t="s">
        <v>216</v>
      </c>
      <c r="G1315" s="83" t="s">
        <v>99</v>
      </c>
      <c r="H1315" s="552">
        <v>185.8</v>
      </c>
      <c r="I1315" s="209"/>
    </row>
    <row r="1316" spans="1:8" ht="14.25">
      <c r="A1316" s="341" t="s">
        <v>29</v>
      </c>
      <c r="B1316" s="267"/>
      <c r="C1316" s="268"/>
      <c r="D1316" s="268"/>
      <c r="E1316" s="1228"/>
      <c r="F1316" s="1229"/>
      <c r="G1316" s="269"/>
      <c r="H1316" s="571">
        <f>H1303+H1249+H1221+H1211+H1093+H1044+H927+H738+H626+H610+H592+H569+H490+H447+H428+H419+H378+H370+H361+H349+H335+H324+H315+H309+H291+H284+H245+H239+H219+H196+H179+H171+H74+H68+H58+H23+H16+H863+H619+H412+H1272+H1292+H404</f>
        <v>388588.99669999996</v>
      </c>
    </row>
    <row r="1317" spans="1:8" ht="12.75">
      <c r="A1317" s="115"/>
      <c r="B1317" s="116"/>
      <c r="C1317" s="117"/>
      <c r="D1317" s="117"/>
      <c r="E1317" s="116"/>
      <c r="F1317" s="116"/>
      <c r="G1317" s="115"/>
      <c r="H1317" s="572"/>
    </row>
    <row r="1318" spans="1:8" ht="18.75">
      <c r="A1318" s="110"/>
      <c r="B1318" s="119"/>
      <c r="C1318" s="120"/>
      <c r="D1318" s="120"/>
      <c r="E1318" s="119"/>
      <c r="F1318" s="119"/>
      <c r="G1318" s="110"/>
      <c r="H1318" s="573"/>
    </row>
    <row r="1319" spans="1:8" ht="18.75">
      <c r="A1319" s="112"/>
      <c r="B1319" s="122"/>
      <c r="C1319" s="112"/>
      <c r="D1319" s="123"/>
      <c r="E1319" s="389"/>
      <c r="F1319" s="389"/>
      <c r="G1319" s="389"/>
      <c r="H1319" s="389"/>
    </row>
    <row r="1320" spans="1:8" ht="15">
      <c r="A1320" s="114"/>
      <c r="B1320" s="124"/>
      <c r="C1320" s="114"/>
      <c r="D1320" s="125"/>
      <c r="E1320" s="124"/>
      <c r="F1320" s="124"/>
      <c r="G1320" s="114"/>
      <c r="H1320" s="279"/>
    </row>
  </sheetData>
  <sheetProtection/>
  <autoFilter ref="A21:J1316"/>
  <mergeCells count="88">
    <mergeCell ref="E626:F626"/>
    <mergeCell ref="E1210:F1210"/>
    <mergeCell ref="E1211:F1211"/>
    <mergeCell ref="E1219:F1219"/>
    <mergeCell ref="E1220:F1220"/>
    <mergeCell ref="E1249:F1249"/>
    <mergeCell ref="E738:F738"/>
    <mergeCell ref="E927:F927"/>
    <mergeCell ref="E1092:F1092"/>
    <mergeCell ref="E1093:F1093"/>
    <mergeCell ref="E863:F863"/>
    <mergeCell ref="E1316:F1316"/>
    <mergeCell ref="E1301:F1301"/>
    <mergeCell ref="E1302:F1302"/>
    <mergeCell ref="E1303:F1303"/>
    <mergeCell ref="E1271:F1271"/>
    <mergeCell ref="E1272:F1272"/>
    <mergeCell ref="E1292:F1292"/>
    <mergeCell ref="E490:F490"/>
    <mergeCell ref="E569:F569"/>
    <mergeCell ref="E608:F608"/>
    <mergeCell ref="E609:F609"/>
    <mergeCell ref="E610:F610"/>
    <mergeCell ref="E625:F625"/>
    <mergeCell ref="E592:F592"/>
    <mergeCell ref="E591:F591"/>
    <mergeCell ref="E619:F619"/>
    <mergeCell ref="E418:F418"/>
    <mergeCell ref="E419:F419"/>
    <mergeCell ref="E427:F427"/>
    <mergeCell ref="E428:F428"/>
    <mergeCell ref="E447:F447"/>
    <mergeCell ref="E412:F412"/>
    <mergeCell ref="E361:F361"/>
    <mergeCell ref="E369:F369"/>
    <mergeCell ref="E370:F370"/>
    <mergeCell ref="E376:F376"/>
    <mergeCell ref="E377:F377"/>
    <mergeCell ref="E378:F378"/>
    <mergeCell ref="E347:F347"/>
    <mergeCell ref="E348:F348"/>
    <mergeCell ref="E284:F284"/>
    <mergeCell ref="E283:F283"/>
    <mergeCell ref="E349:F349"/>
    <mergeCell ref="E308:F308"/>
    <mergeCell ref="E309:F309"/>
    <mergeCell ref="E324:F324"/>
    <mergeCell ref="E333:F333"/>
    <mergeCell ref="E334:F334"/>
    <mergeCell ref="E239:F239"/>
    <mergeCell ref="E196:F196"/>
    <mergeCell ref="E245:F245"/>
    <mergeCell ref="E290:F290"/>
    <mergeCell ref="E291:F291"/>
    <mergeCell ref="E335:F335"/>
    <mergeCell ref="E218:F218"/>
    <mergeCell ref="E219:F219"/>
    <mergeCell ref="E315:F315"/>
    <mergeCell ref="E23:F23"/>
    <mergeCell ref="E58:F58"/>
    <mergeCell ref="E68:F68"/>
    <mergeCell ref="E74:F74"/>
    <mergeCell ref="I10:I11"/>
    <mergeCell ref="J10:J11"/>
    <mergeCell ref="E15:F15"/>
    <mergeCell ref="E13:F13"/>
    <mergeCell ref="E14:F14"/>
    <mergeCell ref="H10:H11"/>
    <mergeCell ref="E171:F171"/>
    <mergeCell ref="E178:F178"/>
    <mergeCell ref="E179:F179"/>
    <mergeCell ref="E1044:F1044"/>
    <mergeCell ref="A2:I2"/>
    <mergeCell ref="A8:H8"/>
    <mergeCell ref="A10:A11"/>
    <mergeCell ref="E404:F404"/>
    <mergeCell ref="E170:F170"/>
    <mergeCell ref="E16:F16"/>
    <mergeCell ref="I3:J3"/>
    <mergeCell ref="B4:H4"/>
    <mergeCell ref="B5:H5"/>
    <mergeCell ref="A1:H1"/>
    <mergeCell ref="B3:H3"/>
    <mergeCell ref="E12:F12"/>
    <mergeCell ref="E11:F11"/>
    <mergeCell ref="A7:H7"/>
    <mergeCell ref="B6:H6"/>
    <mergeCell ref="B10:G10"/>
  </mergeCells>
  <printOptions horizontalCentered="1"/>
  <pageMargins left="1.0236220472440944" right="0.4330708661417323" top="0.35433070866141736" bottom="0.35433070866141736" header="0.15748031496062992" footer="0"/>
  <pageSetup firstPageNumber="33" useFirstPageNumber="1" fitToHeight="25" fitToWidth="1" horizontalDpi="600" verticalDpi="600" orientation="portrait" paperSize="9" scale="70" r:id="rId3"/>
  <headerFooter>
    <oddFooter>&amp;R&amp;P</oddFooter>
  </headerFooter>
  <rowBreaks count="5" manualBreakCount="5">
    <brk id="762" max="7" man="1"/>
    <brk id="801" max="7" man="1"/>
    <brk id="899" max="7" man="1"/>
    <brk id="1028" max="7" man="1"/>
    <brk id="118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2018-06-22T05:55:47Z</cp:lastPrinted>
  <dcterms:created xsi:type="dcterms:W3CDTF">1996-10-08T23:32:33Z</dcterms:created>
  <dcterms:modified xsi:type="dcterms:W3CDTF">2018-06-22T07:06:10Z</dcterms:modified>
  <cp:category/>
  <cp:version/>
  <cp:contentType/>
  <cp:contentStatus/>
</cp:coreProperties>
</file>