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460" tabRatio="97" activeTab="0"/>
  </bookViews>
  <sheets>
    <sheet name="1" sheetId="1" r:id="rId1"/>
  </sheets>
  <externalReferences>
    <externalReference r:id="rId4"/>
  </externalReferences>
  <definedNames>
    <definedName name="ProjectName">{"Client Name or Project Name"}</definedName>
    <definedName name="а_пять">#REF!</definedName>
    <definedName name="АТП">#REF!</definedName>
    <definedName name="Бюджет_ОАО__СУАЛ">'[1]Бюджет по кварталам'!$A$2:$A$65536</definedName>
    <definedName name="ванадий_колич">#REF!</definedName>
    <definedName name="ванадий_приход">#REF!</definedName>
    <definedName name="газ">#REF!</definedName>
    <definedName name="ГСС">#REF!</definedName>
    <definedName name="дол_Россия">#REF!</definedName>
    <definedName name="доллар">#REF!</definedName>
    <definedName name="зав_себ_7">#REF!</definedName>
    <definedName name="_xlnm.Print_Titles" localSheetId="0">'1'!$8:$8</definedName>
    <definedName name="зат_7">#REF!</definedName>
    <definedName name="КДЦ">#REF!</definedName>
    <definedName name="КДЦ_реал">#REF!</definedName>
    <definedName name="ККП">#REF!</definedName>
    <definedName name="КМЦ">#REF!</definedName>
    <definedName name="кс">#REF!</definedName>
    <definedName name="КХП">#REF!</definedName>
    <definedName name="лом_тонн">#REF!</definedName>
    <definedName name="металл_тонн">#REF!</definedName>
    <definedName name="механ">#REF!</definedName>
    <definedName name="Номер">'[1]Бюджет по кварталам'!$A:$A</definedName>
    <definedName name="о_29">#REF!</definedName>
    <definedName name="о_38">#REF!</definedName>
    <definedName name="о_42">#REF!</definedName>
    <definedName name="о_46">#REF!</definedName>
    <definedName name="о_47">#REF!</definedName>
    <definedName name="о_50">#REF!</definedName>
    <definedName name="о_54">#REF!</definedName>
    <definedName name="о_58">#REF!</definedName>
    <definedName name="о_62">#REF!</definedName>
    <definedName name="_xlnm.Print_Area" localSheetId="0">'1'!$A$1:$W$133</definedName>
    <definedName name="окал_1041">#REF!</definedName>
    <definedName name="окал_1062">#REF!</definedName>
    <definedName name="окал_1113">#REF!</definedName>
    <definedName name="окал_240">#REF!</definedName>
    <definedName name="окал_292">#REF!</definedName>
    <definedName name="окал_389">#REF!</definedName>
    <definedName name="окал_526">#REF!</definedName>
    <definedName name="окал_737">#REF!</definedName>
    <definedName name="ООВВО">#REF!</definedName>
    <definedName name="ПЖТ">#REF!</definedName>
    <definedName name="ПКИ">#REF!</definedName>
    <definedName name="приход_вспом">#REF!</definedName>
    <definedName name="приход_лом">#REF!</definedName>
    <definedName name="приход_попутн">#REF!</definedName>
    <definedName name="приход_реализ_отходы">#REF!</definedName>
    <definedName name="приход_Россия">#REF!</definedName>
    <definedName name="приход_экспорт">#REF!</definedName>
    <definedName name="ПСЦ">#REF!</definedName>
    <definedName name="ПТД">#REF!</definedName>
    <definedName name="реал_7">#REF!</definedName>
    <definedName name="Россия_тонн">#REF!</definedName>
    <definedName name="Россия_цена">#REF!</definedName>
    <definedName name="РСП">#REF!</definedName>
    <definedName name="РЭЦ">#REF!</definedName>
    <definedName name="скидка">#REF!</definedName>
    <definedName name="смета">#REF!</definedName>
    <definedName name="Статья">'[1]Бюджет по кварталам'!$C:$C</definedName>
    <definedName name="ТНП">#REF!</definedName>
    <definedName name="УИВТ">#REF!</definedName>
    <definedName name="УИСО">#REF!</definedName>
    <definedName name="УРС">#REF!</definedName>
    <definedName name="УТК">#REF!</definedName>
    <definedName name="УЦС">#REF!</definedName>
    <definedName name="учебный">#REF!</definedName>
    <definedName name="ЦВС">#REF!</definedName>
    <definedName name="ЦМОП">#REF!</definedName>
    <definedName name="ЦПТО">#REF!</definedName>
    <definedName name="ЦПШ">#REF!</definedName>
    <definedName name="ЦПШ_колич">#REF!</definedName>
    <definedName name="ЦРМО_2">#REF!</definedName>
    <definedName name="ЦРМО_3">#REF!</definedName>
    <definedName name="ЦТА">#REF!</definedName>
    <definedName name="ЦУШ">#REF!</definedName>
    <definedName name="ЦУШ_колич">#REF!</definedName>
    <definedName name="ЦЭТЛ">#REF!</definedName>
    <definedName name="экспорт">#REF!</definedName>
    <definedName name="эл_энергия">#REF!</definedName>
    <definedName name="ЭРЦ">#REF!</definedName>
  </definedNames>
  <calcPr fullCalcOnLoad="1"/>
</workbook>
</file>

<file path=xl/sharedStrings.xml><?xml version="1.0" encoding="utf-8"?>
<sst xmlns="http://schemas.openxmlformats.org/spreadsheetml/2006/main" count="435" uniqueCount="308">
  <si>
    <t xml:space="preserve">Развитие сети общеобразовательных учреждений </t>
  </si>
  <si>
    <t>Бюджетное финансирование</t>
  </si>
  <si>
    <t>Мероприятия по развитию розничной торговли</t>
  </si>
  <si>
    <t>Мероприятия по жилищному строительству</t>
  </si>
  <si>
    <t xml:space="preserve">Развитие системы теплоснабжения </t>
  </si>
  <si>
    <t>Развитие физической культуры и спорта в городском округе Верхняя Пышма</t>
  </si>
  <si>
    <t>1</t>
  </si>
  <si>
    <t>2</t>
  </si>
  <si>
    <t>2.2.1</t>
  </si>
  <si>
    <t>2.2.2</t>
  </si>
  <si>
    <t>3</t>
  </si>
  <si>
    <t>5</t>
  </si>
  <si>
    <t>6</t>
  </si>
  <si>
    <t>6.1</t>
  </si>
  <si>
    <t>6.2</t>
  </si>
  <si>
    <t>6.2.2</t>
  </si>
  <si>
    <t>6.3</t>
  </si>
  <si>
    <t>6.5</t>
  </si>
  <si>
    <t>6.6</t>
  </si>
  <si>
    <t>6.6.2</t>
  </si>
  <si>
    <t>7</t>
  </si>
  <si>
    <t>7.1</t>
  </si>
  <si>
    <t>15</t>
  </si>
  <si>
    <t>Развитие системы водоснабжения и водоотведения</t>
  </si>
  <si>
    <t>Внебюджетное финансирование</t>
  </si>
  <si>
    <t>Строительство новых объектов потребительского рынка</t>
  </si>
  <si>
    <t>Всего по разделу "Образование"</t>
  </si>
  <si>
    <t xml:space="preserve">Модернизация системы здравоохранения </t>
  </si>
  <si>
    <t>Развитие и модернизация жилищно-коммунального хозяйства в городском округе Верхняя Пышма</t>
  </si>
  <si>
    <t>Формирование жилищного фонда для переселения граждан из жилых помещений, признанных непригодными для проживания и (или) с высоким уровнем износа</t>
  </si>
  <si>
    <t>Реконструкция и строительство дорог в городе Верхняя Пышма</t>
  </si>
  <si>
    <t>Развитие газификации</t>
  </si>
  <si>
    <t>2.2</t>
  </si>
  <si>
    <t>факт</t>
  </si>
  <si>
    <t>%</t>
  </si>
  <si>
    <t xml:space="preserve">местный бюджет </t>
  </si>
  <si>
    <t xml:space="preserve">внебюджетные источники </t>
  </si>
  <si>
    <t xml:space="preserve">Развитие системы электроснабжения </t>
  </si>
  <si>
    <t>ИТОГО по программе</t>
  </si>
  <si>
    <t>план по КПР</t>
  </si>
  <si>
    <t xml:space="preserve">Всего по разделу "Развитие субъектов малого и среднего предпринимательства" </t>
  </si>
  <si>
    <t>3.4</t>
  </si>
  <si>
    <t>Развитие культуры</t>
  </si>
  <si>
    <t>6.7</t>
  </si>
  <si>
    <t>Реконструкция улично-дорожной сети</t>
  </si>
  <si>
    <t>7.7</t>
  </si>
  <si>
    <t>Модернизация промышленного производства и логистических центров</t>
  </si>
  <si>
    <t>Общегосударственные вопросы</t>
  </si>
  <si>
    <t>Информация о содержании реализованных мероприятий и достигнутых результатах</t>
  </si>
  <si>
    <t xml:space="preserve">Всего </t>
  </si>
  <si>
    <t xml:space="preserve"> областной бюджет </t>
  </si>
  <si>
    <t xml:space="preserve">федеральный бюджет </t>
  </si>
  <si>
    <t>ИТОГО по бюджетному финансированию</t>
  </si>
  <si>
    <t>ИТОГО по внебюджетному финансированию</t>
  </si>
  <si>
    <t>№ в КПР</t>
  </si>
  <si>
    <t>Приложение к Решению Думы
городского округа Верхняя Пышма
от _______________ № _______</t>
  </si>
  <si>
    <t>Наименование мероприятия в соответствии с Комплексным планом развития городского округа Верхняя Пышма на 2013 - 2020 годы (далее – КПР)</t>
  </si>
  <si>
    <t>Реконструкция здания муниципального автономного общеобразовательного учреждения (далее – МАОУ) «Средняя общеобразовательная школа № 3» по адресу: г. Верхняя Пышма, ул. Машиностроителей, 6 (500 мест)</t>
  </si>
  <si>
    <t>Реконструкция здания МАОУ «Средняя общеобразовательная школа № 1» по адресу: г. Верхняя Пышма, ул. Красноармейская, 6 (1-я очередь – 2016-2017 годы без увеличения мест, 2-я очередь – 2018 год) (600 мест)</t>
  </si>
  <si>
    <t>Проектно-изыскательские работы и строительство родильного дома с женской консультацией и отделением патологии беременных в г. Верхняя Пышма</t>
  </si>
  <si>
    <t>3.8</t>
  </si>
  <si>
    <t>Капитальный ремонт хирургического корпуса</t>
  </si>
  <si>
    <t>4.5</t>
  </si>
  <si>
    <t>Ремонт помещения для библиотеки-клуба (п. Кедровое, ул. Классона, 1)</t>
  </si>
  <si>
    <t>5.14</t>
  </si>
  <si>
    <t>5.15</t>
  </si>
  <si>
    <t>6.1.6</t>
  </si>
  <si>
    <t>Замена ветхих водопроводных сетей в г. Верхняя Пышма</t>
  </si>
  <si>
    <t>6.1.10</t>
  </si>
  <si>
    <t>Строительство сетей водоснабжения и водоотведения индивидуальной жилой застройки</t>
  </si>
  <si>
    <t>Строительство ТП (2х1000 кВа), 4КЛ-10 кВ (0,1 км), г. Верхняя Пышма, ул. Машиностроителей</t>
  </si>
  <si>
    <t>Реконструкция просп. Успенский от ул. Петрова до путепровода с учетом полосы отвода для трамвая</t>
  </si>
  <si>
    <t>Строительство линейного объекта "участки ул. Машиностроителей, ул. Гороховая и ул. Зеленая (проектная) в границах района "Северный" г. Верхняя Пышма (включая проектные работы стадии "Р")</t>
  </si>
  <si>
    <t>Реконструкция автомобильной дороги по ул. Феофанова в г. Верхняя Пышма</t>
  </si>
  <si>
    <t>Строительство пешеходной улицы по просп. Успенскому между улицами Калинина и Сварщиков</t>
  </si>
  <si>
    <t>АО «Екатеринбургский завод по обработке цветных металлов»</t>
  </si>
  <si>
    <t>Техническое перевооружение аффинажного передела</t>
  </si>
  <si>
    <t>Мероприятия по развитию культуры</t>
  </si>
  <si>
    <t>Строительство гастрольного театра на 520 зрительских мест</t>
  </si>
  <si>
    <t>17</t>
  </si>
  <si>
    <t>17.1</t>
  </si>
  <si>
    <t xml:space="preserve">Проектирование и строительство здания администрации по адресу: Свердловская область, г. Верхняя Пышма, просп. Успенский, д. 115 </t>
  </si>
  <si>
    <t>19.1</t>
  </si>
  <si>
    <t>Развитие агропромышленного комплекса</t>
  </si>
  <si>
    <t>Строительство молочно-товарной фермы</t>
  </si>
  <si>
    <t>Строительство новых микрорайонов на территории ГО Верхняя Пышма, в том числе "Садовый-2" (81,2 тысячи кв. м), "Центральный" (74,5 тысячи кв. м), "Центр-Юг" (150 тысяч кв. м), "Северный" (120 тысяч кв. м), "Петровский" (250 тысяч кв. м), "Юбилейный" (150 тысяч кв. м), жилой комплекс в с. Балтым (270 тысяч кв. м, более 5 000 квартир)</t>
  </si>
  <si>
    <t>Плановый (на год) и фактический (за отчетный период) объем расходов на выполнение мероприятий за счет всех источников ресурсного обеспечения, миллионов рублей</t>
  </si>
  <si>
    <t>2.1</t>
  </si>
  <si>
    <t>Развитие сети дошкольных образовательных учреждений</t>
  </si>
  <si>
    <t>2.2.6</t>
  </si>
  <si>
    <t>Реконструкция здания МАОУ «Средняя общеобразовательная школа № 25» (г. Верхняя Пышма, ул. Петрова, д. 43а) (600 мест)</t>
  </si>
  <si>
    <t>2.2.18</t>
  </si>
  <si>
    <t>Реконструкция здания муниципального автономного общеобразовательного учреждения «Средняя общеобразовательная школа № 25» (г. Верхняя Пышма, ул. Петрова, д. 43 – бывшее училище олимпийского резерва) (600 мест)</t>
  </si>
  <si>
    <t>2.4</t>
  </si>
  <si>
    <t>Дополнительное образование</t>
  </si>
  <si>
    <t>2.4.2</t>
  </si>
  <si>
    <t>Разработка ПСД на строительство объектов (культурно-досуговый комплекс, спортивный комплекс) загородного оздоровительного лагеря "Медная горка" в г. Верхняя Пышма</t>
  </si>
  <si>
    <t>3.7</t>
  </si>
  <si>
    <t>Капитальный ремонт взрослой поликлиники № 2</t>
  </si>
  <si>
    <t>5.26</t>
  </si>
  <si>
    <t>Строительство мотоциклетной трассы в г. Верхняя Пышма</t>
  </si>
  <si>
    <t>Строительство "Дворца самбо"</t>
  </si>
  <si>
    <t>Строительство объекта: «Физкультурно-оздоровительный комплекс по ул. Кривоусова, 53 в г. Верхняя Пышма»</t>
  </si>
  <si>
    <t>6.1.4</t>
  </si>
  <si>
    <t>Строительство сетей водоснабжения к районам новой застройки в г. Верхняя Пышма: микрорайонам «Садовый-2», «Cеверный» (участок на улице Машиностроителей), «Северный-2». Замена водопроводных сетей к микрорайонам «Центральный», «Центр-Юг», микрорайону жилого комплекса в с. Балтым, микрорайону «Петровский», жилому дому по пр-кту Успенскому, 113б (бывшая ул. Ленина) («Активстройсервис»), лабораторному корпусу Технического университета УГМК по пр-кту Успенскому, гастрольному театру по пр-кту Успенскому</t>
  </si>
  <si>
    <t>6.2.25</t>
  </si>
  <si>
    <t>ДГУ 400 кВт, на шасси (2 ед.)</t>
  </si>
  <si>
    <t>6.2.36</t>
  </si>
  <si>
    <t>Ввод в эксплуатацию линейных сооружений электроснабжения в связи с развитием микрорайона «Петровский» в г. Верхняя Пышма</t>
  </si>
  <si>
    <t>6.2.37</t>
  </si>
  <si>
    <t>Реконструкция ВЛ-0,4 кВ от ТП-4 и ТП-16 по ул. Фрунзе п. Кедровое ГО Верхняя Пышма</t>
  </si>
  <si>
    <t>6.2.13</t>
  </si>
  <si>
    <t>Строительство ЛЭП-6 кВ для перераспределения мощности с ф. "Посёлок" на ф. "Торфомассив" в п. Кедровое</t>
  </si>
  <si>
    <t>6.3.2</t>
  </si>
  <si>
    <t>6.5.2</t>
  </si>
  <si>
    <t>Развитие подводящих сетей для газоснабжения населенных пунктов ГО Верхняя Пышма</t>
  </si>
  <si>
    <t>Обращение с твердыми бытовыми (коммунальными) отходами</t>
  </si>
  <si>
    <t>6.7.3</t>
  </si>
  <si>
    <t>Рекультивация полигона в п. Красный</t>
  </si>
  <si>
    <t>6.5.3</t>
  </si>
  <si>
    <t>Развитие распределительных сетей для газоснабжения жилых домов и социальных объектов в населенных пунктах ГО</t>
  </si>
  <si>
    <t>Строительство распределительных газопроводов в с. Мостовское</t>
  </si>
  <si>
    <t>Строительство ул. Зеленой</t>
  </si>
  <si>
    <t>Реконструкция ул. Лесной</t>
  </si>
  <si>
    <t>Строительство продолжения автомобильной дороги по ул. Александра Козицына</t>
  </si>
  <si>
    <t>Строительство ул. Мальцева</t>
  </si>
  <si>
    <t>Строительство и реконструкция улично-дорожной сети ГО Верхняя Пышма со строительством трамвайной линии в границах ГО Верхняя Пышма</t>
  </si>
  <si>
    <t>9.4</t>
  </si>
  <si>
    <t>9.4.3</t>
  </si>
  <si>
    <t>9.4.4</t>
  </si>
  <si>
    <t>9.4.5</t>
  </si>
  <si>
    <t>9.4.6</t>
  </si>
  <si>
    <t>Производство по переработке электронного лома</t>
  </si>
  <si>
    <t>Техническое перевооружение волочильного передела</t>
  </si>
  <si>
    <t>Техническое перевооружение плавильного передела</t>
  </si>
  <si>
    <t>11</t>
  </si>
  <si>
    <t>11.1</t>
  </si>
  <si>
    <t>13</t>
  </si>
  <si>
    <t>13.2</t>
  </si>
  <si>
    <t>15.2</t>
  </si>
  <si>
    <t>19</t>
  </si>
  <si>
    <t>Реконструкция ул. Свердлова до
ул. Зеленой</t>
  </si>
  <si>
    <t>утверж-денные назначения</t>
  </si>
  <si>
    <t>Отчет о выполнении в 2018 году мероприятий Комплексного плана развития городского округа Верхняя Пышма на 2013 - 2020 годы</t>
  </si>
  <si>
    <t>Поддержка субъектов малого предпринимательства и организаций, образующих инфраструктуру поддержки субъектов малого предпринимательства</t>
  </si>
  <si>
    <t>2018</t>
  </si>
  <si>
    <t>Обеспечена деятельность организации, образующей инфраструктуру поддержки субъектов малого и среднего предпринимательства (Верхнепышминский фонд поддержки предпринимательства)</t>
  </si>
  <si>
    <t>2.1.9</t>
  </si>
  <si>
    <t>2.1.10</t>
  </si>
  <si>
    <t>Разработка проектной документации для строительства здания детского дошкольного учреждения в микрорайоне «Петровский» в г. Верхняя Пышма</t>
  </si>
  <si>
    <t>2.3</t>
  </si>
  <si>
    <t>Профессиональное образование</t>
  </si>
  <si>
    <t>2.3.3</t>
  </si>
  <si>
    <t xml:space="preserve">Проектирование интерактивной экспозиции для здания Дворца технического творчества
</t>
  </si>
  <si>
    <t>2.3.4</t>
  </si>
  <si>
    <t xml:space="preserve">Строительство здания Дворца технического творчества в г. Верхняя Пышма с интерактивной экспозицией
</t>
  </si>
  <si>
    <t>Строительство ДОУ на 270 мест (проект «Балтым-Парк», 276 тыс. м²)</t>
  </si>
  <si>
    <t>4.4</t>
  </si>
  <si>
    <t>Ремонт клуба в п. Сагра</t>
  </si>
  <si>
    <t>4.7</t>
  </si>
  <si>
    <t>Ремонт здания сельского клуба
п. Первомайский</t>
  </si>
  <si>
    <t>4.8</t>
  </si>
  <si>
    <t>Ограждение Верхнепышминского парка</t>
  </si>
  <si>
    <t>4.9</t>
  </si>
  <si>
    <t>Строительство клуба в с. Мостовское</t>
  </si>
  <si>
    <t>5.1</t>
  </si>
  <si>
    <t>Проектирование спортивного комплекса с лыжероллерной трассой в парке культуры и отдыха в г. Верхняя Пышма</t>
  </si>
  <si>
    <t>5.11</t>
  </si>
  <si>
    <t>Проектирование физкультурно-спортивного комплекса на территории механико-технологического техникума "Юность"</t>
  </si>
  <si>
    <t>5.16</t>
  </si>
  <si>
    <t>Проектирование Дворца водных видов спорта</t>
  </si>
  <si>
    <t>5.18</t>
  </si>
  <si>
    <t>Проектирование картодрома</t>
  </si>
  <si>
    <t>5.19</t>
  </si>
  <si>
    <t>Строительство картодрома</t>
  </si>
  <si>
    <t>5.20</t>
  </si>
  <si>
    <t>5.22</t>
  </si>
  <si>
    <t>Проектирование физкультурно-оздоровительного комплекса в
п. Исеть</t>
  </si>
  <si>
    <t>5.25</t>
  </si>
  <si>
    <t>Строительство хоккейного корта (летом площадка для мини-футбола) по наказам избирателей в п. Исеть</t>
  </si>
  <si>
    <t>6.1.5</t>
  </si>
  <si>
    <t>Строительство трех резервуаров МУП "Водоканал" ГО Верхняя Пышма</t>
  </si>
  <si>
    <t>6.1.11</t>
  </si>
  <si>
    <t>Проектирование очистных сооружений, п. Красный</t>
  </si>
  <si>
    <t>6.1.14</t>
  </si>
  <si>
    <t>Строительство канализационного коллектора в п. Санаторный ГО Верхняя Пышма. Канализационные насосные станции № 1, 2. Электроснабжение главных канализационных насосных станций № 1, 2 в п. Санаторный</t>
  </si>
  <si>
    <t>6.2.4</t>
  </si>
  <si>
    <t>6.2.5</t>
  </si>
  <si>
    <t>Строительство РП (2х2500 кВА), ТП (2х1000), 2КЛ-10 кВ (2,5 км), г. Верхняя Пышма, с. Балтым</t>
  </si>
  <si>
    <t>6.2.6</t>
  </si>
  <si>
    <t>Строительство ЛЭП-10 кВ от ф. "Молокозавод", ф. "Балтым", ф. «Зеленый Бор», замена оборудования ТП скважин № 42, 68 (68А), 96, 96А, 97, 98 Пышминского водозабора (перевод питания с 6 кВ на 10 кВ от двух источников: 1 и 2 с.ш. ПС 110/10 "Балтымская")</t>
  </si>
  <si>
    <t>6.2.11</t>
  </si>
  <si>
    <t>Реконструкция ВЛ-6 кВ ф. 1 ПС Насосная 2-го подъема – ПС Насосная 1-го подъема, г. Верхняя Пышма</t>
  </si>
  <si>
    <t>6.2.12</t>
  </si>
  <si>
    <t>Строительство КЛ-6 кВ ф."ТП 53-ТП 51" для резервного электроснабжения существующих объектов Верхнепышминской ЦГБ от ПС "Химреактивы"</t>
  </si>
  <si>
    <t>6.2.19</t>
  </si>
  <si>
    <t>Реконструкция КЛ-6 кВ ф. 1 "ПС Химреактивы - РП 3"</t>
  </si>
  <si>
    <t>6.2.20</t>
  </si>
  <si>
    <t>Реконструкция КЛ-6 кВ ф. 2 "ПС Химреактивы - РП 3"</t>
  </si>
  <si>
    <t>6.2.21</t>
  </si>
  <si>
    <t>Строительство ЛЭП-6 кВ, КТПН в центре нагрузок и реконструкция ВЛ-0,4 кВ по ул. Степана Разина г. Верхняя Пышма</t>
  </si>
  <si>
    <t>6.2.22</t>
  </si>
  <si>
    <t>Реконструкция ВЛ-0,4 кВ от ТП-11 Ф-2 "ул. Южная" г. Верхняя Пышма</t>
  </si>
  <si>
    <t>6.2.23</t>
  </si>
  <si>
    <t>Строительство ЛЭП-6 кВ, КТПН в центре нагрузок и ВЛ-0,4 кВ по ул. Мира в п. Исеть</t>
  </si>
  <si>
    <t>6.2.26</t>
  </si>
  <si>
    <t>Реконструкция КЛ-6 кВ ф. 1 "ПС Пышма -ТП-5"</t>
  </si>
  <si>
    <t>6.2.27</t>
  </si>
  <si>
    <t>Реконструкция КЛ-6 кВ ф. "ТП 5-РП-2"</t>
  </si>
  <si>
    <t>6.2.28</t>
  </si>
  <si>
    <t>Реконструкция КЛ-6 кВ ф.2 "ПС Пышма-ТП 27"</t>
  </si>
  <si>
    <t>6.2.29</t>
  </si>
  <si>
    <t>Реконструкция КЛ-6 кВ ф. "ТП 27-РП 2"</t>
  </si>
  <si>
    <t>6.2.31</t>
  </si>
  <si>
    <t>Строительство ЛЭП-10 кВ, СТП и ВЛ-0,4 кВ в центре нагрузок жилых домов в п. Красный, 24 квартал Уралмашевского лесхоза</t>
  </si>
  <si>
    <t>6.2.35</t>
  </si>
  <si>
    <t>Строительство РП (1х2500 кВА), 2КЛ-6 кВ (2,7 км), район многоэтажной жилой застройки в границах улиц Петрова – Клары Цеткин – Новой в г. Верхняя Пышма</t>
  </si>
  <si>
    <t>Проектирование и техперевооруже-ние котельной в с. Балтым. Замена котлов "Салют" 2,09ВА"и "КВОГ-0,5" на котел "КВА-3,5"</t>
  </si>
  <si>
    <t>6.3.14</t>
  </si>
  <si>
    <t>Реконструкция газовой котельной в п. Исеть, ул. Заводская, 1</t>
  </si>
  <si>
    <t>6.5.1</t>
  </si>
  <si>
    <t>Ввод в эксплуатацию блочных газовых котельных и перевод угольных котельных на природный газ</t>
  </si>
  <si>
    <t>Проектирование и реконструкция угольной котельной в п. Ольховка</t>
  </si>
  <si>
    <t>Проектирование и реконструкция угольной котельной в с. Мостовское с переводом котельной на природный газ</t>
  </si>
  <si>
    <t>Проектирование распределительных газовых сетей в п. Кедровое</t>
  </si>
  <si>
    <t xml:space="preserve">Приобретение квартир для переселения жильцов дома № 2 по ул. Обогатителей в г. Верхняя Пышма </t>
  </si>
  <si>
    <t>6.7.1</t>
  </si>
  <si>
    <t>Создание межмуниципального центра обращения с отходами</t>
  </si>
  <si>
    <t>6.7.2</t>
  </si>
  <si>
    <t>Рекультивация несанкционированной свалки в п. Исеть</t>
  </si>
  <si>
    <t>Разработка проектной документа-ции для строительства новых улиц: Новая-1, Рудная и реконструкция ул. Клары Цеткин путем ее расширения в границах микрорайона «Петровский» в г. Верхняя Пышма</t>
  </si>
  <si>
    <t>9.3</t>
  </si>
  <si>
    <t>ОАО "Уралредмет"</t>
  </si>
  <si>
    <t>9.3.1</t>
  </si>
  <si>
    <t>Реконструкция участка по производству ванадиевых лигатур ОАО "Уралредмет"</t>
  </si>
  <si>
    <t>9.4.1</t>
  </si>
  <si>
    <t>Производство по переработке отработанных промышленных катализаторов</t>
  </si>
  <si>
    <t>15.3</t>
  </si>
  <si>
    <t>Проектирование и строительство наемного дома социального использования в г. Верхняя Пышма</t>
  </si>
  <si>
    <t>08.10.2018 заключен контракт на выполнение работ по реконструкции школы. Срок окончания работ - 30.11.2020. Соглашение о предоставлении субсидии из областного бюджета от 15.11.2018 № 17/Ш. Выполнены работы по устройству фундаментной плиты здания школы</t>
  </si>
  <si>
    <t>Разработана проектно-сметная документация на капитальный ремонт полов и нижних перекрытий 4 жилых корпусов и снос ветхих корпусов базы загородного оздоровительного лагеря «Медная горка»</t>
  </si>
  <si>
    <t>28.11.2017 заключен государственный контракт на разработку рабочей документации и выполнение строительно-монтажных работ. Срок исполнения - 20.12.2019. Выполняются строительно-монтажные работы. Ведется подготовка аукционной документации для закупки медицинского оборудования</t>
  </si>
  <si>
    <t>Разработана проектно-сметная документация на капитальный ремонт здания поликлиники № 2</t>
  </si>
  <si>
    <t>Завершен капитальный ремонт здания хирургического корпуса больницы</t>
  </si>
  <si>
    <t>Разработан эскизный проект и проектная документация универсального физкультурно-оздоровительного комплекса по улице Кривоусова, д. 53. Проектная документация проходит гос. экспертизу</t>
  </si>
  <si>
    <t>11.05.2018 заключен контракт на разработку рабочей документации и строительство. Срок окончания работ - 15.12.2020. Выполняются подготовительные работы</t>
  </si>
  <si>
    <t>Проектирование физкультурно-оздоровительного комплекса в п. Красный</t>
  </si>
  <si>
    <t xml:space="preserve">В связи с непредоставлением технических условий АО "Облкоммунэнерго"реализация мероприятия перенесена на более поздний  срок </t>
  </si>
  <si>
    <t xml:space="preserve">Реализация мероприятия перенесена на более поздний срок </t>
  </si>
  <si>
    <t>Реализация мероприятия перенесена на более поздние сроки</t>
  </si>
  <si>
    <t>Заключен муниципальный контракт на разработку проекта рекультивации полигона в п. Красный, экологическая часть вынесена на общественное обсуждение</t>
  </si>
  <si>
    <t>Проведены дополнительные геофизические изыскания, по результатам которых корректируется проектная документация</t>
  </si>
  <si>
    <t>Реконструкция ул. 40 лет Октября от ул. Уральских рабочих до ул. Октябрьской</t>
  </si>
  <si>
    <t>Мероприятие реализовано в 2017 году</t>
  </si>
  <si>
    <t>Введено в эксплуатацию 101 743 кв. м жилья, из них 5 многоквартирных жилых домов. Микрорайон "Центральный" - построено 2 жилых дома общей площадью 26 923 кв. м. Продолжается строительство дома № 1 (3 этап 1-й очереди).                                                          Жилая застройка "Балтым Парк" - построен 1 жилой дом общей площадью         3 015 кв. м. Продолжается строительство 2 жилых домов ПК-9 и ПК-10.                                                            Жилой квартал "Рифей" - продолжается строительство жилого дома ПК-20-22.              Жилой комплекс "Юность" - построен жилой дом 2 очереди общей площадью 8 397 кв. м.                                                                      Жилой комплекс по ул. А. Козицына - продолжается строительство жилого дома № 14.                                                                          Жилой комплекс "Петровский" - завершается строительство жилого дома</t>
  </si>
  <si>
    <t>Внесены изменения в программу в части замены мероприятия на мероприятия: «Строительство (приобретение) служебных жилых помещений для педагогических и иных работников сельской местности» и «Строительство (приобретение) служебных жилых помещений для педагогических и иных работников на территории города Верхняя Пышма»</t>
  </si>
  <si>
    <t>Срок выполнения мероприятия</t>
  </si>
  <si>
    <t>Введено 108 объектов потребительского рынка, из них: 36 - розничная торговля (33 - в г. Верхняя Пышма и 3 - в сельской местности); 63 - бытовое обслуживание (62 - в г. Верхняя Пышма и 1 - в сельской местности); 9 - общественное питание в г. Верхняя Пышма</t>
  </si>
  <si>
    <t>Землевоотводные документы находятся на оформлении в Росимуществе. Срок реализации мероприятия перенесен на 2020 г.</t>
  </si>
  <si>
    <t>Продолжается строительство объекта. Изменилось наименование проекта: "Здание гастрольного универсального театра в г. Верхняя Пышма Свердловской области на 790 мест"</t>
  </si>
  <si>
    <t xml:space="preserve">Закончилось строительство Доильно-молочного блока. Продолжается реконструкция коровников № 10 - 11. Приостановлено строительство коровника № 8а до завершения реконструкции коровников № 10 - 11
</t>
  </si>
  <si>
    <t>Мероприятие исключено из планов реализации АО "Облкоммунэнерго"  в связи с отзывом заявки на технологическое присоединение со стороны заявителя АО "ЮИТ Уралстрой"</t>
  </si>
  <si>
    <t>Окончательное решение о сроках реализации мероприятия будет принято после ликвидации последствий аварии на ПС "Химреактивы" и утверждения окончательной схемы питания кабельных линий</t>
  </si>
  <si>
    <t>Получены технические условия от смежной электросетевой организации, осуществляется проектирование и разработка рабочей документации</t>
  </si>
  <si>
    <t>Приобретены генераторы, запущены в эксплуатацию. Стоимость оборудования по результатам торгов</t>
  </si>
  <si>
    <t>Подготовлена проектная документация. Окончательное согласование и намерение о реализации мероприятий будет принято после вынесения итогового решения по реконструкции ПС "Пышма" ОАО "МРСК Урала"</t>
  </si>
  <si>
    <t>Завершены проектно-изыскательские работы. Частично выполнено строительство электросетевых объектов. Реализация всего комплекса мероприятий приостановлена до предоставления заявителем окончательного согласованного генерального плана развития территории, графика ввода объектов капитального строительства в эксплуатацию и документов, подтверждающих право собственности на земельные участки застраиваемой территории</t>
  </si>
  <si>
    <t>Объекты введены в эксплуатацию</t>
  </si>
  <si>
    <t>Завершены строительно-монтажные работы. Осуществляется ввод объекта в эксплуатацию</t>
  </si>
  <si>
    <t>Срок реализации мероприятия перенесен на 2019 - 2020 годы</t>
  </si>
  <si>
    <t xml:space="preserve">В связи с непредоставлением технических условий АО "Облкоммунэнерго" реализация мероприятия перенесена на более поздний  срок </t>
  </si>
  <si>
    <t xml:space="preserve">Проведение строительно-монтажных работ. 22.03.2019 объект введен в эксплуатацию </t>
  </si>
  <si>
    <t>13.04.2018 заключен государственный контракт на разработку рабочей документации и выполнение строительно-монтажных работ со сроком исполнения по разработке рабочей документации - 210 календарных дней с момента заключения контракта, строительно-монтажных работ. Разработана рабочая документация. Ведутся строительно-монтажные работы. Выполнено: разработка котлована, монолитные фундаменты, буронабивные сваи, вынос сетей из пятна котлована. Выполняются работы: стены, колонны, перекрытие подвала (80 %); стены, колонны 1 этажа (30 %), устройство тепловой сети (80 %)</t>
  </si>
  <si>
    <t>Выполнено освещение мототрассы</t>
  </si>
  <si>
    <t>Реализация мероприятия перенесена на 2019 год</t>
  </si>
  <si>
    <t>Строительство ТП (2х630 кВА), 2КЛ-6 кВ (1 км), г. Верхняя Пышма, ул. Кривоусова – Юбилейная</t>
  </si>
  <si>
    <t xml:space="preserve">27.03.2018 заключено Соглашение о предоставлении и использовании субсидии из областного бюджета № 7/Ш. 22.08.2017 перезаключен муниципальный  контракт с ЗАО «Специализированное Монтажное Управление № 5» на реконструкцию здания и строительство пристроя к СОШ. На 01.01.2019 строительная готовность объекта - 98 %. Ведется реконструкция объекта: земляные работы, устройство фундаментов, устройство каркаса и кровли здания, полов, потолков, монолитных лестниц и фасада, инженерных сетей, монтаж окон, внутренние отделочные работы, благоустройство территории </t>
  </si>
  <si>
    <t xml:space="preserve">22.11.2016 заключен муниципальный контракт  на реконструкцию здания и строительство пристроя к СОШ. 27.03.2018 заключено Соглашение о предоставлении и использовании субсидии из областного бюджета № 6/Ш. На 01.01.2019 строительная готовность объекта - 69 %. Выполнены земляные работы, устройство фундаментов. Продолжаются работы по устройству каркаса здания, стен, кровли и фасада, инженерных сетей, монтажу окон, внутренние отделочные работы </t>
  </si>
  <si>
    <t>Прорабатывается вопрос о строительстве нового клуба</t>
  </si>
  <si>
    <t>Выполнено строительство ограждения территории части парка с разработкой проектно-сметной документации. Снижение стоимости по результатам торгов</t>
  </si>
  <si>
    <t>Реализации мероприятия перенесена на более поздний срок из-за оформления земельного участка</t>
  </si>
  <si>
    <t>18.06.2018 заключен контракт на проектирование спортивного комплекса с лыжероллерной трассой. Разработана проектно-сметная документация. Получено отрицательное заключение гос. экспертизы. Повторная экспертиза выполнена в 2019 году</t>
  </si>
  <si>
    <t>Физкультурно-оздоровительный комплекс введен в эксплуатацию. Выполнены строительно-монтажные работы, устройство инженерных сетей и благоустройство территории</t>
  </si>
  <si>
    <t xml:space="preserve">Построены сети водопровода в г. Верхняя Пышма по улицам: Октябрьская; Крупская, 35 - 63; 40 лет Октября, 11, 13, 15. Построены сети водоотведения в г. Верхняя Пышма по улицам: Октябрьская, 31 - 41; Кооперативная, 36 - 59; Новая;  Пролетарская; Красноармейская, 52, 54, 56;  40 лет Октября, 48 - 69; Восточная, 2; Березовая, 2 - 14 </t>
  </si>
  <si>
    <t>Объявленный аукцион не состоялся (отсутствие заявок). Реализация мероприятия перенесена на 2019 год</t>
  </si>
  <si>
    <t>Разработана проектная документация, получены результаты положительного заключения государственной экспертизы. Реализация мероприятия перенесена на 2019 год</t>
  </si>
  <si>
    <t>Проведены проектно-изыскательские работы, экспертиза проектной документации, ведутся строительно-монтажные работы газопровода ГРС Верхняя Пышма - ГРС Садовый. Ввод объекта в эксплуатацию запланирован в 2019 году</t>
  </si>
  <si>
    <t>Посроено 1164 м водопровода полиэтиленовой трубой Ду=315мм для микрорайона Балтым-Парк</t>
  </si>
  <si>
    <t>1) заменено 210 м водопроводных сетей  полиэтиленовой трубой Ду=100 мм в с. Балтым на участке по ул. Бажова от ВК1 до ВК2;              2) заменено 54 м водопроводных сетей полиэтиленовой трубой Ду=110 мм на участке от ВК по ул. М. Сибиряка, 5 до ВК по ул. Кривоусова, 51</t>
  </si>
  <si>
    <t>Проведено обследование технического состояния напорного канализационного коллектора от станции водоподготовки г. Верхняя Пышма до пос. Санаторный</t>
  </si>
  <si>
    <t>Мероприятие исключено из планов реализации АО "Облкоммунэнерго" (дальняя перспектива) по инициативе инвестора</t>
  </si>
  <si>
    <t>Объект построен. Снижение стоимости по результатам торгов</t>
  </si>
  <si>
    <t>Разработана и согласована проектная документация. Осуществлен выбор подрядной организации и ведутся строительно-монтажные работы</t>
  </si>
  <si>
    <t>Разработана и согласована проектная документация. Осуществлен выбор подрядной организации и ведутся строительно-монтажные работы. Ввод объектов в эксплуатацию запланирован в 2019 году</t>
  </si>
  <si>
    <t xml:space="preserve">Мероприятие исключено из планов реализации по инициативе инвестора </t>
  </si>
  <si>
    <t xml:space="preserve">Проведена разбивка проекта на этапы. Реализация мероприятия перенесена на более поздний срок </t>
  </si>
  <si>
    <t>08.10.2018 заключен контракт на выполнение работ по реконструкции проспекта Успенский от улицы Петрова до путепровода с учетом полосы отвода для трамвая. Ведется выкуп земельных участков и объектов недвижимости</t>
  </si>
  <si>
    <t xml:space="preserve">Получено разрешение на ввод в эксплуатацию автомобильных дорог в границах микрорайона "Садовый-2". По проектированию нового участка дороги проведены изыскания, разработана проектная документация, проект планировки территории и проект межевания территории, который находится на согласовании </t>
  </si>
  <si>
    <t>Получено разрешение на ввод в эксплуатацию автомобильных дорог в границах района "Садовый-2". По проектированию нового участка дороги проведены изыскания, разработана проектная документация, проект планировки территории и проект межевания территории, проведены публичные слушания, по результатам которых разрабатывается проект</t>
  </si>
  <si>
    <t xml:space="preserve">Разработана проектно-сметная документация, получено положительное заключение государственной экспертизы проектной документации, 06.08.2018 заключен контракт, ведутся работы по реконструкции автодороги  </t>
  </si>
  <si>
    <t>Прведены изыскания, разработана проектная документация, ведется корректировка проекта планировки территории и проекта межевания территории по результатам публичных слушаний</t>
  </si>
  <si>
    <t>Муниципальной программой "Формирование современной городской среды на территории городского округа Верхняя Пышма на 2018 - 2023 годы" в составе мероприятия "Комплексное благоустройство общественных территорий" предусмотрено благоустройство бульвара по проспекту Успенскому от ул. Калинина до ул. Машиностроителей. Проведена экспертиза проекта</t>
  </si>
  <si>
    <t>08.10.2018 заключен контракт на выполнение работ по реконструкции улично-дорожной сети. Срок окончания работ - 30.11.2020. Ведутся работы по устройству фундаментной плиты. Продолжается выкуп земельных участков и объектов недвижимости, попадающих в зону строительства объекта</t>
  </si>
  <si>
    <t xml:space="preserve">Оформлены документы для переселения жильцов дома № 2 по ул. Обогатителей в г. Верхняя Пышма. Граждане переселены. Кроме того, в 2018 году переселено 26 граждае из жилых домов по ул. А. Козицына, дом № 14 (26,4 млн. р.) и 23 человека по ул. Фрунзе, дом № 16 (27,0 млн. р.)
                                      </t>
  </si>
  <si>
    <t>Внесено изменение в наименование "Реконструкция лигатурного производства ОАО «Уралредмет»". Проведены строительно-монтажные работы в отделениях шихтоподготовки, разборки футерованных тиглей, механической доработки лигатур и плавильном отделении</t>
  </si>
  <si>
    <t>Приобретена волочильная машина; ведется изготовление и пуско-наладка блочного стана линии волочения; модернизация электрооборудования на участке грубого волочения</t>
  </si>
  <si>
    <t>Проведена модернизация системы управления вертикальной отжиговой печи</t>
  </si>
  <si>
    <t>16.05.2018 заключен контракт на строительство здания администрации городского округа Верхняя Пышма. Вынесены  из зоны строительства газопровод и сети теплоснабжения, огорожена строительная площадка, проведены работы по устройству фундаментной плиты. Ведется устройство монолитных стен подвала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</si>
</sst>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_-* #,##0_р_._-;\-* #,##0_р_._-;_-* &quot;-&quot;??_р_._-;_-@_-"/>
    <numFmt numFmtId="182" formatCode="0.000"/>
    <numFmt numFmtId="183" formatCode="_-* #,##0.0_р_._-;\-* #,##0.0_р_._-;_-* &quot;-&quot;??_р_._-;_-@_-"/>
    <numFmt numFmtId="184" formatCode="0.0000"/>
    <numFmt numFmtId="185" formatCode="#,##0.0_р_."/>
    <numFmt numFmtId="186" formatCode="#,##0.000"/>
    <numFmt numFmtId="187" formatCode="#,##0.00_р_."/>
    <numFmt numFmtId="188" formatCode="#,##0.0"/>
    <numFmt numFmtId="189" formatCode="#,##0.0000"/>
    <numFmt numFmtId="190" formatCode="[$-FC19]d\ mmmm\ yyyy\ &quot;г.&quot;"/>
    <numFmt numFmtId="191" formatCode="000000"/>
    <numFmt numFmtId="192" formatCode="#,##0.000_р_.;\-#,##0.000_р_."/>
    <numFmt numFmtId="193" formatCode="#,##0.0_р_.;\-#,##0.0_р_."/>
    <numFmt numFmtId="194" formatCode="#,##0.0_ ;\-#,##0.0\ "/>
    <numFmt numFmtId="195" formatCode="#,##0.00_ ;\-#,##0.00\ "/>
    <numFmt numFmtId="196" formatCode="#,##0.000_ ;\-#,##0.00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3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sz val="10"/>
      <name val="Liberation Serif"/>
      <family val="1"/>
    </font>
    <font>
      <b/>
      <sz val="9"/>
      <name val="Liberation Serif"/>
      <family val="1"/>
    </font>
    <font>
      <b/>
      <i/>
      <sz val="10"/>
      <name val="Liberation Serif"/>
      <family val="1"/>
    </font>
    <font>
      <i/>
      <sz val="10"/>
      <name val="Liberation Serif"/>
      <family val="1"/>
    </font>
    <font>
      <sz val="10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88" fontId="11" fillId="0" borderId="15" xfId="0" applyNumberFormat="1" applyFont="1" applyFill="1" applyBorder="1" applyAlignment="1">
      <alignment horizontal="center" vertical="center"/>
    </xf>
    <xf numFmtId="188" fontId="11" fillId="0" borderId="15" xfId="55" applyNumberFormat="1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55" applyFont="1" applyFill="1" applyBorder="1" applyAlignment="1">
      <alignment horizontal="center" vertical="center" wrapText="1"/>
      <protection/>
    </xf>
    <xf numFmtId="3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justify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188" fontId="11" fillId="0" borderId="18" xfId="0" applyNumberFormat="1" applyFont="1" applyFill="1" applyBorder="1" applyAlignment="1">
      <alignment horizontal="center" vertical="center"/>
    </xf>
    <xf numFmtId="188" fontId="11" fillId="0" borderId="18" xfId="0" applyNumberFormat="1" applyFont="1" applyFill="1" applyBorder="1" applyAlignment="1">
      <alignment horizontal="center" vertical="center" wrapText="1"/>
    </xf>
    <xf numFmtId="0" fontId="11" fillId="0" borderId="19" xfId="55" applyFont="1" applyFill="1" applyBorder="1" applyAlignment="1">
      <alignment vertical="center" wrapText="1"/>
      <protection/>
    </xf>
    <xf numFmtId="188" fontId="16" fillId="0" borderId="18" xfId="0" applyNumberFormat="1" applyFont="1" applyFill="1" applyBorder="1" applyAlignment="1">
      <alignment horizontal="justify" vertical="top" wrapText="1"/>
    </xf>
    <xf numFmtId="49" fontId="16" fillId="0" borderId="18" xfId="0" applyNumberFormat="1" applyFont="1" applyFill="1" applyBorder="1" applyAlignment="1">
      <alignment horizontal="center" vertical="center"/>
    </xf>
    <xf numFmtId="188" fontId="16" fillId="0" borderId="18" xfId="0" applyNumberFormat="1" applyFont="1" applyFill="1" applyBorder="1" applyAlignment="1">
      <alignment horizontal="center" vertical="center"/>
    </xf>
    <xf numFmtId="174" fontId="16" fillId="0" borderId="18" xfId="55" applyNumberFormat="1" applyFont="1" applyFill="1" applyBorder="1" applyAlignment="1">
      <alignment horizontal="center" vertical="center" wrapText="1"/>
      <protection/>
    </xf>
    <xf numFmtId="188" fontId="11" fillId="0" borderId="17" xfId="0" applyNumberFormat="1" applyFont="1" applyFill="1" applyBorder="1" applyAlignment="1">
      <alignment horizontal="center" vertical="center" wrapText="1"/>
    </xf>
    <xf numFmtId="188" fontId="11" fillId="0" borderId="18" xfId="0" applyNumberFormat="1" applyFont="1" applyFill="1" applyBorder="1" applyAlignment="1">
      <alignment horizontal="justify" vertical="top" wrapText="1"/>
    </xf>
    <xf numFmtId="0" fontId="16" fillId="0" borderId="19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188" fontId="16" fillId="0" borderId="17" xfId="0" applyNumberFormat="1" applyFont="1" applyFill="1" applyBorder="1" applyAlignment="1">
      <alignment horizontal="center" vertical="center" wrapText="1"/>
    </xf>
    <xf numFmtId="188" fontId="16" fillId="0" borderId="18" xfId="55" applyNumberFormat="1" applyFont="1" applyFill="1" applyBorder="1" applyAlignment="1">
      <alignment horizontal="center" vertical="center" wrapText="1"/>
      <protection/>
    </xf>
    <xf numFmtId="49" fontId="11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16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188" fontId="11" fillId="0" borderId="18" xfId="0" applyNumberFormat="1" applyFont="1" applyFill="1" applyBorder="1" applyAlignment="1">
      <alignment horizontal="justify" vertical="center" wrapText="1"/>
    </xf>
    <xf numFmtId="49" fontId="16" fillId="0" borderId="18" xfId="0" applyNumberFormat="1" applyFont="1" applyFill="1" applyBorder="1" applyAlignment="1">
      <alignment horizontal="right" vertical="center"/>
    </xf>
    <xf numFmtId="188" fontId="11" fillId="0" borderId="18" xfId="55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8" fontId="16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88" fontId="11" fillId="0" borderId="18" xfId="66" applyNumberFormat="1" applyFont="1" applyFill="1" applyBorder="1" applyAlignment="1">
      <alignment horizontal="center" vertical="center"/>
    </xf>
    <xf numFmtId="188" fontId="16" fillId="0" borderId="17" xfId="58" applyNumberFormat="1" applyFont="1" applyFill="1" applyBorder="1" applyAlignment="1">
      <alignment horizontal="center" vertical="center"/>
      <protection/>
    </xf>
    <xf numFmtId="188" fontId="16" fillId="0" borderId="18" xfId="66" applyNumberFormat="1" applyFont="1" applyFill="1" applyBorder="1" applyAlignment="1">
      <alignment horizontal="justify" vertical="top" wrapText="1"/>
    </xf>
    <xf numFmtId="188" fontId="11" fillId="0" borderId="18" xfId="0" applyNumberFormat="1" applyFont="1" applyFill="1" applyBorder="1" applyAlignment="1">
      <alignment horizontal="right" vertical="center" wrapText="1"/>
    </xf>
    <xf numFmtId="188" fontId="16" fillId="0" borderId="17" xfId="58" applyNumberFormat="1" applyFont="1" applyFill="1" applyBorder="1" applyAlignment="1">
      <alignment horizontal="center" vertical="center" wrapText="1"/>
      <protection/>
    </xf>
    <xf numFmtId="188" fontId="16" fillId="0" borderId="18" xfId="63" applyNumberFormat="1" applyFont="1" applyFill="1" applyBorder="1" applyAlignment="1">
      <alignment horizontal="justify" vertical="top" wrapText="1"/>
    </xf>
    <xf numFmtId="188" fontId="11" fillId="0" borderId="17" xfId="0" applyNumberFormat="1" applyFont="1" applyFill="1" applyBorder="1" applyAlignment="1">
      <alignment horizontal="center" vertical="center"/>
    </xf>
    <xf numFmtId="188" fontId="11" fillId="0" borderId="18" xfId="0" applyNumberFormat="1" applyFont="1" applyFill="1" applyBorder="1" applyAlignment="1">
      <alignment horizontal="right" vertical="top" wrapText="1"/>
    </xf>
    <xf numFmtId="188" fontId="11" fillId="0" borderId="18" xfId="63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justify" vertical="center" wrapText="1"/>
    </xf>
    <xf numFmtId="49" fontId="11" fillId="0" borderId="18" xfId="0" applyNumberFormat="1" applyFont="1" applyFill="1" applyBorder="1" applyAlignment="1">
      <alignment horizontal="right" vertical="center" wrapText="1"/>
    </xf>
    <xf numFmtId="188" fontId="11" fillId="0" borderId="18" xfId="66" applyNumberFormat="1" applyFont="1" applyFill="1" applyBorder="1" applyAlignment="1">
      <alignment horizontal="center" vertical="center" wrapText="1"/>
    </xf>
    <xf numFmtId="188" fontId="16" fillId="0" borderId="18" xfId="66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 wrapText="1"/>
    </xf>
    <xf numFmtId="188" fontId="11" fillId="0" borderId="18" xfId="63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88" fontId="18" fillId="0" borderId="18" xfId="0" applyNumberFormat="1" applyFont="1" applyFill="1" applyBorder="1" applyAlignment="1">
      <alignment horizontal="justify" vertical="top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188" fontId="16" fillId="0" borderId="20" xfId="0" applyNumberFormat="1" applyFont="1" applyFill="1" applyBorder="1" applyAlignment="1">
      <alignment horizontal="center" vertical="center" wrapText="1"/>
    </xf>
    <xf numFmtId="188" fontId="11" fillId="0" borderId="18" xfId="55" applyNumberFormat="1" applyFont="1" applyFill="1" applyBorder="1" applyAlignment="1">
      <alignment horizontal="center" vertical="center" wrapText="1"/>
      <protection/>
    </xf>
    <xf numFmtId="188" fontId="16" fillId="0" borderId="18" xfId="0" applyNumberFormat="1" applyFont="1" applyFill="1" applyBorder="1" applyAlignment="1">
      <alignment vertical="top"/>
    </xf>
    <xf numFmtId="0" fontId="11" fillId="0" borderId="1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justify" vertical="top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188" fontId="18" fillId="0" borderId="18" xfId="0" applyNumberFormat="1" applyFont="1" applyFill="1" applyBorder="1" applyAlignment="1">
      <alignment horizontal="center" vertical="center"/>
    </xf>
    <xf numFmtId="188" fontId="16" fillId="0" borderId="18" xfId="66" applyNumberFormat="1" applyFont="1" applyFill="1" applyBorder="1" applyAlignment="1">
      <alignment horizontal="center" vertical="center" wrapText="1"/>
    </xf>
    <xf numFmtId="188" fontId="20" fillId="0" borderId="18" xfId="71" applyNumberFormat="1" applyFont="1" applyFill="1" applyBorder="1" applyAlignment="1">
      <alignment horizontal="center" vertical="center" wrapText="1"/>
    </xf>
    <xf numFmtId="188" fontId="18" fillId="0" borderId="18" xfId="0" applyNumberFormat="1" applyFont="1" applyFill="1" applyBorder="1" applyAlignment="1">
      <alignment horizontal="center" vertical="center" wrapText="1"/>
    </xf>
    <xf numFmtId="0" fontId="16" fillId="32" borderId="19" xfId="0" applyNumberFormat="1" applyFont="1" applyFill="1" applyBorder="1" applyAlignment="1">
      <alignment vertical="center" wrapText="1"/>
    </xf>
    <xf numFmtId="188" fontId="16" fillId="0" borderId="21" xfId="0" applyNumberFormat="1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justify" vertical="center"/>
    </xf>
    <xf numFmtId="3" fontId="11" fillId="0" borderId="17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188" fontId="20" fillId="0" borderId="18" xfId="73" applyNumberFormat="1" applyFont="1" applyFill="1" applyBorder="1" applyAlignment="1">
      <alignment horizontal="center" vertical="center" wrapText="1"/>
    </xf>
    <xf numFmtId="188" fontId="16" fillId="0" borderId="21" xfId="66" applyNumberFormat="1" applyFont="1" applyFill="1" applyBorder="1" applyAlignment="1">
      <alignment horizontal="center" vertical="center" wrapText="1"/>
    </xf>
    <xf numFmtId="188" fontId="16" fillId="0" borderId="21" xfId="0" applyNumberFormat="1" applyFont="1" applyFill="1" applyBorder="1" applyAlignment="1">
      <alignment horizontal="center" vertical="center" wrapText="1"/>
    </xf>
    <xf numFmtId="188" fontId="16" fillId="0" borderId="21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horizontal="justify" vertical="center" wrapText="1"/>
    </xf>
    <xf numFmtId="0" fontId="16" fillId="0" borderId="19" xfId="0" applyNumberFormat="1" applyFont="1" applyFill="1" applyBorder="1" applyAlignment="1">
      <alignment horizontal="justify" vertical="top" wrapText="1"/>
    </xf>
    <xf numFmtId="0" fontId="16" fillId="0" borderId="22" xfId="0" applyFont="1" applyFill="1" applyBorder="1" applyAlignment="1">
      <alignment horizontal="justify" vertical="center" wrapText="1"/>
    </xf>
    <xf numFmtId="0" fontId="16" fillId="0" borderId="23" xfId="0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horizontal="justify" vertical="top" wrapText="1"/>
    </xf>
    <xf numFmtId="49" fontId="16" fillId="32" borderId="19" xfId="0" applyNumberFormat="1" applyFont="1" applyFill="1" applyBorder="1" applyAlignment="1">
      <alignment horizontal="justify" vertical="center" wrapText="1"/>
    </xf>
    <xf numFmtId="0" fontId="16" fillId="32" borderId="19" xfId="0" applyNumberFormat="1" applyFont="1" applyFill="1" applyBorder="1" applyAlignment="1">
      <alignment horizontal="justify" vertical="center" wrapText="1"/>
    </xf>
    <xf numFmtId="11" fontId="16" fillId="32" borderId="23" xfId="0" applyNumberFormat="1" applyFont="1" applyFill="1" applyBorder="1" applyAlignment="1">
      <alignment horizontal="justify" vertical="top" wrapText="1"/>
    </xf>
    <xf numFmtId="188" fontId="11" fillId="0" borderId="12" xfId="0" applyNumberFormat="1" applyFont="1" applyFill="1" applyBorder="1" applyAlignment="1">
      <alignment horizontal="center" vertical="center"/>
    </xf>
    <xf numFmtId="188" fontId="11" fillId="0" borderId="12" xfId="0" applyNumberFormat="1" applyFont="1" applyFill="1" applyBorder="1" applyAlignment="1">
      <alignment horizontal="center" vertical="center" wrapText="1"/>
    </xf>
    <xf numFmtId="11" fontId="16" fillId="32" borderId="19" xfId="0" applyNumberFormat="1" applyFont="1" applyFill="1" applyBorder="1" applyAlignment="1">
      <alignment horizontal="justify" vertical="center" wrapText="1"/>
    </xf>
    <xf numFmtId="0" fontId="16" fillId="32" borderId="19" xfId="0" applyFont="1" applyFill="1" applyBorder="1" applyAlignment="1">
      <alignment horizontal="justify" vertical="top" wrapText="1"/>
    </xf>
    <xf numFmtId="0" fontId="16" fillId="0" borderId="19" xfId="55" applyFont="1" applyFill="1" applyBorder="1" applyAlignment="1">
      <alignment horizontal="justify" vertical="center" wrapText="1"/>
      <protection/>
    </xf>
    <xf numFmtId="0" fontId="16" fillId="0" borderId="23" xfId="0" applyFont="1" applyFill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center" wrapText="1"/>
    </xf>
    <xf numFmtId="0" fontId="54" fillId="0" borderId="18" xfId="0" applyFont="1" applyBorder="1" applyAlignment="1">
      <alignment horizontal="justify" vertical="center" wrapText="1"/>
    </xf>
    <xf numFmtId="0" fontId="18" fillId="0" borderId="19" xfId="0" applyFont="1" applyFill="1" applyBorder="1" applyAlignment="1">
      <alignment horizontal="justify" vertical="center" wrapText="1"/>
    </xf>
    <xf numFmtId="0" fontId="16" fillId="0" borderId="21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23" xfId="0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horizontal="justify" vertical="center" wrapText="1"/>
    </xf>
    <xf numFmtId="188" fontId="16" fillId="0" borderId="21" xfId="0" applyNumberFormat="1" applyFont="1" applyFill="1" applyBorder="1" applyAlignment="1">
      <alignment horizontal="center" vertical="center"/>
    </xf>
    <xf numFmtId="188" fontId="16" fillId="0" borderId="1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11" fillId="0" borderId="19" xfId="55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88" fontId="11" fillId="0" borderId="17" xfId="55" applyNumberFormat="1" applyFont="1" applyFill="1" applyBorder="1" applyAlignment="1">
      <alignment horizontal="center" vertical="center" wrapText="1"/>
      <protection/>
    </xf>
    <xf numFmtId="188" fontId="11" fillId="0" borderId="18" xfId="55" applyNumberFormat="1" applyFont="1" applyFill="1" applyBorder="1" applyAlignment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55" applyNumberFormat="1" applyFont="1" applyFill="1" applyBorder="1" applyAlignment="1" applyProtection="1">
      <alignment horizontal="center" vertical="center" wrapText="1"/>
      <protection locked="0"/>
    </xf>
    <xf numFmtId="188" fontId="16" fillId="0" borderId="20" xfId="0" applyNumberFormat="1" applyFont="1" applyFill="1" applyBorder="1" applyAlignment="1">
      <alignment horizontal="center" vertical="center" wrapText="1"/>
    </xf>
    <xf numFmtId="188" fontId="16" fillId="0" borderId="33" xfId="0" applyNumberFormat="1" applyFont="1" applyFill="1" applyBorder="1" applyAlignment="1">
      <alignment horizontal="center" vertical="center" wrapText="1"/>
    </xf>
    <xf numFmtId="188" fontId="16" fillId="0" borderId="14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Тысячи [0]_Выхода" xfId="69"/>
    <cellStyle name="Тысячи_Выхода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_write_\Budjet\Y%202000\&#1041;&#1102;&#1076;&#1078;&#1077;&#1090;%20&#1085;&#1072;%202000%20&#1075;&#1086;&#1076;%20&#1092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показатели"/>
      <sheetName val="Расчет прибыли"/>
      <sheetName val="ФП по кварталам"/>
      <sheetName val="Бюджет по кварталам"/>
      <sheetName val="Фиксированные показатели"/>
      <sheetName val="Остатки продукции"/>
      <sheetName val="Общий план доходов"/>
      <sheetName val="Расчет доходов"/>
      <sheetName val="ФП Доходы"/>
      <sheetName val="Прочая реализация"/>
      <sheetName val="Расчет средних цен"/>
      <sheetName val="67-ТП Al"/>
      <sheetName val="67-ТП Качество Al"/>
      <sheetName val="67-ТП Si СУАЛ"/>
      <sheetName val="67-ТП прочие СУАЛ"/>
      <sheetName val="16-ТП 01 02"/>
      <sheetName val="16-ТП 03 04"/>
      <sheetName val="01 УАЗ"/>
      <sheetName val="01 ИркАЗ"/>
      <sheetName val="ФП 01"/>
      <sheetName val="02"/>
      <sheetName val="03 УАЗ"/>
      <sheetName val="03 ИркАЗ"/>
      <sheetName val="ФП 03 04"/>
      <sheetName val="04 СУАЛ"/>
      <sheetName val="05 ФЗП"/>
      <sheetName val="Транспорт"/>
      <sheetName val="Таможня"/>
      <sheetName val="ФП 10"/>
      <sheetName val="Накладные и прочие"/>
      <sheetName val="НДС"/>
      <sheetName val="Распределение"/>
      <sheetName val="Свод по налогам"/>
      <sheetName val="Налоги от реализации и с ФОТ"/>
      <sheetName val="Выбросы , налог на землю  "/>
      <sheetName val="Налог на прибыль, имущество"/>
    </sheetNames>
    <sheetDataSet>
      <sheetData sheetId="3">
        <row r="1">
          <cell r="A1" t="str">
            <v>Бюджет ОАО "СУАЛ" на 2000 год</v>
          </cell>
        </row>
        <row r="2">
          <cell r="A2" t="str">
            <v>ID</v>
          </cell>
          <cell r="C2" t="str">
            <v>Статья затрат</v>
          </cell>
        </row>
        <row r="4">
          <cell r="A4" t="str">
            <v>в тыс. рублей</v>
          </cell>
        </row>
        <row r="5">
          <cell r="A5" t="str">
            <v>Филиал "УАЗ-СУАЛ"</v>
          </cell>
        </row>
        <row r="6">
          <cell r="A6" t="str">
            <v>02</v>
          </cell>
        </row>
        <row r="7">
          <cell r="A7" t="str">
            <v>03</v>
          </cell>
        </row>
        <row r="8">
          <cell r="A8" t="str">
            <v>04</v>
          </cell>
        </row>
        <row r="9">
          <cell r="A9" t="str">
            <v>05</v>
          </cell>
        </row>
        <row r="10">
          <cell r="A10" t="str">
            <v>06</v>
          </cell>
        </row>
        <row r="11">
          <cell r="A11" t="str">
            <v>07</v>
          </cell>
        </row>
        <row r="12">
          <cell r="A12" t="str">
            <v>08</v>
          </cell>
        </row>
        <row r="13">
          <cell r="A13" t="str">
            <v>09</v>
          </cell>
        </row>
        <row r="14">
          <cell r="A14" t="str">
            <v>10</v>
          </cell>
        </row>
        <row r="15">
          <cell r="A15" t="str">
            <v>11</v>
          </cell>
        </row>
        <row r="16">
          <cell r="A16" t="str">
            <v>Филиал "ИркАЗ-СУАЛ"</v>
          </cell>
        </row>
        <row r="17">
          <cell r="A17" t="str">
            <v>02</v>
          </cell>
        </row>
        <row r="18">
          <cell r="A18" t="str">
            <v>03</v>
          </cell>
        </row>
        <row r="19">
          <cell r="A19" t="str">
            <v>04</v>
          </cell>
        </row>
        <row r="20">
          <cell r="A20" t="str">
            <v>05</v>
          </cell>
        </row>
        <row r="21">
          <cell r="A21" t="str">
            <v>06</v>
          </cell>
        </row>
        <row r="22">
          <cell r="A22" t="str">
            <v>07</v>
          </cell>
        </row>
        <row r="23">
          <cell r="A23" t="str">
            <v>08</v>
          </cell>
        </row>
        <row r="24">
          <cell r="A24" t="str">
            <v>09</v>
          </cell>
        </row>
        <row r="25">
          <cell r="A25" t="str">
            <v>10</v>
          </cell>
        </row>
        <row r="26">
          <cell r="A26" t="str">
            <v>11</v>
          </cell>
        </row>
        <row r="27">
          <cell r="A27" t="str">
            <v>Московское представительство</v>
          </cell>
        </row>
        <row r="28">
          <cell r="A28" t="str">
            <v>05</v>
          </cell>
        </row>
        <row r="29">
          <cell r="A29" t="str">
            <v>06</v>
          </cell>
        </row>
        <row r="30">
          <cell r="A30" t="str">
            <v>08</v>
          </cell>
        </row>
        <row r="31">
          <cell r="A31" t="str">
            <v>11</v>
          </cell>
        </row>
        <row r="32">
          <cell r="A32" t="str">
            <v>Централизованные расходы</v>
          </cell>
        </row>
        <row r="33">
          <cell r="A33" t="str">
            <v>01</v>
          </cell>
        </row>
        <row r="34">
          <cell r="A34" t="str">
            <v>02</v>
          </cell>
        </row>
        <row r="35">
          <cell r="A35" t="str">
            <v>03</v>
          </cell>
        </row>
        <row r="36">
          <cell r="A36" t="str">
            <v>04</v>
          </cell>
        </row>
        <row r="37">
          <cell r="A37" t="str">
            <v>07</v>
          </cell>
        </row>
        <row r="38">
          <cell r="A38" t="str">
            <v>08</v>
          </cell>
        </row>
        <row r="39">
          <cell r="A39" t="str">
            <v>09</v>
          </cell>
        </row>
        <row r="40">
          <cell r="A40" t="str">
            <v>10</v>
          </cell>
        </row>
        <row r="41">
          <cell r="A41" t="str">
            <v>11</v>
          </cell>
        </row>
        <row r="42">
          <cell r="A42" t="str">
            <v>13</v>
          </cell>
        </row>
        <row r="43">
          <cell r="C43" t="str">
            <v>УАЗ</v>
          </cell>
        </row>
        <row r="44">
          <cell r="C44" t="str">
            <v>ИркАЗ</v>
          </cell>
        </row>
        <row r="45">
          <cell r="C45" t="str">
            <v>МП</v>
          </cell>
        </row>
        <row r="46">
          <cell r="A46" t="str">
            <v>14</v>
          </cell>
        </row>
        <row r="47">
          <cell r="A47" t="str">
            <v>СУАЛ</v>
          </cell>
        </row>
        <row r="48">
          <cell r="A48" t="str">
            <v>Всего поступлений</v>
          </cell>
        </row>
        <row r="50">
          <cell r="C50" t="str">
            <v>Экспорт</v>
          </cell>
        </row>
        <row r="51">
          <cell r="C51" t="str">
            <v>Внутренний рынок (основная)</v>
          </cell>
        </row>
        <row r="52">
          <cell r="C52" t="str">
            <v>Перепродажа</v>
          </cell>
        </row>
        <row r="53">
          <cell r="C53" t="str">
            <v>Прочая реализация Филиалов</v>
          </cell>
        </row>
        <row r="57">
          <cell r="A57" t="str">
            <v>Расходы</v>
          </cell>
        </row>
        <row r="58">
          <cell r="A58" t="str">
            <v>01</v>
          </cell>
        </row>
        <row r="59">
          <cell r="A59" t="str">
            <v>02</v>
          </cell>
        </row>
        <row r="60">
          <cell r="A60" t="str">
            <v>03</v>
          </cell>
        </row>
        <row r="61">
          <cell r="A61" t="str">
            <v>04</v>
          </cell>
        </row>
        <row r="62">
          <cell r="A62" t="str">
            <v>05</v>
          </cell>
        </row>
        <row r="63">
          <cell r="A63" t="str">
            <v>06</v>
          </cell>
        </row>
        <row r="64">
          <cell r="A64" t="str">
            <v>07</v>
          </cell>
        </row>
        <row r="65">
          <cell r="A65" t="str">
            <v>08</v>
          </cell>
        </row>
        <row r="66">
          <cell r="A66" t="str">
            <v>09</v>
          </cell>
        </row>
        <row r="67">
          <cell r="A67" t="str">
            <v>10</v>
          </cell>
        </row>
        <row r="68">
          <cell r="A68" t="str">
            <v>11</v>
          </cell>
        </row>
        <row r="69">
          <cell r="A69" t="str">
            <v>13</v>
          </cell>
        </row>
        <row r="70">
          <cell r="A70" t="str">
            <v>14</v>
          </cell>
        </row>
        <row r="71">
          <cell r="A71" t="str">
            <v>15</v>
          </cell>
        </row>
        <row r="72">
          <cell r="A72" t="str">
            <v>Остаток средств  / дефицит  (+/-)</v>
          </cell>
        </row>
        <row r="73">
          <cell r="A73" t="str">
            <v>в тыс. долларов США</v>
          </cell>
        </row>
        <row r="74">
          <cell r="A74" t="str">
            <v>Филиал "УАЗ-СУАЛ"</v>
          </cell>
        </row>
        <row r="75">
          <cell r="A75" t="str">
            <v>02</v>
          </cell>
        </row>
        <row r="76">
          <cell r="A76" t="str">
            <v>03</v>
          </cell>
        </row>
        <row r="77">
          <cell r="A77" t="str">
            <v>04</v>
          </cell>
        </row>
        <row r="78">
          <cell r="A78" t="str">
            <v>05</v>
          </cell>
        </row>
        <row r="79">
          <cell r="A79" t="str">
            <v>06</v>
          </cell>
        </row>
        <row r="80">
          <cell r="A80" t="str">
            <v>07</v>
          </cell>
        </row>
        <row r="81">
          <cell r="A81" t="str">
            <v>08</v>
          </cell>
        </row>
        <row r="82">
          <cell r="A82" t="str">
            <v>09</v>
          </cell>
        </row>
        <row r="83">
          <cell r="A83" t="str">
            <v>10</v>
          </cell>
        </row>
        <row r="84">
          <cell r="A84" t="str">
            <v>11</v>
          </cell>
        </row>
        <row r="85">
          <cell r="A85" t="str">
            <v>Филиал "ИркАЗ-СУАЛ"</v>
          </cell>
        </row>
        <row r="86">
          <cell r="A86" t="str">
            <v>02</v>
          </cell>
        </row>
        <row r="87">
          <cell r="A87" t="str">
            <v>03</v>
          </cell>
        </row>
        <row r="88">
          <cell r="A88" t="str">
            <v>04</v>
          </cell>
        </row>
        <row r="89">
          <cell r="A89" t="str">
            <v>05</v>
          </cell>
        </row>
        <row r="90">
          <cell r="A90" t="str">
            <v>06</v>
          </cell>
        </row>
        <row r="91">
          <cell r="A91" t="str">
            <v>07</v>
          </cell>
        </row>
        <row r="92">
          <cell r="A92" t="str">
            <v>08</v>
          </cell>
        </row>
        <row r="93">
          <cell r="A93" t="str">
            <v>09</v>
          </cell>
        </row>
        <row r="94">
          <cell r="A94" t="str">
            <v>10</v>
          </cell>
        </row>
        <row r="95">
          <cell r="A95" t="str">
            <v>11</v>
          </cell>
        </row>
        <row r="96">
          <cell r="A96" t="str">
            <v>Московское представительство</v>
          </cell>
        </row>
        <row r="97">
          <cell r="A97" t="str">
            <v>05</v>
          </cell>
        </row>
        <row r="98">
          <cell r="A98" t="str">
            <v>06</v>
          </cell>
        </row>
        <row r="99">
          <cell r="A99" t="str">
            <v>08</v>
          </cell>
        </row>
        <row r="100">
          <cell r="A100" t="str">
            <v>11</v>
          </cell>
        </row>
        <row r="101">
          <cell r="A101" t="str">
            <v>Централизованные расходы</v>
          </cell>
        </row>
        <row r="102">
          <cell r="A102" t="str">
            <v>01</v>
          </cell>
        </row>
        <row r="103">
          <cell r="A103" t="str">
            <v>02</v>
          </cell>
        </row>
        <row r="104">
          <cell r="A104" t="str">
            <v>03</v>
          </cell>
        </row>
        <row r="105">
          <cell r="A105" t="str">
            <v>04</v>
          </cell>
        </row>
        <row r="106">
          <cell r="A106" t="str">
            <v>07</v>
          </cell>
        </row>
        <row r="107">
          <cell r="A107" t="str">
            <v>08</v>
          </cell>
        </row>
        <row r="108">
          <cell r="A108" t="str">
            <v>09</v>
          </cell>
        </row>
        <row r="109">
          <cell r="A109" t="str">
            <v>10</v>
          </cell>
        </row>
        <row r="110">
          <cell r="A110" t="str">
            <v>11</v>
          </cell>
        </row>
        <row r="111">
          <cell r="A111" t="str">
            <v>13</v>
          </cell>
        </row>
        <row r="112">
          <cell r="C112" t="str">
            <v>УАЗ</v>
          </cell>
        </row>
        <row r="113">
          <cell r="C113" t="str">
            <v>ИркАЗ</v>
          </cell>
        </row>
        <row r="114">
          <cell r="C114" t="str">
            <v>МП</v>
          </cell>
        </row>
        <row r="115">
          <cell r="A115" t="str">
            <v>14</v>
          </cell>
        </row>
        <row r="116">
          <cell r="A116" t="str">
            <v>СУАЛ</v>
          </cell>
        </row>
        <row r="117">
          <cell r="A117" t="str">
            <v>Всего поступлений</v>
          </cell>
        </row>
        <row r="119">
          <cell r="C119" t="str">
            <v>Экспорт</v>
          </cell>
        </row>
        <row r="120">
          <cell r="C120" t="str">
            <v>Внутренний рынок (основная)</v>
          </cell>
        </row>
        <row r="121">
          <cell r="C121" t="str">
            <v>Перепродажа</v>
          </cell>
        </row>
        <row r="122">
          <cell r="C122" t="str">
            <v>Прочая реализация Филиалов</v>
          </cell>
        </row>
        <row r="126">
          <cell r="A126" t="str">
            <v>Расходы</v>
          </cell>
        </row>
        <row r="127">
          <cell r="A127" t="str">
            <v>01</v>
          </cell>
        </row>
        <row r="128">
          <cell r="A128" t="str">
            <v>02</v>
          </cell>
        </row>
        <row r="129">
          <cell r="A129" t="str">
            <v>03</v>
          </cell>
        </row>
        <row r="130">
          <cell r="A130" t="str">
            <v>04</v>
          </cell>
        </row>
        <row r="131">
          <cell r="A131" t="str">
            <v>05</v>
          </cell>
        </row>
        <row r="132">
          <cell r="A132" t="str">
            <v>06</v>
          </cell>
        </row>
        <row r="133">
          <cell r="A133" t="str">
            <v>07</v>
          </cell>
        </row>
        <row r="134">
          <cell r="A134" t="str">
            <v>08</v>
          </cell>
        </row>
        <row r="135">
          <cell r="A135" t="str">
            <v>09</v>
          </cell>
        </row>
        <row r="136">
          <cell r="A136" t="str">
            <v>10</v>
          </cell>
        </row>
        <row r="137">
          <cell r="A137" t="str">
            <v>11</v>
          </cell>
        </row>
        <row r="138">
          <cell r="A138" t="str">
            <v>13</v>
          </cell>
        </row>
        <row r="139">
          <cell r="A139" t="str">
            <v>14</v>
          </cell>
        </row>
        <row r="140">
          <cell r="A140" t="str">
            <v>15</v>
          </cell>
        </row>
        <row r="141">
          <cell r="A141" t="str">
            <v>Остаток средств  / дефицит  (+/-)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W147"/>
  <sheetViews>
    <sheetView tabSelected="1" view="pageBreakPreview" zoomScale="90" zoomScaleSheetLayoutView="90" zoomScalePageLayoutView="0" workbookViewId="0" topLeftCell="A1">
      <pane ySplit="8" topLeftCell="A102" activePane="bottomLeft" state="frozen"/>
      <selection pane="topLeft" activeCell="A1" sqref="A1"/>
      <selection pane="bottomLeft" activeCell="A3" sqref="A3:W3"/>
    </sheetView>
  </sheetViews>
  <sheetFormatPr defaultColWidth="9.140625" defaultRowHeight="12.75"/>
  <cols>
    <col min="1" max="1" width="6.421875" style="9" customWidth="1"/>
    <col min="2" max="2" width="34.57421875" style="3" customWidth="1"/>
    <col min="3" max="3" width="11.140625" style="8" customWidth="1"/>
    <col min="4" max="4" width="7.7109375" style="3" customWidth="1"/>
    <col min="5" max="5" width="9.140625" style="3" customWidth="1"/>
    <col min="6" max="6" width="8.00390625" style="3" customWidth="1"/>
    <col min="7" max="7" width="6.8515625" style="3" customWidth="1"/>
    <col min="8" max="8" width="6.57421875" style="3" customWidth="1"/>
    <col min="9" max="9" width="9.57421875" style="3" customWidth="1"/>
    <col min="10" max="10" width="6.7109375" style="3" customWidth="1"/>
    <col min="11" max="11" width="5.57421875" style="3" customWidth="1"/>
    <col min="12" max="12" width="5.140625" style="3" customWidth="1"/>
    <col min="13" max="13" width="9.00390625" style="3" customWidth="1"/>
    <col min="14" max="14" width="4.7109375" style="3" customWidth="1"/>
    <col min="15" max="15" width="5.421875" style="3" customWidth="1"/>
    <col min="16" max="16" width="6.7109375" style="3" customWidth="1"/>
    <col min="17" max="17" width="9.140625" style="3" customWidth="1"/>
    <col min="18" max="18" width="5.421875" style="3" customWidth="1"/>
    <col min="19" max="19" width="5.140625" style="3" customWidth="1"/>
    <col min="20" max="20" width="6.8515625" style="3" customWidth="1"/>
    <col min="21" max="21" width="7.7109375" style="2" customWidth="1"/>
    <col min="22" max="22" width="7.421875" style="2" customWidth="1"/>
    <col min="23" max="23" width="39.00390625" style="10" customWidth="1"/>
    <col min="24" max="16384" width="9.140625" style="2" customWidth="1"/>
  </cols>
  <sheetData>
    <row r="1" spans="1:23" s="15" customFormat="1" ht="44.25" customHeight="1">
      <c r="A1" s="12"/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V1" s="16"/>
      <c r="W1" s="17" t="s">
        <v>55</v>
      </c>
    </row>
    <row r="2" spans="1:23" s="21" customFormat="1" ht="12.75">
      <c r="A2" s="18"/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W2" s="22"/>
    </row>
    <row r="3" spans="1:23" s="23" customFormat="1" ht="18" customHeight="1">
      <c r="A3" s="147" t="s">
        <v>143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21" customFormat="1" ht="13.5" thickBot="1">
      <c r="A4" s="24"/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6"/>
    </row>
    <row r="5" spans="1:23" s="12" customFormat="1" ht="28.5" customHeight="1">
      <c r="A5" s="163" t="s">
        <v>54</v>
      </c>
      <c r="B5" s="151" t="s">
        <v>56</v>
      </c>
      <c r="C5" s="154" t="s">
        <v>256</v>
      </c>
      <c r="D5" s="157" t="s">
        <v>86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9"/>
      <c r="W5" s="144" t="s">
        <v>48</v>
      </c>
    </row>
    <row r="6" spans="1:23" s="12" customFormat="1" ht="26.25" customHeight="1">
      <c r="A6" s="164"/>
      <c r="B6" s="152"/>
      <c r="C6" s="155"/>
      <c r="D6" s="160" t="s">
        <v>49</v>
      </c>
      <c r="E6" s="160"/>
      <c r="F6" s="160"/>
      <c r="G6" s="160"/>
      <c r="H6" s="160" t="s">
        <v>50</v>
      </c>
      <c r="I6" s="160"/>
      <c r="J6" s="160"/>
      <c r="K6" s="160"/>
      <c r="L6" s="160" t="s">
        <v>51</v>
      </c>
      <c r="M6" s="160"/>
      <c r="N6" s="160"/>
      <c r="O6" s="160"/>
      <c r="P6" s="160" t="s">
        <v>35</v>
      </c>
      <c r="Q6" s="160"/>
      <c r="R6" s="160"/>
      <c r="S6" s="160"/>
      <c r="T6" s="160" t="s">
        <v>36</v>
      </c>
      <c r="U6" s="160"/>
      <c r="V6" s="160"/>
      <c r="W6" s="145"/>
    </row>
    <row r="7" spans="1:23" s="12" customFormat="1" ht="48" customHeight="1" thickBot="1">
      <c r="A7" s="165"/>
      <c r="B7" s="153"/>
      <c r="C7" s="156"/>
      <c r="D7" s="27" t="s">
        <v>39</v>
      </c>
      <c r="E7" s="27" t="s">
        <v>142</v>
      </c>
      <c r="F7" s="27" t="s">
        <v>33</v>
      </c>
      <c r="G7" s="27" t="s">
        <v>34</v>
      </c>
      <c r="H7" s="27" t="s">
        <v>39</v>
      </c>
      <c r="I7" s="27" t="s">
        <v>142</v>
      </c>
      <c r="J7" s="27" t="s">
        <v>33</v>
      </c>
      <c r="K7" s="27" t="s">
        <v>34</v>
      </c>
      <c r="L7" s="27" t="s">
        <v>39</v>
      </c>
      <c r="M7" s="27" t="s">
        <v>142</v>
      </c>
      <c r="N7" s="27" t="s">
        <v>33</v>
      </c>
      <c r="O7" s="27" t="s">
        <v>34</v>
      </c>
      <c r="P7" s="27" t="s">
        <v>39</v>
      </c>
      <c r="Q7" s="27" t="s">
        <v>142</v>
      </c>
      <c r="R7" s="27" t="s">
        <v>33</v>
      </c>
      <c r="S7" s="27" t="s">
        <v>34</v>
      </c>
      <c r="T7" s="27" t="s">
        <v>39</v>
      </c>
      <c r="U7" s="27" t="s">
        <v>33</v>
      </c>
      <c r="V7" s="27" t="s">
        <v>34</v>
      </c>
      <c r="W7" s="146"/>
    </row>
    <row r="8" spans="1:23" s="32" customFormat="1" ht="13.5" thickBot="1">
      <c r="A8" s="28" t="s">
        <v>6</v>
      </c>
      <c r="B8" s="29">
        <v>2</v>
      </c>
      <c r="C8" s="30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31">
        <v>23</v>
      </c>
    </row>
    <row r="9" spans="1:23" s="21" customFormat="1" ht="29.25" customHeight="1">
      <c r="A9" s="33"/>
      <c r="B9" s="34" t="s">
        <v>52</v>
      </c>
      <c r="C9" s="35" t="s">
        <v>145</v>
      </c>
      <c r="D9" s="36">
        <f>H9+L9+P9+T9</f>
        <v>4966.58271825199</v>
      </c>
      <c r="E9" s="36">
        <f>I9+M9+Q9+T9</f>
        <v>4080.24263989199</v>
      </c>
      <c r="F9" s="36">
        <f>J9+N9+R9+U9</f>
        <v>2870.95879051</v>
      </c>
      <c r="G9" s="36">
        <f>F9/E9*100</f>
        <v>70.36245252772513</v>
      </c>
      <c r="H9" s="37">
        <f>H11+H13+H27+H31+H37+H49+H97</f>
        <v>2595.87745</v>
      </c>
      <c r="I9" s="37">
        <f>I11+I13+I27+I31+I37+I49+I97</f>
        <v>1568.2140999999997</v>
      </c>
      <c r="J9" s="37">
        <f>J11+J13+J27+J31+J37+J49+J97</f>
        <v>1270.1401497000002</v>
      </c>
      <c r="K9" s="36">
        <f>J9/I9*100</f>
        <v>80.99277705129678</v>
      </c>
      <c r="L9" s="37">
        <f>L11+L13+L27+L31+L37+L49+L97</f>
        <v>0.8743</v>
      </c>
      <c r="M9" s="37">
        <f>M11+M13+M27+M31+M37+M49+M97</f>
        <v>0</v>
      </c>
      <c r="N9" s="37">
        <f>N11+N13+N27+N31+N37+N49+N97</f>
        <v>0</v>
      </c>
      <c r="O9" s="36"/>
      <c r="P9" s="37">
        <f>P11+P13+P27+P31+P37+P49+P97</f>
        <v>1118.7581999999998</v>
      </c>
      <c r="Q9" s="37">
        <f>Q11+Q13+Q27+Q31+Q37+Q49+Q97</f>
        <v>1260.95577164</v>
      </c>
      <c r="R9" s="37">
        <f>R11+R13+R27+R31+R37+R49+R97</f>
        <v>685.95667164</v>
      </c>
      <c r="S9" s="36">
        <f>R9/Q9*100</f>
        <v>54.39974082103167</v>
      </c>
      <c r="T9" s="37">
        <f>T11+T13+T27+T31+T37+T49+T97</f>
        <v>1251.0727682519905</v>
      </c>
      <c r="U9" s="37">
        <f>U11+U13+U27+U31+U37+U49+U97</f>
        <v>914.8619691700001</v>
      </c>
      <c r="V9" s="36">
        <f>U9/T9*100</f>
        <v>73.12619956137748</v>
      </c>
      <c r="W9" s="38"/>
    </row>
    <row r="10" spans="1:23" s="18" customFormat="1" ht="12.75">
      <c r="A10" s="148" t="s">
        <v>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0"/>
    </row>
    <row r="11" spans="1:23" s="18" customFormat="1" ht="27" customHeight="1">
      <c r="A11" s="40">
        <v>1</v>
      </c>
      <c r="B11" s="41" t="s">
        <v>40</v>
      </c>
      <c r="C11" s="42"/>
      <c r="D11" s="43">
        <f aca="true" t="shared" si="0" ref="D11:D61">H11+L11+P11+T11</f>
        <v>4.3743</v>
      </c>
      <c r="E11" s="43">
        <f aca="true" t="shared" si="1" ref="E11:F17">I11+M11+Q11+T11</f>
        <v>4.0493</v>
      </c>
      <c r="F11" s="43">
        <f t="shared" si="1"/>
        <v>4.1663</v>
      </c>
      <c r="G11" s="43">
        <f aca="true" t="shared" si="2" ref="G11:G19">F11/E11*100</f>
        <v>102.88938828933397</v>
      </c>
      <c r="H11" s="44">
        <f aca="true" t="shared" si="3" ref="H11:U11">H12</f>
        <v>2.3</v>
      </c>
      <c r="I11" s="44">
        <f t="shared" si="3"/>
        <v>1.4818</v>
      </c>
      <c r="J11" s="44">
        <f t="shared" si="3"/>
        <v>1.4818</v>
      </c>
      <c r="K11" s="43">
        <f>J11/I11*100</f>
        <v>100</v>
      </c>
      <c r="L11" s="44">
        <f t="shared" si="3"/>
        <v>0.8743</v>
      </c>
      <c r="M11" s="44">
        <f t="shared" si="3"/>
        <v>0</v>
      </c>
      <c r="N11" s="44">
        <f t="shared" si="3"/>
        <v>0</v>
      </c>
      <c r="O11" s="43"/>
      <c r="P11" s="44">
        <f t="shared" si="3"/>
        <v>1.2</v>
      </c>
      <c r="Q11" s="44">
        <f t="shared" si="3"/>
        <v>2.5675</v>
      </c>
      <c r="R11" s="44">
        <f t="shared" si="3"/>
        <v>2.6845</v>
      </c>
      <c r="S11" s="43">
        <f aca="true" t="shared" si="4" ref="S11:S19">R11/Q11*100</f>
        <v>104.55696202531645</v>
      </c>
      <c r="T11" s="44">
        <f t="shared" si="3"/>
        <v>0</v>
      </c>
      <c r="U11" s="44">
        <f t="shared" si="3"/>
        <v>0</v>
      </c>
      <c r="V11" s="43">
        <v>0</v>
      </c>
      <c r="W11" s="45"/>
    </row>
    <row r="12" spans="1:23" s="18" customFormat="1" ht="64.5" customHeight="1">
      <c r="A12" s="39"/>
      <c r="B12" s="46" t="s">
        <v>144</v>
      </c>
      <c r="C12" s="47" t="s">
        <v>145</v>
      </c>
      <c r="D12" s="48">
        <f t="shared" si="0"/>
        <v>4.3743</v>
      </c>
      <c r="E12" s="48">
        <f t="shared" si="1"/>
        <v>4.0493</v>
      </c>
      <c r="F12" s="48">
        <f t="shared" si="1"/>
        <v>4.1663</v>
      </c>
      <c r="G12" s="48">
        <f t="shared" si="2"/>
        <v>102.88938828933397</v>
      </c>
      <c r="H12" s="49">
        <v>2.3</v>
      </c>
      <c r="I12" s="49">
        <v>1.4818</v>
      </c>
      <c r="J12" s="49">
        <v>1.4818</v>
      </c>
      <c r="K12" s="48">
        <f>J12/I12*100</f>
        <v>100</v>
      </c>
      <c r="L12" s="49">
        <v>0.8743</v>
      </c>
      <c r="M12" s="49">
        <v>0</v>
      </c>
      <c r="N12" s="49">
        <v>0</v>
      </c>
      <c r="O12" s="48"/>
      <c r="P12" s="49">
        <v>1.2</v>
      </c>
      <c r="Q12" s="49">
        <v>2.5675</v>
      </c>
      <c r="R12" s="49">
        <v>2.6845</v>
      </c>
      <c r="S12" s="48">
        <f t="shared" si="4"/>
        <v>104.55696202531645</v>
      </c>
      <c r="T12" s="48">
        <v>0</v>
      </c>
      <c r="U12" s="49">
        <v>0</v>
      </c>
      <c r="V12" s="48"/>
      <c r="W12" s="130" t="s">
        <v>146</v>
      </c>
    </row>
    <row r="13" spans="1:23" s="53" customFormat="1" ht="14.25" customHeight="1">
      <c r="A13" s="50" t="s">
        <v>7</v>
      </c>
      <c r="B13" s="51" t="s">
        <v>26</v>
      </c>
      <c r="C13" s="47"/>
      <c r="D13" s="43">
        <f>H13+L13+P13+T13</f>
        <v>1871.9416500000002</v>
      </c>
      <c r="E13" s="43">
        <f>I13+M13+Q13+T13</f>
        <v>1736.4523</v>
      </c>
      <c r="F13" s="43">
        <f t="shared" si="1"/>
        <v>1267.6824447100003</v>
      </c>
      <c r="G13" s="43">
        <f t="shared" si="2"/>
        <v>73.00416168702131</v>
      </c>
      <c r="H13" s="43">
        <f>H14+H17+H25+H22</f>
        <v>975.0091500000001</v>
      </c>
      <c r="I13" s="43">
        <f>I14+I17+I25+I22</f>
        <v>712.2712</v>
      </c>
      <c r="J13" s="43">
        <f>J14+J17+J25+J22</f>
        <v>471.57176163</v>
      </c>
      <c r="K13" s="43">
        <f>J13/I13*100</f>
        <v>66.20677090832818</v>
      </c>
      <c r="L13" s="43">
        <f>L14+L17+L25+L22</f>
        <v>0</v>
      </c>
      <c r="M13" s="43">
        <f>M14+M17+M25+M22</f>
        <v>0</v>
      </c>
      <c r="N13" s="43">
        <f>N14+N17+N25+N22</f>
        <v>0</v>
      </c>
      <c r="O13" s="43">
        <v>0</v>
      </c>
      <c r="P13" s="43">
        <f>P14+P17+P25+P22</f>
        <v>217.9325</v>
      </c>
      <c r="Q13" s="43">
        <f>Q14+Q17+Q25+Q22</f>
        <v>345.1811</v>
      </c>
      <c r="R13" s="43">
        <f>R14+R17+R25+R22</f>
        <v>249.88490000000002</v>
      </c>
      <c r="S13" s="43">
        <f>R13/Q13*100</f>
        <v>72.392405030287</v>
      </c>
      <c r="T13" s="43">
        <f>T14+T17+T25+T22</f>
        <v>679</v>
      </c>
      <c r="U13" s="43">
        <f>U14+U17+U25+U22</f>
        <v>546.22578308</v>
      </c>
      <c r="V13" s="43">
        <f>U13/T13*100</f>
        <v>80.44562342857144</v>
      </c>
      <c r="W13" s="52"/>
    </row>
    <row r="14" spans="1:23" s="53" customFormat="1" ht="27.75" customHeight="1">
      <c r="A14" s="50" t="s">
        <v>87</v>
      </c>
      <c r="B14" s="51" t="s">
        <v>88</v>
      </c>
      <c r="C14" s="47"/>
      <c r="D14" s="43">
        <f t="shared" si="0"/>
        <v>9</v>
      </c>
      <c r="E14" s="43">
        <f t="shared" si="1"/>
        <v>9</v>
      </c>
      <c r="F14" s="43">
        <f t="shared" si="1"/>
        <v>0</v>
      </c>
      <c r="G14" s="43">
        <f t="shared" si="2"/>
        <v>0</v>
      </c>
      <c r="H14" s="44">
        <f>H15+H16</f>
        <v>0</v>
      </c>
      <c r="I14" s="44">
        <f>I15+I16</f>
        <v>0</v>
      </c>
      <c r="J14" s="44">
        <f>J15+J16</f>
        <v>0</v>
      </c>
      <c r="K14" s="43">
        <v>0</v>
      </c>
      <c r="L14" s="44">
        <f>L15+L16</f>
        <v>0</v>
      </c>
      <c r="M14" s="44">
        <f>M15+M16</f>
        <v>0</v>
      </c>
      <c r="N14" s="44">
        <f>N15+N16</f>
        <v>0</v>
      </c>
      <c r="O14" s="43">
        <v>0</v>
      </c>
      <c r="P14" s="44">
        <f>P15+P16</f>
        <v>0</v>
      </c>
      <c r="Q14" s="44">
        <f>Q15+Q16</f>
        <v>0</v>
      </c>
      <c r="R14" s="44">
        <f>R15+R16</f>
        <v>0</v>
      </c>
      <c r="S14" s="43"/>
      <c r="T14" s="44">
        <f>T15+T16</f>
        <v>9</v>
      </c>
      <c r="U14" s="44">
        <f>U15+U16</f>
        <v>0</v>
      </c>
      <c r="V14" s="43">
        <v>0</v>
      </c>
      <c r="W14" s="52"/>
    </row>
    <row r="15" spans="1:23" s="53" customFormat="1" ht="29.25" customHeight="1">
      <c r="A15" s="54" t="s">
        <v>147</v>
      </c>
      <c r="B15" s="46" t="s">
        <v>156</v>
      </c>
      <c r="C15" s="47" t="s">
        <v>145</v>
      </c>
      <c r="D15" s="48">
        <f t="shared" si="0"/>
        <v>5</v>
      </c>
      <c r="E15" s="48">
        <f t="shared" si="1"/>
        <v>5</v>
      </c>
      <c r="F15" s="48">
        <f t="shared" si="1"/>
        <v>0</v>
      </c>
      <c r="G15" s="48">
        <f t="shared" si="2"/>
        <v>0</v>
      </c>
      <c r="H15" s="48">
        <v>0</v>
      </c>
      <c r="I15" s="48">
        <v>0</v>
      </c>
      <c r="J15" s="48"/>
      <c r="K15" s="48"/>
      <c r="L15" s="48">
        <v>0</v>
      </c>
      <c r="M15" s="48">
        <v>0</v>
      </c>
      <c r="N15" s="48">
        <v>0</v>
      </c>
      <c r="O15" s="48"/>
      <c r="P15" s="55">
        <v>0</v>
      </c>
      <c r="Q15" s="49">
        <v>0</v>
      </c>
      <c r="R15" s="49">
        <v>0</v>
      </c>
      <c r="S15" s="48"/>
      <c r="T15" s="48">
        <v>5</v>
      </c>
      <c r="U15" s="48">
        <v>0</v>
      </c>
      <c r="V15" s="48">
        <f>U15/T15*100</f>
        <v>0</v>
      </c>
      <c r="W15" s="118" t="s">
        <v>248</v>
      </c>
    </row>
    <row r="16" spans="1:23" s="53" customFormat="1" ht="54.75" customHeight="1">
      <c r="A16" s="54" t="s">
        <v>148</v>
      </c>
      <c r="B16" s="46" t="s">
        <v>149</v>
      </c>
      <c r="C16" s="47" t="s">
        <v>145</v>
      </c>
      <c r="D16" s="48">
        <f>H16+L16+P16+T16</f>
        <v>4</v>
      </c>
      <c r="E16" s="48">
        <f>I16+M16+Q16+T16</f>
        <v>4</v>
      </c>
      <c r="F16" s="48">
        <f>J16+N16+R16+U16</f>
        <v>0</v>
      </c>
      <c r="G16" s="48">
        <f>F16/E16*100</f>
        <v>0</v>
      </c>
      <c r="H16" s="48">
        <v>0</v>
      </c>
      <c r="I16" s="48">
        <v>0</v>
      </c>
      <c r="J16" s="48"/>
      <c r="K16" s="48"/>
      <c r="L16" s="48">
        <v>0</v>
      </c>
      <c r="M16" s="48">
        <v>0</v>
      </c>
      <c r="N16" s="48">
        <v>0</v>
      </c>
      <c r="O16" s="48"/>
      <c r="P16" s="55">
        <v>0</v>
      </c>
      <c r="Q16" s="49">
        <v>0</v>
      </c>
      <c r="R16" s="49">
        <v>0</v>
      </c>
      <c r="S16" s="48"/>
      <c r="T16" s="48">
        <v>4</v>
      </c>
      <c r="U16" s="48">
        <v>0</v>
      </c>
      <c r="V16" s="48">
        <f>U16/T16*100</f>
        <v>0</v>
      </c>
      <c r="W16" s="118" t="s">
        <v>248</v>
      </c>
    </row>
    <row r="17" spans="1:23" s="21" customFormat="1" ht="29.25" customHeight="1">
      <c r="A17" s="50" t="s">
        <v>32</v>
      </c>
      <c r="B17" s="51" t="s">
        <v>0</v>
      </c>
      <c r="C17" s="56"/>
      <c r="D17" s="43">
        <f t="shared" si="0"/>
        <v>1621.9416500000002</v>
      </c>
      <c r="E17" s="43">
        <f t="shared" si="1"/>
        <v>1644.4523</v>
      </c>
      <c r="F17" s="43">
        <f t="shared" si="1"/>
        <v>1187.1705830800001</v>
      </c>
      <c r="G17" s="43">
        <f t="shared" si="2"/>
        <v>72.19246086250116</v>
      </c>
      <c r="H17" s="43">
        <f>SUM(H18:H21)</f>
        <v>737.0091500000001</v>
      </c>
      <c r="I17" s="43">
        <f>SUM(I18:I21)</f>
        <v>632.2712</v>
      </c>
      <c r="J17" s="43">
        <f>SUM(J18:J21)</f>
        <v>394.0599</v>
      </c>
      <c r="K17" s="43">
        <f>J17/I17*100</f>
        <v>62.32450568680022</v>
      </c>
      <c r="L17" s="43">
        <f>SUM(L18:L21)</f>
        <v>0</v>
      </c>
      <c r="M17" s="43">
        <f>SUM(M18:M21)</f>
        <v>0</v>
      </c>
      <c r="N17" s="43">
        <f>SUM(N18:N21)</f>
        <v>0</v>
      </c>
      <c r="O17" s="43">
        <v>0</v>
      </c>
      <c r="P17" s="43">
        <f>SUM(P18:P21)</f>
        <v>214.9325</v>
      </c>
      <c r="Q17" s="43">
        <f>SUM(Q18:Q21)</f>
        <v>342.1811</v>
      </c>
      <c r="R17" s="43">
        <f>SUM(R18:R21)</f>
        <v>246.88490000000002</v>
      </c>
      <c r="S17" s="43">
        <f>R17/Q17*100</f>
        <v>72.1503613145203</v>
      </c>
      <c r="T17" s="43">
        <f>SUM(T18:T21)</f>
        <v>670</v>
      </c>
      <c r="U17" s="43">
        <f>SUM(U18:U21)</f>
        <v>546.22578308</v>
      </c>
      <c r="V17" s="43">
        <f>U17/T17*100</f>
        <v>81.52623628059702</v>
      </c>
      <c r="W17" s="57"/>
    </row>
    <row r="18" spans="1:23" s="53" customFormat="1" ht="189.75" customHeight="1">
      <c r="A18" s="54" t="s">
        <v>8</v>
      </c>
      <c r="B18" s="46" t="s">
        <v>57</v>
      </c>
      <c r="C18" s="47" t="s">
        <v>145</v>
      </c>
      <c r="D18" s="48">
        <f t="shared" si="0"/>
        <v>373.6</v>
      </c>
      <c r="E18" s="48">
        <f>I18+M18+Q18+T18</f>
        <v>422.817</v>
      </c>
      <c r="F18" s="48">
        <f>J18+N18+R18+U18</f>
        <v>331.7618</v>
      </c>
      <c r="G18" s="48">
        <f t="shared" si="2"/>
        <v>78.46463127073888</v>
      </c>
      <c r="H18" s="48">
        <v>345.8</v>
      </c>
      <c r="I18" s="48">
        <v>290.1813</v>
      </c>
      <c r="J18" s="48">
        <v>201.3687</v>
      </c>
      <c r="K18" s="48">
        <f>J18/I18*100</f>
        <v>69.39409948194456</v>
      </c>
      <c r="L18" s="48">
        <v>0</v>
      </c>
      <c r="M18" s="48">
        <v>0</v>
      </c>
      <c r="N18" s="48">
        <v>0</v>
      </c>
      <c r="O18" s="48"/>
      <c r="P18" s="48">
        <v>27.8</v>
      </c>
      <c r="Q18" s="48">
        <v>132.6357</v>
      </c>
      <c r="R18" s="48">
        <v>130.3931</v>
      </c>
      <c r="S18" s="48">
        <f t="shared" si="4"/>
        <v>98.30920332911877</v>
      </c>
      <c r="T18" s="48">
        <v>0</v>
      </c>
      <c r="U18" s="48">
        <v>0</v>
      </c>
      <c r="V18" s="48"/>
      <c r="W18" s="117" t="s">
        <v>276</v>
      </c>
    </row>
    <row r="19" spans="1:23" s="53" customFormat="1" ht="153.75" customHeight="1">
      <c r="A19" s="54" t="s">
        <v>9</v>
      </c>
      <c r="B19" s="46" t="s">
        <v>58</v>
      </c>
      <c r="C19" s="47" t="s">
        <v>145</v>
      </c>
      <c r="D19" s="48">
        <f t="shared" si="0"/>
        <v>273.44165</v>
      </c>
      <c r="E19" s="48">
        <f>I19+M19+Q19+T19</f>
        <v>460.75419999999997</v>
      </c>
      <c r="F19" s="48">
        <f>J19+N19+R19+U19</f>
        <v>256.7993</v>
      </c>
      <c r="G19" s="48">
        <f t="shared" si="2"/>
        <v>55.73455434589637</v>
      </c>
      <c r="H19" s="48">
        <v>191.40915</v>
      </c>
      <c r="I19" s="48">
        <v>292.0899</v>
      </c>
      <c r="J19" s="48">
        <v>181.0914</v>
      </c>
      <c r="K19" s="48">
        <f>J19/I19*100</f>
        <v>61.99851484080757</v>
      </c>
      <c r="L19" s="48">
        <v>0</v>
      </c>
      <c r="M19" s="48">
        <v>0</v>
      </c>
      <c r="N19" s="48">
        <v>0</v>
      </c>
      <c r="O19" s="48"/>
      <c r="P19" s="48">
        <v>82.0325</v>
      </c>
      <c r="Q19" s="48">
        <v>168.6643</v>
      </c>
      <c r="R19" s="48">
        <v>75.7079</v>
      </c>
      <c r="S19" s="48">
        <f t="shared" si="4"/>
        <v>44.88673655302278</v>
      </c>
      <c r="T19" s="48">
        <v>0</v>
      </c>
      <c r="U19" s="48">
        <v>0</v>
      </c>
      <c r="V19" s="48"/>
      <c r="W19" s="117" t="s">
        <v>277</v>
      </c>
    </row>
    <row r="20" spans="1:23" s="53" customFormat="1" ht="90.75" customHeight="1">
      <c r="A20" s="59" t="s">
        <v>89</v>
      </c>
      <c r="B20" s="46" t="s">
        <v>90</v>
      </c>
      <c r="C20" s="47" t="s">
        <v>145</v>
      </c>
      <c r="D20" s="48">
        <f t="shared" si="0"/>
        <v>304.9</v>
      </c>
      <c r="E20" s="48">
        <f aca="true" t="shared" si="5" ref="E20:E30">I20+M20+Q20+T20</f>
        <v>90.8811</v>
      </c>
      <c r="F20" s="48">
        <f aca="true" t="shared" si="6" ref="F20:F30">J20+N20+R20+U20</f>
        <v>52.383700000000005</v>
      </c>
      <c r="G20" s="48">
        <v>0</v>
      </c>
      <c r="H20" s="48">
        <v>199.8</v>
      </c>
      <c r="I20" s="48">
        <v>50</v>
      </c>
      <c r="J20" s="48">
        <v>11.5998</v>
      </c>
      <c r="K20" s="48">
        <f>J20/I20*100</f>
        <v>23.1996</v>
      </c>
      <c r="L20" s="48">
        <v>0</v>
      </c>
      <c r="M20" s="48">
        <v>0</v>
      </c>
      <c r="N20" s="48">
        <v>0</v>
      </c>
      <c r="O20" s="48"/>
      <c r="P20" s="48">
        <v>105.1</v>
      </c>
      <c r="Q20" s="48">
        <v>40.8811</v>
      </c>
      <c r="R20" s="48">
        <v>40.7839</v>
      </c>
      <c r="S20" s="48">
        <f>R20/Q20*100</f>
        <v>99.76223731748901</v>
      </c>
      <c r="T20" s="48">
        <v>0</v>
      </c>
      <c r="U20" s="48">
        <v>0</v>
      </c>
      <c r="V20" s="48"/>
      <c r="W20" s="118" t="s">
        <v>239</v>
      </c>
    </row>
    <row r="21" spans="1:23" s="53" customFormat="1" ht="93" customHeight="1">
      <c r="A21" s="59" t="s">
        <v>91</v>
      </c>
      <c r="B21" s="46" t="s">
        <v>92</v>
      </c>
      <c r="C21" s="47" t="s">
        <v>145</v>
      </c>
      <c r="D21" s="48">
        <f t="shared" si="0"/>
        <v>670</v>
      </c>
      <c r="E21" s="48">
        <f t="shared" si="5"/>
        <v>670</v>
      </c>
      <c r="F21" s="48">
        <f t="shared" si="6"/>
        <v>546.22578308</v>
      </c>
      <c r="G21" s="48">
        <f aca="true" t="shared" si="7" ref="G21:G40">F21/E21*100</f>
        <v>81.52623628059702</v>
      </c>
      <c r="H21" s="48">
        <v>0</v>
      </c>
      <c r="I21" s="48">
        <v>0</v>
      </c>
      <c r="J21" s="48">
        <v>0</v>
      </c>
      <c r="K21" s="48"/>
      <c r="L21" s="48">
        <v>0</v>
      </c>
      <c r="M21" s="48">
        <v>0</v>
      </c>
      <c r="N21" s="48">
        <v>0</v>
      </c>
      <c r="O21" s="48"/>
      <c r="P21" s="48">
        <v>0</v>
      </c>
      <c r="Q21" s="48">
        <v>0</v>
      </c>
      <c r="R21" s="48">
        <v>0</v>
      </c>
      <c r="S21" s="48"/>
      <c r="T21" s="48">
        <v>670</v>
      </c>
      <c r="U21" s="48">
        <v>546.22578308</v>
      </c>
      <c r="V21" s="48">
        <f>U21/T21*100</f>
        <v>81.52623628059702</v>
      </c>
      <c r="W21" s="119" t="s">
        <v>271</v>
      </c>
    </row>
    <row r="22" spans="1:23" s="53" customFormat="1" ht="20.25" customHeight="1">
      <c r="A22" s="50" t="s">
        <v>150</v>
      </c>
      <c r="B22" s="60" t="s">
        <v>151</v>
      </c>
      <c r="C22" s="61"/>
      <c r="D22" s="43">
        <f>H22+L22+P22+T22</f>
        <v>238</v>
      </c>
      <c r="E22" s="43">
        <f>I22+M22+Q22+T22</f>
        <v>80</v>
      </c>
      <c r="F22" s="43">
        <f t="shared" si="6"/>
        <v>77.51186163</v>
      </c>
      <c r="G22" s="43">
        <f>F22/E22*100</f>
        <v>96.8898270375</v>
      </c>
      <c r="H22" s="44">
        <f>SUM(H23:H24)</f>
        <v>238</v>
      </c>
      <c r="I22" s="44">
        <f>SUM(I23:I24)</f>
        <v>80</v>
      </c>
      <c r="J22" s="44">
        <f>SUM(J23:J24)</f>
        <v>77.51186163</v>
      </c>
      <c r="K22" s="43">
        <f>K23</f>
        <v>96.8898270375</v>
      </c>
      <c r="L22" s="44">
        <f>SUM(L23:L24)</f>
        <v>0</v>
      </c>
      <c r="M22" s="44">
        <f>SUM(M23:M24)</f>
        <v>0</v>
      </c>
      <c r="N22" s="44">
        <f>SUM(N23:N24)</f>
        <v>0</v>
      </c>
      <c r="O22" s="43">
        <v>0</v>
      </c>
      <c r="P22" s="44">
        <f>SUM(P23:P24)</f>
        <v>0</v>
      </c>
      <c r="Q22" s="44">
        <f>SUM(Q23:Q24)</f>
        <v>0</v>
      </c>
      <c r="R22" s="44">
        <f>SUM(R23:R24)</f>
        <v>0</v>
      </c>
      <c r="S22" s="43"/>
      <c r="T22" s="44">
        <f>SUM(T23:T24)</f>
        <v>0</v>
      </c>
      <c r="U22" s="44">
        <f>SUM(U23:U24)</f>
        <v>0</v>
      </c>
      <c r="V22" s="43">
        <v>0</v>
      </c>
      <c r="W22" s="52"/>
    </row>
    <row r="23" spans="1:23" s="53" customFormat="1" ht="101.25" customHeight="1">
      <c r="A23" s="54" t="s">
        <v>152</v>
      </c>
      <c r="B23" s="46" t="s">
        <v>153</v>
      </c>
      <c r="C23" s="47" t="s">
        <v>145</v>
      </c>
      <c r="D23" s="48">
        <f>H23+L23+P23+T23</f>
        <v>17</v>
      </c>
      <c r="E23" s="142">
        <f>I23+M23+Q23+T23</f>
        <v>80</v>
      </c>
      <c r="F23" s="142">
        <f t="shared" si="6"/>
        <v>77.51186163</v>
      </c>
      <c r="G23" s="142">
        <f>F23/E23*100</f>
        <v>96.8898270375</v>
      </c>
      <c r="H23" s="48">
        <v>17</v>
      </c>
      <c r="I23" s="142">
        <v>80</v>
      </c>
      <c r="J23" s="142">
        <v>77.51186163</v>
      </c>
      <c r="K23" s="142">
        <f>J23/I23*100</f>
        <v>96.8898270375</v>
      </c>
      <c r="L23" s="48">
        <v>0</v>
      </c>
      <c r="M23" s="48">
        <v>0</v>
      </c>
      <c r="N23" s="48">
        <v>0</v>
      </c>
      <c r="O23" s="48"/>
      <c r="P23" s="49">
        <v>0</v>
      </c>
      <c r="Q23" s="49">
        <v>0</v>
      </c>
      <c r="R23" s="49">
        <v>0</v>
      </c>
      <c r="S23" s="48"/>
      <c r="T23" s="48">
        <v>0</v>
      </c>
      <c r="U23" s="48">
        <v>0</v>
      </c>
      <c r="V23" s="48"/>
      <c r="W23" s="140" t="s">
        <v>272</v>
      </c>
    </row>
    <row r="24" spans="1:23" s="53" customFormat="1" ht="90.75" customHeight="1">
      <c r="A24" s="54" t="s">
        <v>154</v>
      </c>
      <c r="B24" s="46" t="s">
        <v>155</v>
      </c>
      <c r="C24" s="47" t="s">
        <v>145</v>
      </c>
      <c r="D24" s="48">
        <f>H24+L24+P24+T24</f>
        <v>221</v>
      </c>
      <c r="E24" s="143"/>
      <c r="F24" s="143"/>
      <c r="G24" s="143"/>
      <c r="H24" s="48">
        <v>221</v>
      </c>
      <c r="I24" s="143"/>
      <c r="J24" s="143"/>
      <c r="K24" s="143"/>
      <c r="L24" s="48">
        <v>0</v>
      </c>
      <c r="M24" s="48">
        <v>0</v>
      </c>
      <c r="N24" s="48">
        <v>0</v>
      </c>
      <c r="O24" s="48"/>
      <c r="P24" s="48">
        <v>0</v>
      </c>
      <c r="Q24" s="48">
        <v>0</v>
      </c>
      <c r="R24" s="48">
        <v>0</v>
      </c>
      <c r="S24" s="48"/>
      <c r="T24" s="48">
        <v>0</v>
      </c>
      <c r="U24" s="48">
        <v>0</v>
      </c>
      <c r="V24" s="48"/>
      <c r="W24" s="141"/>
    </row>
    <row r="25" spans="1:23" s="53" customFormat="1" ht="20.25" customHeight="1">
      <c r="A25" s="50" t="s">
        <v>93</v>
      </c>
      <c r="B25" s="60" t="s">
        <v>94</v>
      </c>
      <c r="C25" s="47"/>
      <c r="D25" s="43">
        <f t="shared" si="0"/>
        <v>3</v>
      </c>
      <c r="E25" s="43">
        <f t="shared" si="5"/>
        <v>3</v>
      </c>
      <c r="F25" s="43">
        <f t="shared" si="6"/>
        <v>3</v>
      </c>
      <c r="G25" s="43">
        <f t="shared" si="7"/>
        <v>100</v>
      </c>
      <c r="H25" s="44">
        <f>H26</f>
        <v>0</v>
      </c>
      <c r="I25" s="44">
        <f>I26</f>
        <v>0</v>
      </c>
      <c r="J25" s="44">
        <f>J26</f>
        <v>0</v>
      </c>
      <c r="K25" s="43">
        <v>0</v>
      </c>
      <c r="L25" s="44">
        <f>L26</f>
        <v>0</v>
      </c>
      <c r="M25" s="44">
        <f>M26</f>
        <v>0</v>
      </c>
      <c r="N25" s="44">
        <f>N26</f>
        <v>0</v>
      </c>
      <c r="O25" s="43">
        <v>0</v>
      </c>
      <c r="P25" s="44">
        <f>P26</f>
        <v>3</v>
      </c>
      <c r="Q25" s="44">
        <f>Q26</f>
        <v>3</v>
      </c>
      <c r="R25" s="44">
        <f>R26</f>
        <v>3</v>
      </c>
      <c r="S25" s="43">
        <f>R25/Q25*100</f>
        <v>100</v>
      </c>
      <c r="T25" s="44">
        <f>T26</f>
        <v>0</v>
      </c>
      <c r="U25" s="44">
        <f>U26</f>
        <v>0</v>
      </c>
      <c r="V25" s="43">
        <v>0</v>
      </c>
      <c r="W25" s="52"/>
    </row>
    <row r="26" spans="1:23" s="53" customFormat="1" ht="66.75" customHeight="1">
      <c r="A26" s="54" t="s">
        <v>95</v>
      </c>
      <c r="B26" s="46" t="s">
        <v>96</v>
      </c>
      <c r="C26" s="47" t="s">
        <v>145</v>
      </c>
      <c r="D26" s="48">
        <f t="shared" si="0"/>
        <v>3</v>
      </c>
      <c r="E26" s="48">
        <f t="shared" si="5"/>
        <v>3</v>
      </c>
      <c r="F26" s="48">
        <f t="shared" si="6"/>
        <v>3</v>
      </c>
      <c r="G26" s="48">
        <f t="shared" si="7"/>
        <v>100</v>
      </c>
      <c r="H26" s="48">
        <v>0</v>
      </c>
      <c r="I26" s="48">
        <v>0</v>
      </c>
      <c r="J26" s="48">
        <v>0</v>
      </c>
      <c r="K26" s="48"/>
      <c r="L26" s="48">
        <v>0</v>
      </c>
      <c r="M26" s="48">
        <v>0</v>
      </c>
      <c r="N26" s="48">
        <v>0</v>
      </c>
      <c r="O26" s="48"/>
      <c r="P26" s="49">
        <v>3</v>
      </c>
      <c r="Q26" s="49">
        <v>3</v>
      </c>
      <c r="R26" s="49">
        <v>3</v>
      </c>
      <c r="S26" s="48">
        <f>R26/Q26*100</f>
        <v>100</v>
      </c>
      <c r="T26" s="48">
        <v>0</v>
      </c>
      <c r="U26" s="48">
        <v>0</v>
      </c>
      <c r="V26" s="48"/>
      <c r="W26" s="118" t="s">
        <v>240</v>
      </c>
    </row>
    <row r="27" spans="1:23" s="53" customFormat="1" ht="25.5" customHeight="1">
      <c r="A27" s="50" t="s">
        <v>10</v>
      </c>
      <c r="B27" s="51" t="s">
        <v>27</v>
      </c>
      <c r="C27" s="61"/>
      <c r="D27" s="43">
        <f t="shared" si="0"/>
        <v>716.55</v>
      </c>
      <c r="E27" s="43">
        <f t="shared" si="5"/>
        <v>673.6650999999999</v>
      </c>
      <c r="F27" s="43">
        <f t="shared" si="6"/>
        <v>712.2301880699999</v>
      </c>
      <c r="G27" s="43">
        <f t="shared" si="7"/>
        <v>105.72466765311133</v>
      </c>
      <c r="H27" s="62">
        <f>SUM(H28:H30)</f>
        <v>716.55</v>
      </c>
      <c r="I27" s="62">
        <f>SUM(I28:I30)</f>
        <v>673.6650999999999</v>
      </c>
      <c r="J27" s="62">
        <f>SUM(J28:J30)</f>
        <v>712.2301880699999</v>
      </c>
      <c r="K27" s="43">
        <f>J27/I27*100</f>
        <v>105.72466765311133</v>
      </c>
      <c r="L27" s="62">
        <f>SUM(L28:L30)</f>
        <v>0</v>
      </c>
      <c r="M27" s="62">
        <f>SUM(M28:M30)</f>
        <v>0</v>
      </c>
      <c r="N27" s="62">
        <f>SUM(N28:N30)</f>
        <v>0</v>
      </c>
      <c r="O27" s="43"/>
      <c r="P27" s="62">
        <f>SUM(P28:P30)</f>
        <v>0</v>
      </c>
      <c r="Q27" s="62">
        <f>SUM(Q28:Q30)</f>
        <v>0</v>
      </c>
      <c r="R27" s="62">
        <f>SUM(R28:R30)</f>
        <v>0</v>
      </c>
      <c r="S27" s="43"/>
      <c r="T27" s="62">
        <f>SUM(T28:T30)</f>
        <v>0</v>
      </c>
      <c r="U27" s="62">
        <f>SUM(U28:U30)</f>
        <v>0</v>
      </c>
      <c r="V27" s="43"/>
      <c r="W27" s="52"/>
    </row>
    <row r="28" spans="1:23" s="53" customFormat="1" ht="91.5" customHeight="1">
      <c r="A28" s="59" t="s">
        <v>41</v>
      </c>
      <c r="B28" s="46" t="s">
        <v>59</v>
      </c>
      <c r="C28" s="47" t="s">
        <v>145</v>
      </c>
      <c r="D28" s="48">
        <f t="shared" si="0"/>
        <v>600</v>
      </c>
      <c r="E28" s="48">
        <f t="shared" si="5"/>
        <v>600</v>
      </c>
      <c r="F28" s="48">
        <f t="shared" si="6"/>
        <v>599.31248807</v>
      </c>
      <c r="G28" s="48">
        <f t="shared" si="7"/>
        <v>99.88541467833333</v>
      </c>
      <c r="H28" s="48">
        <v>600</v>
      </c>
      <c r="I28" s="48">
        <v>600</v>
      </c>
      <c r="J28" s="48">
        <v>599.31248807</v>
      </c>
      <c r="K28" s="48">
        <f>J28/I28*100</f>
        <v>99.88541467833333</v>
      </c>
      <c r="L28" s="48">
        <v>0</v>
      </c>
      <c r="M28" s="48">
        <v>0</v>
      </c>
      <c r="N28" s="48">
        <v>0</v>
      </c>
      <c r="O28" s="48"/>
      <c r="P28" s="48">
        <v>0</v>
      </c>
      <c r="Q28" s="48">
        <v>0</v>
      </c>
      <c r="R28" s="48">
        <v>0</v>
      </c>
      <c r="S28" s="48"/>
      <c r="T28" s="48">
        <v>0</v>
      </c>
      <c r="U28" s="48">
        <v>0</v>
      </c>
      <c r="V28" s="48"/>
      <c r="W28" s="118" t="s">
        <v>241</v>
      </c>
    </row>
    <row r="29" spans="1:23" s="53" customFormat="1" ht="37.5" customHeight="1">
      <c r="A29" s="59" t="s">
        <v>97</v>
      </c>
      <c r="B29" s="46" t="s">
        <v>98</v>
      </c>
      <c r="C29" s="47" t="s">
        <v>145</v>
      </c>
      <c r="D29" s="48">
        <f t="shared" si="0"/>
        <v>60</v>
      </c>
      <c r="E29" s="48">
        <f t="shared" si="5"/>
        <v>0.8633</v>
      </c>
      <c r="F29" s="48">
        <f t="shared" si="6"/>
        <v>0.6525</v>
      </c>
      <c r="G29" s="48">
        <f t="shared" si="7"/>
        <v>75.5820688057454</v>
      </c>
      <c r="H29" s="48">
        <v>60</v>
      </c>
      <c r="I29" s="48">
        <v>0.8633</v>
      </c>
      <c r="J29" s="48">
        <v>0.6525</v>
      </c>
      <c r="K29" s="48">
        <f>J29/I29*100</f>
        <v>75.5820688057454</v>
      </c>
      <c r="L29" s="48">
        <v>0</v>
      </c>
      <c r="M29" s="48">
        <v>0</v>
      </c>
      <c r="N29" s="48">
        <v>0</v>
      </c>
      <c r="O29" s="48"/>
      <c r="P29" s="48">
        <v>0</v>
      </c>
      <c r="Q29" s="48">
        <v>0</v>
      </c>
      <c r="R29" s="48">
        <v>0</v>
      </c>
      <c r="S29" s="48"/>
      <c r="T29" s="48">
        <v>0</v>
      </c>
      <c r="U29" s="48">
        <v>0</v>
      </c>
      <c r="V29" s="48"/>
      <c r="W29" s="118" t="s">
        <v>242</v>
      </c>
    </row>
    <row r="30" spans="1:23" s="53" customFormat="1" ht="28.5" customHeight="1">
      <c r="A30" s="59" t="s">
        <v>60</v>
      </c>
      <c r="B30" s="46" t="s">
        <v>61</v>
      </c>
      <c r="C30" s="47" t="s">
        <v>145</v>
      </c>
      <c r="D30" s="48">
        <f t="shared" si="0"/>
        <v>56.55</v>
      </c>
      <c r="E30" s="48">
        <f t="shared" si="5"/>
        <v>72.8018</v>
      </c>
      <c r="F30" s="48">
        <f t="shared" si="6"/>
        <v>112.2652</v>
      </c>
      <c r="G30" s="48">
        <f t="shared" si="7"/>
        <v>154.20662675922847</v>
      </c>
      <c r="H30" s="48">
        <v>56.55</v>
      </c>
      <c r="I30" s="48">
        <v>72.8018</v>
      </c>
      <c r="J30" s="48">
        <v>112.2652</v>
      </c>
      <c r="K30" s="48">
        <f>J30/I30*100</f>
        <v>154.20662675922847</v>
      </c>
      <c r="L30" s="48">
        <v>0</v>
      </c>
      <c r="M30" s="48">
        <v>0</v>
      </c>
      <c r="N30" s="48">
        <v>0</v>
      </c>
      <c r="O30" s="48"/>
      <c r="P30" s="48">
        <v>0</v>
      </c>
      <c r="Q30" s="48">
        <v>0</v>
      </c>
      <c r="R30" s="48">
        <v>0</v>
      </c>
      <c r="S30" s="48"/>
      <c r="T30" s="48">
        <v>0</v>
      </c>
      <c r="U30" s="48">
        <v>0</v>
      </c>
      <c r="V30" s="48"/>
      <c r="W30" s="118" t="s">
        <v>243</v>
      </c>
    </row>
    <row r="31" spans="1:23" s="53" customFormat="1" ht="13.5" customHeight="1">
      <c r="A31" s="63">
        <v>4</v>
      </c>
      <c r="B31" s="51" t="s">
        <v>42</v>
      </c>
      <c r="C31" s="64"/>
      <c r="D31" s="43">
        <f t="shared" si="0"/>
        <v>78.2</v>
      </c>
      <c r="E31" s="43">
        <f aca="true" t="shared" si="8" ref="E31:F37">I31+M31+Q31+T31</f>
        <v>10</v>
      </c>
      <c r="F31" s="43">
        <f t="shared" si="8"/>
        <v>6.3</v>
      </c>
      <c r="G31" s="43">
        <f t="shared" si="7"/>
        <v>63</v>
      </c>
      <c r="H31" s="62">
        <f>SUM(H32:H36)</f>
        <v>0</v>
      </c>
      <c r="I31" s="62">
        <f>SUM(I32:I36)</f>
        <v>0</v>
      </c>
      <c r="J31" s="62">
        <f>SUM(J32:J36)</f>
        <v>0</v>
      </c>
      <c r="K31" s="43"/>
      <c r="L31" s="62">
        <f>SUM(L32:L36)</f>
        <v>0</v>
      </c>
      <c r="M31" s="62">
        <f>SUM(M32:M36)</f>
        <v>0</v>
      </c>
      <c r="N31" s="62">
        <f>SUM(N32:N36)</f>
        <v>0</v>
      </c>
      <c r="O31" s="43">
        <v>0</v>
      </c>
      <c r="P31" s="62">
        <f>SUM(P32:P36)</f>
        <v>78.2</v>
      </c>
      <c r="Q31" s="62">
        <f>SUM(Q32:Q36)</f>
        <v>10</v>
      </c>
      <c r="R31" s="62">
        <f>SUM(R32:R36)</f>
        <v>6.3</v>
      </c>
      <c r="S31" s="43">
        <f aca="true" t="shared" si="9" ref="S31:S40">R31/Q31*100</f>
        <v>63</v>
      </c>
      <c r="T31" s="62">
        <f>SUM(T32:T36)</f>
        <v>0</v>
      </c>
      <c r="U31" s="62">
        <f>SUM(U32:U36)</f>
        <v>0</v>
      </c>
      <c r="V31" s="62"/>
      <c r="W31" s="52"/>
    </row>
    <row r="32" spans="1:23" s="53" customFormat="1" ht="29.25" customHeight="1">
      <c r="A32" s="54" t="s">
        <v>157</v>
      </c>
      <c r="B32" s="46" t="s">
        <v>158</v>
      </c>
      <c r="C32" s="47" t="s">
        <v>145</v>
      </c>
      <c r="D32" s="48">
        <f t="shared" si="0"/>
        <v>3.1</v>
      </c>
      <c r="E32" s="48">
        <f t="shared" si="8"/>
        <v>0</v>
      </c>
      <c r="F32" s="48">
        <f t="shared" si="8"/>
        <v>0</v>
      </c>
      <c r="G32" s="48"/>
      <c r="H32" s="48">
        <v>0</v>
      </c>
      <c r="I32" s="48">
        <v>0</v>
      </c>
      <c r="J32" s="48">
        <v>0</v>
      </c>
      <c r="K32" s="48"/>
      <c r="L32" s="48">
        <v>0</v>
      </c>
      <c r="M32" s="48">
        <v>0</v>
      </c>
      <c r="N32" s="48">
        <v>0</v>
      </c>
      <c r="O32" s="48"/>
      <c r="P32" s="48">
        <v>3.1</v>
      </c>
      <c r="Q32" s="48">
        <v>0</v>
      </c>
      <c r="R32" s="48">
        <v>0</v>
      </c>
      <c r="S32" s="48"/>
      <c r="T32" s="48">
        <v>0</v>
      </c>
      <c r="U32" s="48">
        <v>0</v>
      </c>
      <c r="V32" s="48"/>
      <c r="W32" s="118" t="s">
        <v>248</v>
      </c>
    </row>
    <row r="33" spans="1:23" s="53" customFormat="1" ht="29.25" customHeight="1">
      <c r="A33" s="54" t="s">
        <v>62</v>
      </c>
      <c r="B33" s="46" t="s">
        <v>63</v>
      </c>
      <c r="C33" s="47" t="s">
        <v>145</v>
      </c>
      <c r="D33" s="48">
        <f t="shared" si="0"/>
        <v>40</v>
      </c>
      <c r="E33" s="48">
        <f t="shared" si="8"/>
        <v>0</v>
      </c>
      <c r="F33" s="48">
        <f t="shared" si="8"/>
        <v>0</v>
      </c>
      <c r="G33" s="48"/>
      <c r="H33" s="48">
        <v>0</v>
      </c>
      <c r="I33" s="48">
        <v>0</v>
      </c>
      <c r="J33" s="48">
        <v>0</v>
      </c>
      <c r="K33" s="48"/>
      <c r="L33" s="48">
        <v>0</v>
      </c>
      <c r="M33" s="48">
        <v>0</v>
      </c>
      <c r="N33" s="48">
        <v>0</v>
      </c>
      <c r="O33" s="48"/>
      <c r="P33" s="48">
        <v>40</v>
      </c>
      <c r="Q33" s="48">
        <v>0</v>
      </c>
      <c r="R33" s="48">
        <v>0</v>
      </c>
      <c r="S33" s="48"/>
      <c r="T33" s="48">
        <v>0</v>
      </c>
      <c r="U33" s="48">
        <v>0</v>
      </c>
      <c r="V33" s="48"/>
      <c r="W33" s="118" t="s">
        <v>278</v>
      </c>
    </row>
    <row r="34" spans="1:23" s="53" customFormat="1" ht="27.75" customHeight="1">
      <c r="A34" s="54" t="s">
        <v>159</v>
      </c>
      <c r="B34" s="46" t="s">
        <v>160</v>
      </c>
      <c r="C34" s="47" t="s">
        <v>145</v>
      </c>
      <c r="D34" s="48">
        <f>H34+L34+P34+T34</f>
        <v>5.1</v>
      </c>
      <c r="E34" s="48">
        <f aca="true" t="shared" si="10" ref="E34:F36">I34+M34+Q34+T34</f>
        <v>0</v>
      </c>
      <c r="F34" s="48">
        <f t="shared" si="10"/>
        <v>0</v>
      </c>
      <c r="G34" s="48"/>
      <c r="H34" s="48">
        <v>0</v>
      </c>
      <c r="I34" s="48">
        <v>0</v>
      </c>
      <c r="J34" s="48">
        <v>0</v>
      </c>
      <c r="K34" s="48"/>
      <c r="L34" s="48">
        <v>0</v>
      </c>
      <c r="M34" s="48">
        <v>0</v>
      </c>
      <c r="N34" s="48">
        <v>0</v>
      </c>
      <c r="O34" s="48"/>
      <c r="P34" s="48">
        <v>5.1</v>
      </c>
      <c r="Q34" s="48">
        <v>0</v>
      </c>
      <c r="R34" s="48">
        <v>0</v>
      </c>
      <c r="S34" s="48"/>
      <c r="T34" s="48">
        <v>0</v>
      </c>
      <c r="U34" s="48">
        <v>0</v>
      </c>
      <c r="V34" s="48"/>
      <c r="W34" s="118" t="s">
        <v>248</v>
      </c>
    </row>
    <row r="35" spans="1:23" s="53" customFormat="1" ht="51" customHeight="1">
      <c r="A35" s="54" t="s">
        <v>161</v>
      </c>
      <c r="B35" s="46" t="s">
        <v>162</v>
      </c>
      <c r="C35" s="47" t="s">
        <v>145</v>
      </c>
      <c r="D35" s="48">
        <f>H35+L35+P35+T35</f>
        <v>22</v>
      </c>
      <c r="E35" s="48">
        <f t="shared" si="10"/>
        <v>10</v>
      </c>
      <c r="F35" s="48">
        <f t="shared" si="10"/>
        <v>6.3</v>
      </c>
      <c r="G35" s="48">
        <f>F35/E35*100</f>
        <v>63</v>
      </c>
      <c r="H35" s="48">
        <v>0</v>
      </c>
      <c r="I35" s="48">
        <v>0</v>
      </c>
      <c r="J35" s="48">
        <v>0</v>
      </c>
      <c r="K35" s="48"/>
      <c r="L35" s="48">
        <v>0</v>
      </c>
      <c r="M35" s="48">
        <v>0</v>
      </c>
      <c r="N35" s="48">
        <v>0</v>
      </c>
      <c r="O35" s="48"/>
      <c r="P35" s="48">
        <v>22</v>
      </c>
      <c r="Q35" s="48">
        <v>10</v>
      </c>
      <c r="R35" s="48">
        <v>6.3</v>
      </c>
      <c r="S35" s="48">
        <f t="shared" si="9"/>
        <v>63</v>
      </c>
      <c r="T35" s="48">
        <v>0</v>
      </c>
      <c r="U35" s="48">
        <v>0</v>
      </c>
      <c r="V35" s="48"/>
      <c r="W35" s="117" t="s">
        <v>279</v>
      </c>
    </row>
    <row r="36" spans="1:23" s="53" customFormat="1" ht="39" customHeight="1">
      <c r="A36" s="54" t="s">
        <v>163</v>
      </c>
      <c r="B36" s="46" t="s">
        <v>164</v>
      </c>
      <c r="C36" s="47" t="s">
        <v>145</v>
      </c>
      <c r="D36" s="48">
        <f>H36+L36+P36+T36</f>
        <v>8</v>
      </c>
      <c r="E36" s="48">
        <f t="shared" si="10"/>
        <v>0</v>
      </c>
      <c r="F36" s="48">
        <f t="shared" si="10"/>
        <v>0</v>
      </c>
      <c r="G36" s="48"/>
      <c r="H36" s="48">
        <v>0</v>
      </c>
      <c r="I36" s="48">
        <v>0</v>
      </c>
      <c r="J36" s="48">
        <v>0</v>
      </c>
      <c r="K36" s="48"/>
      <c r="L36" s="48">
        <v>0</v>
      </c>
      <c r="M36" s="48">
        <v>0</v>
      </c>
      <c r="N36" s="48">
        <v>0</v>
      </c>
      <c r="O36" s="48"/>
      <c r="P36" s="48">
        <v>8</v>
      </c>
      <c r="Q36" s="48">
        <v>0</v>
      </c>
      <c r="R36" s="48">
        <v>0</v>
      </c>
      <c r="S36" s="48"/>
      <c r="T36" s="48">
        <v>0</v>
      </c>
      <c r="U36" s="48">
        <v>0</v>
      </c>
      <c r="V36" s="48"/>
      <c r="W36" s="117" t="s">
        <v>280</v>
      </c>
    </row>
    <row r="37" spans="1:23" s="66" customFormat="1" ht="38.25" customHeight="1">
      <c r="A37" s="50" t="s">
        <v>11</v>
      </c>
      <c r="B37" s="51" t="s">
        <v>5</v>
      </c>
      <c r="C37" s="65"/>
      <c r="D37" s="43">
        <f>H37+L37+P37+T37</f>
        <v>662.7</v>
      </c>
      <c r="E37" s="43">
        <f>I37+M37+Q37+T37</f>
        <v>438.90409999999997</v>
      </c>
      <c r="F37" s="43">
        <f t="shared" si="8"/>
        <v>316.3726</v>
      </c>
      <c r="G37" s="43">
        <f t="shared" si="7"/>
        <v>72.08239795435951</v>
      </c>
      <c r="H37" s="62">
        <f>SUM(H38:H48)</f>
        <v>210</v>
      </c>
      <c r="I37" s="62">
        <f>SUM(I38:I48)</f>
        <v>0.5</v>
      </c>
      <c r="J37" s="62">
        <f>SUM(J38:J48)</f>
        <v>0.5</v>
      </c>
      <c r="K37" s="43">
        <f>J37/I37*100</f>
        <v>100</v>
      </c>
      <c r="L37" s="62">
        <f>SUM(L38:L48)</f>
        <v>0</v>
      </c>
      <c r="M37" s="62">
        <f>SUM(M38:M48)</f>
        <v>0</v>
      </c>
      <c r="N37" s="62">
        <f>SUM(N38:N48)</f>
        <v>0</v>
      </c>
      <c r="O37" s="43">
        <v>0</v>
      </c>
      <c r="P37" s="62">
        <f>SUM(P38:P48)</f>
        <v>100.8</v>
      </c>
      <c r="Q37" s="62">
        <f>SUM(Q38:Q48)</f>
        <v>86.5041</v>
      </c>
      <c r="R37" s="62">
        <f>SUM(R38:R48)</f>
        <v>12.7476</v>
      </c>
      <c r="S37" s="43">
        <f t="shared" si="9"/>
        <v>14.736411337728503</v>
      </c>
      <c r="T37" s="62">
        <f>SUM(T38:T48)</f>
        <v>351.9</v>
      </c>
      <c r="U37" s="62">
        <f>SUM(U38:U48)</f>
        <v>303.125</v>
      </c>
      <c r="V37" s="43">
        <f>U37/T37*100</f>
        <v>86.13952827507815</v>
      </c>
      <c r="W37" s="52"/>
    </row>
    <row r="38" spans="1:23" s="68" customFormat="1" ht="77.25" customHeight="1">
      <c r="A38" s="54" t="s">
        <v>165</v>
      </c>
      <c r="B38" s="46" t="s">
        <v>166</v>
      </c>
      <c r="C38" s="47" t="s">
        <v>145</v>
      </c>
      <c r="D38" s="48">
        <f t="shared" si="0"/>
        <v>1.5</v>
      </c>
      <c r="E38" s="48">
        <f>I38+M38+Q38+T38</f>
        <v>2.5</v>
      </c>
      <c r="F38" s="48">
        <f>J38+N38+R38+U38</f>
        <v>0</v>
      </c>
      <c r="G38" s="48">
        <f t="shared" si="7"/>
        <v>0</v>
      </c>
      <c r="H38" s="48">
        <v>0</v>
      </c>
      <c r="I38" s="48">
        <v>0</v>
      </c>
      <c r="J38" s="48">
        <v>0</v>
      </c>
      <c r="K38" s="48"/>
      <c r="L38" s="48">
        <v>0</v>
      </c>
      <c r="M38" s="48">
        <v>0</v>
      </c>
      <c r="N38" s="48">
        <v>0</v>
      </c>
      <c r="O38" s="48"/>
      <c r="P38" s="67">
        <v>1.5</v>
      </c>
      <c r="Q38" s="48">
        <v>2.5</v>
      </c>
      <c r="R38" s="48">
        <v>0</v>
      </c>
      <c r="S38" s="48">
        <f t="shared" si="9"/>
        <v>0</v>
      </c>
      <c r="T38" s="48">
        <v>0</v>
      </c>
      <c r="U38" s="48">
        <v>0</v>
      </c>
      <c r="V38" s="48"/>
      <c r="W38" s="118" t="s">
        <v>281</v>
      </c>
    </row>
    <row r="39" spans="1:23" s="68" customFormat="1" ht="66" customHeight="1">
      <c r="A39" s="54" t="s">
        <v>167</v>
      </c>
      <c r="B39" s="46" t="s">
        <v>168</v>
      </c>
      <c r="C39" s="47" t="s">
        <v>145</v>
      </c>
      <c r="D39" s="48">
        <f t="shared" si="0"/>
        <v>3.9</v>
      </c>
      <c r="E39" s="48">
        <f>I39+M39+Q39+T39</f>
        <v>3.9</v>
      </c>
      <c r="F39" s="48">
        <f>J39+N39+R39+U39</f>
        <v>0.27</v>
      </c>
      <c r="G39" s="48">
        <f t="shared" si="7"/>
        <v>6.923076923076923</v>
      </c>
      <c r="H39" s="48">
        <v>0</v>
      </c>
      <c r="I39" s="48">
        <v>0</v>
      </c>
      <c r="J39" s="48">
        <v>0</v>
      </c>
      <c r="K39" s="48"/>
      <c r="L39" s="48">
        <v>0</v>
      </c>
      <c r="M39" s="48">
        <v>0</v>
      </c>
      <c r="N39" s="48">
        <v>0</v>
      </c>
      <c r="O39" s="48"/>
      <c r="P39" s="67">
        <v>0</v>
      </c>
      <c r="Q39" s="48">
        <v>0</v>
      </c>
      <c r="R39" s="48">
        <v>0</v>
      </c>
      <c r="S39" s="48"/>
      <c r="T39" s="48">
        <v>3.9</v>
      </c>
      <c r="U39" s="48">
        <v>0.27</v>
      </c>
      <c r="V39" s="48">
        <f>U39/T39*100</f>
        <v>6.923076923076923</v>
      </c>
      <c r="W39" s="118" t="s">
        <v>244</v>
      </c>
    </row>
    <row r="40" spans="1:23" s="68" customFormat="1" ht="55.5" customHeight="1">
      <c r="A40" s="54" t="s">
        <v>64</v>
      </c>
      <c r="B40" s="46" t="s">
        <v>101</v>
      </c>
      <c r="C40" s="47" t="s">
        <v>145</v>
      </c>
      <c r="D40" s="48">
        <f t="shared" si="0"/>
        <v>300</v>
      </c>
      <c r="E40" s="48">
        <f aca="true" t="shared" si="11" ref="E40:F42">I40+M40+Q40+T40</f>
        <v>84.2641</v>
      </c>
      <c r="F40" s="48">
        <f t="shared" si="11"/>
        <v>13.0076</v>
      </c>
      <c r="G40" s="48">
        <f t="shared" si="7"/>
        <v>15.436704361643926</v>
      </c>
      <c r="H40" s="48">
        <v>210</v>
      </c>
      <c r="I40" s="48">
        <v>0.5</v>
      </c>
      <c r="J40" s="48">
        <v>0.5</v>
      </c>
      <c r="K40" s="48">
        <f>J40/I40*100</f>
        <v>100</v>
      </c>
      <c r="L40" s="48">
        <v>0</v>
      </c>
      <c r="M40" s="48">
        <v>0</v>
      </c>
      <c r="N40" s="48">
        <v>0</v>
      </c>
      <c r="O40" s="48">
        <v>0</v>
      </c>
      <c r="P40" s="67">
        <v>90</v>
      </c>
      <c r="Q40" s="48">
        <v>83.7641</v>
      </c>
      <c r="R40" s="48">
        <v>12.5076</v>
      </c>
      <c r="S40" s="48">
        <f t="shared" si="9"/>
        <v>14.931933847555218</v>
      </c>
      <c r="T40" s="48">
        <v>0</v>
      </c>
      <c r="U40" s="48">
        <v>0</v>
      </c>
      <c r="V40" s="48"/>
      <c r="W40" s="118" t="s">
        <v>245</v>
      </c>
    </row>
    <row r="41" spans="1:23" s="68" customFormat="1" ht="66.75" customHeight="1">
      <c r="A41" s="54" t="s">
        <v>65</v>
      </c>
      <c r="B41" s="46" t="s">
        <v>102</v>
      </c>
      <c r="C41" s="47" t="s">
        <v>145</v>
      </c>
      <c r="D41" s="48">
        <f t="shared" si="0"/>
        <v>238</v>
      </c>
      <c r="E41" s="48">
        <f t="shared" si="11"/>
        <v>238</v>
      </c>
      <c r="F41" s="48">
        <f t="shared" si="11"/>
        <v>302.855</v>
      </c>
      <c r="G41" s="48">
        <f aca="true" t="shared" si="12" ref="G41:G54">F41/E41*100</f>
        <v>127.25000000000001</v>
      </c>
      <c r="H41" s="48">
        <v>0</v>
      </c>
      <c r="I41" s="48">
        <v>0</v>
      </c>
      <c r="J41" s="48">
        <v>0</v>
      </c>
      <c r="K41" s="48"/>
      <c r="L41" s="48">
        <v>0</v>
      </c>
      <c r="M41" s="48">
        <v>0</v>
      </c>
      <c r="N41" s="48">
        <v>0</v>
      </c>
      <c r="O41" s="48"/>
      <c r="P41" s="67">
        <v>0</v>
      </c>
      <c r="Q41" s="48">
        <v>0</v>
      </c>
      <c r="R41" s="48">
        <v>0</v>
      </c>
      <c r="S41" s="48"/>
      <c r="T41" s="48">
        <v>238</v>
      </c>
      <c r="U41" s="48">
        <v>302.855</v>
      </c>
      <c r="V41" s="48">
        <f>U41/T41*100</f>
        <v>127.25000000000001</v>
      </c>
      <c r="W41" s="118" t="s">
        <v>282</v>
      </c>
    </row>
    <row r="42" spans="1:23" s="68" customFormat="1" ht="30" customHeight="1">
      <c r="A42" s="54" t="s">
        <v>169</v>
      </c>
      <c r="B42" s="46" t="s">
        <v>170</v>
      </c>
      <c r="C42" s="47" t="s">
        <v>145</v>
      </c>
      <c r="D42" s="48">
        <f t="shared" si="0"/>
        <v>35</v>
      </c>
      <c r="E42" s="48">
        <f t="shared" si="11"/>
        <v>35</v>
      </c>
      <c r="F42" s="48">
        <f t="shared" si="11"/>
        <v>0</v>
      </c>
      <c r="G42" s="48">
        <f t="shared" si="12"/>
        <v>0</v>
      </c>
      <c r="H42" s="48">
        <v>0</v>
      </c>
      <c r="I42" s="48">
        <v>0</v>
      </c>
      <c r="J42" s="48">
        <v>0</v>
      </c>
      <c r="K42" s="48"/>
      <c r="L42" s="48">
        <v>0</v>
      </c>
      <c r="M42" s="48">
        <v>0</v>
      </c>
      <c r="N42" s="48">
        <v>0</v>
      </c>
      <c r="O42" s="48"/>
      <c r="P42" s="48">
        <v>0</v>
      </c>
      <c r="Q42" s="48">
        <v>0</v>
      </c>
      <c r="R42" s="48">
        <v>0</v>
      </c>
      <c r="S42" s="48"/>
      <c r="T42" s="48">
        <v>35</v>
      </c>
      <c r="U42" s="48"/>
      <c r="V42" s="48">
        <f>U42/T42*100</f>
        <v>0</v>
      </c>
      <c r="W42" s="52" t="s">
        <v>248</v>
      </c>
    </row>
    <row r="43" spans="1:23" s="68" customFormat="1" ht="30" customHeight="1">
      <c r="A43" s="54" t="s">
        <v>171</v>
      </c>
      <c r="B43" s="46" t="s">
        <v>172</v>
      </c>
      <c r="C43" s="47" t="s">
        <v>145</v>
      </c>
      <c r="D43" s="48">
        <f aca="true" t="shared" si="13" ref="D43:D49">H43+L43+P43+T43</f>
        <v>15</v>
      </c>
      <c r="E43" s="48">
        <f aca="true" t="shared" si="14" ref="E43:F49">I43+M43+Q43+T43</f>
        <v>15</v>
      </c>
      <c r="F43" s="48">
        <f t="shared" si="14"/>
        <v>0</v>
      </c>
      <c r="G43" s="48">
        <f t="shared" si="12"/>
        <v>0</v>
      </c>
      <c r="H43" s="48">
        <v>0</v>
      </c>
      <c r="I43" s="48">
        <v>0</v>
      </c>
      <c r="J43" s="48">
        <v>0</v>
      </c>
      <c r="K43" s="48"/>
      <c r="L43" s="48">
        <v>0</v>
      </c>
      <c r="M43" s="48">
        <v>0</v>
      </c>
      <c r="N43" s="48">
        <v>0</v>
      </c>
      <c r="O43" s="48"/>
      <c r="P43" s="48">
        <v>0</v>
      </c>
      <c r="Q43" s="48">
        <v>0</v>
      </c>
      <c r="R43" s="48">
        <v>0</v>
      </c>
      <c r="S43" s="48"/>
      <c r="T43" s="48">
        <v>15</v>
      </c>
      <c r="U43" s="48"/>
      <c r="V43" s="48">
        <f>U43/T43*100</f>
        <v>0</v>
      </c>
      <c r="W43" s="52" t="s">
        <v>248</v>
      </c>
    </row>
    <row r="44" spans="1:23" s="68" customFormat="1" ht="30" customHeight="1">
      <c r="A44" s="54" t="s">
        <v>173</v>
      </c>
      <c r="B44" s="46" t="s">
        <v>174</v>
      </c>
      <c r="C44" s="47" t="s">
        <v>145</v>
      </c>
      <c r="D44" s="48">
        <f t="shared" si="13"/>
        <v>60</v>
      </c>
      <c r="E44" s="48">
        <f t="shared" si="14"/>
        <v>60</v>
      </c>
      <c r="F44" s="48">
        <f t="shared" si="14"/>
        <v>0</v>
      </c>
      <c r="G44" s="48">
        <f t="shared" si="12"/>
        <v>0</v>
      </c>
      <c r="H44" s="48">
        <v>0</v>
      </c>
      <c r="I44" s="48">
        <v>0</v>
      </c>
      <c r="J44" s="48">
        <v>0</v>
      </c>
      <c r="K44" s="48"/>
      <c r="L44" s="48">
        <v>0</v>
      </c>
      <c r="M44" s="48">
        <v>0</v>
      </c>
      <c r="N44" s="48">
        <v>0</v>
      </c>
      <c r="O44" s="48"/>
      <c r="P44" s="48">
        <v>0</v>
      </c>
      <c r="Q44" s="48">
        <v>0</v>
      </c>
      <c r="R44" s="48">
        <v>0</v>
      </c>
      <c r="S44" s="48"/>
      <c r="T44" s="48">
        <v>60</v>
      </c>
      <c r="U44" s="48"/>
      <c r="V44" s="48">
        <f>U44/T44*100</f>
        <v>0</v>
      </c>
      <c r="W44" s="52" t="s">
        <v>248</v>
      </c>
    </row>
    <row r="45" spans="1:23" s="68" customFormat="1" ht="39" customHeight="1">
      <c r="A45" s="54" t="s">
        <v>175</v>
      </c>
      <c r="B45" s="46" t="s">
        <v>246</v>
      </c>
      <c r="C45" s="47" t="s">
        <v>145</v>
      </c>
      <c r="D45" s="48">
        <f t="shared" si="13"/>
        <v>1.5</v>
      </c>
      <c r="E45" s="48">
        <f t="shared" si="14"/>
        <v>0</v>
      </c>
      <c r="F45" s="48">
        <f t="shared" si="14"/>
        <v>0</v>
      </c>
      <c r="G45" s="48"/>
      <c r="H45" s="48">
        <v>0</v>
      </c>
      <c r="I45" s="48">
        <v>0</v>
      </c>
      <c r="J45" s="48">
        <v>0</v>
      </c>
      <c r="K45" s="48"/>
      <c r="L45" s="48">
        <v>0</v>
      </c>
      <c r="M45" s="48">
        <v>0</v>
      </c>
      <c r="N45" s="48">
        <v>0</v>
      </c>
      <c r="O45" s="48"/>
      <c r="P45" s="48">
        <v>1.5</v>
      </c>
      <c r="Q45" s="48">
        <v>0</v>
      </c>
      <c r="R45" s="48">
        <v>0</v>
      </c>
      <c r="S45" s="48"/>
      <c r="T45" s="48">
        <v>0</v>
      </c>
      <c r="U45" s="48">
        <v>0</v>
      </c>
      <c r="V45" s="48"/>
      <c r="W45" s="52" t="s">
        <v>248</v>
      </c>
    </row>
    <row r="46" spans="1:23" s="68" customFormat="1" ht="39" customHeight="1">
      <c r="A46" s="54" t="s">
        <v>176</v>
      </c>
      <c r="B46" s="46" t="s">
        <v>177</v>
      </c>
      <c r="C46" s="47" t="s">
        <v>145</v>
      </c>
      <c r="D46" s="48">
        <f t="shared" si="13"/>
        <v>1.8</v>
      </c>
      <c r="E46" s="48">
        <f t="shared" si="14"/>
        <v>0</v>
      </c>
      <c r="F46" s="48">
        <f t="shared" si="14"/>
        <v>0</v>
      </c>
      <c r="G46" s="48"/>
      <c r="H46" s="48">
        <v>0</v>
      </c>
      <c r="I46" s="48">
        <v>0</v>
      </c>
      <c r="J46" s="48">
        <v>0</v>
      </c>
      <c r="K46" s="48"/>
      <c r="L46" s="48">
        <v>0</v>
      </c>
      <c r="M46" s="48">
        <v>0</v>
      </c>
      <c r="N46" s="48">
        <v>0</v>
      </c>
      <c r="O46" s="48"/>
      <c r="P46" s="48">
        <v>1.8</v>
      </c>
      <c r="Q46" s="48">
        <v>0</v>
      </c>
      <c r="R46" s="48">
        <v>0</v>
      </c>
      <c r="S46" s="48"/>
      <c r="T46" s="48">
        <v>0</v>
      </c>
      <c r="U46" s="48">
        <v>0</v>
      </c>
      <c r="V46" s="48"/>
      <c r="W46" s="52" t="s">
        <v>248</v>
      </c>
    </row>
    <row r="47" spans="1:23" s="68" customFormat="1" ht="39" customHeight="1">
      <c r="A47" s="54" t="s">
        <v>178</v>
      </c>
      <c r="B47" s="46" t="s">
        <v>179</v>
      </c>
      <c r="C47" s="47" t="s">
        <v>145</v>
      </c>
      <c r="D47" s="48">
        <f t="shared" si="13"/>
        <v>5</v>
      </c>
      <c r="E47" s="48">
        <f t="shared" si="14"/>
        <v>0</v>
      </c>
      <c r="F47" s="48">
        <f t="shared" si="14"/>
        <v>0</v>
      </c>
      <c r="G47" s="48"/>
      <c r="H47" s="48">
        <v>0</v>
      </c>
      <c r="I47" s="48">
        <v>0</v>
      </c>
      <c r="J47" s="48">
        <v>0</v>
      </c>
      <c r="K47" s="48"/>
      <c r="L47" s="48">
        <v>0</v>
      </c>
      <c r="M47" s="48">
        <v>0</v>
      </c>
      <c r="N47" s="48">
        <v>0</v>
      </c>
      <c r="O47" s="48"/>
      <c r="P47" s="48">
        <v>5</v>
      </c>
      <c r="Q47" s="48">
        <v>0</v>
      </c>
      <c r="R47" s="48">
        <v>0</v>
      </c>
      <c r="S47" s="48"/>
      <c r="T47" s="48">
        <v>0</v>
      </c>
      <c r="U47" s="48">
        <v>0</v>
      </c>
      <c r="V47" s="48"/>
      <c r="W47" s="52" t="s">
        <v>248</v>
      </c>
    </row>
    <row r="48" spans="1:23" s="68" customFormat="1" ht="39" customHeight="1">
      <c r="A48" s="54" t="s">
        <v>99</v>
      </c>
      <c r="B48" s="46" t="s">
        <v>100</v>
      </c>
      <c r="C48" s="47" t="s">
        <v>145</v>
      </c>
      <c r="D48" s="48">
        <f t="shared" si="13"/>
        <v>1</v>
      </c>
      <c r="E48" s="48">
        <f t="shared" si="14"/>
        <v>0.24</v>
      </c>
      <c r="F48" s="48">
        <f t="shared" si="14"/>
        <v>0.24</v>
      </c>
      <c r="G48" s="48">
        <f t="shared" si="12"/>
        <v>100</v>
      </c>
      <c r="H48" s="48">
        <v>0</v>
      </c>
      <c r="I48" s="48">
        <v>0</v>
      </c>
      <c r="J48" s="48">
        <v>0</v>
      </c>
      <c r="K48" s="48"/>
      <c r="L48" s="48">
        <v>0</v>
      </c>
      <c r="M48" s="48">
        <v>0</v>
      </c>
      <c r="N48" s="48">
        <v>0</v>
      </c>
      <c r="O48" s="48"/>
      <c r="P48" s="48">
        <v>1</v>
      </c>
      <c r="Q48" s="48">
        <v>0.24</v>
      </c>
      <c r="R48" s="48">
        <v>0.24</v>
      </c>
      <c r="S48" s="48">
        <f>R48/Q48*100</f>
        <v>100</v>
      </c>
      <c r="T48" s="48">
        <v>0</v>
      </c>
      <c r="U48" s="48">
        <v>0</v>
      </c>
      <c r="V48" s="48"/>
      <c r="W48" s="117" t="s">
        <v>273</v>
      </c>
    </row>
    <row r="49" spans="1:23" s="68" customFormat="1" ht="41.25" customHeight="1">
      <c r="A49" s="50" t="s">
        <v>12</v>
      </c>
      <c r="B49" s="51" t="s">
        <v>28</v>
      </c>
      <c r="C49" s="56"/>
      <c r="D49" s="43">
        <f t="shared" si="13"/>
        <v>301.54426825199033</v>
      </c>
      <c r="E49" s="43">
        <f t="shared" si="14"/>
        <v>280.67623989199035</v>
      </c>
      <c r="F49" s="43">
        <f t="shared" si="14"/>
        <v>85.09425773</v>
      </c>
      <c r="G49" s="44">
        <f t="shared" si="12"/>
        <v>30.31758504487089</v>
      </c>
      <c r="H49" s="62">
        <f>H50+H57+H79+H82+H91+H93</f>
        <v>46</v>
      </c>
      <c r="I49" s="62">
        <f>I50+I57+I79+I82+I91+I93</f>
        <v>44.7947</v>
      </c>
      <c r="J49" s="62">
        <f>J50+J57+J79+J82+J91+J93</f>
        <v>0</v>
      </c>
      <c r="K49" s="44">
        <f>J49/I49*100</f>
        <v>0</v>
      </c>
      <c r="L49" s="62">
        <f>L50+L57+L79+L82+L91+L93</f>
        <v>0</v>
      </c>
      <c r="M49" s="62">
        <f>M50+M57+M79+M82+M91+M93</f>
        <v>0</v>
      </c>
      <c r="N49" s="62">
        <f>N50+N57+N79+N82+N91+N93</f>
        <v>0</v>
      </c>
      <c r="O49" s="44">
        <v>0</v>
      </c>
      <c r="P49" s="62">
        <f>P50+P57+P79+P82+P91+P93</f>
        <v>77.77000000000001</v>
      </c>
      <c r="Q49" s="62">
        <f>Q50+Q57+Q79+Q82+Q91+Q93</f>
        <v>58.10727163999999</v>
      </c>
      <c r="R49" s="62">
        <f>R50+R57+R79+R82+R91+R93</f>
        <v>21.422071640000002</v>
      </c>
      <c r="S49" s="44">
        <f>R49/Q49*100</f>
        <v>36.866421422639014</v>
      </c>
      <c r="T49" s="62">
        <f>T50+T57+T79+T82+T91+T93</f>
        <v>177.77426825199032</v>
      </c>
      <c r="U49" s="62">
        <f>U50+U57+U79+U82+U91+U93</f>
        <v>63.67218609</v>
      </c>
      <c r="V49" s="44">
        <f>U49/T49*100</f>
        <v>35.816311728391625</v>
      </c>
      <c r="W49" s="52"/>
    </row>
    <row r="50" spans="1:23" s="68" customFormat="1" ht="27.75" customHeight="1">
      <c r="A50" s="50" t="s">
        <v>13</v>
      </c>
      <c r="B50" s="51" t="s">
        <v>23</v>
      </c>
      <c r="C50" s="56"/>
      <c r="D50" s="43">
        <f t="shared" si="0"/>
        <v>126.22900000000001</v>
      </c>
      <c r="E50" s="43">
        <f aca="true" t="shared" si="15" ref="E50:F53">I50+M50+Q50+T50</f>
        <v>114.9761</v>
      </c>
      <c r="F50" s="43">
        <f t="shared" si="15"/>
        <v>16.0243</v>
      </c>
      <c r="G50" s="44">
        <f t="shared" si="12"/>
        <v>13.937070399848317</v>
      </c>
      <c r="H50" s="69">
        <f>SUM(H51:H56)</f>
        <v>46</v>
      </c>
      <c r="I50" s="69">
        <f>SUM(I51:I56)</f>
        <v>44.7947</v>
      </c>
      <c r="J50" s="69">
        <f>SUM(J51:J56)</f>
        <v>0</v>
      </c>
      <c r="K50" s="44">
        <f>J50/I50*100</f>
        <v>0</v>
      </c>
      <c r="L50" s="69">
        <f>SUM(L51:L56)</f>
        <v>0</v>
      </c>
      <c r="M50" s="69">
        <f>SUM(M51:M56)</f>
        <v>0</v>
      </c>
      <c r="N50" s="69">
        <f>SUM(N51:N56)</f>
        <v>0</v>
      </c>
      <c r="O50" s="44">
        <v>0</v>
      </c>
      <c r="P50" s="69">
        <f>SUM(P51:P56)</f>
        <v>21.4</v>
      </c>
      <c r="Q50" s="69">
        <f>SUM(Q51:Q56)</f>
        <v>11.3524</v>
      </c>
      <c r="R50" s="69">
        <f>SUM(R51:R56)</f>
        <v>7.4543</v>
      </c>
      <c r="S50" s="44">
        <f>R50/Q50*100</f>
        <v>65.66276734435009</v>
      </c>
      <c r="T50" s="69">
        <f>SUM(T51:T56)</f>
        <v>58.829</v>
      </c>
      <c r="U50" s="69">
        <f>SUM(U51:U56)</f>
        <v>8.57</v>
      </c>
      <c r="V50" s="44">
        <f>U50/T50*100</f>
        <v>14.567645208995565</v>
      </c>
      <c r="W50" s="52"/>
    </row>
    <row r="51" spans="1:23" s="68" customFormat="1" ht="208.5" customHeight="1">
      <c r="A51" s="70" t="s">
        <v>103</v>
      </c>
      <c r="B51" s="71" t="s">
        <v>104</v>
      </c>
      <c r="C51" s="47" t="s">
        <v>145</v>
      </c>
      <c r="D51" s="48">
        <f t="shared" si="0"/>
        <v>53.42</v>
      </c>
      <c r="E51" s="48">
        <f t="shared" si="15"/>
        <v>53.42</v>
      </c>
      <c r="F51" s="48">
        <f t="shared" si="15"/>
        <v>7.63</v>
      </c>
      <c r="G51" s="48">
        <f t="shared" si="12"/>
        <v>14.283040059902657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53.42</v>
      </c>
      <c r="U51" s="48">
        <v>7.63</v>
      </c>
      <c r="V51" s="48">
        <f>U51/T51*100</f>
        <v>14.283040059902657</v>
      </c>
      <c r="W51" s="129" t="s">
        <v>287</v>
      </c>
    </row>
    <row r="52" spans="1:23" s="68" customFormat="1" ht="27.75" customHeight="1">
      <c r="A52" s="70" t="s">
        <v>180</v>
      </c>
      <c r="B52" s="71" t="s">
        <v>181</v>
      </c>
      <c r="C52" s="47" t="s">
        <v>145</v>
      </c>
      <c r="D52" s="48">
        <f>H52+L52+P52+T52</f>
        <v>49.699999999999996</v>
      </c>
      <c r="E52" s="48">
        <f>I52+M52+Q52+T52</f>
        <v>49.8172</v>
      </c>
      <c r="F52" s="48">
        <f>J52+N52+R52+U52</f>
        <v>0</v>
      </c>
      <c r="G52" s="48">
        <f>F52/E52*100</f>
        <v>0</v>
      </c>
      <c r="H52" s="48">
        <v>34.8</v>
      </c>
      <c r="I52" s="48">
        <v>44.7947</v>
      </c>
      <c r="J52" s="48">
        <v>0</v>
      </c>
      <c r="K52" s="67">
        <f>J52/I52*100</f>
        <v>0</v>
      </c>
      <c r="L52" s="48">
        <v>0</v>
      </c>
      <c r="M52" s="48">
        <v>0</v>
      </c>
      <c r="N52" s="48">
        <v>0</v>
      </c>
      <c r="O52" s="48"/>
      <c r="P52" s="48">
        <v>14.9</v>
      </c>
      <c r="Q52" s="48">
        <v>5.0225</v>
      </c>
      <c r="R52" s="48">
        <v>0</v>
      </c>
      <c r="S52" s="67">
        <f>R52/Q52*100</f>
        <v>0</v>
      </c>
      <c r="T52" s="48">
        <v>0</v>
      </c>
      <c r="U52" s="48">
        <v>0</v>
      </c>
      <c r="V52" s="48"/>
      <c r="W52" s="129" t="s">
        <v>269</v>
      </c>
    </row>
    <row r="53" spans="1:23" s="68" customFormat="1" ht="94.5" customHeight="1">
      <c r="A53" s="73" t="s">
        <v>66</v>
      </c>
      <c r="B53" s="74" t="s">
        <v>67</v>
      </c>
      <c r="C53" s="47" t="s">
        <v>145</v>
      </c>
      <c r="D53" s="48">
        <f t="shared" si="0"/>
        <v>0.9</v>
      </c>
      <c r="E53" s="48">
        <f t="shared" si="15"/>
        <v>0.9</v>
      </c>
      <c r="F53" s="48">
        <f t="shared" si="15"/>
        <v>0.94</v>
      </c>
      <c r="G53" s="48">
        <f t="shared" si="12"/>
        <v>104.44444444444443</v>
      </c>
      <c r="H53" s="48">
        <v>0</v>
      </c>
      <c r="I53" s="48">
        <v>0</v>
      </c>
      <c r="J53" s="48">
        <v>0</v>
      </c>
      <c r="K53" s="48"/>
      <c r="L53" s="48">
        <v>0</v>
      </c>
      <c r="M53" s="48">
        <v>0</v>
      </c>
      <c r="N53" s="48">
        <v>0</v>
      </c>
      <c r="O53" s="48"/>
      <c r="P53" s="48">
        <v>0</v>
      </c>
      <c r="Q53" s="48">
        <v>0</v>
      </c>
      <c r="R53" s="48">
        <v>0</v>
      </c>
      <c r="S53" s="48"/>
      <c r="T53" s="48">
        <v>0.9</v>
      </c>
      <c r="U53" s="48">
        <v>0.94</v>
      </c>
      <c r="V53" s="48">
        <f>U53/T53*100</f>
        <v>104.44444444444443</v>
      </c>
      <c r="W53" s="58" t="s">
        <v>288</v>
      </c>
    </row>
    <row r="54" spans="1:23" s="68" customFormat="1" ht="104.25" customHeight="1">
      <c r="A54" s="54" t="s">
        <v>68</v>
      </c>
      <c r="B54" s="46" t="s">
        <v>69</v>
      </c>
      <c r="C54" s="47" t="s">
        <v>145</v>
      </c>
      <c r="D54" s="48">
        <f>H54+L54+P54+T54</f>
        <v>7.5</v>
      </c>
      <c r="E54" s="48">
        <f aca="true" t="shared" si="16" ref="E54:F56">I54+M54+Q54+T54</f>
        <v>6.7399</v>
      </c>
      <c r="F54" s="48">
        <f t="shared" si="16"/>
        <v>6.8643</v>
      </c>
      <c r="G54" s="48">
        <f t="shared" si="12"/>
        <v>101.84572471401654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6.5</v>
      </c>
      <c r="Q54" s="48">
        <v>5.7399</v>
      </c>
      <c r="R54" s="48">
        <v>6.8643</v>
      </c>
      <c r="S54" s="48">
        <f>R54/Q54*100</f>
        <v>119.5891914493284</v>
      </c>
      <c r="T54" s="48">
        <v>1</v>
      </c>
      <c r="U54" s="48">
        <v>0</v>
      </c>
      <c r="V54" s="48">
        <v>0</v>
      </c>
      <c r="W54" s="119" t="s">
        <v>283</v>
      </c>
    </row>
    <row r="55" spans="1:23" s="68" customFormat="1" ht="42" customHeight="1">
      <c r="A55" s="54" t="s">
        <v>182</v>
      </c>
      <c r="B55" s="46" t="s">
        <v>183</v>
      </c>
      <c r="C55" s="47" t="s">
        <v>145</v>
      </c>
      <c r="D55" s="48">
        <f>H55+L55+P55+T55</f>
        <v>3.509</v>
      </c>
      <c r="E55" s="48">
        <f t="shared" si="16"/>
        <v>3.509</v>
      </c>
      <c r="F55" s="48">
        <f t="shared" si="16"/>
        <v>0</v>
      </c>
      <c r="G55" s="48">
        <f aca="true" t="shared" si="17" ref="G55:G60">F55/E55*100</f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/>
      <c r="T55" s="48">
        <v>3.509</v>
      </c>
      <c r="U55" s="48">
        <v>0</v>
      </c>
      <c r="V55" s="48">
        <v>0</v>
      </c>
      <c r="W55" s="119" t="s">
        <v>258</v>
      </c>
    </row>
    <row r="56" spans="1:23" s="53" customFormat="1" ht="80.25" customHeight="1">
      <c r="A56" s="54" t="s">
        <v>184</v>
      </c>
      <c r="B56" s="46" t="s">
        <v>185</v>
      </c>
      <c r="C56" s="47" t="s">
        <v>145</v>
      </c>
      <c r="D56" s="48">
        <f t="shared" si="0"/>
        <v>11.2</v>
      </c>
      <c r="E56" s="48">
        <f t="shared" si="16"/>
        <v>0.59</v>
      </c>
      <c r="F56" s="48">
        <f t="shared" si="16"/>
        <v>0.59</v>
      </c>
      <c r="G56" s="48">
        <f t="shared" si="17"/>
        <v>100</v>
      </c>
      <c r="H56" s="48">
        <v>11.2</v>
      </c>
      <c r="I56" s="48">
        <v>0</v>
      </c>
      <c r="J56" s="48">
        <v>0</v>
      </c>
      <c r="K56" s="48"/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0.59</v>
      </c>
      <c r="R56" s="48">
        <v>0.59</v>
      </c>
      <c r="S56" s="48">
        <f>R56/Q56*100</f>
        <v>100</v>
      </c>
      <c r="T56" s="48">
        <v>0</v>
      </c>
      <c r="U56" s="48">
        <v>0</v>
      </c>
      <c r="V56" s="48"/>
      <c r="W56" s="117" t="s">
        <v>289</v>
      </c>
    </row>
    <row r="57" spans="1:23" s="68" customFormat="1" ht="22.5" customHeight="1">
      <c r="A57" s="75" t="s">
        <v>14</v>
      </c>
      <c r="B57" s="60" t="s">
        <v>37</v>
      </c>
      <c r="C57" s="76"/>
      <c r="D57" s="43">
        <f>H57+L57+P57+T57</f>
        <v>126.76526825199032</v>
      </c>
      <c r="E57" s="43">
        <f aca="true" t="shared" si="18" ref="E57:F62">I57+M57+Q57+T57</f>
        <v>125.48866825199032</v>
      </c>
      <c r="F57" s="43">
        <f t="shared" si="18"/>
        <v>12.119401089999997</v>
      </c>
      <c r="G57" s="44">
        <f t="shared" si="17"/>
        <v>9.657765325601641</v>
      </c>
      <c r="H57" s="77">
        <f>SUM(H58:H78)</f>
        <v>0</v>
      </c>
      <c r="I57" s="77">
        <f>SUM(I58:I78)</f>
        <v>0</v>
      </c>
      <c r="J57" s="77">
        <f>SUM(J58:J78)</f>
        <v>0</v>
      </c>
      <c r="K57" s="44">
        <v>0</v>
      </c>
      <c r="L57" s="77">
        <f>SUM(L58:L78)</f>
        <v>0</v>
      </c>
      <c r="M57" s="77">
        <f>SUM(M58:M78)</f>
        <v>0</v>
      </c>
      <c r="N57" s="77">
        <f>SUM(N58:N78)</f>
        <v>0</v>
      </c>
      <c r="O57" s="44">
        <v>0</v>
      </c>
      <c r="P57" s="77">
        <f>SUM(P58:P78)</f>
        <v>9.52</v>
      </c>
      <c r="Q57" s="77">
        <f>SUM(Q58:Q78)</f>
        <v>8.2434</v>
      </c>
      <c r="R57" s="77">
        <f>SUM(R58:R78)</f>
        <v>0</v>
      </c>
      <c r="S57" s="44">
        <f>R57/Q57*100</f>
        <v>0</v>
      </c>
      <c r="T57" s="77">
        <f>SUM(T58:T78)</f>
        <v>117.24526825199032</v>
      </c>
      <c r="U57" s="77">
        <f>SUM(U58:U78)</f>
        <v>12.119401089999997</v>
      </c>
      <c r="V57" s="44">
        <f>U57/T57*100</f>
        <v>10.336793348412387</v>
      </c>
      <c r="W57" s="52"/>
    </row>
    <row r="58" spans="1:23" s="68" customFormat="1" ht="40.5" customHeight="1">
      <c r="A58" s="54" t="s">
        <v>15</v>
      </c>
      <c r="B58" s="46" t="s">
        <v>70</v>
      </c>
      <c r="C58" s="47" t="s">
        <v>145</v>
      </c>
      <c r="D58" s="48">
        <f t="shared" si="0"/>
        <v>4.1</v>
      </c>
      <c r="E58" s="48">
        <f t="shared" si="18"/>
        <v>4.1</v>
      </c>
      <c r="F58" s="48">
        <f t="shared" si="18"/>
        <v>0</v>
      </c>
      <c r="G58" s="48">
        <f t="shared" si="17"/>
        <v>0</v>
      </c>
      <c r="H58" s="48">
        <v>0</v>
      </c>
      <c r="I58" s="48">
        <v>0</v>
      </c>
      <c r="J58" s="48">
        <v>0</v>
      </c>
      <c r="K58" s="48"/>
      <c r="L58" s="48">
        <v>0</v>
      </c>
      <c r="M58" s="48">
        <v>0</v>
      </c>
      <c r="N58" s="48">
        <v>0</v>
      </c>
      <c r="O58" s="48"/>
      <c r="P58" s="48">
        <v>0</v>
      </c>
      <c r="Q58" s="48">
        <v>0</v>
      </c>
      <c r="R58" s="48">
        <v>0</v>
      </c>
      <c r="S58" s="48"/>
      <c r="T58" s="48">
        <v>4.1</v>
      </c>
      <c r="U58" s="48">
        <v>0</v>
      </c>
      <c r="V58" s="48">
        <f>U58/T58*100</f>
        <v>0</v>
      </c>
      <c r="W58" s="78" t="s">
        <v>290</v>
      </c>
    </row>
    <row r="59" spans="1:23" s="68" customFormat="1" ht="38.25" customHeight="1">
      <c r="A59" s="54" t="s">
        <v>186</v>
      </c>
      <c r="B59" s="46" t="s">
        <v>275</v>
      </c>
      <c r="C59" s="47" t="s">
        <v>145</v>
      </c>
      <c r="D59" s="48">
        <f t="shared" si="0"/>
        <v>12.9802699896158</v>
      </c>
      <c r="E59" s="48">
        <f t="shared" si="18"/>
        <v>12.9802699896158</v>
      </c>
      <c r="F59" s="48">
        <f t="shared" si="18"/>
        <v>8.276735</v>
      </c>
      <c r="G59" s="48">
        <f t="shared" si="17"/>
        <v>63.76396643999992</v>
      </c>
      <c r="H59" s="48">
        <v>0</v>
      </c>
      <c r="I59" s="48">
        <v>0</v>
      </c>
      <c r="J59" s="48">
        <v>0</v>
      </c>
      <c r="K59" s="48"/>
      <c r="L59" s="48">
        <v>0</v>
      </c>
      <c r="M59" s="48">
        <v>0</v>
      </c>
      <c r="N59" s="48">
        <v>0</v>
      </c>
      <c r="O59" s="48"/>
      <c r="P59" s="48">
        <v>0</v>
      </c>
      <c r="Q59" s="48">
        <v>0</v>
      </c>
      <c r="R59" s="48">
        <v>0</v>
      </c>
      <c r="S59" s="48"/>
      <c r="T59" s="48">
        <v>12.9802699896158</v>
      </c>
      <c r="U59" s="48">
        <v>8.276735</v>
      </c>
      <c r="V59" s="48">
        <f>U59/T59*100</f>
        <v>63.76396643999992</v>
      </c>
      <c r="W59" s="81" t="s">
        <v>291</v>
      </c>
    </row>
    <row r="60" spans="1:23" s="68" customFormat="1" ht="55.5" customHeight="1">
      <c r="A60" s="54" t="s">
        <v>187</v>
      </c>
      <c r="B60" s="46" t="s">
        <v>188</v>
      </c>
      <c r="C60" s="47" t="s">
        <v>145</v>
      </c>
      <c r="D60" s="48">
        <f t="shared" si="0"/>
        <v>24.8355832467982</v>
      </c>
      <c r="E60" s="48">
        <f t="shared" si="18"/>
        <v>24.8355832467982</v>
      </c>
      <c r="F60" s="48">
        <f t="shared" si="18"/>
        <v>0</v>
      </c>
      <c r="G60" s="48">
        <f t="shared" si="17"/>
        <v>0</v>
      </c>
      <c r="H60" s="48">
        <v>0</v>
      </c>
      <c r="I60" s="48">
        <v>0</v>
      </c>
      <c r="J60" s="48">
        <v>0</v>
      </c>
      <c r="K60" s="48"/>
      <c r="L60" s="48">
        <v>0</v>
      </c>
      <c r="M60" s="48">
        <v>0</v>
      </c>
      <c r="N60" s="48">
        <v>0</v>
      </c>
      <c r="O60" s="48"/>
      <c r="P60" s="48">
        <v>0</v>
      </c>
      <c r="Q60" s="48">
        <v>0</v>
      </c>
      <c r="R60" s="48">
        <v>0</v>
      </c>
      <c r="S60" s="48"/>
      <c r="T60" s="48">
        <v>24.8355832467982</v>
      </c>
      <c r="U60" s="48">
        <v>0</v>
      </c>
      <c r="V60" s="48">
        <f>U60/T60*100</f>
        <v>0</v>
      </c>
      <c r="W60" s="81" t="s">
        <v>261</v>
      </c>
    </row>
    <row r="61" spans="1:23" s="68" customFormat="1" ht="105" customHeight="1">
      <c r="A61" s="54" t="s">
        <v>189</v>
      </c>
      <c r="B61" s="46" t="s">
        <v>190</v>
      </c>
      <c r="C61" s="47" t="s">
        <v>145</v>
      </c>
      <c r="D61" s="48">
        <f t="shared" si="0"/>
        <v>5.475</v>
      </c>
      <c r="E61" s="48">
        <f t="shared" si="18"/>
        <v>0</v>
      </c>
      <c r="F61" s="48">
        <f t="shared" si="18"/>
        <v>0</v>
      </c>
      <c r="G61" s="48"/>
      <c r="H61" s="48">
        <v>0</v>
      </c>
      <c r="I61" s="48">
        <v>0</v>
      </c>
      <c r="J61" s="48">
        <v>0</v>
      </c>
      <c r="K61" s="48"/>
      <c r="L61" s="48">
        <v>0</v>
      </c>
      <c r="M61" s="48">
        <v>0</v>
      </c>
      <c r="N61" s="48">
        <v>0</v>
      </c>
      <c r="O61" s="48"/>
      <c r="P61" s="48">
        <v>5.475</v>
      </c>
      <c r="Q61" s="48">
        <v>0</v>
      </c>
      <c r="R61" s="48">
        <v>0</v>
      </c>
      <c r="S61" s="44"/>
      <c r="T61" s="48">
        <v>0</v>
      </c>
      <c r="U61" s="48">
        <v>0</v>
      </c>
      <c r="V61" s="48"/>
      <c r="W61" s="81" t="s">
        <v>270</v>
      </c>
    </row>
    <row r="62" spans="1:23" s="68" customFormat="1" ht="54" customHeight="1">
      <c r="A62" s="54" t="s">
        <v>191</v>
      </c>
      <c r="B62" s="46" t="s">
        <v>192</v>
      </c>
      <c r="C62" s="47" t="s">
        <v>145</v>
      </c>
      <c r="D62" s="48">
        <f aca="true" t="shared" si="19" ref="D62:D80">H62+L62+P62+T62</f>
        <v>4.045</v>
      </c>
      <c r="E62" s="48">
        <f t="shared" si="18"/>
        <v>8.2434</v>
      </c>
      <c r="F62" s="48">
        <f t="shared" si="18"/>
        <v>0</v>
      </c>
      <c r="G62" s="48"/>
      <c r="H62" s="48">
        <v>0</v>
      </c>
      <c r="I62" s="48">
        <v>0</v>
      </c>
      <c r="J62" s="48">
        <v>0</v>
      </c>
      <c r="K62" s="48"/>
      <c r="L62" s="48">
        <v>0</v>
      </c>
      <c r="M62" s="48">
        <v>0</v>
      </c>
      <c r="N62" s="48">
        <v>0</v>
      </c>
      <c r="O62" s="48"/>
      <c r="P62" s="48">
        <v>4.045</v>
      </c>
      <c r="Q62" s="48">
        <v>8.2434</v>
      </c>
      <c r="R62" s="48">
        <v>0</v>
      </c>
      <c r="S62" s="48"/>
      <c r="T62" s="48">
        <v>0</v>
      </c>
      <c r="U62" s="48">
        <v>0</v>
      </c>
      <c r="V62" s="48"/>
      <c r="W62" s="81" t="s">
        <v>247</v>
      </c>
    </row>
    <row r="63" spans="1:23" s="68" customFormat="1" ht="66" customHeight="1">
      <c r="A63" s="54" t="s">
        <v>193</v>
      </c>
      <c r="B63" s="46" t="s">
        <v>194</v>
      </c>
      <c r="C63" s="47" t="s">
        <v>145</v>
      </c>
      <c r="D63" s="48">
        <f t="shared" si="19"/>
        <v>3.45</v>
      </c>
      <c r="E63" s="48">
        <f aca="true" t="shared" si="20" ref="E63:E75">I63+M63+Q63+T63</f>
        <v>3.45</v>
      </c>
      <c r="F63" s="48">
        <f aca="true" t="shared" si="21" ref="F63:F75">J63+N63+R63+U63</f>
        <v>0.1116</v>
      </c>
      <c r="G63" s="48">
        <f aca="true" t="shared" si="22" ref="G63:G86">F63/E63*100</f>
        <v>3.234782608695652</v>
      </c>
      <c r="H63" s="48">
        <v>0</v>
      </c>
      <c r="I63" s="48">
        <v>0</v>
      </c>
      <c r="J63" s="48">
        <v>0</v>
      </c>
      <c r="K63" s="48"/>
      <c r="L63" s="48">
        <v>0</v>
      </c>
      <c r="M63" s="48">
        <v>0</v>
      </c>
      <c r="N63" s="48">
        <v>0</v>
      </c>
      <c r="O63" s="48"/>
      <c r="P63" s="48">
        <v>0</v>
      </c>
      <c r="Q63" s="48">
        <v>0</v>
      </c>
      <c r="R63" s="48">
        <v>0</v>
      </c>
      <c r="S63" s="48"/>
      <c r="T63" s="48">
        <v>3.45</v>
      </c>
      <c r="U63" s="48">
        <v>0.1116</v>
      </c>
      <c r="V63" s="48">
        <f aca="true" t="shared" si="23" ref="V63:V75">U63/T63*100</f>
        <v>3.234782608695652</v>
      </c>
      <c r="W63" s="81" t="s">
        <v>292</v>
      </c>
    </row>
    <row r="64" spans="1:23" s="68" customFormat="1" ht="65.25" customHeight="1">
      <c r="A64" s="54" t="s">
        <v>111</v>
      </c>
      <c r="B64" s="46" t="s">
        <v>112</v>
      </c>
      <c r="C64" s="47" t="s">
        <v>145</v>
      </c>
      <c r="D64" s="48">
        <f t="shared" si="19"/>
        <v>0.87</v>
      </c>
      <c r="E64" s="48">
        <f t="shared" si="20"/>
        <v>0.87</v>
      </c>
      <c r="F64" s="48">
        <f t="shared" si="21"/>
        <v>0.01760554</v>
      </c>
      <c r="G64" s="48">
        <f t="shared" si="22"/>
        <v>2.023625287356322</v>
      </c>
      <c r="H64" s="48">
        <v>0</v>
      </c>
      <c r="I64" s="48">
        <v>0</v>
      </c>
      <c r="J64" s="48">
        <v>0</v>
      </c>
      <c r="K64" s="48"/>
      <c r="L64" s="48">
        <v>0</v>
      </c>
      <c r="M64" s="48">
        <v>0</v>
      </c>
      <c r="N64" s="48">
        <v>0</v>
      </c>
      <c r="O64" s="48"/>
      <c r="P64" s="48">
        <v>0</v>
      </c>
      <c r="Q64" s="48">
        <v>0</v>
      </c>
      <c r="R64" s="48">
        <v>0</v>
      </c>
      <c r="S64" s="48"/>
      <c r="T64" s="48">
        <v>0.87</v>
      </c>
      <c r="U64" s="48">
        <v>0.01760554</v>
      </c>
      <c r="V64" s="48">
        <f t="shared" si="23"/>
        <v>2.023625287356322</v>
      </c>
      <c r="W64" s="132" t="s">
        <v>293</v>
      </c>
    </row>
    <row r="65" spans="1:23" s="68" customFormat="1" ht="32.25" customHeight="1">
      <c r="A65" s="47" t="s">
        <v>195</v>
      </c>
      <c r="B65" s="80" t="s">
        <v>196</v>
      </c>
      <c r="C65" s="47" t="s">
        <v>145</v>
      </c>
      <c r="D65" s="48">
        <f t="shared" si="19"/>
        <v>8.83736</v>
      </c>
      <c r="E65" s="48">
        <f t="shared" si="20"/>
        <v>8.83736</v>
      </c>
      <c r="F65" s="48">
        <f t="shared" si="21"/>
        <v>0.33260638</v>
      </c>
      <c r="G65" s="48">
        <f t="shared" si="22"/>
        <v>3.7636395937248226</v>
      </c>
      <c r="H65" s="48">
        <v>0</v>
      </c>
      <c r="I65" s="48">
        <v>0</v>
      </c>
      <c r="J65" s="48">
        <v>0</v>
      </c>
      <c r="K65" s="48"/>
      <c r="L65" s="48">
        <v>0</v>
      </c>
      <c r="M65" s="48">
        <v>0</v>
      </c>
      <c r="N65" s="48">
        <v>0</v>
      </c>
      <c r="O65" s="48"/>
      <c r="P65" s="48">
        <v>0</v>
      </c>
      <c r="Q65" s="48">
        <v>0</v>
      </c>
      <c r="R65" s="48">
        <v>0</v>
      </c>
      <c r="S65" s="48"/>
      <c r="T65" s="48">
        <v>8.83736</v>
      </c>
      <c r="U65" s="48">
        <v>0.33260638</v>
      </c>
      <c r="V65" s="48">
        <f t="shared" si="23"/>
        <v>3.7636395937248226</v>
      </c>
      <c r="W65" s="135" t="s">
        <v>262</v>
      </c>
    </row>
    <row r="66" spans="1:23" s="68" customFormat="1" ht="34.5" customHeight="1">
      <c r="A66" s="47" t="s">
        <v>197</v>
      </c>
      <c r="B66" s="80" t="s">
        <v>198</v>
      </c>
      <c r="C66" s="47" t="s">
        <v>145</v>
      </c>
      <c r="D66" s="48">
        <f t="shared" si="19"/>
        <v>5.607</v>
      </c>
      <c r="E66" s="48">
        <f t="shared" si="20"/>
        <v>5.607</v>
      </c>
      <c r="F66" s="48">
        <f t="shared" si="21"/>
        <v>0.30381016</v>
      </c>
      <c r="G66" s="48">
        <f t="shared" si="22"/>
        <v>5.418408418048867</v>
      </c>
      <c r="H66" s="48">
        <v>0</v>
      </c>
      <c r="I66" s="48">
        <v>0</v>
      </c>
      <c r="J66" s="48">
        <v>0</v>
      </c>
      <c r="K66" s="48"/>
      <c r="L66" s="48">
        <v>0</v>
      </c>
      <c r="M66" s="48">
        <v>0</v>
      </c>
      <c r="N66" s="48">
        <v>0</v>
      </c>
      <c r="O66" s="48"/>
      <c r="P66" s="48">
        <v>0</v>
      </c>
      <c r="Q66" s="48">
        <v>0</v>
      </c>
      <c r="R66" s="48">
        <v>0</v>
      </c>
      <c r="S66" s="48"/>
      <c r="T66" s="48">
        <v>5.607</v>
      </c>
      <c r="U66" s="48">
        <v>0.30381016</v>
      </c>
      <c r="V66" s="48">
        <f t="shared" si="23"/>
        <v>5.418408418048867</v>
      </c>
      <c r="W66" s="136"/>
    </row>
    <row r="67" spans="1:23" s="68" customFormat="1" ht="54" customHeight="1">
      <c r="A67" s="47" t="s">
        <v>199</v>
      </c>
      <c r="B67" s="80" t="s">
        <v>200</v>
      </c>
      <c r="C67" s="47" t="s">
        <v>145</v>
      </c>
      <c r="D67" s="48">
        <f t="shared" si="19"/>
        <v>1.761</v>
      </c>
      <c r="E67" s="48">
        <f t="shared" si="20"/>
        <v>1.761</v>
      </c>
      <c r="F67" s="48">
        <f t="shared" si="21"/>
        <v>0</v>
      </c>
      <c r="G67" s="48">
        <f t="shared" si="22"/>
        <v>0</v>
      </c>
      <c r="H67" s="48">
        <v>0</v>
      </c>
      <c r="I67" s="48">
        <v>0</v>
      </c>
      <c r="J67" s="48">
        <v>0</v>
      </c>
      <c r="K67" s="48"/>
      <c r="L67" s="48">
        <v>0</v>
      </c>
      <c r="M67" s="48">
        <v>0</v>
      </c>
      <c r="N67" s="48">
        <v>0</v>
      </c>
      <c r="O67" s="48"/>
      <c r="P67" s="48">
        <v>0</v>
      </c>
      <c r="Q67" s="48">
        <v>0</v>
      </c>
      <c r="R67" s="48">
        <v>0</v>
      </c>
      <c r="S67" s="48"/>
      <c r="T67" s="48">
        <v>1.761</v>
      </c>
      <c r="U67" s="48">
        <v>0</v>
      </c>
      <c r="V67" s="48">
        <f t="shared" si="23"/>
        <v>0</v>
      </c>
      <c r="W67" s="79" t="s">
        <v>294</v>
      </c>
    </row>
    <row r="68" spans="1:23" s="68" customFormat="1" ht="30" customHeight="1">
      <c r="A68" s="47" t="s">
        <v>201</v>
      </c>
      <c r="B68" s="80" t="s">
        <v>202</v>
      </c>
      <c r="C68" s="47" t="s">
        <v>145</v>
      </c>
      <c r="D68" s="48">
        <f t="shared" si="19"/>
        <v>0.8</v>
      </c>
      <c r="E68" s="48">
        <f t="shared" si="20"/>
        <v>0.8</v>
      </c>
      <c r="F68" s="48">
        <f t="shared" si="21"/>
        <v>0</v>
      </c>
      <c r="G68" s="48">
        <f t="shared" si="22"/>
        <v>0</v>
      </c>
      <c r="H68" s="48">
        <v>0</v>
      </c>
      <c r="I68" s="48">
        <v>0</v>
      </c>
      <c r="J68" s="48">
        <v>0</v>
      </c>
      <c r="K68" s="48"/>
      <c r="L68" s="48">
        <v>0</v>
      </c>
      <c r="M68" s="48">
        <v>0</v>
      </c>
      <c r="N68" s="48">
        <v>0</v>
      </c>
      <c r="O68" s="48"/>
      <c r="P68" s="48">
        <v>0</v>
      </c>
      <c r="Q68" s="48">
        <v>0</v>
      </c>
      <c r="R68" s="48">
        <v>0</v>
      </c>
      <c r="S68" s="48"/>
      <c r="T68" s="48">
        <v>0.8</v>
      </c>
      <c r="U68" s="48">
        <v>0</v>
      </c>
      <c r="V68" s="48">
        <f t="shared" si="23"/>
        <v>0</v>
      </c>
      <c r="W68" s="79" t="s">
        <v>294</v>
      </c>
    </row>
    <row r="69" spans="1:23" s="68" customFormat="1" ht="51.75" customHeight="1">
      <c r="A69" s="47" t="s">
        <v>203</v>
      </c>
      <c r="B69" s="80" t="s">
        <v>204</v>
      </c>
      <c r="C69" s="47" t="s">
        <v>145</v>
      </c>
      <c r="D69" s="48">
        <f t="shared" si="19"/>
        <v>1.7585</v>
      </c>
      <c r="E69" s="48">
        <f t="shared" si="20"/>
        <v>1.7585</v>
      </c>
      <c r="F69" s="48">
        <f t="shared" si="21"/>
        <v>0</v>
      </c>
      <c r="G69" s="48">
        <f t="shared" si="22"/>
        <v>0</v>
      </c>
      <c r="H69" s="48">
        <v>0</v>
      </c>
      <c r="I69" s="48">
        <v>0</v>
      </c>
      <c r="J69" s="48">
        <v>0</v>
      </c>
      <c r="K69" s="48"/>
      <c r="L69" s="48">
        <v>0</v>
      </c>
      <c r="M69" s="48">
        <v>0</v>
      </c>
      <c r="N69" s="48">
        <v>0</v>
      </c>
      <c r="O69" s="48"/>
      <c r="P69" s="48">
        <v>0</v>
      </c>
      <c r="Q69" s="48">
        <v>0</v>
      </c>
      <c r="R69" s="48">
        <v>0</v>
      </c>
      <c r="S69" s="48"/>
      <c r="T69" s="48">
        <v>1.7585</v>
      </c>
      <c r="U69" s="48">
        <v>0</v>
      </c>
      <c r="V69" s="48">
        <f t="shared" si="23"/>
        <v>0</v>
      </c>
      <c r="W69" s="132" t="s">
        <v>263</v>
      </c>
    </row>
    <row r="70" spans="1:23" s="68" customFormat="1" ht="43.5" customHeight="1">
      <c r="A70" s="47" t="s">
        <v>105</v>
      </c>
      <c r="B70" s="80" t="s">
        <v>106</v>
      </c>
      <c r="C70" s="47" t="s">
        <v>145</v>
      </c>
      <c r="D70" s="48">
        <f t="shared" si="19"/>
        <v>2</v>
      </c>
      <c r="E70" s="48">
        <f t="shared" si="20"/>
        <v>2</v>
      </c>
      <c r="F70" s="48">
        <f t="shared" si="21"/>
        <v>1.3067796699999998</v>
      </c>
      <c r="G70" s="48">
        <f t="shared" si="22"/>
        <v>65.3389835</v>
      </c>
      <c r="H70" s="48">
        <v>0</v>
      </c>
      <c r="I70" s="48">
        <v>0</v>
      </c>
      <c r="J70" s="48">
        <v>0</v>
      </c>
      <c r="K70" s="48"/>
      <c r="L70" s="48">
        <v>0</v>
      </c>
      <c r="M70" s="48">
        <v>0</v>
      </c>
      <c r="N70" s="48">
        <v>0</v>
      </c>
      <c r="O70" s="48"/>
      <c r="P70" s="48">
        <v>0</v>
      </c>
      <c r="Q70" s="48">
        <v>0</v>
      </c>
      <c r="R70" s="48">
        <v>0</v>
      </c>
      <c r="S70" s="48"/>
      <c r="T70" s="48">
        <v>2</v>
      </c>
      <c r="U70" s="48">
        <v>1.3067796699999998</v>
      </c>
      <c r="V70" s="48">
        <f t="shared" si="23"/>
        <v>65.3389835</v>
      </c>
      <c r="W70" s="132" t="s">
        <v>264</v>
      </c>
    </row>
    <row r="71" spans="1:23" s="68" customFormat="1" ht="26.25" customHeight="1">
      <c r="A71" s="47" t="s">
        <v>205</v>
      </c>
      <c r="B71" s="80" t="s">
        <v>206</v>
      </c>
      <c r="C71" s="47" t="s">
        <v>145</v>
      </c>
      <c r="D71" s="48">
        <f t="shared" si="19"/>
        <v>4.037</v>
      </c>
      <c r="E71" s="48">
        <f t="shared" si="20"/>
        <v>4.037</v>
      </c>
      <c r="F71" s="48">
        <f t="shared" si="21"/>
        <v>0</v>
      </c>
      <c r="G71" s="48">
        <f t="shared" si="22"/>
        <v>0</v>
      </c>
      <c r="H71" s="48">
        <v>0</v>
      </c>
      <c r="I71" s="48">
        <v>0</v>
      </c>
      <c r="J71" s="48">
        <v>0</v>
      </c>
      <c r="K71" s="48"/>
      <c r="L71" s="48">
        <v>0</v>
      </c>
      <c r="M71" s="48">
        <v>0</v>
      </c>
      <c r="N71" s="48">
        <v>0</v>
      </c>
      <c r="O71" s="48"/>
      <c r="P71" s="48">
        <v>0</v>
      </c>
      <c r="Q71" s="48">
        <v>0</v>
      </c>
      <c r="R71" s="48">
        <v>0</v>
      </c>
      <c r="S71" s="48"/>
      <c r="T71" s="48">
        <v>4.037</v>
      </c>
      <c r="U71" s="48">
        <v>0</v>
      </c>
      <c r="V71" s="48">
        <f t="shared" si="23"/>
        <v>0</v>
      </c>
      <c r="W71" s="137" t="s">
        <v>265</v>
      </c>
    </row>
    <row r="72" spans="1:23" s="68" customFormat="1" ht="14.25" customHeight="1">
      <c r="A72" s="47" t="s">
        <v>207</v>
      </c>
      <c r="B72" s="80" t="s">
        <v>208</v>
      </c>
      <c r="C72" s="47" t="s">
        <v>145</v>
      </c>
      <c r="D72" s="48">
        <f t="shared" si="19"/>
        <v>4.52511</v>
      </c>
      <c r="E72" s="48">
        <f t="shared" si="20"/>
        <v>4.52511</v>
      </c>
      <c r="F72" s="48">
        <f t="shared" si="21"/>
        <v>0</v>
      </c>
      <c r="G72" s="48">
        <f t="shared" si="22"/>
        <v>0</v>
      </c>
      <c r="H72" s="48">
        <v>0</v>
      </c>
      <c r="I72" s="48">
        <v>0</v>
      </c>
      <c r="J72" s="48">
        <v>0</v>
      </c>
      <c r="K72" s="48"/>
      <c r="L72" s="48">
        <v>0</v>
      </c>
      <c r="M72" s="48">
        <v>0</v>
      </c>
      <c r="N72" s="48">
        <v>0</v>
      </c>
      <c r="O72" s="48"/>
      <c r="P72" s="48">
        <v>0</v>
      </c>
      <c r="Q72" s="48">
        <v>0</v>
      </c>
      <c r="R72" s="48">
        <v>0</v>
      </c>
      <c r="S72" s="48"/>
      <c r="T72" s="48">
        <v>4.52511</v>
      </c>
      <c r="U72" s="48">
        <v>0</v>
      </c>
      <c r="V72" s="48">
        <f t="shared" si="23"/>
        <v>0</v>
      </c>
      <c r="W72" s="138"/>
    </row>
    <row r="73" spans="1:23" s="68" customFormat="1" ht="24" customHeight="1">
      <c r="A73" s="47" t="s">
        <v>209</v>
      </c>
      <c r="B73" s="80" t="s">
        <v>210</v>
      </c>
      <c r="C73" s="47" t="s">
        <v>145</v>
      </c>
      <c r="D73" s="48">
        <f t="shared" si="19"/>
        <v>4.10306</v>
      </c>
      <c r="E73" s="48">
        <f t="shared" si="20"/>
        <v>4.10306</v>
      </c>
      <c r="F73" s="48">
        <f t="shared" si="21"/>
        <v>0</v>
      </c>
      <c r="G73" s="48">
        <f t="shared" si="22"/>
        <v>0</v>
      </c>
      <c r="H73" s="48">
        <v>0</v>
      </c>
      <c r="I73" s="48">
        <v>0</v>
      </c>
      <c r="J73" s="48">
        <v>0</v>
      </c>
      <c r="K73" s="48"/>
      <c r="L73" s="48">
        <v>0</v>
      </c>
      <c r="M73" s="48">
        <v>0</v>
      </c>
      <c r="N73" s="48">
        <v>0</v>
      </c>
      <c r="O73" s="48"/>
      <c r="P73" s="48">
        <v>0</v>
      </c>
      <c r="Q73" s="48">
        <v>0</v>
      </c>
      <c r="R73" s="48">
        <v>0</v>
      </c>
      <c r="S73" s="48"/>
      <c r="T73" s="48">
        <v>4.10306</v>
      </c>
      <c r="U73" s="48">
        <v>0</v>
      </c>
      <c r="V73" s="48">
        <f t="shared" si="23"/>
        <v>0</v>
      </c>
      <c r="W73" s="138"/>
    </row>
    <row r="74" spans="1:23" s="68" customFormat="1" ht="15.75" customHeight="1">
      <c r="A74" s="47" t="s">
        <v>211</v>
      </c>
      <c r="B74" s="80" t="s">
        <v>212</v>
      </c>
      <c r="C74" s="47" t="s">
        <v>145</v>
      </c>
      <c r="D74" s="48">
        <f t="shared" si="19"/>
        <v>5.27379</v>
      </c>
      <c r="E74" s="48">
        <f t="shared" si="20"/>
        <v>5.27379</v>
      </c>
      <c r="F74" s="48">
        <f t="shared" si="21"/>
        <v>0</v>
      </c>
      <c r="G74" s="48">
        <f t="shared" si="22"/>
        <v>0</v>
      </c>
      <c r="H74" s="48">
        <v>0</v>
      </c>
      <c r="I74" s="48">
        <v>0</v>
      </c>
      <c r="J74" s="48">
        <v>0</v>
      </c>
      <c r="K74" s="48"/>
      <c r="L74" s="48">
        <v>0</v>
      </c>
      <c r="M74" s="48">
        <v>0</v>
      </c>
      <c r="N74" s="48">
        <v>0</v>
      </c>
      <c r="O74" s="48"/>
      <c r="P74" s="48">
        <v>0</v>
      </c>
      <c r="Q74" s="48">
        <v>0</v>
      </c>
      <c r="R74" s="48">
        <v>0</v>
      </c>
      <c r="S74" s="48"/>
      <c r="T74" s="48">
        <v>5.27379</v>
      </c>
      <c r="U74" s="48">
        <v>0</v>
      </c>
      <c r="V74" s="48">
        <f t="shared" si="23"/>
        <v>0</v>
      </c>
      <c r="W74" s="139"/>
    </row>
    <row r="75" spans="1:23" s="68" customFormat="1" ht="53.25" customHeight="1">
      <c r="A75" s="47" t="s">
        <v>213</v>
      </c>
      <c r="B75" s="81" t="s">
        <v>214</v>
      </c>
      <c r="C75" s="47" t="s">
        <v>145</v>
      </c>
      <c r="D75" s="48">
        <f t="shared" si="19"/>
        <v>0.527</v>
      </c>
      <c r="E75" s="48">
        <f t="shared" si="20"/>
        <v>0.527</v>
      </c>
      <c r="F75" s="48">
        <f t="shared" si="21"/>
        <v>0</v>
      </c>
      <c r="G75" s="48">
        <f t="shared" si="22"/>
        <v>0</v>
      </c>
      <c r="H75" s="48">
        <v>0</v>
      </c>
      <c r="I75" s="48">
        <v>0</v>
      </c>
      <c r="J75" s="48">
        <v>0</v>
      </c>
      <c r="K75" s="48"/>
      <c r="L75" s="48">
        <v>0</v>
      </c>
      <c r="M75" s="48">
        <v>0</v>
      </c>
      <c r="N75" s="48">
        <v>0</v>
      </c>
      <c r="O75" s="48"/>
      <c r="P75" s="48">
        <v>0</v>
      </c>
      <c r="Q75" s="48">
        <v>0</v>
      </c>
      <c r="R75" s="48">
        <v>0</v>
      </c>
      <c r="S75" s="48"/>
      <c r="T75" s="48">
        <v>0.527</v>
      </c>
      <c r="U75" s="48"/>
      <c r="V75" s="48">
        <f t="shared" si="23"/>
        <v>0</v>
      </c>
      <c r="W75" s="79" t="s">
        <v>294</v>
      </c>
    </row>
    <row r="76" spans="1:23" s="68" customFormat="1" ht="141.75" customHeight="1">
      <c r="A76" s="47" t="s">
        <v>215</v>
      </c>
      <c r="B76" s="81" t="s">
        <v>216</v>
      </c>
      <c r="C76" s="47" t="s">
        <v>145</v>
      </c>
      <c r="D76" s="48">
        <f t="shared" si="19"/>
        <v>30.5295950155763</v>
      </c>
      <c r="E76" s="48">
        <f aca="true" t="shared" si="24" ref="E76:E88">I76+M76+Q76+T76</f>
        <v>30.5295950155763</v>
      </c>
      <c r="F76" s="48">
        <f aca="true" t="shared" si="25" ref="F76:F88">J76+N76+R76+U76</f>
        <v>0.5279609099999998</v>
      </c>
      <c r="G76" s="48">
        <f t="shared" si="22"/>
        <v>1.7293413480612252</v>
      </c>
      <c r="H76" s="48">
        <v>0</v>
      </c>
      <c r="I76" s="48">
        <v>0</v>
      </c>
      <c r="J76" s="48">
        <v>0</v>
      </c>
      <c r="K76" s="48"/>
      <c r="L76" s="48">
        <v>0</v>
      </c>
      <c r="M76" s="48">
        <v>0</v>
      </c>
      <c r="N76" s="48">
        <v>0</v>
      </c>
      <c r="O76" s="48"/>
      <c r="P76" s="48">
        <v>0</v>
      </c>
      <c r="Q76" s="48">
        <v>0</v>
      </c>
      <c r="R76" s="48">
        <v>0</v>
      </c>
      <c r="S76" s="48"/>
      <c r="T76" s="48">
        <v>30.5295950155763</v>
      </c>
      <c r="U76" s="48">
        <v>0.5279609099999998</v>
      </c>
      <c r="V76" s="48">
        <f>U76/T76*100</f>
        <v>1.7293413480612252</v>
      </c>
      <c r="W76" s="133" t="s">
        <v>266</v>
      </c>
    </row>
    <row r="77" spans="1:23" s="68" customFormat="1" ht="52.5" customHeight="1">
      <c r="A77" s="47" t="s">
        <v>107</v>
      </c>
      <c r="B77" s="81" t="s">
        <v>108</v>
      </c>
      <c r="C77" s="47" t="s">
        <v>145</v>
      </c>
      <c r="D77" s="48">
        <f t="shared" si="19"/>
        <v>0.5</v>
      </c>
      <c r="E77" s="48">
        <f t="shared" si="24"/>
        <v>0.5</v>
      </c>
      <c r="F77" s="48">
        <f t="shared" si="25"/>
        <v>1.23713909</v>
      </c>
      <c r="G77" s="48">
        <f t="shared" si="22"/>
        <v>247.42781800000003</v>
      </c>
      <c r="H77" s="48">
        <v>0</v>
      </c>
      <c r="I77" s="48">
        <v>0</v>
      </c>
      <c r="J77" s="48">
        <v>0</v>
      </c>
      <c r="K77" s="48"/>
      <c r="L77" s="48">
        <v>0</v>
      </c>
      <c r="M77" s="48">
        <v>0</v>
      </c>
      <c r="N77" s="48">
        <v>0</v>
      </c>
      <c r="O77" s="48"/>
      <c r="P77" s="48">
        <v>0</v>
      </c>
      <c r="Q77" s="48">
        <v>0</v>
      </c>
      <c r="R77" s="48">
        <v>0</v>
      </c>
      <c r="S77" s="48"/>
      <c r="T77" s="48">
        <v>0.5</v>
      </c>
      <c r="U77" s="48">
        <v>1.23713909</v>
      </c>
      <c r="V77" s="48">
        <f>U77/T77*100</f>
        <v>247.42781800000003</v>
      </c>
      <c r="W77" s="133" t="s">
        <v>267</v>
      </c>
    </row>
    <row r="78" spans="1:23" s="68" customFormat="1" ht="41.25" customHeight="1">
      <c r="A78" s="47" t="s">
        <v>109</v>
      </c>
      <c r="B78" s="81" t="s">
        <v>110</v>
      </c>
      <c r="C78" s="47" t="s">
        <v>145</v>
      </c>
      <c r="D78" s="48">
        <f t="shared" si="19"/>
        <v>0.75</v>
      </c>
      <c r="E78" s="48">
        <f t="shared" si="24"/>
        <v>0.75</v>
      </c>
      <c r="F78" s="48">
        <f t="shared" si="25"/>
        <v>0.00516434</v>
      </c>
      <c r="G78" s="48">
        <f t="shared" si="22"/>
        <v>0.6885786666666667</v>
      </c>
      <c r="H78" s="48">
        <v>0</v>
      </c>
      <c r="I78" s="48">
        <v>0</v>
      </c>
      <c r="J78" s="48">
        <v>0</v>
      </c>
      <c r="K78" s="48"/>
      <c r="L78" s="48">
        <v>0</v>
      </c>
      <c r="M78" s="48">
        <v>0</v>
      </c>
      <c r="N78" s="48">
        <v>0</v>
      </c>
      <c r="O78" s="48"/>
      <c r="P78" s="48">
        <v>0</v>
      </c>
      <c r="Q78" s="48">
        <v>0</v>
      </c>
      <c r="R78" s="48">
        <v>0</v>
      </c>
      <c r="S78" s="48"/>
      <c r="T78" s="48">
        <v>0.75</v>
      </c>
      <c r="U78" s="48">
        <v>0.00516434</v>
      </c>
      <c r="V78" s="48">
        <f>U78/T78*100</f>
        <v>0.6885786666666667</v>
      </c>
      <c r="W78" s="81" t="s">
        <v>268</v>
      </c>
    </row>
    <row r="79" spans="1:23" s="68" customFormat="1" ht="20.25" customHeight="1">
      <c r="A79" s="50" t="s">
        <v>16</v>
      </c>
      <c r="B79" s="60" t="s">
        <v>4</v>
      </c>
      <c r="C79" s="82"/>
      <c r="D79" s="43">
        <f t="shared" si="19"/>
        <v>5.5</v>
      </c>
      <c r="E79" s="43">
        <f t="shared" si="24"/>
        <v>12.4437</v>
      </c>
      <c r="F79" s="43">
        <f t="shared" si="25"/>
        <v>0</v>
      </c>
      <c r="G79" s="44"/>
      <c r="H79" s="83">
        <f>SUM(H80:H81)</f>
        <v>0</v>
      </c>
      <c r="I79" s="83">
        <f>SUM(I80:I81)</f>
        <v>0</v>
      </c>
      <c r="J79" s="83">
        <f>SUM(J80:J81)</f>
        <v>0</v>
      </c>
      <c r="K79" s="44">
        <v>0</v>
      </c>
      <c r="L79" s="83">
        <f>SUM(L80:L81)</f>
        <v>0</v>
      </c>
      <c r="M79" s="83">
        <f>SUM(M80:M81)</f>
        <v>0</v>
      </c>
      <c r="N79" s="83">
        <f>SUM(N80:N81)</f>
        <v>0</v>
      </c>
      <c r="O79" s="44">
        <v>0</v>
      </c>
      <c r="P79" s="83">
        <f>SUM(P80:P81)</f>
        <v>5.5</v>
      </c>
      <c r="Q79" s="83">
        <f>SUM(Q80:Q81)</f>
        <v>12.4437</v>
      </c>
      <c r="R79" s="83">
        <f>SUM(R80:R81)</f>
        <v>0</v>
      </c>
      <c r="S79" s="44">
        <v>0</v>
      </c>
      <c r="T79" s="83">
        <f>SUM(T80:T81)</f>
        <v>0</v>
      </c>
      <c r="U79" s="83">
        <f>SUM(U80:U81)</f>
        <v>0</v>
      </c>
      <c r="V79" s="44"/>
      <c r="W79" s="52"/>
    </row>
    <row r="80" spans="1:23" s="53" customFormat="1" ht="52.5" customHeight="1">
      <c r="A80" s="54" t="s">
        <v>113</v>
      </c>
      <c r="B80" s="46" t="s">
        <v>217</v>
      </c>
      <c r="C80" s="47" t="s">
        <v>145</v>
      </c>
      <c r="D80" s="48">
        <f t="shared" si="19"/>
        <v>1.5</v>
      </c>
      <c r="E80" s="48">
        <f t="shared" si="24"/>
        <v>0</v>
      </c>
      <c r="F80" s="48">
        <f t="shared" si="25"/>
        <v>0</v>
      </c>
      <c r="G80" s="48"/>
      <c r="H80" s="84">
        <v>0</v>
      </c>
      <c r="I80" s="48">
        <v>0</v>
      </c>
      <c r="J80" s="48">
        <v>0</v>
      </c>
      <c r="K80" s="48"/>
      <c r="L80" s="48">
        <v>0</v>
      </c>
      <c r="M80" s="48">
        <v>0</v>
      </c>
      <c r="N80" s="48">
        <v>0</v>
      </c>
      <c r="O80" s="48"/>
      <c r="P80" s="48">
        <v>1.5</v>
      </c>
      <c r="Q80" s="48">
        <v>0</v>
      </c>
      <c r="R80" s="48">
        <v>0</v>
      </c>
      <c r="S80" s="48"/>
      <c r="T80" s="48">
        <v>0</v>
      </c>
      <c r="U80" s="48">
        <v>0</v>
      </c>
      <c r="V80" s="48"/>
      <c r="W80" s="81" t="s">
        <v>248</v>
      </c>
    </row>
    <row r="81" spans="1:23" s="53" customFormat="1" ht="42" customHeight="1">
      <c r="A81" s="54" t="s">
        <v>218</v>
      </c>
      <c r="B81" s="46" t="s">
        <v>219</v>
      </c>
      <c r="C81" s="47" t="s">
        <v>145</v>
      </c>
      <c r="D81" s="48">
        <f aca="true" t="shared" si="26" ref="D81:D96">H81+L81+P81+T81</f>
        <v>4</v>
      </c>
      <c r="E81" s="48">
        <f t="shared" si="24"/>
        <v>12.4437</v>
      </c>
      <c r="F81" s="48">
        <f t="shared" si="25"/>
        <v>0</v>
      </c>
      <c r="G81" s="48"/>
      <c r="H81" s="84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4</v>
      </c>
      <c r="Q81" s="48">
        <v>12.4437</v>
      </c>
      <c r="R81" s="48">
        <v>0</v>
      </c>
      <c r="S81" s="48">
        <f>R81/Q81*100</f>
        <v>0</v>
      </c>
      <c r="T81" s="48">
        <v>0</v>
      </c>
      <c r="U81" s="48">
        <v>0</v>
      </c>
      <c r="V81" s="48"/>
      <c r="W81" s="117" t="s">
        <v>295</v>
      </c>
    </row>
    <row r="82" spans="1:23" s="87" customFormat="1" ht="15" customHeight="1">
      <c r="A82" s="50" t="s">
        <v>17</v>
      </c>
      <c r="B82" s="51" t="s">
        <v>31</v>
      </c>
      <c r="C82" s="85"/>
      <c r="D82" s="43">
        <f>H82+L82+P82+T82</f>
        <v>13.7</v>
      </c>
      <c r="E82" s="43">
        <f t="shared" si="24"/>
        <v>13.799999999999999</v>
      </c>
      <c r="F82" s="43">
        <f t="shared" si="25"/>
        <v>42.982785</v>
      </c>
      <c r="G82" s="44">
        <f t="shared" si="22"/>
        <v>311.4694565217392</v>
      </c>
      <c r="H82" s="86">
        <f>H86+H88+H83</f>
        <v>0</v>
      </c>
      <c r="I82" s="86">
        <f>I86+I88+I83</f>
        <v>0</v>
      </c>
      <c r="J82" s="86">
        <f>J86+J88+J83</f>
        <v>0</v>
      </c>
      <c r="K82" s="44">
        <v>0</v>
      </c>
      <c r="L82" s="86">
        <f>L86+L88+L83</f>
        <v>0</v>
      </c>
      <c r="M82" s="86">
        <f>M86+M88+M83</f>
        <v>0</v>
      </c>
      <c r="N82" s="86">
        <f>N86+N88+N83</f>
        <v>0</v>
      </c>
      <c r="O82" s="44">
        <v>0</v>
      </c>
      <c r="P82" s="86">
        <f>P86+P88+P83</f>
        <v>12</v>
      </c>
      <c r="Q82" s="86">
        <f>Q86+Q88+Q83</f>
        <v>12.1</v>
      </c>
      <c r="R82" s="86">
        <f>R86+R88+R83</f>
        <v>0</v>
      </c>
      <c r="S82" s="44">
        <v>0</v>
      </c>
      <c r="T82" s="86">
        <f>T86+T88+T83</f>
        <v>1.7</v>
      </c>
      <c r="U82" s="86">
        <f>U86+U88+U83</f>
        <v>42.982785</v>
      </c>
      <c r="V82" s="44">
        <f aca="true" t="shared" si="27" ref="V82:V87">U82/T82*100</f>
        <v>2528.399117647059</v>
      </c>
      <c r="W82" s="52"/>
    </row>
    <row r="83" spans="1:23" s="91" customFormat="1" ht="42.75" customHeight="1">
      <c r="A83" s="50" t="s">
        <v>220</v>
      </c>
      <c r="B83" s="88" t="s">
        <v>221</v>
      </c>
      <c r="C83" s="89"/>
      <c r="D83" s="43">
        <f>H83+L83+P83+T83</f>
        <v>1.2</v>
      </c>
      <c r="E83" s="43">
        <f aca="true" t="shared" si="28" ref="E83:F85">I83+M83+Q83+T83</f>
        <v>1.2</v>
      </c>
      <c r="F83" s="43">
        <f t="shared" si="28"/>
        <v>0</v>
      </c>
      <c r="G83" s="44">
        <f t="shared" si="22"/>
        <v>0</v>
      </c>
      <c r="H83" s="83">
        <f>SUM(H84:H85)</f>
        <v>0</v>
      </c>
      <c r="I83" s="83">
        <f>SUM(I84:I85)</f>
        <v>0</v>
      </c>
      <c r="J83" s="83">
        <f>SUM(J84:J85)</f>
        <v>0</v>
      </c>
      <c r="K83" s="44">
        <v>0</v>
      </c>
      <c r="L83" s="83">
        <f>SUM(L84:L85)</f>
        <v>0</v>
      </c>
      <c r="M83" s="83">
        <f>SUM(M84:M85)</f>
        <v>0</v>
      </c>
      <c r="N83" s="83">
        <f>SUM(N84:N85)</f>
        <v>0</v>
      </c>
      <c r="O83" s="44">
        <v>0</v>
      </c>
      <c r="P83" s="83">
        <f>SUM(P84:P85)</f>
        <v>0</v>
      </c>
      <c r="Q83" s="83">
        <f>SUM(Q84:Q85)</f>
        <v>0</v>
      </c>
      <c r="R83" s="83">
        <f>SUM(R84:R85)</f>
        <v>0</v>
      </c>
      <c r="S83" s="44">
        <v>0</v>
      </c>
      <c r="T83" s="83">
        <f>SUM(T84:T85)</f>
        <v>1.2</v>
      </c>
      <c r="U83" s="83">
        <f>SUM(U84:U85)</f>
        <v>0</v>
      </c>
      <c r="V83" s="44">
        <f t="shared" si="27"/>
        <v>0</v>
      </c>
      <c r="W83" s="90"/>
    </row>
    <row r="84" spans="1:23" s="68" customFormat="1" ht="29.25" customHeight="1">
      <c r="A84" s="54"/>
      <c r="B84" s="46" t="s">
        <v>222</v>
      </c>
      <c r="C84" s="47" t="s">
        <v>145</v>
      </c>
      <c r="D84" s="48">
        <f>H84+L84+P84+T84</f>
        <v>1</v>
      </c>
      <c r="E84" s="48">
        <f t="shared" si="28"/>
        <v>1</v>
      </c>
      <c r="F84" s="48">
        <f t="shared" si="28"/>
        <v>0</v>
      </c>
      <c r="G84" s="67">
        <f t="shared" si="22"/>
        <v>0</v>
      </c>
      <c r="H84" s="84">
        <v>0</v>
      </c>
      <c r="I84" s="48">
        <v>0</v>
      </c>
      <c r="J84" s="48">
        <v>0</v>
      </c>
      <c r="K84" s="48"/>
      <c r="L84" s="84">
        <v>0</v>
      </c>
      <c r="M84" s="48">
        <v>0</v>
      </c>
      <c r="N84" s="48">
        <v>0</v>
      </c>
      <c r="O84" s="48"/>
      <c r="P84" s="84">
        <v>0</v>
      </c>
      <c r="Q84" s="48">
        <v>0</v>
      </c>
      <c r="R84" s="48">
        <v>0</v>
      </c>
      <c r="S84" s="48"/>
      <c r="T84" s="84">
        <v>1</v>
      </c>
      <c r="U84" s="48">
        <v>0</v>
      </c>
      <c r="V84" s="48">
        <f t="shared" si="27"/>
        <v>0</v>
      </c>
      <c r="W84" s="81" t="s">
        <v>248</v>
      </c>
    </row>
    <row r="85" spans="1:23" s="68" customFormat="1" ht="42.75" customHeight="1">
      <c r="A85" s="54"/>
      <c r="B85" s="46" t="s">
        <v>223</v>
      </c>
      <c r="C85" s="47" t="s">
        <v>145</v>
      </c>
      <c r="D85" s="48">
        <f>H85+L85+P85+T85</f>
        <v>0.2</v>
      </c>
      <c r="E85" s="48">
        <f t="shared" si="28"/>
        <v>0.2</v>
      </c>
      <c r="F85" s="48">
        <f t="shared" si="28"/>
        <v>0</v>
      </c>
      <c r="G85" s="48">
        <f>F85/E85*100</f>
        <v>0</v>
      </c>
      <c r="H85" s="84">
        <v>0</v>
      </c>
      <c r="I85" s="48">
        <v>0</v>
      </c>
      <c r="J85" s="48">
        <v>0</v>
      </c>
      <c r="K85" s="48"/>
      <c r="L85" s="48">
        <v>0</v>
      </c>
      <c r="M85" s="48">
        <v>0</v>
      </c>
      <c r="N85" s="48">
        <v>0</v>
      </c>
      <c r="O85" s="48"/>
      <c r="P85" s="48">
        <v>0</v>
      </c>
      <c r="Q85" s="48">
        <v>0</v>
      </c>
      <c r="R85" s="48">
        <v>0</v>
      </c>
      <c r="S85" s="48"/>
      <c r="T85" s="84">
        <v>0.2</v>
      </c>
      <c r="U85" s="48">
        <v>0</v>
      </c>
      <c r="V85" s="48">
        <f t="shared" si="27"/>
        <v>0</v>
      </c>
      <c r="W85" s="81" t="s">
        <v>248</v>
      </c>
    </row>
    <row r="86" spans="1:23" s="91" customFormat="1" ht="42.75" customHeight="1">
      <c r="A86" s="50" t="s">
        <v>114</v>
      </c>
      <c r="B86" s="88" t="s">
        <v>115</v>
      </c>
      <c r="C86" s="89"/>
      <c r="D86" s="43">
        <f t="shared" si="26"/>
        <v>0.5</v>
      </c>
      <c r="E86" s="43">
        <f t="shared" si="24"/>
        <v>0.5</v>
      </c>
      <c r="F86" s="43">
        <f t="shared" si="25"/>
        <v>42.982785</v>
      </c>
      <c r="G86" s="44">
        <f t="shared" si="22"/>
        <v>8596.557</v>
      </c>
      <c r="H86" s="83">
        <f>SUM(H87:H87)</f>
        <v>0</v>
      </c>
      <c r="I86" s="83">
        <f>SUM(I87:I87)</f>
        <v>0</v>
      </c>
      <c r="J86" s="83">
        <f>SUM(J87:J87)</f>
        <v>0</v>
      </c>
      <c r="K86" s="44">
        <v>0</v>
      </c>
      <c r="L86" s="83">
        <f>SUM(L87:L87)</f>
        <v>0</v>
      </c>
      <c r="M86" s="83">
        <f>SUM(M87:M87)</f>
        <v>0</v>
      </c>
      <c r="N86" s="83">
        <f>SUM(N87:N87)</f>
        <v>0</v>
      </c>
      <c r="O86" s="44">
        <v>0</v>
      </c>
      <c r="P86" s="83">
        <f>SUM(P87:P87)</f>
        <v>0</v>
      </c>
      <c r="Q86" s="83">
        <f>SUM(Q87:Q87)</f>
        <v>0</v>
      </c>
      <c r="R86" s="83">
        <f>SUM(R87:R87)</f>
        <v>0</v>
      </c>
      <c r="S86" s="44">
        <v>0</v>
      </c>
      <c r="T86" s="83">
        <f>SUM(T87:T87)</f>
        <v>0.5</v>
      </c>
      <c r="U86" s="83">
        <f>SUM(U87:U87)</f>
        <v>42.982785</v>
      </c>
      <c r="V86" s="44">
        <f t="shared" si="27"/>
        <v>8596.557</v>
      </c>
      <c r="W86" s="134"/>
    </row>
    <row r="87" spans="1:23" s="68" customFormat="1" ht="78" customHeight="1">
      <c r="A87" s="54"/>
      <c r="B87" s="46" t="s">
        <v>115</v>
      </c>
      <c r="C87" s="47" t="s">
        <v>145</v>
      </c>
      <c r="D87" s="48">
        <f t="shared" si="26"/>
        <v>0.5</v>
      </c>
      <c r="E87" s="48">
        <f t="shared" si="24"/>
        <v>0.5</v>
      </c>
      <c r="F87" s="48">
        <f t="shared" si="25"/>
        <v>42.982785</v>
      </c>
      <c r="G87" s="67">
        <f>F87/E87*100</f>
        <v>8596.557</v>
      </c>
      <c r="H87" s="84">
        <v>0</v>
      </c>
      <c r="I87" s="48">
        <v>0</v>
      </c>
      <c r="J87" s="48">
        <v>0</v>
      </c>
      <c r="K87" s="48"/>
      <c r="L87" s="84">
        <v>0</v>
      </c>
      <c r="M87" s="48">
        <v>0</v>
      </c>
      <c r="N87" s="48">
        <v>0</v>
      </c>
      <c r="O87" s="48"/>
      <c r="P87" s="84">
        <v>0</v>
      </c>
      <c r="Q87" s="48">
        <v>0</v>
      </c>
      <c r="R87" s="48">
        <v>0</v>
      </c>
      <c r="S87" s="48"/>
      <c r="T87" s="84">
        <v>0.5</v>
      </c>
      <c r="U87" s="48">
        <v>42.982785</v>
      </c>
      <c r="V87" s="48">
        <f t="shared" si="27"/>
        <v>8596.557</v>
      </c>
      <c r="W87" s="118" t="s">
        <v>286</v>
      </c>
    </row>
    <row r="88" spans="1:23" s="68" customFormat="1" ht="56.25" customHeight="1">
      <c r="A88" s="50" t="s">
        <v>119</v>
      </c>
      <c r="B88" s="88" t="s">
        <v>120</v>
      </c>
      <c r="C88" s="82"/>
      <c r="D88" s="43">
        <f t="shared" si="26"/>
        <v>12</v>
      </c>
      <c r="E88" s="43">
        <f t="shared" si="24"/>
        <v>12.1</v>
      </c>
      <c r="F88" s="43">
        <f t="shared" si="25"/>
        <v>0</v>
      </c>
      <c r="G88" s="44">
        <v>0</v>
      </c>
      <c r="H88" s="43">
        <f>SUM(H89:H90)</f>
        <v>0</v>
      </c>
      <c r="I88" s="43">
        <f>SUM(I89:I90)</f>
        <v>0</v>
      </c>
      <c r="J88" s="43">
        <f>SUM(J89:J90)</f>
        <v>0</v>
      </c>
      <c r="K88" s="44">
        <v>0</v>
      </c>
      <c r="L88" s="43">
        <f>SUM(L89:L90)</f>
        <v>0</v>
      </c>
      <c r="M88" s="43">
        <f>SUM(M89:M90)</f>
        <v>0</v>
      </c>
      <c r="N88" s="43">
        <f>SUM(N89:N90)</f>
        <v>0</v>
      </c>
      <c r="O88" s="44">
        <v>0</v>
      </c>
      <c r="P88" s="43">
        <f>SUM(P89:P90)</f>
        <v>12</v>
      </c>
      <c r="Q88" s="43">
        <f>SUM(Q89:Q90)</f>
        <v>12.1</v>
      </c>
      <c r="R88" s="43">
        <f>SUM(R89:R90)</f>
        <v>0</v>
      </c>
      <c r="S88" s="44">
        <v>0</v>
      </c>
      <c r="T88" s="43">
        <f>SUM(T89:T90)</f>
        <v>0</v>
      </c>
      <c r="U88" s="43">
        <f>SUM(U89:U90)</f>
        <v>0</v>
      </c>
      <c r="V88" s="44">
        <v>0</v>
      </c>
      <c r="W88" s="118"/>
    </row>
    <row r="89" spans="1:23" s="53" customFormat="1" ht="39.75" customHeight="1">
      <c r="A89" s="54"/>
      <c r="B89" s="46" t="s">
        <v>121</v>
      </c>
      <c r="C89" s="47" t="s">
        <v>145</v>
      </c>
      <c r="D89" s="48">
        <f t="shared" si="26"/>
        <v>7.5</v>
      </c>
      <c r="E89" s="48">
        <v>0</v>
      </c>
      <c r="F89" s="48">
        <v>0</v>
      </c>
      <c r="G89" s="48"/>
      <c r="H89" s="48">
        <v>0</v>
      </c>
      <c r="I89" s="48">
        <v>0</v>
      </c>
      <c r="J89" s="48">
        <v>0</v>
      </c>
      <c r="K89" s="48"/>
      <c r="L89" s="48">
        <v>0</v>
      </c>
      <c r="M89" s="48">
        <v>0</v>
      </c>
      <c r="N89" s="48">
        <v>0</v>
      </c>
      <c r="O89" s="48">
        <v>0</v>
      </c>
      <c r="P89" s="48">
        <v>7.5</v>
      </c>
      <c r="Q89" s="48">
        <v>6.3</v>
      </c>
      <c r="R89" s="48">
        <v>0</v>
      </c>
      <c r="S89" s="48">
        <f aca="true" t="shared" si="29" ref="S89:S99">R89/Q89*100</f>
        <v>0</v>
      </c>
      <c r="T89" s="48">
        <v>0</v>
      </c>
      <c r="U89" s="48">
        <v>0</v>
      </c>
      <c r="V89" s="48"/>
      <c r="W89" s="119" t="s">
        <v>284</v>
      </c>
    </row>
    <row r="90" spans="1:23" s="53" customFormat="1" ht="27" customHeight="1">
      <c r="A90" s="54"/>
      <c r="B90" s="46" t="s">
        <v>224</v>
      </c>
      <c r="C90" s="47" t="s">
        <v>145</v>
      </c>
      <c r="D90" s="48">
        <f>H90+L90+P90+T90</f>
        <v>4.5</v>
      </c>
      <c r="E90" s="48">
        <v>0</v>
      </c>
      <c r="F90" s="48">
        <v>0</v>
      </c>
      <c r="G90" s="48"/>
      <c r="H90" s="48">
        <v>0</v>
      </c>
      <c r="I90" s="48">
        <v>0</v>
      </c>
      <c r="J90" s="48">
        <v>0</v>
      </c>
      <c r="K90" s="48"/>
      <c r="L90" s="48">
        <v>0</v>
      </c>
      <c r="M90" s="48">
        <v>0</v>
      </c>
      <c r="N90" s="48">
        <v>0</v>
      </c>
      <c r="O90" s="48">
        <v>0</v>
      </c>
      <c r="P90" s="48">
        <v>4.5</v>
      </c>
      <c r="Q90" s="48">
        <v>5.8</v>
      </c>
      <c r="R90" s="48">
        <v>0</v>
      </c>
      <c r="S90" s="48">
        <f t="shared" si="29"/>
        <v>0</v>
      </c>
      <c r="T90" s="48">
        <v>0</v>
      </c>
      <c r="U90" s="48">
        <v>0</v>
      </c>
      <c r="V90" s="48"/>
      <c r="W90" s="81" t="s">
        <v>274</v>
      </c>
    </row>
    <row r="91" spans="1:23" s="68" customFormat="1" ht="66" customHeight="1">
      <c r="A91" s="50" t="s">
        <v>18</v>
      </c>
      <c r="B91" s="51" t="s">
        <v>29</v>
      </c>
      <c r="C91" s="82"/>
      <c r="D91" s="43">
        <f t="shared" si="26"/>
        <v>20</v>
      </c>
      <c r="E91" s="43">
        <f aca="true" t="shared" si="30" ref="E91:F96">I91+M91+Q91+T91</f>
        <v>11.33</v>
      </c>
      <c r="F91" s="43">
        <f t="shared" si="30"/>
        <v>11.33</v>
      </c>
      <c r="G91" s="44">
        <f aca="true" t="shared" si="31" ref="G91:G102">F91/E91*100</f>
        <v>100</v>
      </c>
      <c r="H91" s="43">
        <f>SUM(H92:H92)</f>
        <v>0</v>
      </c>
      <c r="I91" s="43">
        <f>SUM(I92:I92)</f>
        <v>0</v>
      </c>
      <c r="J91" s="43">
        <f>SUM(J92:J92)</f>
        <v>0</v>
      </c>
      <c r="K91" s="44">
        <v>0</v>
      </c>
      <c r="L91" s="43">
        <f>SUM(L92:L92)</f>
        <v>0</v>
      </c>
      <c r="M91" s="43">
        <f>SUM(M92:M92)</f>
        <v>0</v>
      </c>
      <c r="N91" s="43">
        <f>SUM(N92:N92)</f>
        <v>0</v>
      </c>
      <c r="O91" s="44">
        <v>0</v>
      </c>
      <c r="P91" s="43">
        <f>SUM(P92:P92)</f>
        <v>20</v>
      </c>
      <c r="Q91" s="43">
        <f>SUM(Q92:Q92)</f>
        <v>11.33</v>
      </c>
      <c r="R91" s="43">
        <f>SUM(R92:R92)</f>
        <v>11.33</v>
      </c>
      <c r="S91" s="44">
        <f t="shared" si="29"/>
        <v>100</v>
      </c>
      <c r="T91" s="43">
        <f>SUM(T92:T92)</f>
        <v>0</v>
      </c>
      <c r="U91" s="43">
        <f>SUM(U92:U92)</f>
        <v>0</v>
      </c>
      <c r="V91" s="72"/>
      <c r="W91" s="52"/>
    </row>
    <row r="92" spans="1:23" s="53" customFormat="1" ht="90" customHeight="1">
      <c r="A92" s="54" t="s">
        <v>19</v>
      </c>
      <c r="B92" s="46" t="s">
        <v>225</v>
      </c>
      <c r="C92" s="47" t="s">
        <v>145</v>
      </c>
      <c r="D92" s="48">
        <f t="shared" si="26"/>
        <v>20</v>
      </c>
      <c r="E92" s="48">
        <f t="shared" si="30"/>
        <v>11.33</v>
      </c>
      <c r="F92" s="48">
        <f t="shared" si="30"/>
        <v>11.33</v>
      </c>
      <c r="G92" s="48">
        <f t="shared" si="31"/>
        <v>100</v>
      </c>
      <c r="H92" s="84">
        <v>0</v>
      </c>
      <c r="I92" s="48">
        <v>0</v>
      </c>
      <c r="J92" s="48">
        <v>0</v>
      </c>
      <c r="K92" s="48"/>
      <c r="L92" s="48">
        <v>0</v>
      </c>
      <c r="M92" s="48">
        <v>0</v>
      </c>
      <c r="N92" s="48">
        <v>0</v>
      </c>
      <c r="O92" s="48"/>
      <c r="P92" s="67">
        <v>20</v>
      </c>
      <c r="Q92" s="48">
        <v>11.33</v>
      </c>
      <c r="R92" s="48">
        <v>11.33</v>
      </c>
      <c r="S92" s="48">
        <f t="shared" si="29"/>
        <v>100</v>
      </c>
      <c r="T92" s="84">
        <v>0</v>
      </c>
      <c r="U92" s="48">
        <v>0</v>
      </c>
      <c r="V92" s="48"/>
      <c r="W92" s="122" t="s">
        <v>303</v>
      </c>
    </row>
    <row r="93" spans="1:23" s="68" customFormat="1" ht="25.5" customHeight="1">
      <c r="A93" s="63" t="s">
        <v>43</v>
      </c>
      <c r="B93" s="51" t="s">
        <v>116</v>
      </c>
      <c r="C93" s="98"/>
      <c r="D93" s="43">
        <f>H93+L93+P93+T93</f>
        <v>9.350000000000001</v>
      </c>
      <c r="E93" s="43">
        <f t="shared" si="30"/>
        <v>2.63777164</v>
      </c>
      <c r="F93" s="43">
        <f t="shared" si="30"/>
        <v>2.63777164</v>
      </c>
      <c r="G93" s="44">
        <f t="shared" si="31"/>
        <v>100</v>
      </c>
      <c r="H93" s="43">
        <f>SUM(H94:H96)</f>
        <v>0</v>
      </c>
      <c r="I93" s="43">
        <f>SUM(I94:I96)</f>
        <v>0</v>
      </c>
      <c r="J93" s="43">
        <f>SUM(J94:J96)</f>
        <v>0</v>
      </c>
      <c r="K93" s="44"/>
      <c r="L93" s="43">
        <f>SUM(L94:L96)</f>
        <v>0</v>
      </c>
      <c r="M93" s="43">
        <f>SUM(M94:M96)</f>
        <v>0</v>
      </c>
      <c r="N93" s="43">
        <f>SUM(N94:N96)</f>
        <v>0</v>
      </c>
      <c r="O93" s="44"/>
      <c r="P93" s="43">
        <f>SUM(P94:P96)</f>
        <v>9.350000000000001</v>
      </c>
      <c r="Q93" s="43">
        <f>SUM(Q94:Q96)</f>
        <v>2.63777164</v>
      </c>
      <c r="R93" s="43">
        <f>SUM(R94:R96)</f>
        <v>2.63777164</v>
      </c>
      <c r="S93" s="44">
        <f>R93/Q93*100</f>
        <v>100</v>
      </c>
      <c r="T93" s="43">
        <f>SUM(T94:T96)</f>
        <v>0</v>
      </c>
      <c r="U93" s="43">
        <f>SUM(U94:U96)</f>
        <v>0</v>
      </c>
      <c r="V93" s="44"/>
      <c r="W93" s="52"/>
    </row>
    <row r="94" spans="1:23" s="68" customFormat="1" ht="27.75" customHeight="1">
      <c r="A94" s="54" t="s">
        <v>226</v>
      </c>
      <c r="B94" s="46" t="s">
        <v>227</v>
      </c>
      <c r="C94" s="47" t="s">
        <v>145</v>
      </c>
      <c r="D94" s="48">
        <f>H94+L94+P94+T94</f>
        <v>0.15</v>
      </c>
      <c r="E94" s="48">
        <f>I94+M94+Q94+T94</f>
        <v>0</v>
      </c>
      <c r="F94" s="48">
        <f>J94+N94+R94+U94</f>
        <v>0</v>
      </c>
      <c r="G94" s="67"/>
      <c r="H94" s="84">
        <v>0</v>
      </c>
      <c r="I94" s="48">
        <v>0</v>
      </c>
      <c r="J94" s="48">
        <v>0</v>
      </c>
      <c r="K94" s="48"/>
      <c r="L94" s="48">
        <v>0</v>
      </c>
      <c r="M94" s="48">
        <v>0</v>
      </c>
      <c r="N94" s="48">
        <v>0</v>
      </c>
      <c r="O94" s="48"/>
      <c r="P94" s="67">
        <v>0.15</v>
      </c>
      <c r="Q94" s="48">
        <v>0</v>
      </c>
      <c r="R94" s="48">
        <v>0</v>
      </c>
      <c r="S94" s="67"/>
      <c r="T94" s="84">
        <v>0</v>
      </c>
      <c r="U94" s="48">
        <v>0</v>
      </c>
      <c r="V94" s="48"/>
      <c r="W94" s="118" t="s">
        <v>249</v>
      </c>
    </row>
    <row r="95" spans="1:23" s="68" customFormat="1" ht="27.75" customHeight="1">
      <c r="A95" s="54" t="s">
        <v>228</v>
      </c>
      <c r="B95" s="46" t="s">
        <v>229</v>
      </c>
      <c r="C95" s="47" t="s">
        <v>145</v>
      </c>
      <c r="D95" s="48">
        <f>H95+L95+P95+T95</f>
        <v>4</v>
      </c>
      <c r="E95" s="48">
        <f>I95+M95+Q95+T95</f>
        <v>0</v>
      </c>
      <c r="F95" s="48">
        <f>J95+N95+R95+U95</f>
        <v>0</v>
      </c>
      <c r="G95" s="67"/>
      <c r="H95" s="84">
        <v>0</v>
      </c>
      <c r="I95" s="48">
        <v>0</v>
      </c>
      <c r="J95" s="48">
        <v>0</v>
      </c>
      <c r="K95" s="48"/>
      <c r="L95" s="48">
        <v>0</v>
      </c>
      <c r="M95" s="48">
        <v>0</v>
      </c>
      <c r="N95" s="48">
        <v>0</v>
      </c>
      <c r="O95" s="48"/>
      <c r="P95" s="67">
        <v>4</v>
      </c>
      <c r="Q95" s="48">
        <v>0</v>
      </c>
      <c r="R95" s="48">
        <v>0</v>
      </c>
      <c r="S95" s="67"/>
      <c r="T95" s="84">
        <v>0</v>
      </c>
      <c r="U95" s="48">
        <v>0</v>
      </c>
      <c r="V95" s="48"/>
      <c r="W95" s="118" t="s">
        <v>249</v>
      </c>
    </row>
    <row r="96" spans="1:23" s="68" customFormat="1" ht="52.5" customHeight="1">
      <c r="A96" s="54" t="s">
        <v>117</v>
      </c>
      <c r="B96" s="46" t="s">
        <v>118</v>
      </c>
      <c r="C96" s="47" t="s">
        <v>145</v>
      </c>
      <c r="D96" s="48">
        <f t="shared" si="26"/>
        <v>5.2</v>
      </c>
      <c r="E96" s="48">
        <f t="shared" si="30"/>
        <v>2.63777164</v>
      </c>
      <c r="F96" s="48">
        <f t="shared" si="30"/>
        <v>2.63777164</v>
      </c>
      <c r="G96" s="67">
        <f t="shared" si="31"/>
        <v>100</v>
      </c>
      <c r="H96" s="84">
        <v>0</v>
      </c>
      <c r="I96" s="48">
        <v>0</v>
      </c>
      <c r="J96" s="48">
        <v>0</v>
      </c>
      <c r="K96" s="48"/>
      <c r="L96" s="48">
        <v>0</v>
      </c>
      <c r="M96" s="48">
        <v>0</v>
      </c>
      <c r="N96" s="48">
        <v>0</v>
      </c>
      <c r="O96" s="48"/>
      <c r="P96" s="67">
        <v>5.2</v>
      </c>
      <c r="Q96" s="48">
        <v>2.63777164</v>
      </c>
      <c r="R96" s="48">
        <v>2.63777164</v>
      </c>
      <c r="S96" s="67">
        <f t="shared" si="29"/>
        <v>100</v>
      </c>
      <c r="T96" s="84">
        <v>0</v>
      </c>
      <c r="U96" s="48">
        <v>0</v>
      </c>
      <c r="V96" s="48"/>
      <c r="W96" s="118" t="s">
        <v>250</v>
      </c>
    </row>
    <row r="97" spans="1:23" s="68" customFormat="1" ht="23.25" customHeight="1">
      <c r="A97" s="50" t="s">
        <v>20</v>
      </c>
      <c r="B97" s="60" t="s">
        <v>44</v>
      </c>
      <c r="C97" s="98"/>
      <c r="D97" s="43">
        <f>H97+L97+P97+T97</f>
        <v>1331.2724999999998</v>
      </c>
      <c r="E97" s="43">
        <f aca="true" t="shared" si="32" ref="E97:F99">I97+M97+Q97+T97</f>
        <v>936.4956</v>
      </c>
      <c r="F97" s="43">
        <f t="shared" si="32"/>
        <v>479.11299999999994</v>
      </c>
      <c r="G97" s="44">
        <f>F97/E97*100</f>
        <v>51.16019765602743</v>
      </c>
      <c r="H97" s="43">
        <f>SUM(H98+H110)</f>
        <v>646.0183</v>
      </c>
      <c r="I97" s="43">
        <f>SUM(I98+I110)</f>
        <v>135.50130000000001</v>
      </c>
      <c r="J97" s="43">
        <f>SUM(J98+J110)</f>
        <v>84.35640000000001</v>
      </c>
      <c r="K97" s="44">
        <f>J97/I97*100</f>
        <v>62.25504847554968</v>
      </c>
      <c r="L97" s="43">
        <f>SUM(L98+L110)</f>
        <v>0</v>
      </c>
      <c r="M97" s="43">
        <f>SUM(M98+M110)</f>
        <v>0</v>
      </c>
      <c r="N97" s="43">
        <f>SUM(N98+N110)</f>
        <v>0</v>
      </c>
      <c r="O97" s="44">
        <v>0</v>
      </c>
      <c r="P97" s="43">
        <f>SUM(P98+P110)</f>
        <v>642.8556999999998</v>
      </c>
      <c r="Q97" s="43">
        <f>SUM(Q98+Q110)</f>
        <v>758.5957999999999</v>
      </c>
      <c r="R97" s="43">
        <f>SUM(R98+R110)</f>
        <v>392.91759999999994</v>
      </c>
      <c r="S97" s="44">
        <f t="shared" si="29"/>
        <v>51.79538299579301</v>
      </c>
      <c r="T97" s="43">
        <f>SUM(T98+T110)</f>
        <v>42.3985</v>
      </c>
      <c r="U97" s="43">
        <f>SUM(U98+U110)</f>
        <v>1.839</v>
      </c>
      <c r="V97" s="44">
        <f>U97/T97*100</f>
        <v>4.33741759732066</v>
      </c>
      <c r="W97" s="112"/>
    </row>
    <row r="98" spans="1:23" s="68" customFormat="1" ht="27.75" customHeight="1">
      <c r="A98" s="166" t="s">
        <v>21</v>
      </c>
      <c r="B98" s="51" t="s">
        <v>30</v>
      </c>
      <c r="C98" s="85"/>
      <c r="D98" s="43">
        <f>H98+L98+P98+T98</f>
        <v>938.5124999999999</v>
      </c>
      <c r="E98" s="43">
        <f t="shared" si="32"/>
        <v>653.7289</v>
      </c>
      <c r="F98" s="43">
        <f t="shared" si="32"/>
        <v>455.21099999999996</v>
      </c>
      <c r="G98" s="43">
        <f>F98/E98*100</f>
        <v>69.63299312604964</v>
      </c>
      <c r="H98" s="44">
        <f>SUM(H99:H109)</f>
        <v>371.05830000000003</v>
      </c>
      <c r="I98" s="44">
        <f>SUM(I99:I109)</f>
        <v>135.50130000000001</v>
      </c>
      <c r="J98" s="44">
        <f>SUM(J99:J109)</f>
        <v>84.35640000000001</v>
      </c>
      <c r="K98" s="43">
        <f>J98/I98*100</f>
        <v>62.25504847554968</v>
      </c>
      <c r="L98" s="44">
        <f>SUM(L99:L109)</f>
        <v>0</v>
      </c>
      <c r="M98" s="44">
        <f>SUM(M99:M109)</f>
        <v>0</v>
      </c>
      <c r="N98" s="44">
        <f>SUM(N99:N109)</f>
        <v>0</v>
      </c>
      <c r="O98" s="43">
        <v>0</v>
      </c>
      <c r="P98" s="44">
        <f>SUM(P99:P109)</f>
        <v>525.0556999999999</v>
      </c>
      <c r="Q98" s="44">
        <f>SUM(Q99:Q109)</f>
        <v>475.8290999999999</v>
      </c>
      <c r="R98" s="44">
        <f>SUM(R99:R109)</f>
        <v>369.01559999999995</v>
      </c>
      <c r="S98" s="43">
        <f t="shared" si="29"/>
        <v>77.55212953558326</v>
      </c>
      <c r="T98" s="44">
        <f>SUM(T99:T109)</f>
        <v>42.3985</v>
      </c>
      <c r="U98" s="44">
        <f>SUM(U99:U109)</f>
        <v>1.839</v>
      </c>
      <c r="V98" s="43">
        <f>U98/T98*100</f>
        <v>4.33741759732066</v>
      </c>
      <c r="W98" s="112"/>
    </row>
    <row r="99" spans="1:23" s="68" customFormat="1" ht="64.5" customHeight="1">
      <c r="A99" s="167"/>
      <c r="B99" s="46" t="s">
        <v>71</v>
      </c>
      <c r="C99" s="47" t="s">
        <v>145</v>
      </c>
      <c r="D99" s="48">
        <f aca="true" t="shared" si="33" ref="D99:D106">H99+L99+P99+T99</f>
        <v>539</v>
      </c>
      <c r="E99" s="48">
        <f t="shared" si="32"/>
        <v>374.808</v>
      </c>
      <c r="F99" s="48">
        <f t="shared" si="32"/>
        <v>351.4181</v>
      </c>
      <c r="G99" s="67">
        <f t="shared" si="31"/>
        <v>93.7594981964099</v>
      </c>
      <c r="H99" s="67">
        <v>78.4</v>
      </c>
      <c r="I99" s="67">
        <v>0</v>
      </c>
      <c r="J99" s="67">
        <v>0</v>
      </c>
      <c r="K99" s="67"/>
      <c r="L99" s="67">
        <v>0</v>
      </c>
      <c r="M99" s="67">
        <v>0</v>
      </c>
      <c r="N99" s="48">
        <v>0</v>
      </c>
      <c r="O99" s="48"/>
      <c r="P99" s="67">
        <v>460.6</v>
      </c>
      <c r="Q99" s="67">
        <v>374.808</v>
      </c>
      <c r="R99" s="67">
        <v>351.4181</v>
      </c>
      <c r="S99" s="67">
        <f t="shared" si="29"/>
        <v>93.7594981964099</v>
      </c>
      <c r="T99" s="67">
        <v>0</v>
      </c>
      <c r="U99" s="48">
        <v>0</v>
      </c>
      <c r="V99" s="48"/>
      <c r="W99" s="120" t="s">
        <v>296</v>
      </c>
    </row>
    <row r="100" spans="1:23" s="68" customFormat="1" ht="79.5" customHeight="1">
      <c r="A100" s="167"/>
      <c r="B100" s="46" t="s">
        <v>72</v>
      </c>
      <c r="C100" s="47" t="s">
        <v>145</v>
      </c>
      <c r="D100" s="48">
        <f t="shared" si="33"/>
        <v>41.8</v>
      </c>
      <c r="E100" s="48">
        <f aca="true" t="shared" si="34" ref="E100:F102">I100+M100+Q100+T100</f>
        <v>0</v>
      </c>
      <c r="F100" s="48">
        <f t="shared" si="34"/>
        <v>0</v>
      </c>
      <c r="G100" s="67"/>
      <c r="H100" s="67">
        <v>39.8</v>
      </c>
      <c r="I100" s="67">
        <v>0</v>
      </c>
      <c r="J100" s="67">
        <v>0</v>
      </c>
      <c r="K100" s="48"/>
      <c r="L100" s="67">
        <v>0</v>
      </c>
      <c r="M100" s="67">
        <v>0</v>
      </c>
      <c r="N100" s="48">
        <v>0</v>
      </c>
      <c r="O100" s="48"/>
      <c r="P100" s="67">
        <v>2</v>
      </c>
      <c r="Q100" s="67">
        <v>0</v>
      </c>
      <c r="R100" s="67">
        <v>0</v>
      </c>
      <c r="S100" s="67"/>
      <c r="T100" s="48">
        <v>0</v>
      </c>
      <c r="U100" s="48">
        <v>0</v>
      </c>
      <c r="V100" s="48"/>
      <c r="W100" s="81" t="s">
        <v>248</v>
      </c>
    </row>
    <row r="101" spans="1:23" s="68" customFormat="1" ht="102" customHeight="1">
      <c r="A101" s="167"/>
      <c r="B101" s="46" t="s">
        <v>122</v>
      </c>
      <c r="C101" s="47" t="s">
        <v>145</v>
      </c>
      <c r="D101" s="48">
        <f t="shared" si="33"/>
        <v>11.6814</v>
      </c>
      <c r="E101" s="48">
        <f t="shared" si="34"/>
        <v>24.3473</v>
      </c>
      <c r="F101" s="48">
        <f t="shared" si="34"/>
        <v>12.4741</v>
      </c>
      <c r="G101" s="48">
        <f t="shared" si="31"/>
        <v>51.23401773502606</v>
      </c>
      <c r="H101" s="48">
        <v>0</v>
      </c>
      <c r="I101" s="48">
        <v>11.1957</v>
      </c>
      <c r="J101" s="48">
        <v>11.1957</v>
      </c>
      <c r="K101" s="48">
        <f>J101/I101*100</f>
        <v>100</v>
      </c>
      <c r="L101" s="48">
        <v>0</v>
      </c>
      <c r="M101" s="48">
        <v>0</v>
      </c>
      <c r="N101" s="48">
        <v>0</v>
      </c>
      <c r="O101" s="48"/>
      <c r="P101" s="48">
        <v>0</v>
      </c>
      <c r="Q101" s="48">
        <v>1.4702</v>
      </c>
      <c r="R101" s="48">
        <v>1.2784</v>
      </c>
      <c r="S101" s="48">
        <f>R101/Q101*100</f>
        <v>86.95415589715685</v>
      </c>
      <c r="T101" s="67">
        <v>11.6814</v>
      </c>
      <c r="U101" s="48">
        <v>0</v>
      </c>
      <c r="V101" s="48">
        <f>U101/T101*100</f>
        <v>0</v>
      </c>
      <c r="W101" s="122" t="s">
        <v>297</v>
      </c>
    </row>
    <row r="102" spans="1:23" s="68" customFormat="1" ht="117" customHeight="1">
      <c r="A102" s="167"/>
      <c r="B102" s="46" t="s">
        <v>141</v>
      </c>
      <c r="C102" s="47" t="s">
        <v>145</v>
      </c>
      <c r="D102" s="48">
        <f t="shared" si="33"/>
        <v>8.8324</v>
      </c>
      <c r="E102" s="48">
        <f t="shared" si="34"/>
        <v>43.004</v>
      </c>
      <c r="F102" s="48">
        <f t="shared" si="34"/>
        <v>34.0415</v>
      </c>
      <c r="G102" s="48">
        <f t="shared" si="31"/>
        <v>79.15891544972561</v>
      </c>
      <c r="H102" s="48">
        <v>0</v>
      </c>
      <c r="I102" s="48">
        <v>29.4874</v>
      </c>
      <c r="J102" s="48">
        <v>29.4874</v>
      </c>
      <c r="K102" s="48">
        <f>J102/I102*100</f>
        <v>100</v>
      </c>
      <c r="L102" s="48">
        <v>0</v>
      </c>
      <c r="M102" s="48">
        <v>0</v>
      </c>
      <c r="N102" s="48">
        <v>0</v>
      </c>
      <c r="O102" s="48"/>
      <c r="P102" s="48">
        <v>0</v>
      </c>
      <c r="Q102" s="48">
        <v>4.6842</v>
      </c>
      <c r="R102" s="48">
        <v>4.5541</v>
      </c>
      <c r="S102" s="48">
        <f>R102/Q102*100</f>
        <v>97.22257802826523</v>
      </c>
      <c r="T102" s="67">
        <v>8.8324</v>
      </c>
      <c r="U102" s="48">
        <v>0</v>
      </c>
      <c r="V102" s="48">
        <f>U102/T102*100</f>
        <v>0</v>
      </c>
      <c r="W102" s="122" t="s">
        <v>298</v>
      </c>
    </row>
    <row r="103" spans="1:23" s="68" customFormat="1" ht="72" customHeight="1">
      <c r="A103" s="167"/>
      <c r="B103" s="46" t="s">
        <v>73</v>
      </c>
      <c r="C103" s="47" t="s">
        <v>145</v>
      </c>
      <c r="D103" s="48">
        <f t="shared" si="33"/>
        <v>232.2</v>
      </c>
      <c r="E103" s="48">
        <f aca="true" t="shared" si="35" ref="E103:E110">I103+M103+Q103+T103</f>
        <v>156.7886</v>
      </c>
      <c r="F103" s="48">
        <f aca="true" t="shared" si="36" ref="F103:F110">J103+N103+R103+U103</f>
        <v>55.8739</v>
      </c>
      <c r="G103" s="48">
        <f aca="true" t="shared" si="37" ref="G103:G110">F103/E103*100</f>
        <v>35.63645571170353</v>
      </c>
      <c r="H103" s="48">
        <v>176.4</v>
      </c>
      <c r="I103" s="48">
        <v>94.8182</v>
      </c>
      <c r="J103" s="48">
        <v>43.6733</v>
      </c>
      <c r="K103" s="48">
        <f>J103/I103*100</f>
        <v>46.06003910641627</v>
      </c>
      <c r="L103" s="48">
        <v>0</v>
      </c>
      <c r="M103" s="48">
        <v>0</v>
      </c>
      <c r="N103" s="48">
        <v>0</v>
      </c>
      <c r="O103" s="48"/>
      <c r="P103" s="48">
        <v>55.8</v>
      </c>
      <c r="Q103" s="48">
        <v>61.9704</v>
      </c>
      <c r="R103" s="48">
        <v>11.4106</v>
      </c>
      <c r="S103" s="48">
        <f>R103/Q103*100</f>
        <v>18.412984263454813</v>
      </c>
      <c r="T103" s="67">
        <v>0</v>
      </c>
      <c r="U103" s="48">
        <v>0.79</v>
      </c>
      <c r="V103" s="48"/>
      <c r="W103" s="120" t="s">
        <v>299</v>
      </c>
    </row>
    <row r="104" spans="1:23" s="68" customFormat="1" ht="66" customHeight="1">
      <c r="A104" s="167"/>
      <c r="B104" s="46" t="s">
        <v>123</v>
      </c>
      <c r="C104" s="47" t="s">
        <v>145</v>
      </c>
      <c r="D104" s="48">
        <f t="shared" si="33"/>
        <v>7.0847</v>
      </c>
      <c r="E104" s="48">
        <f t="shared" si="35"/>
        <v>7.0847</v>
      </c>
      <c r="F104" s="48">
        <f t="shared" si="36"/>
        <v>0.695</v>
      </c>
      <c r="G104" s="48">
        <f t="shared" si="37"/>
        <v>9.809871977641961</v>
      </c>
      <c r="H104" s="48">
        <v>0</v>
      </c>
      <c r="I104" s="48">
        <v>0</v>
      </c>
      <c r="J104" s="48">
        <v>0</v>
      </c>
      <c r="K104" s="48"/>
      <c r="L104" s="48">
        <v>0</v>
      </c>
      <c r="M104" s="48">
        <v>0</v>
      </c>
      <c r="N104" s="48">
        <v>0</v>
      </c>
      <c r="O104" s="48"/>
      <c r="P104" s="48">
        <v>0</v>
      </c>
      <c r="Q104" s="48">
        <v>0</v>
      </c>
      <c r="R104" s="48">
        <v>0</v>
      </c>
      <c r="S104" s="48"/>
      <c r="T104" s="67">
        <v>7.0847</v>
      </c>
      <c r="U104" s="48">
        <v>0.695</v>
      </c>
      <c r="V104" s="67">
        <f aca="true" t="shared" si="38" ref="V104:V109">U104/T104*100</f>
        <v>9.809871977641961</v>
      </c>
      <c r="W104" s="122" t="s">
        <v>300</v>
      </c>
    </row>
    <row r="105" spans="1:23" s="68" customFormat="1" ht="42" customHeight="1">
      <c r="A105" s="167"/>
      <c r="B105" s="46" t="s">
        <v>124</v>
      </c>
      <c r="C105" s="47" t="s">
        <v>145</v>
      </c>
      <c r="D105" s="48">
        <f t="shared" si="33"/>
        <v>25.502</v>
      </c>
      <c r="E105" s="48">
        <f t="shared" si="35"/>
        <v>0</v>
      </c>
      <c r="F105" s="48">
        <f t="shared" si="36"/>
        <v>0</v>
      </c>
      <c r="G105" s="48"/>
      <c r="H105" s="48">
        <v>24.2269</v>
      </c>
      <c r="I105" s="48">
        <v>0</v>
      </c>
      <c r="J105" s="48">
        <v>0</v>
      </c>
      <c r="K105" s="48"/>
      <c r="L105" s="48">
        <v>0</v>
      </c>
      <c r="M105" s="48">
        <v>0</v>
      </c>
      <c r="N105" s="48">
        <v>0</v>
      </c>
      <c r="O105" s="48"/>
      <c r="P105" s="48">
        <v>1.2751</v>
      </c>
      <c r="Q105" s="48">
        <v>0</v>
      </c>
      <c r="R105" s="48">
        <v>0</v>
      </c>
      <c r="S105" s="48"/>
      <c r="T105" s="67">
        <v>0</v>
      </c>
      <c r="U105" s="48">
        <v>0</v>
      </c>
      <c r="V105" s="67"/>
      <c r="W105" s="122" t="s">
        <v>251</v>
      </c>
    </row>
    <row r="106" spans="1:23" s="68" customFormat="1" ht="117" customHeight="1">
      <c r="A106" s="167"/>
      <c r="B106" s="46" t="s">
        <v>74</v>
      </c>
      <c r="C106" s="47" t="s">
        <v>145</v>
      </c>
      <c r="D106" s="48">
        <f t="shared" si="33"/>
        <v>10</v>
      </c>
      <c r="E106" s="48">
        <f t="shared" si="35"/>
        <v>32.8963</v>
      </c>
      <c r="F106" s="48">
        <f t="shared" si="36"/>
        <v>0.3544</v>
      </c>
      <c r="G106" s="48">
        <f t="shared" si="37"/>
        <v>1.0773248055252416</v>
      </c>
      <c r="H106" s="48">
        <v>7</v>
      </c>
      <c r="I106" s="48">
        <v>0</v>
      </c>
      <c r="J106" s="48">
        <v>0</v>
      </c>
      <c r="K106" s="48"/>
      <c r="L106" s="48">
        <v>0</v>
      </c>
      <c r="M106" s="48">
        <v>0</v>
      </c>
      <c r="N106" s="48">
        <v>0</v>
      </c>
      <c r="O106" s="48"/>
      <c r="P106" s="48">
        <v>3</v>
      </c>
      <c r="Q106" s="48">
        <v>32.8963</v>
      </c>
      <c r="R106" s="48">
        <v>0.3544</v>
      </c>
      <c r="S106" s="48">
        <f>R106/Q106*100</f>
        <v>1.0773248055252416</v>
      </c>
      <c r="T106" s="67">
        <v>0</v>
      </c>
      <c r="U106" s="48">
        <v>0</v>
      </c>
      <c r="V106" s="67"/>
      <c r="W106" s="122" t="s">
        <v>301</v>
      </c>
    </row>
    <row r="107" spans="1:23" s="68" customFormat="1" ht="63" customHeight="1">
      <c r="A107" s="167"/>
      <c r="B107" s="46" t="s">
        <v>125</v>
      </c>
      <c r="C107" s="47" t="s">
        <v>145</v>
      </c>
      <c r="D107" s="48">
        <f>H107+L107+P107+T107</f>
        <v>10</v>
      </c>
      <c r="E107" s="48">
        <f t="shared" si="35"/>
        <v>10</v>
      </c>
      <c r="F107" s="48">
        <f t="shared" si="36"/>
        <v>0.354</v>
      </c>
      <c r="G107" s="67">
        <f t="shared" si="37"/>
        <v>3.54</v>
      </c>
      <c r="H107" s="67">
        <v>0</v>
      </c>
      <c r="I107" s="67">
        <v>0</v>
      </c>
      <c r="J107" s="67">
        <v>0</v>
      </c>
      <c r="K107" s="48"/>
      <c r="L107" s="67">
        <v>0</v>
      </c>
      <c r="M107" s="67">
        <v>0</v>
      </c>
      <c r="N107" s="48">
        <v>0</v>
      </c>
      <c r="O107" s="48"/>
      <c r="P107" s="67">
        <v>0</v>
      </c>
      <c r="Q107" s="67">
        <v>0</v>
      </c>
      <c r="R107" s="67">
        <v>0</v>
      </c>
      <c r="S107" s="48"/>
      <c r="T107" s="67">
        <v>10</v>
      </c>
      <c r="U107" s="48">
        <v>0.354</v>
      </c>
      <c r="V107" s="67">
        <f t="shared" si="38"/>
        <v>3.54</v>
      </c>
      <c r="W107" s="81" t="s">
        <v>285</v>
      </c>
    </row>
    <row r="108" spans="1:23" s="68" customFormat="1" ht="32.25" customHeight="1">
      <c r="A108" s="167"/>
      <c r="B108" s="46" t="s">
        <v>252</v>
      </c>
      <c r="C108" s="47" t="s">
        <v>145</v>
      </c>
      <c r="D108" s="48">
        <f>H108+L108+P108+T108</f>
        <v>47.612</v>
      </c>
      <c r="E108" s="48">
        <f t="shared" si="35"/>
        <v>0</v>
      </c>
      <c r="F108" s="48">
        <f t="shared" si="36"/>
        <v>0</v>
      </c>
      <c r="G108" s="67"/>
      <c r="H108" s="67">
        <v>45.2314</v>
      </c>
      <c r="I108" s="67">
        <v>0</v>
      </c>
      <c r="J108" s="67">
        <v>0</v>
      </c>
      <c r="K108" s="48"/>
      <c r="L108" s="67">
        <v>0</v>
      </c>
      <c r="M108" s="67">
        <v>0</v>
      </c>
      <c r="N108" s="48">
        <v>0</v>
      </c>
      <c r="O108" s="48"/>
      <c r="P108" s="67">
        <v>2.3806</v>
      </c>
      <c r="Q108" s="67">
        <v>0</v>
      </c>
      <c r="R108" s="67">
        <v>0</v>
      </c>
      <c r="S108" s="48"/>
      <c r="T108" s="67">
        <v>0</v>
      </c>
      <c r="U108" s="48">
        <v>0</v>
      </c>
      <c r="V108" s="67"/>
      <c r="W108" s="81" t="s">
        <v>248</v>
      </c>
    </row>
    <row r="109" spans="1:23" s="68" customFormat="1" ht="77.25" customHeight="1">
      <c r="A109" s="168"/>
      <c r="B109" s="46" t="s">
        <v>230</v>
      </c>
      <c r="C109" s="47" t="s">
        <v>145</v>
      </c>
      <c r="D109" s="48">
        <f>H109+L109+P109+T109</f>
        <v>4.8</v>
      </c>
      <c r="E109" s="48">
        <f t="shared" si="35"/>
        <v>4.8</v>
      </c>
      <c r="F109" s="48">
        <f t="shared" si="36"/>
        <v>0</v>
      </c>
      <c r="G109" s="48"/>
      <c r="H109" s="67"/>
      <c r="I109" s="67">
        <v>0</v>
      </c>
      <c r="J109" s="67">
        <v>0</v>
      </c>
      <c r="K109" s="48"/>
      <c r="L109" s="48">
        <v>0</v>
      </c>
      <c r="M109" s="48">
        <v>0</v>
      </c>
      <c r="N109" s="48">
        <v>0</v>
      </c>
      <c r="O109" s="48">
        <v>0</v>
      </c>
      <c r="P109" s="67">
        <v>0</v>
      </c>
      <c r="Q109" s="67">
        <v>0</v>
      </c>
      <c r="R109" s="67">
        <v>0</v>
      </c>
      <c r="S109" s="67"/>
      <c r="T109" s="67">
        <v>4.8</v>
      </c>
      <c r="U109" s="48">
        <v>0</v>
      </c>
      <c r="V109" s="67">
        <f t="shared" si="38"/>
        <v>0</v>
      </c>
      <c r="W109" s="81" t="s">
        <v>248</v>
      </c>
    </row>
    <row r="110" spans="1:23" s="18" customFormat="1" ht="94.5" customHeight="1">
      <c r="A110" s="54" t="s">
        <v>45</v>
      </c>
      <c r="B110" s="46" t="s">
        <v>126</v>
      </c>
      <c r="C110" s="47" t="s">
        <v>145</v>
      </c>
      <c r="D110" s="48">
        <f>H110+L110+P110+T110</f>
        <v>392.76</v>
      </c>
      <c r="E110" s="48">
        <f t="shared" si="35"/>
        <v>282.7667</v>
      </c>
      <c r="F110" s="48">
        <f t="shared" si="36"/>
        <v>23.902</v>
      </c>
      <c r="G110" s="48">
        <f t="shared" si="37"/>
        <v>8.452904815170951</v>
      </c>
      <c r="H110" s="48">
        <v>274.96</v>
      </c>
      <c r="I110" s="48">
        <v>0</v>
      </c>
      <c r="J110" s="48">
        <v>0</v>
      </c>
      <c r="K110" s="48"/>
      <c r="L110" s="48">
        <v>0</v>
      </c>
      <c r="M110" s="48">
        <v>0</v>
      </c>
      <c r="N110" s="48">
        <v>0</v>
      </c>
      <c r="O110" s="48"/>
      <c r="P110" s="48">
        <v>117.8</v>
      </c>
      <c r="Q110" s="48">
        <v>282.7667</v>
      </c>
      <c r="R110" s="48">
        <v>23.902</v>
      </c>
      <c r="S110" s="67">
        <f>R110/Q110*100</f>
        <v>8.452904815170951</v>
      </c>
      <c r="T110" s="67">
        <v>0</v>
      </c>
      <c r="U110" s="48">
        <v>0</v>
      </c>
      <c r="V110" s="48"/>
      <c r="W110" s="118" t="s">
        <v>302</v>
      </c>
    </row>
    <row r="111" spans="1:23" s="96" customFormat="1" ht="13.5" customHeight="1">
      <c r="A111" s="161" t="s">
        <v>24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94"/>
      <c r="V111" s="43"/>
      <c r="W111" s="95"/>
    </row>
    <row r="112" spans="1:23" s="68" customFormat="1" ht="27" customHeight="1">
      <c r="A112" s="50"/>
      <c r="B112" s="97" t="s">
        <v>53</v>
      </c>
      <c r="C112" s="85"/>
      <c r="D112" s="43">
        <f>H112+L112+P112+T112</f>
        <v>7021.400000000001</v>
      </c>
      <c r="E112" s="43">
        <f>I112+M112+Q112+T112</f>
        <v>7036.154924</v>
      </c>
      <c r="F112" s="43">
        <f>J112+N112+R112+U112</f>
        <v>41204.39785624001</v>
      </c>
      <c r="G112" s="44">
        <f>F112/E112*100</f>
        <v>585.6095879255544</v>
      </c>
      <c r="H112" s="44">
        <f>H113+H122+H124+H126+H129+H131</f>
        <v>40</v>
      </c>
      <c r="I112" s="44">
        <f>I113+I122+I124+I126+I129+I131</f>
        <v>11.400524</v>
      </c>
      <c r="J112" s="44">
        <f>J113+J122+J124+J126+J129+J131</f>
        <v>0</v>
      </c>
      <c r="K112" s="44">
        <f>J112/I112*100</f>
        <v>0</v>
      </c>
      <c r="L112" s="44">
        <f>L113+L122+L124+L126+L129+L131</f>
        <v>0</v>
      </c>
      <c r="M112" s="44">
        <f>M113+M122+M124+M126+M129+M131</f>
        <v>0</v>
      </c>
      <c r="N112" s="44">
        <f>N113+N122+N124+N126+N129+N131</f>
        <v>0</v>
      </c>
      <c r="O112" s="44">
        <v>0</v>
      </c>
      <c r="P112" s="44">
        <f>P113+P122+P124+P126+P129+P131</f>
        <v>80</v>
      </c>
      <c r="Q112" s="44">
        <f>Q113+Q122+Q124+Q126+Q129+Q131</f>
        <v>123.3544</v>
      </c>
      <c r="R112" s="44">
        <f>R113+R122+R124+R126+R129+R131</f>
        <v>31.4959</v>
      </c>
      <c r="S112" s="44">
        <f>R112/Q112*100</f>
        <v>25.53285492856355</v>
      </c>
      <c r="T112" s="44">
        <f>T113+T122+T124+T126+T129+T131</f>
        <v>6901.400000000001</v>
      </c>
      <c r="U112" s="44">
        <f>U113+U122+U124+U126+U129+U131</f>
        <v>41172.901956240006</v>
      </c>
      <c r="V112" s="44">
        <f>U112/T112*100</f>
        <v>596.5876772283884</v>
      </c>
      <c r="W112" s="95"/>
    </row>
    <row r="113" spans="1:23" s="99" customFormat="1" ht="25.5">
      <c r="A113" s="63">
        <v>9</v>
      </c>
      <c r="B113" s="51" t="s">
        <v>46</v>
      </c>
      <c r="C113" s="98"/>
      <c r="D113" s="43">
        <f>H113+L113+P113+T113</f>
        <v>193</v>
      </c>
      <c r="E113" s="43">
        <f>I113+M113+Q113+T113</f>
        <v>193</v>
      </c>
      <c r="F113" s="43">
        <f>J113+N113+R113+U113</f>
        <v>73.30555624</v>
      </c>
      <c r="G113" s="43">
        <f>F113/E113*100</f>
        <v>37.98215349222798</v>
      </c>
      <c r="H113" s="44">
        <f>SUM(H115:H121)</f>
        <v>0</v>
      </c>
      <c r="I113" s="44">
        <f>SUM(I115:I121)</f>
        <v>0</v>
      </c>
      <c r="J113" s="44">
        <f>SUM(J115:J121)</f>
        <v>0</v>
      </c>
      <c r="K113" s="43">
        <v>0</v>
      </c>
      <c r="L113" s="44">
        <f>SUM(L115:L121)</f>
        <v>0</v>
      </c>
      <c r="M113" s="44">
        <f>SUM(M115:M121)</f>
        <v>0</v>
      </c>
      <c r="N113" s="44">
        <f>SUM(N115:N121)</f>
        <v>0</v>
      </c>
      <c r="O113" s="43">
        <v>0</v>
      </c>
      <c r="P113" s="44">
        <f>SUM(P115:P121)</f>
        <v>0</v>
      </c>
      <c r="Q113" s="44">
        <f>SUM(Q115:Q121)</f>
        <v>0</v>
      </c>
      <c r="R113" s="44">
        <f>SUM(R115:R121)</f>
        <v>0</v>
      </c>
      <c r="S113" s="43">
        <v>0</v>
      </c>
      <c r="T113" s="44">
        <f>SUM(T115:T121)</f>
        <v>193</v>
      </c>
      <c r="U113" s="44">
        <f>SUM(U115:U121)</f>
        <v>73.30555624</v>
      </c>
      <c r="V113" s="43">
        <f>U113/T113*100</f>
        <v>37.98215349222798</v>
      </c>
      <c r="W113" s="52"/>
    </row>
    <row r="114" spans="1:23" s="68" customFormat="1" ht="18" customHeight="1">
      <c r="A114" s="50" t="s">
        <v>231</v>
      </c>
      <c r="B114" s="88" t="s">
        <v>232</v>
      </c>
      <c r="C114" s="89"/>
      <c r="D114" s="93"/>
      <c r="E114" s="93"/>
      <c r="F114" s="93"/>
      <c r="G114" s="9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8"/>
      <c r="V114" s="100"/>
      <c r="W114" s="90"/>
    </row>
    <row r="115" spans="1:23" s="87" customFormat="1" ht="92.25" customHeight="1">
      <c r="A115" s="54" t="s">
        <v>233</v>
      </c>
      <c r="B115" s="46" t="s">
        <v>234</v>
      </c>
      <c r="C115" s="47" t="s">
        <v>145</v>
      </c>
      <c r="D115" s="48">
        <f aca="true" t="shared" si="39" ref="D115:D121">H115+L115+P115+T115</f>
        <v>40</v>
      </c>
      <c r="E115" s="48">
        <f aca="true" t="shared" si="40" ref="E115:E121">I115+M115+Q115+T115</f>
        <v>40</v>
      </c>
      <c r="F115" s="48">
        <f aca="true" t="shared" si="41" ref="F115:F121">J115+N115+R115+U115</f>
        <v>41.58635624</v>
      </c>
      <c r="G115" s="67">
        <f aca="true" t="shared" si="42" ref="G115:G121">F115/E115*100</f>
        <v>103.96589060000001</v>
      </c>
      <c r="H115" s="101">
        <v>0</v>
      </c>
      <c r="I115" s="67">
        <v>0</v>
      </c>
      <c r="J115" s="67">
        <v>0</v>
      </c>
      <c r="K115" s="48"/>
      <c r="L115" s="67">
        <v>0</v>
      </c>
      <c r="M115" s="67">
        <v>0</v>
      </c>
      <c r="N115" s="67">
        <v>0</v>
      </c>
      <c r="O115" s="48"/>
      <c r="P115" s="67">
        <v>0</v>
      </c>
      <c r="Q115" s="67">
        <v>0</v>
      </c>
      <c r="R115" s="67">
        <v>0</v>
      </c>
      <c r="S115" s="48"/>
      <c r="T115" s="67">
        <v>40</v>
      </c>
      <c r="U115" s="102">
        <v>41.58635624</v>
      </c>
      <c r="V115" s="48">
        <f>U115/T115*100</f>
        <v>103.96589060000001</v>
      </c>
      <c r="W115" s="123" t="s">
        <v>304</v>
      </c>
    </row>
    <row r="116" spans="1:23" s="68" customFormat="1" ht="29.25" customHeight="1">
      <c r="A116" s="50" t="s">
        <v>127</v>
      </c>
      <c r="B116" s="88" t="s">
        <v>75</v>
      </c>
      <c r="C116" s="89"/>
      <c r="D116" s="48"/>
      <c r="E116" s="48"/>
      <c r="F116" s="48"/>
      <c r="G116" s="67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48"/>
      <c r="V116" s="100"/>
      <c r="W116" s="90"/>
    </row>
    <row r="117" spans="1:23" s="68" customFormat="1" ht="41.25" customHeight="1">
      <c r="A117" s="54" t="s">
        <v>235</v>
      </c>
      <c r="B117" s="46" t="s">
        <v>236</v>
      </c>
      <c r="C117" s="85" t="s">
        <v>145</v>
      </c>
      <c r="D117" s="48">
        <f t="shared" si="39"/>
        <v>15</v>
      </c>
      <c r="E117" s="48">
        <f t="shared" si="40"/>
        <v>15</v>
      </c>
      <c r="F117" s="48">
        <f t="shared" si="41"/>
        <v>0</v>
      </c>
      <c r="G117" s="67">
        <f t="shared" si="42"/>
        <v>0</v>
      </c>
      <c r="H117" s="101">
        <v>0</v>
      </c>
      <c r="I117" s="67">
        <v>0</v>
      </c>
      <c r="J117" s="67">
        <v>0</v>
      </c>
      <c r="K117" s="48"/>
      <c r="L117" s="67">
        <v>0</v>
      </c>
      <c r="M117" s="67">
        <v>0</v>
      </c>
      <c r="N117" s="48">
        <v>0</v>
      </c>
      <c r="O117" s="48"/>
      <c r="P117" s="67">
        <v>0</v>
      </c>
      <c r="Q117" s="67">
        <v>0</v>
      </c>
      <c r="R117" s="67">
        <v>0</v>
      </c>
      <c r="S117" s="48"/>
      <c r="T117" s="67">
        <v>15</v>
      </c>
      <c r="U117" s="48"/>
      <c r="V117" s="48">
        <f aca="true" t="shared" si="43" ref="V117:V126">U117/T117*100</f>
        <v>0</v>
      </c>
      <c r="W117" s="104" t="s">
        <v>253</v>
      </c>
    </row>
    <row r="118" spans="1:23" s="68" customFormat="1" ht="30" customHeight="1">
      <c r="A118" s="54" t="s">
        <v>128</v>
      </c>
      <c r="B118" s="46" t="s">
        <v>132</v>
      </c>
      <c r="C118" s="85" t="s">
        <v>145</v>
      </c>
      <c r="D118" s="48">
        <f t="shared" si="39"/>
        <v>10</v>
      </c>
      <c r="E118" s="48">
        <f t="shared" si="40"/>
        <v>10</v>
      </c>
      <c r="F118" s="48">
        <f t="shared" si="41"/>
        <v>0</v>
      </c>
      <c r="G118" s="67">
        <f t="shared" si="42"/>
        <v>0</v>
      </c>
      <c r="H118" s="101">
        <v>0</v>
      </c>
      <c r="I118" s="67">
        <v>0</v>
      </c>
      <c r="J118" s="67">
        <v>0</v>
      </c>
      <c r="K118" s="48"/>
      <c r="L118" s="67">
        <v>0</v>
      </c>
      <c r="M118" s="67">
        <v>0</v>
      </c>
      <c r="N118" s="48">
        <v>0</v>
      </c>
      <c r="O118" s="48"/>
      <c r="P118" s="67">
        <v>0</v>
      </c>
      <c r="Q118" s="67">
        <v>0</v>
      </c>
      <c r="R118" s="67">
        <v>0</v>
      </c>
      <c r="S118" s="48"/>
      <c r="T118" s="67">
        <v>10</v>
      </c>
      <c r="U118" s="48"/>
      <c r="V118" s="48">
        <f>U118/T118*100</f>
        <v>0</v>
      </c>
      <c r="W118" s="81" t="s">
        <v>248</v>
      </c>
    </row>
    <row r="119" spans="1:23" s="68" customFormat="1" ht="63.75" customHeight="1">
      <c r="A119" s="54" t="s">
        <v>129</v>
      </c>
      <c r="B119" s="46" t="s">
        <v>133</v>
      </c>
      <c r="C119" s="85" t="s">
        <v>145</v>
      </c>
      <c r="D119" s="48">
        <f>H119+L119+P119+T119</f>
        <v>3</v>
      </c>
      <c r="E119" s="48">
        <f>I119+M119+Q119+T119</f>
        <v>3</v>
      </c>
      <c r="F119" s="48">
        <f>J119+N119+R119+U119</f>
        <v>11.7192</v>
      </c>
      <c r="G119" s="67">
        <f>F119/E119*100</f>
        <v>390.64</v>
      </c>
      <c r="H119" s="101">
        <v>0</v>
      </c>
      <c r="I119" s="67">
        <v>0</v>
      </c>
      <c r="J119" s="67">
        <v>0</v>
      </c>
      <c r="K119" s="48"/>
      <c r="L119" s="67">
        <v>0</v>
      </c>
      <c r="M119" s="67">
        <v>0</v>
      </c>
      <c r="N119" s="48">
        <v>0</v>
      </c>
      <c r="O119" s="48"/>
      <c r="P119" s="67">
        <v>0</v>
      </c>
      <c r="Q119" s="67">
        <v>0</v>
      </c>
      <c r="R119" s="67">
        <v>0</v>
      </c>
      <c r="S119" s="48"/>
      <c r="T119" s="67">
        <v>3</v>
      </c>
      <c r="U119" s="48">
        <v>11.7192</v>
      </c>
      <c r="V119" s="48">
        <f>U119/T119*100</f>
        <v>390.64</v>
      </c>
      <c r="W119" s="124" t="s">
        <v>305</v>
      </c>
    </row>
    <row r="120" spans="1:23" s="68" customFormat="1" ht="27.75" customHeight="1">
      <c r="A120" s="54" t="s">
        <v>130</v>
      </c>
      <c r="B120" s="46" t="s">
        <v>134</v>
      </c>
      <c r="C120" s="85" t="s">
        <v>145</v>
      </c>
      <c r="D120" s="48">
        <f>H120+L120+P120+T120</f>
        <v>110</v>
      </c>
      <c r="E120" s="48">
        <f>I120+M120+Q120+T120</f>
        <v>110</v>
      </c>
      <c r="F120" s="48">
        <f>J120+N120+R120+U120</f>
        <v>20</v>
      </c>
      <c r="G120" s="67">
        <f>F120/E120*100</f>
        <v>18.181818181818183</v>
      </c>
      <c r="H120" s="101">
        <v>0</v>
      </c>
      <c r="I120" s="67">
        <v>0</v>
      </c>
      <c r="J120" s="67">
        <v>0</v>
      </c>
      <c r="K120" s="48"/>
      <c r="L120" s="67">
        <v>0</v>
      </c>
      <c r="M120" s="67">
        <v>0</v>
      </c>
      <c r="N120" s="48">
        <v>0</v>
      </c>
      <c r="O120" s="48"/>
      <c r="P120" s="67">
        <v>0</v>
      </c>
      <c r="Q120" s="67">
        <v>0</v>
      </c>
      <c r="R120" s="67">
        <v>0</v>
      </c>
      <c r="S120" s="48"/>
      <c r="T120" s="67">
        <v>110</v>
      </c>
      <c r="U120" s="48">
        <v>20</v>
      </c>
      <c r="V120" s="48">
        <f>U120/T120*100</f>
        <v>18.181818181818183</v>
      </c>
      <c r="W120" s="124" t="s">
        <v>306</v>
      </c>
    </row>
    <row r="121" spans="1:23" s="68" customFormat="1" ht="27.75" customHeight="1">
      <c r="A121" s="54" t="s">
        <v>131</v>
      </c>
      <c r="B121" s="46" t="s">
        <v>76</v>
      </c>
      <c r="C121" s="85" t="s">
        <v>145</v>
      </c>
      <c r="D121" s="48">
        <f t="shared" si="39"/>
        <v>15</v>
      </c>
      <c r="E121" s="48">
        <f t="shared" si="40"/>
        <v>15</v>
      </c>
      <c r="F121" s="48">
        <f t="shared" si="41"/>
        <v>0</v>
      </c>
      <c r="G121" s="67">
        <f t="shared" si="42"/>
        <v>0</v>
      </c>
      <c r="H121" s="101">
        <v>0</v>
      </c>
      <c r="I121" s="67">
        <v>0</v>
      </c>
      <c r="J121" s="67">
        <v>0</v>
      </c>
      <c r="K121" s="48"/>
      <c r="L121" s="67">
        <v>0</v>
      </c>
      <c r="M121" s="67">
        <v>0</v>
      </c>
      <c r="N121" s="48">
        <v>0</v>
      </c>
      <c r="O121" s="48"/>
      <c r="P121" s="67">
        <v>0</v>
      </c>
      <c r="Q121" s="67">
        <v>0</v>
      </c>
      <c r="R121" s="67">
        <v>0</v>
      </c>
      <c r="S121" s="48"/>
      <c r="T121" s="67">
        <v>15</v>
      </c>
      <c r="U121" s="48">
        <v>0</v>
      </c>
      <c r="V121" s="48">
        <f>U121/T121*100</f>
        <v>0</v>
      </c>
      <c r="W121" s="81" t="s">
        <v>248</v>
      </c>
    </row>
    <row r="122" spans="1:23" s="68" customFormat="1" ht="27" customHeight="1">
      <c r="A122" s="50" t="s">
        <v>135</v>
      </c>
      <c r="B122" s="51" t="s">
        <v>2</v>
      </c>
      <c r="C122" s="82"/>
      <c r="D122" s="43">
        <f aca="true" t="shared" si="44" ref="D122:D132">H122+L122+P122+T122</f>
        <v>30</v>
      </c>
      <c r="E122" s="43">
        <f aca="true" t="shared" si="45" ref="E122:F127">I122+M122+Q122+T122</f>
        <v>30</v>
      </c>
      <c r="F122" s="43">
        <f t="shared" si="45"/>
        <v>127.7</v>
      </c>
      <c r="G122" s="44">
        <f aca="true" t="shared" si="46" ref="G122:G127">F122/E122*100</f>
        <v>425.6666666666667</v>
      </c>
      <c r="H122" s="93">
        <f aca="true" t="shared" si="47" ref="H122:S122">H123</f>
        <v>0</v>
      </c>
      <c r="I122" s="93">
        <f t="shared" si="47"/>
        <v>0</v>
      </c>
      <c r="J122" s="93">
        <f t="shared" si="47"/>
        <v>0</v>
      </c>
      <c r="K122" s="93">
        <f t="shared" si="47"/>
        <v>0</v>
      </c>
      <c r="L122" s="93">
        <f t="shared" si="47"/>
        <v>0</v>
      </c>
      <c r="M122" s="93">
        <f t="shared" si="47"/>
        <v>0</v>
      </c>
      <c r="N122" s="93">
        <f t="shared" si="47"/>
        <v>0</v>
      </c>
      <c r="O122" s="93">
        <f t="shared" si="47"/>
        <v>0</v>
      </c>
      <c r="P122" s="93">
        <f t="shared" si="47"/>
        <v>0</v>
      </c>
      <c r="Q122" s="93">
        <f t="shared" si="47"/>
        <v>0</v>
      </c>
      <c r="R122" s="93">
        <f t="shared" si="47"/>
        <v>0</v>
      </c>
      <c r="S122" s="93">
        <f t="shared" si="47"/>
        <v>0</v>
      </c>
      <c r="T122" s="93">
        <f>T123</f>
        <v>30</v>
      </c>
      <c r="U122" s="93">
        <f>U123</f>
        <v>127.7</v>
      </c>
      <c r="V122" s="44">
        <f t="shared" si="43"/>
        <v>425.6666666666667</v>
      </c>
      <c r="W122" s="52"/>
    </row>
    <row r="123" spans="1:23" s="21" customFormat="1" ht="78.75" customHeight="1">
      <c r="A123" s="54" t="s">
        <v>136</v>
      </c>
      <c r="B123" s="46" t="s">
        <v>25</v>
      </c>
      <c r="C123" s="85" t="s">
        <v>145</v>
      </c>
      <c r="D123" s="48">
        <f t="shared" si="44"/>
        <v>30</v>
      </c>
      <c r="E123" s="48">
        <f t="shared" si="45"/>
        <v>30</v>
      </c>
      <c r="F123" s="48">
        <f t="shared" si="45"/>
        <v>127.7</v>
      </c>
      <c r="G123" s="67">
        <f t="shared" si="46"/>
        <v>425.6666666666667</v>
      </c>
      <c r="H123" s="101">
        <v>0</v>
      </c>
      <c r="I123" s="67">
        <v>0</v>
      </c>
      <c r="J123" s="67">
        <v>0</v>
      </c>
      <c r="K123" s="48">
        <v>0</v>
      </c>
      <c r="L123" s="67">
        <v>0</v>
      </c>
      <c r="M123" s="67">
        <v>0</v>
      </c>
      <c r="N123" s="48">
        <v>0</v>
      </c>
      <c r="O123" s="48">
        <v>0</v>
      </c>
      <c r="P123" s="67">
        <v>0</v>
      </c>
      <c r="Q123" s="67">
        <v>0</v>
      </c>
      <c r="R123" s="67">
        <v>0</v>
      </c>
      <c r="S123" s="48">
        <v>0</v>
      </c>
      <c r="T123" s="48">
        <v>30</v>
      </c>
      <c r="U123" s="113">
        <v>127.7</v>
      </c>
      <c r="V123" s="48">
        <f t="shared" si="43"/>
        <v>425.6666666666667</v>
      </c>
      <c r="W123" s="128" t="s">
        <v>257</v>
      </c>
    </row>
    <row r="124" spans="1:23" s="53" customFormat="1" ht="19.5" customHeight="1">
      <c r="A124" s="50" t="s">
        <v>137</v>
      </c>
      <c r="B124" s="51" t="s">
        <v>77</v>
      </c>
      <c r="C124" s="82"/>
      <c r="D124" s="43">
        <f t="shared" si="44"/>
        <v>2427.6</v>
      </c>
      <c r="E124" s="43">
        <f t="shared" si="45"/>
        <v>2427.6</v>
      </c>
      <c r="F124" s="43">
        <f t="shared" si="45"/>
        <v>39186</v>
      </c>
      <c r="G124" s="44">
        <f t="shared" si="46"/>
        <v>1614.1868512110725</v>
      </c>
      <c r="H124" s="93">
        <f aca="true" t="shared" si="48" ref="H124:U124">H125</f>
        <v>0</v>
      </c>
      <c r="I124" s="93">
        <f t="shared" si="48"/>
        <v>0</v>
      </c>
      <c r="J124" s="93">
        <f t="shared" si="48"/>
        <v>0</v>
      </c>
      <c r="K124" s="93">
        <f t="shared" si="48"/>
        <v>0</v>
      </c>
      <c r="L124" s="93">
        <f t="shared" si="48"/>
        <v>0</v>
      </c>
      <c r="M124" s="93">
        <f t="shared" si="48"/>
        <v>0</v>
      </c>
      <c r="N124" s="93">
        <f t="shared" si="48"/>
        <v>0</v>
      </c>
      <c r="O124" s="93">
        <f t="shared" si="48"/>
        <v>0</v>
      </c>
      <c r="P124" s="93">
        <f t="shared" si="48"/>
        <v>0</v>
      </c>
      <c r="Q124" s="93">
        <f t="shared" si="48"/>
        <v>0</v>
      </c>
      <c r="R124" s="93">
        <f t="shared" si="48"/>
        <v>0</v>
      </c>
      <c r="S124" s="93">
        <f t="shared" si="48"/>
        <v>0</v>
      </c>
      <c r="T124" s="93">
        <f t="shared" si="48"/>
        <v>2427.6</v>
      </c>
      <c r="U124" s="93">
        <f t="shared" si="48"/>
        <v>39186</v>
      </c>
      <c r="V124" s="44">
        <f t="shared" si="43"/>
        <v>1614.1868512110725</v>
      </c>
      <c r="W124" s="95"/>
    </row>
    <row r="125" spans="1:23" s="21" customFormat="1" ht="64.5" customHeight="1">
      <c r="A125" s="54" t="s">
        <v>138</v>
      </c>
      <c r="B125" s="46" t="s">
        <v>78</v>
      </c>
      <c r="C125" s="85" t="s">
        <v>145</v>
      </c>
      <c r="D125" s="48">
        <f t="shared" si="44"/>
        <v>2427.6</v>
      </c>
      <c r="E125" s="48">
        <f t="shared" si="45"/>
        <v>2427.6</v>
      </c>
      <c r="F125" s="48">
        <f t="shared" si="45"/>
        <v>39186</v>
      </c>
      <c r="G125" s="67">
        <f t="shared" si="46"/>
        <v>1614.1868512110725</v>
      </c>
      <c r="H125" s="101">
        <v>0</v>
      </c>
      <c r="I125" s="67">
        <v>0</v>
      </c>
      <c r="J125" s="67">
        <v>0</v>
      </c>
      <c r="K125" s="48"/>
      <c r="L125" s="67">
        <v>0</v>
      </c>
      <c r="M125" s="67">
        <v>0</v>
      </c>
      <c r="N125" s="48">
        <v>0</v>
      </c>
      <c r="O125" s="48"/>
      <c r="P125" s="67">
        <v>0</v>
      </c>
      <c r="Q125" s="67">
        <v>0</v>
      </c>
      <c r="R125" s="67">
        <v>0</v>
      </c>
      <c r="S125" s="48"/>
      <c r="T125" s="48">
        <v>2427.6</v>
      </c>
      <c r="U125" s="48">
        <v>39186</v>
      </c>
      <c r="V125" s="48">
        <f t="shared" si="43"/>
        <v>1614.1868512110725</v>
      </c>
      <c r="W125" s="81" t="s">
        <v>259</v>
      </c>
    </row>
    <row r="126" spans="1:23" s="53" customFormat="1" ht="28.5" customHeight="1">
      <c r="A126" s="50" t="s">
        <v>22</v>
      </c>
      <c r="B126" s="51" t="s">
        <v>3</v>
      </c>
      <c r="C126" s="82"/>
      <c r="D126" s="43">
        <f t="shared" si="44"/>
        <v>4010</v>
      </c>
      <c r="E126" s="43">
        <f t="shared" si="45"/>
        <v>4010</v>
      </c>
      <c r="F126" s="43">
        <f t="shared" si="45"/>
        <v>1760.0878</v>
      </c>
      <c r="G126" s="44">
        <f t="shared" si="46"/>
        <v>43.892463840399</v>
      </c>
      <c r="H126" s="93">
        <f>SUM(H127:H128)</f>
        <v>0</v>
      </c>
      <c r="I126" s="93">
        <f>SUM(I127:I128)</f>
        <v>0</v>
      </c>
      <c r="J126" s="93">
        <f>SUM(J127:J128)</f>
        <v>0</v>
      </c>
      <c r="K126" s="93">
        <v>0</v>
      </c>
      <c r="L126" s="93">
        <f>SUM(L127:L128)</f>
        <v>0</v>
      </c>
      <c r="M126" s="93">
        <f>SUM(M127:M128)</f>
        <v>0</v>
      </c>
      <c r="N126" s="93">
        <f>SUM(N127:N128)</f>
        <v>0</v>
      </c>
      <c r="O126" s="93">
        <v>0</v>
      </c>
      <c r="P126" s="93">
        <f>SUM(P127:P128)</f>
        <v>0</v>
      </c>
      <c r="Q126" s="93">
        <f>SUM(Q127:Q128)</f>
        <v>0</v>
      </c>
      <c r="R126" s="93">
        <f>SUM(R127:R128)</f>
        <v>8.4914</v>
      </c>
      <c r="S126" s="93">
        <v>0</v>
      </c>
      <c r="T126" s="93">
        <f>SUM(T127:T128)</f>
        <v>4010</v>
      </c>
      <c r="U126" s="93">
        <f>SUM(U127:U128)</f>
        <v>1751.5964</v>
      </c>
      <c r="V126" s="44">
        <f t="shared" si="43"/>
        <v>43.68070822942643</v>
      </c>
      <c r="W126" s="52"/>
    </row>
    <row r="127" spans="1:23" s="53" customFormat="1" ht="242.25" customHeight="1">
      <c r="A127" s="54" t="s">
        <v>139</v>
      </c>
      <c r="B127" s="46" t="s">
        <v>85</v>
      </c>
      <c r="C127" s="85" t="s">
        <v>145</v>
      </c>
      <c r="D127" s="48">
        <f t="shared" si="44"/>
        <v>3990</v>
      </c>
      <c r="E127" s="48">
        <f t="shared" si="45"/>
        <v>3990</v>
      </c>
      <c r="F127" s="48">
        <f t="shared" si="45"/>
        <v>1751.5964</v>
      </c>
      <c r="G127" s="67">
        <f t="shared" si="46"/>
        <v>43.89965914786968</v>
      </c>
      <c r="H127" s="101">
        <v>0</v>
      </c>
      <c r="I127" s="67">
        <v>0</v>
      </c>
      <c r="J127" s="67">
        <v>0</v>
      </c>
      <c r="K127" s="48"/>
      <c r="L127" s="67">
        <v>0</v>
      </c>
      <c r="M127" s="67">
        <v>0</v>
      </c>
      <c r="N127" s="48">
        <v>0</v>
      </c>
      <c r="O127" s="48"/>
      <c r="P127" s="67">
        <v>0</v>
      </c>
      <c r="Q127" s="67">
        <v>0</v>
      </c>
      <c r="R127" s="67">
        <v>0</v>
      </c>
      <c r="S127" s="48"/>
      <c r="T127" s="48">
        <v>3990</v>
      </c>
      <c r="U127" s="48">
        <v>1751.5964</v>
      </c>
      <c r="V127" s="48">
        <f>U127/T127*100</f>
        <v>43.89965914786968</v>
      </c>
      <c r="W127" s="125" t="s">
        <v>254</v>
      </c>
    </row>
    <row r="128" spans="1:23" s="53" customFormat="1" ht="116.25" customHeight="1">
      <c r="A128" s="54" t="s">
        <v>237</v>
      </c>
      <c r="B128" s="46" t="s">
        <v>238</v>
      </c>
      <c r="C128" s="85" t="s">
        <v>145</v>
      </c>
      <c r="D128" s="48">
        <f>H128+L128+P128+T128</f>
        <v>20</v>
      </c>
      <c r="E128" s="48">
        <f aca="true" t="shared" si="49" ref="E128:F133">I128+M128+Q128+T128</f>
        <v>20</v>
      </c>
      <c r="F128" s="48">
        <f t="shared" si="49"/>
        <v>8.4914</v>
      </c>
      <c r="G128" s="67">
        <f aca="true" t="shared" si="50" ref="G128:G133">F128/E128*100</f>
        <v>42.457</v>
      </c>
      <c r="H128" s="101">
        <v>0</v>
      </c>
      <c r="I128" s="67">
        <v>0</v>
      </c>
      <c r="J128" s="67">
        <v>0</v>
      </c>
      <c r="K128" s="48"/>
      <c r="L128" s="67">
        <v>0</v>
      </c>
      <c r="M128" s="67">
        <v>0</v>
      </c>
      <c r="N128" s="48">
        <v>0</v>
      </c>
      <c r="O128" s="48"/>
      <c r="P128" s="67">
        <v>0</v>
      </c>
      <c r="Q128" s="67"/>
      <c r="R128" s="48">
        <v>8.4914</v>
      </c>
      <c r="S128" s="48"/>
      <c r="T128" s="48">
        <v>20</v>
      </c>
      <c r="U128" s="48">
        <v>0</v>
      </c>
      <c r="V128" s="48">
        <f>U128/T128*100</f>
        <v>0</v>
      </c>
      <c r="W128" s="125" t="s">
        <v>255</v>
      </c>
    </row>
    <row r="129" spans="1:23" s="53" customFormat="1" ht="19.5" customHeight="1">
      <c r="A129" s="50" t="s">
        <v>79</v>
      </c>
      <c r="B129" s="60" t="s">
        <v>47</v>
      </c>
      <c r="C129" s="82"/>
      <c r="D129" s="43">
        <f t="shared" si="44"/>
        <v>240.8</v>
      </c>
      <c r="E129" s="43">
        <f t="shared" si="49"/>
        <v>284.1544</v>
      </c>
      <c r="F129" s="43">
        <f t="shared" si="49"/>
        <v>23.0045</v>
      </c>
      <c r="G129" s="44">
        <f t="shared" si="50"/>
        <v>8.095774691505744</v>
      </c>
      <c r="H129" s="93">
        <f aca="true" t="shared" si="51" ref="H129:U131">H130</f>
        <v>0</v>
      </c>
      <c r="I129" s="93">
        <f t="shared" si="51"/>
        <v>0</v>
      </c>
      <c r="J129" s="93">
        <f t="shared" si="51"/>
        <v>0</v>
      </c>
      <c r="K129" s="93">
        <f t="shared" si="51"/>
        <v>0</v>
      </c>
      <c r="L129" s="93">
        <f t="shared" si="51"/>
        <v>0</v>
      </c>
      <c r="M129" s="93">
        <f t="shared" si="51"/>
        <v>0</v>
      </c>
      <c r="N129" s="93">
        <f t="shared" si="51"/>
        <v>0</v>
      </c>
      <c r="O129" s="93">
        <f t="shared" si="51"/>
        <v>0</v>
      </c>
      <c r="P129" s="93">
        <f t="shared" si="51"/>
        <v>80</v>
      </c>
      <c r="Q129" s="93">
        <f t="shared" si="51"/>
        <v>123.3544</v>
      </c>
      <c r="R129" s="93">
        <f t="shared" si="51"/>
        <v>23.0045</v>
      </c>
      <c r="S129" s="93">
        <f t="shared" si="51"/>
        <v>18.649111827385163</v>
      </c>
      <c r="T129" s="93">
        <f t="shared" si="51"/>
        <v>160.8</v>
      </c>
      <c r="U129" s="93">
        <f t="shared" si="51"/>
        <v>0</v>
      </c>
      <c r="V129" s="44">
        <v>0</v>
      </c>
      <c r="W129" s="95"/>
    </row>
    <row r="130" spans="1:23" s="106" customFormat="1" ht="102.75" customHeight="1">
      <c r="A130" s="92" t="s">
        <v>80</v>
      </c>
      <c r="B130" s="105" t="s">
        <v>81</v>
      </c>
      <c r="C130" s="85" t="s">
        <v>145</v>
      </c>
      <c r="D130" s="48">
        <f t="shared" si="44"/>
        <v>240.8</v>
      </c>
      <c r="E130" s="48">
        <f t="shared" si="49"/>
        <v>284.1544</v>
      </c>
      <c r="F130" s="48">
        <f t="shared" si="49"/>
        <v>23.0045</v>
      </c>
      <c r="G130" s="67">
        <f t="shared" si="50"/>
        <v>8.095774691505744</v>
      </c>
      <c r="H130" s="114">
        <v>0</v>
      </c>
      <c r="I130" s="115">
        <v>0</v>
      </c>
      <c r="J130" s="115">
        <v>0</v>
      </c>
      <c r="K130" s="116"/>
      <c r="L130" s="115">
        <v>0</v>
      </c>
      <c r="M130" s="115">
        <v>0</v>
      </c>
      <c r="N130" s="116">
        <v>0</v>
      </c>
      <c r="O130" s="116"/>
      <c r="P130" s="115">
        <v>80</v>
      </c>
      <c r="Q130" s="115">
        <v>123.3544</v>
      </c>
      <c r="R130" s="115">
        <v>23.0045</v>
      </c>
      <c r="S130" s="116">
        <f>R130/Q130*100</f>
        <v>18.649111827385163</v>
      </c>
      <c r="T130" s="116">
        <v>160.8</v>
      </c>
      <c r="U130" s="116">
        <v>0</v>
      </c>
      <c r="V130" s="116">
        <v>0</v>
      </c>
      <c r="W130" s="121" t="s">
        <v>307</v>
      </c>
    </row>
    <row r="131" spans="1:23" s="53" customFormat="1" ht="30.75" customHeight="1">
      <c r="A131" s="107" t="s">
        <v>140</v>
      </c>
      <c r="B131" s="60" t="s">
        <v>83</v>
      </c>
      <c r="C131" s="82"/>
      <c r="D131" s="43">
        <f t="shared" si="44"/>
        <v>120</v>
      </c>
      <c r="E131" s="43">
        <f t="shared" si="49"/>
        <v>91.400524</v>
      </c>
      <c r="F131" s="43">
        <f t="shared" si="49"/>
        <v>34.3</v>
      </c>
      <c r="G131" s="44">
        <f t="shared" si="50"/>
        <v>37.52713715295549</v>
      </c>
      <c r="H131" s="93">
        <f t="shared" si="51"/>
        <v>40</v>
      </c>
      <c r="I131" s="93">
        <f t="shared" si="51"/>
        <v>11.400524</v>
      </c>
      <c r="J131" s="93">
        <f t="shared" si="51"/>
        <v>0</v>
      </c>
      <c r="K131" s="93">
        <f t="shared" si="51"/>
        <v>0</v>
      </c>
      <c r="L131" s="93">
        <f t="shared" si="51"/>
        <v>0</v>
      </c>
      <c r="M131" s="93">
        <f t="shared" si="51"/>
        <v>0</v>
      </c>
      <c r="N131" s="93">
        <f t="shared" si="51"/>
        <v>0</v>
      </c>
      <c r="O131" s="93">
        <f t="shared" si="51"/>
        <v>0</v>
      </c>
      <c r="P131" s="93">
        <f t="shared" si="51"/>
        <v>0</v>
      </c>
      <c r="Q131" s="93">
        <f t="shared" si="51"/>
        <v>0</v>
      </c>
      <c r="R131" s="93">
        <f t="shared" si="51"/>
        <v>0</v>
      </c>
      <c r="S131" s="93">
        <f t="shared" si="51"/>
        <v>0</v>
      </c>
      <c r="T131" s="93">
        <f t="shared" si="51"/>
        <v>80</v>
      </c>
      <c r="U131" s="93">
        <f t="shared" si="51"/>
        <v>34.3</v>
      </c>
      <c r="V131" s="44">
        <f>U131/T131*100</f>
        <v>42.875</v>
      </c>
      <c r="W131" s="95"/>
    </row>
    <row r="132" spans="1:23" s="21" customFormat="1" ht="77.25" customHeight="1" thickBot="1">
      <c r="A132" s="92" t="s">
        <v>82</v>
      </c>
      <c r="B132" s="105" t="s">
        <v>84</v>
      </c>
      <c r="C132" s="85" t="s">
        <v>145</v>
      </c>
      <c r="D132" s="48">
        <f t="shared" si="44"/>
        <v>120</v>
      </c>
      <c r="E132" s="48">
        <f t="shared" si="49"/>
        <v>91.400524</v>
      </c>
      <c r="F132" s="48">
        <f t="shared" si="49"/>
        <v>34.3</v>
      </c>
      <c r="G132" s="67">
        <f t="shared" si="50"/>
        <v>37.52713715295549</v>
      </c>
      <c r="H132" s="114">
        <v>40</v>
      </c>
      <c r="I132" s="115">
        <v>11.400524</v>
      </c>
      <c r="J132" s="115">
        <v>0</v>
      </c>
      <c r="K132" s="116"/>
      <c r="L132" s="115">
        <v>0</v>
      </c>
      <c r="M132" s="115">
        <v>0</v>
      </c>
      <c r="N132" s="116">
        <v>0</v>
      </c>
      <c r="O132" s="116"/>
      <c r="P132" s="115">
        <v>0</v>
      </c>
      <c r="Q132" s="115">
        <v>0</v>
      </c>
      <c r="R132" s="115">
        <v>0</v>
      </c>
      <c r="S132" s="116">
        <v>0</v>
      </c>
      <c r="T132" s="116">
        <v>80</v>
      </c>
      <c r="U132" s="116">
        <v>34.3</v>
      </c>
      <c r="V132" s="116">
        <f>U132/T132*100</f>
        <v>42.875</v>
      </c>
      <c r="W132" s="131" t="s">
        <v>260</v>
      </c>
    </row>
    <row r="133" spans="1:23" s="53" customFormat="1" ht="13.5" thickBot="1">
      <c r="A133" s="108"/>
      <c r="B133" s="109" t="s">
        <v>38</v>
      </c>
      <c r="C133" s="110"/>
      <c r="D133" s="126">
        <f>H133+L133+P133+T133</f>
        <v>11987.982718251991</v>
      </c>
      <c r="E133" s="126">
        <f t="shared" si="49"/>
        <v>11116.397563891991</v>
      </c>
      <c r="F133" s="126">
        <f t="shared" si="49"/>
        <v>44075.356646750006</v>
      </c>
      <c r="G133" s="127">
        <f t="shared" si="50"/>
        <v>396.4895677167439</v>
      </c>
      <c r="H133" s="126">
        <f>H9+H112</f>
        <v>2635.87745</v>
      </c>
      <c r="I133" s="126">
        <f>I9+I112</f>
        <v>1579.6146239999996</v>
      </c>
      <c r="J133" s="126">
        <f>J9+J112</f>
        <v>1270.1401497000002</v>
      </c>
      <c r="K133" s="127">
        <f>J133/I133*100</f>
        <v>80.40822934923655</v>
      </c>
      <c r="L133" s="126">
        <f>L9+L112</f>
        <v>0.8743</v>
      </c>
      <c r="M133" s="126">
        <f>M9+M112</f>
        <v>0</v>
      </c>
      <c r="N133" s="126">
        <f>N9+N112</f>
        <v>0</v>
      </c>
      <c r="O133" s="127"/>
      <c r="P133" s="126">
        <f>P9+P112</f>
        <v>1198.7581999999998</v>
      </c>
      <c r="Q133" s="126">
        <f>Q9+Q112</f>
        <v>1384.31017164</v>
      </c>
      <c r="R133" s="126">
        <f>R9+R112</f>
        <v>717.45257164</v>
      </c>
      <c r="S133" s="127">
        <f>R133/Q133*100</f>
        <v>51.82744346883111</v>
      </c>
      <c r="T133" s="126">
        <f>T9+T112</f>
        <v>8152.4727682519915</v>
      </c>
      <c r="U133" s="126">
        <f>U9+U112</f>
        <v>42087.76392541001</v>
      </c>
      <c r="V133" s="127">
        <f>U133/T133*100</f>
        <v>516.2576450339279</v>
      </c>
      <c r="W133" s="111"/>
    </row>
    <row r="134" spans="2:20" ht="12.75">
      <c r="B134" s="2"/>
      <c r="C134" s="7"/>
      <c r="D134" s="1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8" spans="16:20" ht="12.75">
      <c r="P138" s="4"/>
      <c r="Q138" s="4"/>
      <c r="R138" s="4"/>
      <c r="S138" s="4"/>
      <c r="T138" s="4"/>
    </row>
    <row r="139" spans="16:20" ht="12.75">
      <c r="P139" s="6"/>
      <c r="Q139" s="6"/>
      <c r="R139" s="6"/>
      <c r="S139" s="6"/>
      <c r="T139" s="6"/>
    </row>
    <row r="140" spans="16:20" ht="12.75">
      <c r="P140" s="5"/>
      <c r="Q140" s="5"/>
      <c r="R140" s="5"/>
      <c r="S140" s="5"/>
      <c r="T140" s="5"/>
    </row>
    <row r="141" spans="16:20" ht="12.75">
      <c r="P141" s="1"/>
      <c r="Q141" s="1"/>
      <c r="R141" s="1"/>
      <c r="S141" s="1"/>
      <c r="T141" s="1"/>
    </row>
    <row r="142" spans="16:20" ht="12.75">
      <c r="P142" s="4"/>
      <c r="Q142" s="4"/>
      <c r="R142" s="4"/>
      <c r="S142" s="4"/>
      <c r="T142" s="4"/>
    </row>
    <row r="143" spans="16:20" ht="12.75">
      <c r="P143" s="4"/>
      <c r="Q143" s="4"/>
      <c r="R143" s="4"/>
      <c r="S143" s="4"/>
      <c r="T143" s="4"/>
    </row>
    <row r="144" spans="16:20" ht="12.75">
      <c r="P144" s="4"/>
      <c r="Q144" s="4"/>
      <c r="R144" s="4"/>
      <c r="S144" s="4"/>
      <c r="T144" s="4"/>
    </row>
    <row r="145" spans="16:20" ht="12.75">
      <c r="P145" s="4"/>
      <c r="Q145" s="4"/>
      <c r="R145" s="4"/>
      <c r="S145" s="4"/>
      <c r="T145" s="4"/>
    </row>
    <row r="146" spans="16:20" ht="12.75">
      <c r="P146" s="4"/>
      <c r="Q146" s="4"/>
      <c r="R146" s="4"/>
      <c r="S146" s="4"/>
      <c r="T146" s="4"/>
    </row>
    <row r="147" spans="16:20" ht="12.75">
      <c r="P147" s="4"/>
      <c r="Q147" s="4"/>
      <c r="R147" s="4"/>
      <c r="S147" s="4"/>
      <c r="T147" s="4"/>
    </row>
  </sheetData>
  <sheetProtection/>
  <mergeCells count="23">
    <mergeCell ref="H6:K6"/>
    <mergeCell ref="K23:K24"/>
    <mergeCell ref="A111:T111"/>
    <mergeCell ref="A5:A7"/>
    <mergeCell ref="D6:G6"/>
    <mergeCell ref="A98:A109"/>
    <mergeCell ref="L6:O6"/>
    <mergeCell ref="W5:W7"/>
    <mergeCell ref="F23:F24"/>
    <mergeCell ref="A3:W3"/>
    <mergeCell ref="A10:W10"/>
    <mergeCell ref="B5:B7"/>
    <mergeCell ref="C5:C7"/>
    <mergeCell ref="D5:V5"/>
    <mergeCell ref="T6:V6"/>
    <mergeCell ref="E23:E24"/>
    <mergeCell ref="P6:S6"/>
    <mergeCell ref="W65:W66"/>
    <mergeCell ref="W71:W74"/>
    <mergeCell ref="W23:W24"/>
    <mergeCell ref="G23:G24"/>
    <mergeCell ref="I23:I24"/>
    <mergeCell ref="J23:J24"/>
  </mergeCells>
  <printOptions/>
  <pageMargins left="0.7874015748031497" right="0.7874015748031497" top="0.7874015748031497" bottom="0.5905511811023622" header="0" footer="0"/>
  <pageSetup fitToHeight="0" fitToWidth="1" horizontalDpi="600" verticalDpi="600" orientation="landscape" paperSize="8" scale="86" r:id="rId1"/>
  <headerFooter alignWithMargins="0">
    <oddFooter>&amp;C&amp;"Times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Allalikina</cp:lastModifiedBy>
  <cp:lastPrinted>2019-06-25T07:04:27Z</cp:lastPrinted>
  <dcterms:created xsi:type="dcterms:W3CDTF">1996-10-08T23:32:33Z</dcterms:created>
  <dcterms:modified xsi:type="dcterms:W3CDTF">2019-06-25T07:04:36Z</dcterms:modified>
  <cp:category/>
  <cp:version/>
  <cp:contentType/>
  <cp:contentStatus/>
</cp:coreProperties>
</file>