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униципальная программа март 19\"/>
    </mc:Choice>
  </mc:AlternateContent>
  <bookViews>
    <workbookView xWindow="0" yWindow="0" windowWidth="28800" windowHeight="11835"/>
  </bookViews>
  <sheets>
    <sheet name="Лист2" sheetId="2" r:id="rId1"/>
    <sheet name="Лист1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0" i="3" l="1"/>
  <c r="E62" i="3" s="1"/>
  <c r="D32" i="3"/>
  <c r="E61" i="3"/>
  <c r="F61" i="3"/>
  <c r="F25" i="3" s="1"/>
  <c r="F20" i="3" s="1"/>
  <c r="G61" i="3"/>
  <c r="G25" i="3" s="1"/>
  <c r="H61" i="3"/>
  <c r="I61" i="3"/>
  <c r="F62" i="3"/>
  <c r="G62" i="3"/>
  <c r="G58" i="3" s="1"/>
  <c r="H62" i="3"/>
  <c r="I62" i="3"/>
  <c r="E63" i="3"/>
  <c r="F63" i="3"/>
  <c r="G63" i="3"/>
  <c r="H63" i="3"/>
  <c r="I63" i="3"/>
  <c r="I58" i="3" s="1"/>
  <c r="D62" i="3"/>
  <c r="D63" i="3"/>
  <c r="D61" i="3"/>
  <c r="E81" i="3"/>
  <c r="F81" i="3"/>
  <c r="F78" i="3" s="1"/>
  <c r="G81" i="3"/>
  <c r="H81" i="3"/>
  <c r="I81" i="3"/>
  <c r="E82" i="3"/>
  <c r="F82" i="3"/>
  <c r="G82" i="3"/>
  <c r="H82" i="3"/>
  <c r="I82" i="3"/>
  <c r="I26" i="3" s="1"/>
  <c r="E83" i="3"/>
  <c r="F83" i="3"/>
  <c r="G83" i="3"/>
  <c r="H83" i="3"/>
  <c r="I83" i="3"/>
  <c r="I352" i="3"/>
  <c r="H352" i="3"/>
  <c r="G352" i="3"/>
  <c r="F352" i="3"/>
  <c r="E352" i="3"/>
  <c r="D352" i="3"/>
  <c r="I351" i="3"/>
  <c r="I348" i="3" s="1"/>
  <c r="H351" i="3"/>
  <c r="G351" i="3"/>
  <c r="F351" i="3"/>
  <c r="E351" i="3"/>
  <c r="D351" i="3"/>
  <c r="I350" i="3"/>
  <c r="H350" i="3"/>
  <c r="H348" i="3" s="1"/>
  <c r="G350" i="3"/>
  <c r="F350" i="3"/>
  <c r="E350" i="3"/>
  <c r="D350" i="3"/>
  <c r="G348" i="3"/>
  <c r="C347" i="3"/>
  <c r="C346" i="3"/>
  <c r="C345" i="3"/>
  <c r="C344" i="3" s="1"/>
  <c r="I344" i="3"/>
  <c r="H344" i="3"/>
  <c r="G344" i="3"/>
  <c r="F344" i="3"/>
  <c r="E344" i="3"/>
  <c r="D344" i="3"/>
  <c r="C343" i="3"/>
  <c r="C342" i="3"/>
  <c r="C341" i="3"/>
  <c r="I340" i="3"/>
  <c r="H340" i="3"/>
  <c r="G340" i="3"/>
  <c r="F340" i="3"/>
  <c r="E340" i="3"/>
  <c r="D340" i="3"/>
  <c r="C339" i="3"/>
  <c r="C338" i="3"/>
  <c r="C337" i="3"/>
  <c r="I335" i="3"/>
  <c r="H335" i="3"/>
  <c r="G335" i="3"/>
  <c r="F335" i="3"/>
  <c r="E335" i="3"/>
  <c r="D335" i="3"/>
  <c r="C334" i="3"/>
  <c r="C333" i="3"/>
  <c r="C332" i="3"/>
  <c r="I330" i="3"/>
  <c r="H330" i="3"/>
  <c r="G330" i="3"/>
  <c r="F330" i="3"/>
  <c r="E330" i="3"/>
  <c r="D330" i="3"/>
  <c r="I326" i="3"/>
  <c r="H326" i="3"/>
  <c r="G326" i="3"/>
  <c r="F326" i="3"/>
  <c r="E326" i="3"/>
  <c r="D326" i="3"/>
  <c r="I322" i="3"/>
  <c r="H322" i="3"/>
  <c r="G322" i="3"/>
  <c r="F322" i="3"/>
  <c r="E322" i="3"/>
  <c r="D322" i="3"/>
  <c r="C321" i="3"/>
  <c r="C320" i="3"/>
  <c r="I317" i="3"/>
  <c r="H317" i="3"/>
  <c r="G317" i="3"/>
  <c r="F317" i="3"/>
  <c r="E317" i="3"/>
  <c r="D317" i="3"/>
  <c r="C316" i="3"/>
  <c r="C315" i="3"/>
  <c r="I312" i="3"/>
  <c r="H312" i="3"/>
  <c r="G312" i="3"/>
  <c r="F312" i="3"/>
  <c r="E312" i="3"/>
  <c r="D312" i="3"/>
  <c r="C311" i="3"/>
  <c r="C310" i="3"/>
  <c r="I307" i="3"/>
  <c r="H307" i="3"/>
  <c r="G307" i="3"/>
  <c r="F307" i="3"/>
  <c r="E307" i="3"/>
  <c r="D307" i="3"/>
  <c r="C306" i="3"/>
  <c r="C305" i="3"/>
  <c r="I302" i="3"/>
  <c r="H302" i="3"/>
  <c r="G302" i="3"/>
  <c r="F302" i="3"/>
  <c r="E302" i="3"/>
  <c r="D302" i="3"/>
  <c r="C301" i="3"/>
  <c r="C300" i="3"/>
  <c r="I297" i="3"/>
  <c r="H297" i="3"/>
  <c r="G297" i="3"/>
  <c r="F297" i="3"/>
  <c r="E297" i="3"/>
  <c r="D297" i="3"/>
  <c r="C296" i="3"/>
  <c r="C295" i="3"/>
  <c r="I292" i="3"/>
  <c r="H292" i="3"/>
  <c r="G292" i="3"/>
  <c r="F292" i="3"/>
  <c r="E292" i="3"/>
  <c r="D292" i="3"/>
  <c r="C291" i="3"/>
  <c r="C290" i="3"/>
  <c r="I287" i="3"/>
  <c r="H287" i="3"/>
  <c r="G287" i="3"/>
  <c r="F287" i="3"/>
  <c r="E287" i="3"/>
  <c r="D287" i="3"/>
  <c r="E286" i="3"/>
  <c r="C286" i="3"/>
  <c r="D285" i="3"/>
  <c r="D282" i="3" s="1"/>
  <c r="C285" i="3"/>
  <c r="I282" i="3"/>
  <c r="H282" i="3"/>
  <c r="G282" i="3"/>
  <c r="F282" i="3"/>
  <c r="E282" i="3"/>
  <c r="C281" i="3"/>
  <c r="C280" i="3"/>
  <c r="I277" i="3"/>
  <c r="H277" i="3"/>
  <c r="G277" i="3"/>
  <c r="F277" i="3"/>
  <c r="E277" i="3"/>
  <c r="D277" i="3"/>
  <c r="A277" i="3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I276" i="3"/>
  <c r="H276" i="3"/>
  <c r="G276" i="3"/>
  <c r="F276" i="3"/>
  <c r="D276" i="3"/>
  <c r="I275" i="3"/>
  <c r="H275" i="3"/>
  <c r="G275" i="3"/>
  <c r="F275" i="3"/>
  <c r="E275" i="3"/>
  <c r="I274" i="3"/>
  <c r="H274" i="3"/>
  <c r="G274" i="3"/>
  <c r="F274" i="3"/>
  <c r="E274" i="3"/>
  <c r="D274" i="3"/>
  <c r="C271" i="3"/>
  <c r="C270" i="3"/>
  <c r="C269" i="3"/>
  <c r="I266" i="3"/>
  <c r="H266" i="3"/>
  <c r="G266" i="3"/>
  <c r="F266" i="3"/>
  <c r="E266" i="3"/>
  <c r="D266" i="3"/>
  <c r="F265" i="3"/>
  <c r="C265" i="3" s="1"/>
  <c r="C264" i="3"/>
  <c r="C263" i="3"/>
  <c r="I260" i="3"/>
  <c r="H260" i="3"/>
  <c r="G260" i="3"/>
  <c r="E260" i="3"/>
  <c r="D260" i="3"/>
  <c r="I259" i="3"/>
  <c r="C259" i="3" s="1"/>
  <c r="C258" i="3"/>
  <c r="C257" i="3"/>
  <c r="H254" i="3"/>
  <c r="G254" i="3"/>
  <c r="F254" i="3"/>
  <c r="E254" i="3"/>
  <c r="D254" i="3"/>
  <c r="I253" i="3"/>
  <c r="C253" i="3" s="1"/>
  <c r="C252" i="3"/>
  <c r="C251" i="3"/>
  <c r="H248" i="3"/>
  <c r="G248" i="3"/>
  <c r="F248" i="3"/>
  <c r="E248" i="3"/>
  <c r="D248" i="3"/>
  <c r="H247" i="3"/>
  <c r="C247" i="3" s="1"/>
  <c r="C246" i="3"/>
  <c r="C245" i="3"/>
  <c r="I242" i="3"/>
  <c r="G242" i="3"/>
  <c r="F242" i="3"/>
  <c r="E242" i="3"/>
  <c r="D242" i="3"/>
  <c r="H241" i="3"/>
  <c r="C241" i="3" s="1"/>
  <c r="C240" i="3"/>
  <c r="C239" i="3"/>
  <c r="I236" i="3"/>
  <c r="G236" i="3"/>
  <c r="F236" i="3"/>
  <c r="E236" i="3"/>
  <c r="D236" i="3"/>
  <c r="H235" i="3"/>
  <c r="C235" i="3" s="1"/>
  <c r="C234" i="3"/>
  <c r="C233" i="3"/>
  <c r="I230" i="3"/>
  <c r="G230" i="3"/>
  <c r="F230" i="3"/>
  <c r="E230" i="3"/>
  <c r="D230" i="3"/>
  <c r="H229" i="3"/>
  <c r="C229" i="3" s="1"/>
  <c r="C228" i="3"/>
  <c r="C227" i="3"/>
  <c r="I224" i="3"/>
  <c r="G224" i="3"/>
  <c r="F224" i="3"/>
  <c r="E224" i="3"/>
  <c r="D224" i="3"/>
  <c r="H223" i="3"/>
  <c r="C223" i="3" s="1"/>
  <c r="C222" i="3"/>
  <c r="C221" i="3"/>
  <c r="I218" i="3"/>
  <c r="G218" i="3"/>
  <c r="F218" i="3"/>
  <c r="E218" i="3"/>
  <c r="D218" i="3"/>
  <c r="F217" i="3"/>
  <c r="C217" i="3"/>
  <c r="C216" i="3"/>
  <c r="C215" i="3"/>
  <c r="I212" i="3"/>
  <c r="H212" i="3"/>
  <c r="G212" i="3"/>
  <c r="F212" i="3"/>
  <c r="E212" i="3"/>
  <c r="D212" i="3"/>
  <c r="G211" i="3"/>
  <c r="C211" i="3" s="1"/>
  <c r="C206" i="3" s="1"/>
  <c r="C210" i="3"/>
  <c r="C209" i="3"/>
  <c r="I206" i="3"/>
  <c r="H206" i="3"/>
  <c r="F206" i="3"/>
  <c r="E206" i="3"/>
  <c r="D206" i="3"/>
  <c r="G205" i="3"/>
  <c r="C205" i="3" s="1"/>
  <c r="C204" i="3"/>
  <c r="C203" i="3"/>
  <c r="I200" i="3"/>
  <c r="H200" i="3"/>
  <c r="F200" i="3"/>
  <c r="E200" i="3"/>
  <c r="D200" i="3"/>
  <c r="G199" i="3"/>
  <c r="C199" i="3" s="1"/>
  <c r="C198" i="3"/>
  <c r="C197" i="3"/>
  <c r="I194" i="3"/>
  <c r="H194" i="3"/>
  <c r="F194" i="3"/>
  <c r="E194" i="3"/>
  <c r="D194" i="3"/>
  <c r="G193" i="3"/>
  <c r="G188" i="3" s="1"/>
  <c r="C192" i="3"/>
  <c r="C191" i="3"/>
  <c r="C190" i="3"/>
  <c r="I188" i="3"/>
  <c r="H188" i="3"/>
  <c r="F188" i="3"/>
  <c r="E188" i="3"/>
  <c r="D188" i="3"/>
  <c r="G187" i="3"/>
  <c r="C187" i="3" s="1"/>
  <c r="C186" i="3"/>
  <c r="C185" i="3"/>
  <c r="I182" i="3"/>
  <c r="H182" i="3"/>
  <c r="F182" i="3"/>
  <c r="E182" i="3"/>
  <c r="D182" i="3"/>
  <c r="C181" i="3"/>
  <c r="C180" i="3"/>
  <c r="C179" i="3"/>
  <c r="I176" i="3"/>
  <c r="H176" i="3"/>
  <c r="G176" i="3"/>
  <c r="F176" i="3"/>
  <c r="E176" i="3"/>
  <c r="D176" i="3"/>
  <c r="F175" i="3"/>
  <c r="F170" i="3" s="1"/>
  <c r="C174" i="3"/>
  <c r="C173" i="3"/>
  <c r="I170" i="3"/>
  <c r="H170" i="3"/>
  <c r="G170" i="3"/>
  <c r="E170" i="3"/>
  <c r="D170" i="3"/>
  <c r="F169" i="3"/>
  <c r="F164" i="3" s="1"/>
  <c r="C168" i="3"/>
  <c r="C167" i="3"/>
  <c r="I164" i="3"/>
  <c r="H164" i="3"/>
  <c r="G164" i="3"/>
  <c r="E164" i="3"/>
  <c r="D164" i="3"/>
  <c r="C163" i="3"/>
  <c r="C162" i="3"/>
  <c r="C161" i="3"/>
  <c r="I158" i="3"/>
  <c r="H158" i="3"/>
  <c r="G158" i="3"/>
  <c r="F158" i="3"/>
  <c r="E158" i="3"/>
  <c r="D158" i="3"/>
  <c r="F157" i="3"/>
  <c r="C157" i="3" s="1"/>
  <c r="C156" i="3"/>
  <c r="C155" i="3"/>
  <c r="I152" i="3"/>
  <c r="H152" i="3"/>
  <c r="G152" i="3"/>
  <c r="E152" i="3"/>
  <c r="D152" i="3"/>
  <c r="C151" i="3"/>
  <c r="C150" i="3"/>
  <c r="C149" i="3"/>
  <c r="I146" i="3"/>
  <c r="H146" i="3"/>
  <c r="G146" i="3"/>
  <c r="F146" i="3"/>
  <c r="E146" i="3"/>
  <c r="D146" i="3"/>
  <c r="C145" i="3"/>
  <c r="C144" i="3"/>
  <c r="C143" i="3"/>
  <c r="I140" i="3"/>
  <c r="H140" i="3"/>
  <c r="G140" i="3"/>
  <c r="F140" i="3"/>
  <c r="E140" i="3"/>
  <c r="D140" i="3"/>
  <c r="C139" i="3"/>
  <c r="C138" i="3"/>
  <c r="C137" i="3"/>
  <c r="I134" i="3"/>
  <c r="H134" i="3"/>
  <c r="G134" i="3"/>
  <c r="F134" i="3"/>
  <c r="E134" i="3"/>
  <c r="D134" i="3"/>
  <c r="I133" i="3"/>
  <c r="C133" i="3" s="1"/>
  <c r="C132" i="3"/>
  <c r="C131" i="3"/>
  <c r="I128" i="3"/>
  <c r="H128" i="3"/>
  <c r="G128" i="3"/>
  <c r="F128" i="3"/>
  <c r="E128" i="3"/>
  <c r="D128" i="3"/>
  <c r="H127" i="3"/>
  <c r="C127" i="3" s="1"/>
  <c r="C126" i="3"/>
  <c r="C125" i="3"/>
  <c r="I122" i="3"/>
  <c r="G122" i="3"/>
  <c r="F122" i="3"/>
  <c r="E122" i="3"/>
  <c r="D122" i="3"/>
  <c r="F121" i="3"/>
  <c r="C121" i="3" s="1"/>
  <c r="F120" i="3"/>
  <c r="C120" i="3" s="1"/>
  <c r="C119" i="3"/>
  <c r="I116" i="3"/>
  <c r="H116" i="3"/>
  <c r="G116" i="3"/>
  <c r="E116" i="3"/>
  <c r="D116" i="3"/>
  <c r="I110" i="3"/>
  <c r="H110" i="3"/>
  <c r="G110" i="3"/>
  <c r="F110" i="3"/>
  <c r="E110" i="3"/>
  <c r="D110" i="3"/>
  <c r="C110" i="3"/>
  <c r="I104" i="3"/>
  <c r="H104" i="3"/>
  <c r="G104" i="3"/>
  <c r="F104" i="3"/>
  <c r="E104" i="3"/>
  <c r="D104" i="3"/>
  <c r="C104" i="3"/>
  <c r="I98" i="3"/>
  <c r="H98" i="3"/>
  <c r="G98" i="3"/>
  <c r="F98" i="3"/>
  <c r="E98" i="3"/>
  <c r="D98" i="3"/>
  <c r="C98" i="3"/>
  <c r="I92" i="3"/>
  <c r="H92" i="3"/>
  <c r="G92" i="3"/>
  <c r="F92" i="3"/>
  <c r="E92" i="3"/>
  <c r="D92" i="3"/>
  <c r="C92" i="3"/>
  <c r="D83" i="3"/>
  <c r="D82" i="3"/>
  <c r="D81" i="3"/>
  <c r="I72" i="3"/>
  <c r="H72" i="3"/>
  <c r="G72" i="3"/>
  <c r="F72" i="3"/>
  <c r="E72" i="3"/>
  <c r="D72" i="3"/>
  <c r="C72" i="3"/>
  <c r="C58" i="3"/>
  <c r="I52" i="3"/>
  <c r="H52" i="3"/>
  <c r="G52" i="3"/>
  <c r="F52" i="3"/>
  <c r="E52" i="3"/>
  <c r="D52" i="3"/>
  <c r="C52" i="3"/>
  <c r="I46" i="3"/>
  <c r="H46" i="3"/>
  <c r="G46" i="3"/>
  <c r="F46" i="3"/>
  <c r="E46" i="3"/>
  <c r="D46" i="3"/>
  <c r="C46" i="3"/>
  <c r="I40" i="3"/>
  <c r="H40" i="3"/>
  <c r="G40" i="3"/>
  <c r="F40" i="3"/>
  <c r="E40" i="3"/>
  <c r="D40" i="3"/>
  <c r="C40" i="3"/>
  <c r="I34" i="3"/>
  <c r="H34" i="3"/>
  <c r="G34" i="3"/>
  <c r="F34" i="3"/>
  <c r="E34" i="3"/>
  <c r="D34" i="3"/>
  <c r="C34" i="3"/>
  <c r="I28" i="3"/>
  <c r="H28" i="3"/>
  <c r="G28" i="3"/>
  <c r="F28" i="3"/>
  <c r="E28" i="3"/>
  <c r="D28" i="3"/>
  <c r="C28" i="3"/>
  <c r="D26" i="3"/>
  <c r="D25" i="3"/>
  <c r="D20" i="3" s="1"/>
  <c r="D16" i="3" s="1"/>
  <c r="D26" i="2"/>
  <c r="C262" i="2"/>
  <c r="C263" i="2"/>
  <c r="C261" i="2"/>
  <c r="I258" i="2"/>
  <c r="H258" i="2"/>
  <c r="G258" i="2"/>
  <c r="F258" i="2"/>
  <c r="E258" i="2"/>
  <c r="D258" i="2"/>
  <c r="E342" i="2"/>
  <c r="F342" i="2"/>
  <c r="G342" i="2"/>
  <c r="H342" i="2"/>
  <c r="I342" i="2"/>
  <c r="E343" i="2"/>
  <c r="F343" i="2"/>
  <c r="G343" i="2"/>
  <c r="H343" i="2"/>
  <c r="I343" i="2"/>
  <c r="E344" i="2"/>
  <c r="F344" i="2"/>
  <c r="G344" i="2"/>
  <c r="H344" i="2"/>
  <c r="I344" i="2"/>
  <c r="D343" i="2"/>
  <c r="D344" i="2"/>
  <c r="D342" i="2"/>
  <c r="D268" i="2"/>
  <c r="D266" i="2"/>
  <c r="F266" i="2"/>
  <c r="G266" i="2"/>
  <c r="H266" i="2"/>
  <c r="I266" i="2"/>
  <c r="F267" i="2"/>
  <c r="G267" i="2"/>
  <c r="H267" i="2"/>
  <c r="I267" i="2"/>
  <c r="F268" i="2"/>
  <c r="G268" i="2"/>
  <c r="H268" i="2"/>
  <c r="I268" i="2"/>
  <c r="E266" i="2"/>
  <c r="E267" i="2"/>
  <c r="I318" i="2"/>
  <c r="H318" i="2"/>
  <c r="G318" i="2"/>
  <c r="F318" i="2"/>
  <c r="E318" i="2"/>
  <c r="D318" i="2"/>
  <c r="D277" i="2"/>
  <c r="D267" i="2" s="1"/>
  <c r="D314" i="2"/>
  <c r="E314" i="2"/>
  <c r="F314" i="2"/>
  <c r="G314" i="2"/>
  <c r="H314" i="2"/>
  <c r="I314" i="2"/>
  <c r="I27" i="3" l="1"/>
  <c r="I22" i="3" s="1"/>
  <c r="I18" i="3" s="1"/>
  <c r="F152" i="3"/>
  <c r="C169" i="3"/>
  <c r="F260" i="3"/>
  <c r="H272" i="3"/>
  <c r="I25" i="3"/>
  <c r="E25" i="3"/>
  <c r="E20" i="3" s="1"/>
  <c r="E16" i="3" s="1"/>
  <c r="E27" i="3"/>
  <c r="F26" i="3"/>
  <c r="F21" i="3" s="1"/>
  <c r="F17" i="3" s="1"/>
  <c r="D21" i="2"/>
  <c r="F116" i="3"/>
  <c r="I272" i="3"/>
  <c r="G20" i="3"/>
  <c r="E58" i="3"/>
  <c r="C122" i="3"/>
  <c r="G194" i="3"/>
  <c r="H236" i="3"/>
  <c r="H27" i="3" s="1"/>
  <c r="H22" i="3" s="1"/>
  <c r="H18" i="3" s="1"/>
  <c r="C242" i="3"/>
  <c r="C266" i="3"/>
  <c r="C330" i="3"/>
  <c r="C254" i="3"/>
  <c r="C335" i="3"/>
  <c r="C350" i="3"/>
  <c r="H26" i="3"/>
  <c r="H21" i="3" s="1"/>
  <c r="H17" i="3" s="1"/>
  <c r="I20" i="3"/>
  <c r="I16" i="3" s="1"/>
  <c r="I78" i="3"/>
  <c r="C230" i="3"/>
  <c r="I248" i="3"/>
  <c r="H58" i="3"/>
  <c r="H25" i="3"/>
  <c r="H20" i="3" s="1"/>
  <c r="F58" i="3"/>
  <c r="C116" i="3"/>
  <c r="C224" i="3"/>
  <c r="C188" i="3"/>
  <c r="C194" i="3"/>
  <c r="G200" i="3"/>
  <c r="C218" i="3"/>
  <c r="I254" i="3"/>
  <c r="D275" i="3"/>
  <c r="D272" i="3" s="1"/>
  <c r="C279" i="3"/>
  <c r="C277" i="3" s="1"/>
  <c r="C294" i="3"/>
  <c r="C292" i="3" s="1"/>
  <c r="C304" i="3"/>
  <c r="C302" i="3" s="1"/>
  <c r="C309" i="3"/>
  <c r="C307" i="3" s="1"/>
  <c r="C314" i="3"/>
  <c r="C312" i="3" s="1"/>
  <c r="C319" i="3"/>
  <c r="C317" i="3" s="1"/>
  <c r="G26" i="3"/>
  <c r="G21" i="3" s="1"/>
  <c r="G17" i="3" s="1"/>
  <c r="C128" i="3"/>
  <c r="C164" i="3"/>
  <c r="C182" i="3"/>
  <c r="C212" i="3"/>
  <c r="H224" i="3"/>
  <c r="C236" i="3"/>
  <c r="C284" i="3"/>
  <c r="C282" i="3" s="1"/>
  <c r="F348" i="3"/>
  <c r="C200" i="3"/>
  <c r="C248" i="3"/>
  <c r="C152" i="3"/>
  <c r="C260" i="3"/>
  <c r="C289" i="3"/>
  <c r="C287" i="3" s="1"/>
  <c r="C299" i="3"/>
  <c r="C297" i="3" s="1"/>
  <c r="C340" i="3"/>
  <c r="C351" i="3"/>
  <c r="I21" i="3"/>
  <c r="I17" i="3" s="1"/>
  <c r="D27" i="3"/>
  <c r="D22" i="3" s="1"/>
  <c r="D58" i="3"/>
  <c r="F27" i="3"/>
  <c r="F23" i="3" s="1"/>
  <c r="D78" i="3"/>
  <c r="C176" i="3"/>
  <c r="C158" i="3"/>
  <c r="C146" i="3"/>
  <c r="C140" i="3"/>
  <c r="E78" i="3"/>
  <c r="C134" i="3"/>
  <c r="E26" i="3"/>
  <c r="H78" i="3"/>
  <c r="I23" i="3"/>
  <c r="G78" i="3"/>
  <c r="C82" i="3"/>
  <c r="C83" i="3"/>
  <c r="F16" i="3"/>
  <c r="G16" i="3"/>
  <c r="C81" i="3"/>
  <c r="H122" i="3"/>
  <c r="C175" i="3"/>
  <c r="C170" i="3" s="1"/>
  <c r="H218" i="3"/>
  <c r="H242" i="3"/>
  <c r="F272" i="3"/>
  <c r="C274" i="3"/>
  <c r="E276" i="3"/>
  <c r="D348" i="3"/>
  <c r="C352" i="3"/>
  <c r="C348" i="3" s="1"/>
  <c r="C25" i="3"/>
  <c r="G27" i="3"/>
  <c r="G22" i="3" s="1"/>
  <c r="G18" i="3" s="1"/>
  <c r="G182" i="3"/>
  <c r="G206" i="3"/>
  <c r="G272" i="3"/>
  <c r="E348" i="3"/>
  <c r="H230" i="3"/>
  <c r="C258" i="2"/>
  <c r="M293" i="2"/>
  <c r="L293" i="2"/>
  <c r="M288" i="2"/>
  <c r="L288" i="2"/>
  <c r="M283" i="2"/>
  <c r="L283" i="2"/>
  <c r="I15" i="3" l="1"/>
  <c r="E21" i="3"/>
  <c r="D23" i="3"/>
  <c r="C275" i="3"/>
  <c r="D21" i="3"/>
  <c r="D17" i="3" s="1"/>
  <c r="F22" i="3"/>
  <c r="F18" i="3" s="1"/>
  <c r="I19" i="3"/>
  <c r="H23" i="3"/>
  <c r="C20" i="3"/>
  <c r="C26" i="3"/>
  <c r="E23" i="3"/>
  <c r="C78" i="3"/>
  <c r="G23" i="3"/>
  <c r="H19" i="3"/>
  <c r="H16" i="3"/>
  <c r="H15" i="3" s="1"/>
  <c r="F19" i="3"/>
  <c r="E22" i="3"/>
  <c r="E272" i="3"/>
  <c r="G19" i="3"/>
  <c r="F15" i="3"/>
  <c r="C276" i="3"/>
  <c r="D18" i="3"/>
  <c r="C27" i="3"/>
  <c r="G15" i="3"/>
  <c r="N288" i="2"/>
  <c r="M295" i="2"/>
  <c r="L295" i="2"/>
  <c r="N293" i="2"/>
  <c r="N283" i="2"/>
  <c r="C344" i="2"/>
  <c r="C343" i="2"/>
  <c r="C342" i="2"/>
  <c r="I340" i="2"/>
  <c r="H340" i="2"/>
  <c r="G340" i="2"/>
  <c r="F340" i="2"/>
  <c r="E340" i="2"/>
  <c r="D340" i="2"/>
  <c r="C339" i="2"/>
  <c r="C338" i="2"/>
  <c r="C337" i="2"/>
  <c r="I336" i="2"/>
  <c r="H336" i="2"/>
  <c r="G336" i="2"/>
  <c r="F336" i="2"/>
  <c r="E336" i="2"/>
  <c r="D336" i="2"/>
  <c r="C335" i="2"/>
  <c r="C334" i="2"/>
  <c r="C333" i="2"/>
  <c r="I332" i="2"/>
  <c r="H332" i="2"/>
  <c r="G332" i="2"/>
  <c r="F332" i="2"/>
  <c r="E332" i="2"/>
  <c r="D332" i="2"/>
  <c r="C331" i="2"/>
  <c r="C330" i="2"/>
  <c r="C329" i="2"/>
  <c r="I327" i="2"/>
  <c r="H327" i="2"/>
  <c r="G327" i="2"/>
  <c r="F327" i="2"/>
  <c r="E327" i="2"/>
  <c r="D327" i="2"/>
  <c r="C326" i="2"/>
  <c r="C325" i="2"/>
  <c r="C324" i="2"/>
  <c r="I322" i="2"/>
  <c r="H322" i="2"/>
  <c r="G322" i="2"/>
  <c r="F322" i="2"/>
  <c r="E322" i="2"/>
  <c r="D322" i="2"/>
  <c r="C313" i="2"/>
  <c r="C312" i="2"/>
  <c r="I309" i="2"/>
  <c r="H309" i="2"/>
  <c r="G309" i="2"/>
  <c r="F309" i="2"/>
  <c r="E309" i="2"/>
  <c r="D309" i="2"/>
  <c r="C308" i="2"/>
  <c r="C307" i="2"/>
  <c r="I304" i="2"/>
  <c r="H304" i="2"/>
  <c r="G304" i="2"/>
  <c r="F304" i="2"/>
  <c r="E304" i="2"/>
  <c r="D304" i="2"/>
  <c r="C303" i="2"/>
  <c r="C302" i="2"/>
  <c r="I299" i="2"/>
  <c r="H299" i="2"/>
  <c r="G299" i="2"/>
  <c r="F299" i="2"/>
  <c r="E299" i="2"/>
  <c r="D299" i="2"/>
  <c r="C298" i="2"/>
  <c r="C297" i="2"/>
  <c r="I294" i="2"/>
  <c r="H294" i="2"/>
  <c r="G294" i="2"/>
  <c r="F294" i="2"/>
  <c r="E294" i="2"/>
  <c r="D294" i="2"/>
  <c r="C293" i="2"/>
  <c r="C292" i="2"/>
  <c r="I289" i="2"/>
  <c r="H289" i="2"/>
  <c r="G289" i="2"/>
  <c r="F289" i="2"/>
  <c r="E289" i="2"/>
  <c r="D289" i="2"/>
  <c r="C288" i="2"/>
  <c r="C287" i="2"/>
  <c r="I284" i="2"/>
  <c r="H284" i="2"/>
  <c r="G284" i="2"/>
  <c r="F284" i="2"/>
  <c r="E284" i="2"/>
  <c r="D284" i="2"/>
  <c r="C283" i="2"/>
  <c r="C282" i="2"/>
  <c r="I279" i="2"/>
  <c r="H279" i="2"/>
  <c r="G279" i="2"/>
  <c r="F279" i="2"/>
  <c r="E279" i="2"/>
  <c r="D279" i="2"/>
  <c r="E278" i="2"/>
  <c r="E268" i="2" s="1"/>
  <c r="C278" i="2"/>
  <c r="D274" i="2"/>
  <c r="C277" i="2"/>
  <c r="I274" i="2"/>
  <c r="H274" i="2"/>
  <c r="G274" i="2"/>
  <c r="F274" i="2"/>
  <c r="E274" i="2"/>
  <c r="C273" i="2"/>
  <c r="C272" i="2"/>
  <c r="I269" i="2"/>
  <c r="H269" i="2"/>
  <c r="G269" i="2"/>
  <c r="F269" i="2"/>
  <c r="E269" i="2"/>
  <c r="D269" i="2"/>
  <c r="A269" i="2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F257" i="2"/>
  <c r="F252" i="2" s="1"/>
  <c r="C256" i="2"/>
  <c r="C255" i="2"/>
  <c r="I252" i="2"/>
  <c r="H252" i="2"/>
  <c r="G252" i="2"/>
  <c r="E252" i="2"/>
  <c r="D252" i="2"/>
  <c r="I251" i="2"/>
  <c r="C251" i="2" s="1"/>
  <c r="C250" i="2"/>
  <c r="C249" i="2"/>
  <c r="H246" i="2"/>
  <c r="G246" i="2"/>
  <c r="F246" i="2"/>
  <c r="E246" i="2"/>
  <c r="D246" i="2"/>
  <c r="I245" i="2"/>
  <c r="C245" i="2" s="1"/>
  <c r="C244" i="2"/>
  <c r="C243" i="2"/>
  <c r="H240" i="2"/>
  <c r="G240" i="2"/>
  <c r="F240" i="2"/>
  <c r="E240" i="2"/>
  <c r="D240" i="2"/>
  <c r="H239" i="2"/>
  <c r="C239" i="2" s="1"/>
  <c r="C238" i="2"/>
  <c r="C237" i="2"/>
  <c r="I234" i="2"/>
  <c r="G234" i="2"/>
  <c r="F234" i="2"/>
  <c r="E234" i="2"/>
  <c r="D234" i="2"/>
  <c r="H233" i="2"/>
  <c r="C233" i="2" s="1"/>
  <c r="C232" i="2"/>
  <c r="C231" i="2"/>
  <c r="I228" i="2"/>
  <c r="G228" i="2"/>
  <c r="F228" i="2"/>
  <c r="E228" i="2"/>
  <c r="D228" i="2"/>
  <c r="H227" i="2"/>
  <c r="C227" i="2" s="1"/>
  <c r="C226" i="2"/>
  <c r="C225" i="2"/>
  <c r="I222" i="2"/>
  <c r="G222" i="2"/>
  <c r="F222" i="2"/>
  <c r="E222" i="2"/>
  <c r="D222" i="2"/>
  <c r="H221" i="2"/>
  <c r="C221" i="2" s="1"/>
  <c r="C220" i="2"/>
  <c r="C219" i="2"/>
  <c r="I216" i="2"/>
  <c r="G216" i="2"/>
  <c r="F216" i="2"/>
  <c r="E216" i="2"/>
  <c r="D216" i="2"/>
  <c r="H215" i="2"/>
  <c r="C215" i="2" s="1"/>
  <c r="C214" i="2"/>
  <c r="C213" i="2"/>
  <c r="I210" i="2"/>
  <c r="G210" i="2"/>
  <c r="F210" i="2"/>
  <c r="E210" i="2"/>
  <c r="D210" i="2"/>
  <c r="F209" i="2"/>
  <c r="F204" i="2" s="1"/>
  <c r="C208" i="2"/>
  <c r="C207" i="2"/>
  <c r="I204" i="2"/>
  <c r="H204" i="2"/>
  <c r="G204" i="2"/>
  <c r="E204" i="2"/>
  <c r="D204" i="2"/>
  <c r="G203" i="2"/>
  <c r="C203" i="2" s="1"/>
  <c r="C202" i="2"/>
  <c r="C201" i="2"/>
  <c r="I198" i="2"/>
  <c r="H198" i="2"/>
  <c r="F198" i="2"/>
  <c r="E198" i="2"/>
  <c r="D198" i="2"/>
  <c r="G197" i="2"/>
  <c r="C197" i="2" s="1"/>
  <c r="C196" i="2"/>
  <c r="C195" i="2"/>
  <c r="I192" i="2"/>
  <c r="H192" i="2"/>
  <c r="F192" i="2"/>
  <c r="E192" i="2"/>
  <c r="D192" i="2"/>
  <c r="G191" i="2"/>
  <c r="C191" i="2" s="1"/>
  <c r="C190" i="2"/>
  <c r="C189" i="2"/>
  <c r="I186" i="2"/>
  <c r="H186" i="2"/>
  <c r="F186" i="2"/>
  <c r="E186" i="2"/>
  <c r="D186" i="2"/>
  <c r="G185" i="2"/>
  <c r="G180" i="2" s="1"/>
  <c r="C184" i="2"/>
  <c r="C183" i="2"/>
  <c r="C182" i="2"/>
  <c r="I180" i="2"/>
  <c r="H180" i="2"/>
  <c r="F180" i="2"/>
  <c r="E180" i="2"/>
  <c r="D180" i="2"/>
  <c r="G179" i="2"/>
  <c r="C179" i="2" s="1"/>
  <c r="C178" i="2"/>
  <c r="C177" i="2"/>
  <c r="I174" i="2"/>
  <c r="H174" i="2"/>
  <c r="F174" i="2"/>
  <c r="E174" i="2"/>
  <c r="D174" i="2"/>
  <c r="E173" i="2"/>
  <c r="C173" i="2" s="1"/>
  <c r="C172" i="2"/>
  <c r="C171" i="2"/>
  <c r="I168" i="2"/>
  <c r="H168" i="2"/>
  <c r="G168" i="2"/>
  <c r="F168" i="2"/>
  <c r="D168" i="2"/>
  <c r="F167" i="2"/>
  <c r="C167" i="2" s="1"/>
  <c r="C166" i="2"/>
  <c r="C165" i="2"/>
  <c r="I162" i="2"/>
  <c r="H162" i="2"/>
  <c r="G162" i="2"/>
  <c r="E162" i="2"/>
  <c r="D162" i="2"/>
  <c r="F161" i="2"/>
  <c r="F156" i="2" s="1"/>
  <c r="C160" i="2"/>
  <c r="C159" i="2"/>
  <c r="I156" i="2"/>
  <c r="H156" i="2"/>
  <c r="G156" i="2"/>
  <c r="E156" i="2"/>
  <c r="D156" i="2"/>
  <c r="E155" i="2"/>
  <c r="C155" i="2" s="1"/>
  <c r="C154" i="2"/>
  <c r="C153" i="2"/>
  <c r="I150" i="2"/>
  <c r="H150" i="2"/>
  <c r="G150" i="2"/>
  <c r="F150" i="2"/>
  <c r="D150" i="2"/>
  <c r="F149" i="2"/>
  <c r="C149" i="2" s="1"/>
  <c r="C148" i="2"/>
  <c r="C147" i="2"/>
  <c r="I144" i="2"/>
  <c r="H144" i="2"/>
  <c r="G144" i="2"/>
  <c r="E144" i="2"/>
  <c r="D144" i="2"/>
  <c r="E143" i="2"/>
  <c r="C143" i="2" s="1"/>
  <c r="C142" i="2"/>
  <c r="C141" i="2"/>
  <c r="I138" i="2"/>
  <c r="H138" i="2"/>
  <c r="G138" i="2"/>
  <c r="F138" i="2"/>
  <c r="D138" i="2"/>
  <c r="E137" i="2"/>
  <c r="C137" i="2" s="1"/>
  <c r="C136" i="2"/>
  <c r="C135" i="2"/>
  <c r="I132" i="2"/>
  <c r="H132" i="2"/>
  <c r="G132" i="2"/>
  <c r="F132" i="2"/>
  <c r="D132" i="2"/>
  <c r="E131" i="2"/>
  <c r="C131" i="2" s="1"/>
  <c r="C130" i="2"/>
  <c r="C129" i="2"/>
  <c r="I126" i="2"/>
  <c r="H126" i="2"/>
  <c r="G126" i="2"/>
  <c r="F126" i="2"/>
  <c r="D126" i="2"/>
  <c r="I125" i="2"/>
  <c r="C124" i="2"/>
  <c r="C123" i="2"/>
  <c r="H120" i="2"/>
  <c r="G120" i="2"/>
  <c r="F120" i="2"/>
  <c r="E120" i="2"/>
  <c r="D120" i="2"/>
  <c r="H119" i="2"/>
  <c r="C119" i="2" s="1"/>
  <c r="C118" i="2"/>
  <c r="C117" i="2"/>
  <c r="I114" i="2"/>
  <c r="G114" i="2"/>
  <c r="F114" i="2"/>
  <c r="E114" i="2"/>
  <c r="D114" i="2"/>
  <c r="F113" i="2"/>
  <c r="C113" i="2" s="1"/>
  <c r="F112" i="2"/>
  <c r="F26" i="2" s="1"/>
  <c r="F21" i="2" s="1"/>
  <c r="F17" i="2" s="1"/>
  <c r="C111" i="2"/>
  <c r="I108" i="2"/>
  <c r="H108" i="2"/>
  <c r="G108" i="2"/>
  <c r="E108" i="2"/>
  <c r="D108" i="2"/>
  <c r="E107" i="2"/>
  <c r="E102" i="2" s="1"/>
  <c r="I102" i="2"/>
  <c r="H102" i="2"/>
  <c r="G102" i="2"/>
  <c r="F102" i="2"/>
  <c r="D102" i="2"/>
  <c r="C102" i="2"/>
  <c r="I96" i="2"/>
  <c r="H96" i="2"/>
  <c r="G96" i="2"/>
  <c r="F96" i="2"/>
  <c r="E96" i="2"/>
  <c r="D96" i="2"/>
  <c r="C96" i="2"/>
  <c r="I90" i="2"/>
  <c r="H90" i="2"/>
  <c r="G90" i="2"/>
  <c r="F90" i="2"/>
  <c r="E90" i="2"/>
  <c r="D90" i="2"/>
  <c r="C90" i="2"/>
  <c r="I84" i="2"/>
  <c r="H84" i="2"/>
  <c r="G84" i="2"/>
  <c r="F84" i="2"/>
  <c r="E84" i="2"/>
  <c r="D84" i="2"/>
  <c r="C84" i="2"/>
  <c r="D75" i="2"/>
  <c r="C75" i="2" s="1"/>
  <c r="D74" i="2"/>
  <c r="C74" i="2" s="1"/>
  <c r="D73" i="2"/>
  <c r="I70" i="2"/>
  <c r="H70" i="2"/>
  <c r="G70" i="2"/>
  <c r="F70" i="2"/>
  <c r="E70" i="2"/>
  <c r="I64" i="2"/>
  <c r="H64" i="2"/>
  <c r="G64" i="2"/>
  <c r="F64" i="2"/>
  <c r="E64" i="2"/>
  <c r="D64" i="2"/>
  <c r="C64" i="2"/>
  <c r="I58" i="2"/>
  <c r="H58" i="2"/>
  <c r="G58" i="2"/>
  <c r="F58" i="2"/>
  <c r="E58" i="2"/>
  <c r="D58" i="2"/>
  <c r="C58" i="2"/>
  <c r="I52" i="2"/>
  <c r="H52" i="2"/>
  <c r="G52" i="2"/>
  <c r="F52" i="2"/>
  <c r="E52" i="2"/>
  <c r="D52" i="2"/>
  <c r="C52" i="2"/>
  <c r="I46" i="2"/>
  <c r="H46" i="2"/>
  <c r="G46" i="2"/>
  <c r="F46" i="2"/>
  <c r="E46" i="2"/>
  <c r="D46" i="2"/>
  <c r="C46" i="2"/>
  <c r="I40" i="2"/>
  <c r="H40" i="2"/>
  <c r="G40" i="2"/>
  <c r="F40" i="2"/>
  <c r="E40" i="2"/>
  <c r="D40" i="2"/>
  <c r="C40" i="2"/>
  <c r="I34" i="2"/>
  <c r="H34" i="2"/>
  <c r="G34" i="2"/>
  <c r="F34" i="2"/>
  <c r="E34" i="2"/>
  <c r="D34" i="2"/>
  <c r="C34" i="2"/>
  <c r="I28" i="2"/>
  <c r="H28" i="2"/>
  <c r="G28" i="2"/>
  <c r="F28" i="2"/>
  <c r="E28" i="2"/>
  <c r="D28" i="2"/>
  <c r="C28" i="2"/>
  <c r="I26" i="2"/>
  <c r="I21" i="2" s="1"/>
  <c r="I17" i="2" s="1"/>
  <c r="G26" i="2"/>
  <c r="G21" i="2" s="1"/>
  <c r="G17" i="2" s="1"/>
  <c r="E26" i="2"/>
  <c r="E21" i="2" s="1"/>
  <c r="E17" i="2" s="1"/>
  <c r="I25" i="2"/>
  <c r="I20" i="2" s="1"/>
  <c r="I16" i="2" s="1"/>
  <c r="H25" i="2"/>
  <c r="H20" i="2" s="1"/>
  <c r="H16" i="2" s="1"/>
  <c r="G25" i="2"/>
  <c r="G20" i="2" s="1"/>
  <c r="G16" i="2" s="1"/>
  <c r="F25" i="2"/>
  <c r="F20" i="2" s="1"/>
  <c r="F16" i="2" s="1"/>
  <c r="E25" i="2"/>
  <c r="E20" i="2" s="1"/>
  <c r="E16" i="2" s="1"/>
  <c r="C272" i="3" l="1"/>
  <c r="C21" i="3"/>
  <c r="C19" i="3" s="1"/>
  <c r="C22" i="3"/>
  <c r="E18" i="3"/>
  <c r="D19" i="3"/>
  <c r="E17" i="3"/>
  <c r="C17" i="3" s="1"/>
  <c r="C16" i="3"/>
  <c r="C23" i="3"/>
  <c r="D15" i="3"/>
  <c r="E19" i="3"/>
  <c r="C73" i="2"/>
  <c r="D25" i="2"/>
  <c r="D20" i="2" s="1"/>
  <c r="D16" i="2" s="1"/>
  <c r="N295" i="2"/>
  <c r="I264" i="2"/>
  <c r="C332" i="2"/>
  <c r="I240" i="2"/>
  <c r="D264" i="2"/>
  <c r="E168" i="2"/>
  <c r="G192" i="2"/>
  <c r="G27" i="2"/>
  <c r="E132" i="2"/>
  <c r="C161" i="2"/>
  <c r="C156" i="2" s="1"/>
  <c r="C209" i="2"/>
  <c r="C204" i="2" s="1"/>
  <c r="I27" i="2"/>
  <c r="H228" i="2"/>
  <c r="H27" i="2" s="1"/>
  <c r="H22" i="2" s="1"/>
  <c r="C327" i="2"/>
  <c r="F108" i="2"/>
  <c r="I120" i="2"/>
  <c r="E150" i="2"/>
  <c r="C281" i="2"/>
  <c r="C279" i="2" s="1"/>
  <c r="C286" i="2"/>
  <c r="C284" i="2" s="1"/>
  <c r="C291" i="2"/>
  <c r="C289" i="2" s="1"/>
  <c r="C296" i="2"/>
  <c r="C294" i="2" s="1"/>
  <c r="C301" i="2"/>
  <c r="C299" i="2" s="1"/>
  <c r="C306" i="2"/>
  <c r="C304" i="2" s="1"/>
  <c r="C311" i="2"/>
  <c r="C309" i="2" s="1"/>
  <c r="H26" i="2"/>
  <c r="H21" i="2" s="1"/>
  <c r="H17" i="2" s="1"/>
  <c r="E126" i="2"/>
  <c r="G198" i="2"/>
  <c r="H216" i="2"/>
  <c r="C336" i="2"/>
  <c r="C340" i="2"/>
  <c r="C112" i="2"/>
  <c r="C108" i="2" s="1"/>
  <c r="C125" i="2"/>
  <c r="C120" i="2" s="1"/>
  <c r="F144" i="2"/>
  <c r="G174" i="2"/>
  <c r="I246" i="2"/>
  <c r="C257" i="2"/>
  <c r="C252" i="2" s="1"/>
  <c r="C276" i="2"/>
  <c r="C274" i="2" s="1"/>
  <c r="E138" i="2"/>
  <c r="E264" i="2"/>
  <c r="C271" i="2"/>
  <c r="C269" i="2" s="1"/>
  <c r="L278" i="2"/>
  <c r="M278" i="2"/>
  <c r="M274" i="2" s="1"/>
  <c r="C322" i="2"/>
  <c r="G264" i="2"/>
  <c r="C267" i="2"/>
  <c r="C268" i="2"/>
  <c r="H264" i="2"/>
  <c r="C132" i="2"/>
  <c r="C138" i="2"/>
  <c r="C168" i="2"/>
  <c r="C222" i="2"/>
  <c r="C228" i="2"/>
  <c r="C186" i="2"/>
  <c r="C246" i="2"/>
  <c r="C126" i="2"/>
  <c r="C162" i="2"/>
  <c r="C192" i="2"/>
  <c r="C198" i="2"/>
  <c r="F264" i="2"/>
  <c r="C114" i="2"/>
  <c r="C216" i="2"/>
  <c r="C240" i="2"/>
  <c r="C144" i="2"/>
  <c r="C150" i="2"/>
  <c r="C174" i="2"/>
  <c r="C180" i="2"/>
  <c r="C210" i="2"/>
  <c r="C234" i="2"/>
  <c r="C70" i="2"/>
  <c r="D27" i="2"/>
  <c r="D22" i="2" s="1"/>
  <c r="D18" i="2" s="1"/>
  <c r="D70" i="2"/>
  <c r="F162" i="2"/>
  <c r="H222" i="2"/>
  <c r="C266" i="2"/>
  <c r="E27" i="2"/>
  <c r="G186" i="2"/>
  <c r="F27" i="2"/>
  <c r="H114" i="2"/>
  <c r="H210" i="2"/>
  <c r="H234" i="2"/>
  <c r="E15" i="3" l="1"/>
  <c r="C18" i="3"/>
  <c r="C15" i="3" s="1"/>
  <c r="I22" i="2"/>
  <c r="I18" i="2" s="1"/>
  <c r="I15" i="2" s="1"/>
  <c r="G23" i="2"/>
  <c r="G22" i="2"/>
  <c r="G19" i="2" s="1"/>
  <c r="E22" i="2"/>
  <c r="E18" i="2" s="1"/>
  <c r="E15" i="2" s="1"/>
  <c r="F22" i="2"/>
  <c r="F18" i="2" s="1"/>
  <c r="F15" i="2" s="1"/>
  <c r="I23" i="2"/>
  <c r="G18" i="2"/>
  <c r="G15" i="2" s="1"/>
  <c r="D17" i="2"/>
  <c r="C17" i="2" s="1"/>
  <c r="I19" i="2"/>
  <c r="N278" i="2"/>
  <c r="N299" i="2" s="1"/>
  <c r="L274" i="2"/>
  <c r="N274" i="2" s="1"/>
  <c r="C26" i="2"/>
  <c r="C264" i="2"/>
  <c r="H23" i="2"/>
  <c r="C27" i="2"/>
  <c r="C25" i="2"/>
  <c r="D23" i="2"/>
  <c r="E23" i="2"/>
  <c r="F23" i="2"/>
  <c r="E19" i="2"/>
  <c r="F19" i="2" l="1"/>
  <c r="C21" i="2"/>
  <c r="C23" i="2"/>
  <c r="C22" i="2"/>
  <c r="H19" i="2"/>
  <c r="H18" i="2"/>
  <c r="H15" i="2" s="1"/>
  <c r="C20" i="2"/>
  <c r="D19" i="2"/>
  <c r="C19" i="2" l="1"/>
  <c r="C16" i="2"/>
  <c r="D15" i="2"/>
  <c r="C18" i="2"/>
  <c r="C15" i="2" l="1"/>
  <c r="C329" i="3"/>
  <c r="C319" i="2"/>
  <c r="C318" i="2"/>
  <c r="C320" i="2"/>
  <c r="C325" i="3"/>
  <c r="C317" i="2"/>
  <c r="C316" i="2"/>
  <c r="C314" i="2"/>
  <c r="C326" i="3"/>
  <c r="C328" i="3"/>
  <c r="C321" i="2"/>
  <c r="C322" i="3"/>
  <c r="C324" i="3"/>
  <c r="C315" i="2"/>
  <c r="C323" i="3"/>
  <c r="C327" i="3"/>
</calcChain>
</file>

<file path=xl/comments1.xml><?xml version="1.0" encoding="utf-8"?>
<comments xmlns="http://schemas.openxmlformats.org/spreadsheetml/2006/main">
  <authors>
    <author>Admin</author>
  </authors>
  <commentList>
    <comment ref="D26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добавили 106 тыс. с 2017 года
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D26" authorId="0" shape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добавили 106 тыс. с 2017 года
</t>
        </r>
      </text>
    </comment>
  </commentList>
</comments>
</file>

<file path=xl/sharedStrings.xml><?xml version="1.0" encoding="utf-8"?>
<sst xmlns="http://schemas.openxmlformats.org/spreadsheetml/2006/main" count="724" uniqueCount="135">
  <si>
    <t>№ строки</t>
  </si>
  <si>
    <t>Наименование мероприятия/ Источники расходов на финансирование</t>
  </si>
  <si>
    <t>Объем расходов на выполнение мероприятий за счет всех источников ресурсного обеспечения, тыс. руб.</t>
  </si>
  <si>
    <t>Номер строки целевых показателей, на достижение которых направлены мероприятия</t>
  </si>
  <si>
    <t>всего</t>
  </si>
  <si>
    <t>2018 год</t>
  </si>
  <si>
    <t>2019 год</t>
  </si>
  <si>
    <t>2020 год</t>
  </si>
  <si>
    <t>2021 год</t>
  </si>
  <si>
    <t>2022 год</t>
  </si>
  <si>
    <t>2023 год</t>
  </si>
  <si>
    <t>ВСЕГО по муниципальной программе, в том числе:</t>
  </si>
  <si>
    <t>Областной бюджет</t>
  </si>
  <si>
    <t>Местный бюджет</t>
  </si>
  <si>
    <t>Внебюджетные источники</t>
  </si>
  <si>
    <t>Прочие нужды, в том числе:</t>
  </si>
  <si>
    <t>1.1.1, 1.1.2;</t>
  </si>
  <si>
    <t>1.1.5, 1.1.6</t>
  </si>
  <si>
    <t>1.1.3, 1.1.4;</t>
  </si>
  <si>
    <t>Общепрограммные расходы, в том числе:</t>
  </si>
  <si>
    <t>Мероприятие 1: Комплексное благоустройство дворовых территорий</t>
  </si>
  <si>
    <t>Мероприятия 2 Комплексное благоустройство общественных территорий</t>
  </si>
  <si>
    <t>Мероприятие 3: Подготовка технической документации, экспертиза сметной документации и прочие услуги по комплексному благоустройству дворовых территорий</t>
  </si>
  <si>
    <t>Мероприятие 4: Подготовка технической документации, экспертиза сметной документации и прочие услуги по комплексному благоустройству общественных территорий</t>
  </si>
  <si>
    <t>Мероприятие 5: Обеспечение реализации муниципальной программы «Формирование современной городской среды на территории городского округа Верхняя Пышма на 2018–2023 годы»</t>
  </si>
  <si>
    <t>Мероприятие 1.1.</t>
  </si>
  <si>
    <r>
      <t>Комплексное благоустройство дворовой территории</t>
    </r>
    <r>
      <rPr>
        <sz val="12"/>
        <color theme="1"/>
        <rFont val="Times New Roman"/>
        <family val="1"/>
        <charset val="204"/>
      </rPr>
      <t xml:space="preserve"> по адресу:</t>
    </r>
  </si>
  <si>
    <t>ул. Юбилейная, д. 3,5</t>
  </si>
  <si>
    <t>Мероприятие 1.2.</t>
  </si>
  <si>
    <t>пр. Успенский, д. 58;</t>
  </si>
  <si>
    <t>Мероприятие 1.3.</t>
  </si>
  <si>
    <t>ул. Юбилейная, д. 22,24</t>
  </si>
  <si>
    <t>Мероприятие 1.4.</t>
  </si>
  <si>
    <t>ул. Машиностроителей, д. 12</t>
  </si>
  <si>
    <t>Мероприятие 1.5.</t>
  </si>
  <si>
    <t>ул. М-Сибиряка,7, Кривоусова,49,51</t>
  </si>
  <si>
    <t>Мероприятие 1.6.</t>
  </si>
  <si>
    <t>ул. Машиностроителей,2,2а,4-1,4-2</t>
  </si>
  <si>
    <t>Мероприятие 1.7.</t>
  </si>
  <si>
    <t>ул. Мичурина,8,8а,8б,8в</t>
  </si>
  <si>
    <t>Мероприятие 1.8.</t>
  </si>
  <si>
    <t>ул. Уральских рабочих,44,41а,43,43а,45</t>
  </si>
  <si>
    <t>Мероприятие 1.9.</t>
  </si>
  <si>
    <t>п. Исеть, ул. Мира,8а</t>
  </si>
  <si>
    <t>Мероприятие 1.10.</t>
  </si>
  <si>
    <t>ул. Кривоусова,36б</t>
  </si>
  <si>
    <t>Мероприятие 1.11.</t>
  </si>
  <si>
    <t>ул. Победы,9</t>
  </si>
  <si>
    <t>Мероприятие 1.12.</t>
  </si>
  <si>
    <t>ул. Огнеупорщиков,11б,17б</t>
  </si>
  <si>
    <t>Мероприятие 1.13.</t>
  </si>
  <si>
    <t>ул. Калинина,64,64а</t>
  </si>
  <si>
    <t>Мероприятие 1.14.</t>
  </si>
  <si>
    <t>ул. Северная, д. 16 – ул. Советская, д. 2, п. Кедровое</t>
  </si>
  <si>
    <t>Мероприятие 1.15.</t>
  </si>
  <si>
    <t>ул. 40 лет Октября, д. 4, п. Кедровое</t>
  </si>
  <si>
    <t>Мероприятие 1.16.</t>
  </si>
  <si>
    <t>ул. Школьников, д. 25, п. Исеть</t>
  </si>
  <si>
    <t>Мероприятие 1.17.</t>
  </si>
  <si>
    <t>ул. Сосновая, д. 6, п. Исеть</t>
  </si>
  <si>
    <t>Мероприятие 1.18.</t>
  </si>
  <si>
    <t>ул. Феофанова, д. 4</t>
  </si>
  <si>
    <t>Мероприятие 1.19.</t>
  </si>
  <si>
    <t>ул. Огнеупорщиков, д. 6</t>
  </si>
  <si>
    <t>Мероприятие 1.20.</t>
  </si>
  <si>
    <t>ул. Кривоусова, д. 34</t>
  </si>
  <si>
    <t>Мероприятие 1.21.</t>
  </si>
  <si>
    <t>ул. Кривоусова, д. 40, ул. Юбилейная, д. 7,7а</t>
  </si>
  <si>
    <t>Мероприятие 1.22.</t>
  </si>
  <si>
    <t>ул. Уральских рабочих, д. 29</t>
  </si>
  <si>
    <t>Мероприятие 1.23.</t>
  </si>
  <si>
    <t>ул. Уральских рабочих, д. 35</t>
  </si>
  <si>
    <t>Мероприятие 1.24.</t>
  </si>
  <si>
    <t>пр. Успенский, д. 123</t>
  </si>
  <si>
    <t>Мероприятие 1.25.</t>
  </si>
  <si>
    <t>пр. Успенский, д. 105б</t>
  </si>
  <si>
    <t>Мероприятие 1.26.</t>
  </si>
  <si>
    <t>ул. Чистова, д. 6</t>
  </si>
  <si>
    <t>Мероприятие 1.27.</t>
  </si>
  <si>
    <t>ул. Феофанова, д. 2</t>
  </si>
  <si>
    <t>Мероприятие 1.28.</t>
  </si>
  <si>
    <t>ул. Менделеева, д. 1, ул. Чкалова, д. 2, ул. Уральских рабочих, д. 13</t>
  </si>
  <si>
    <t>Мероприятие 1.29.</t>
  </si>
  <si>
    <t>ул. Огнеупорщиков, д. 10</t>
  </si>
  <si>
    <t>Мероприятие 1.30.</t>
  </si>
  <si>
    <t>ул. Уральских рабочих, д. 46а</t>
  </si>
  <si>
    <t>Мероприятие 1.31.</t>
  </si>
  <si>
    <t>ул. Калинина, д. 66а</t>
  </si>
  <si>
    <t>Мероприятие 1.32.</t>
  </si>
  <si>
    <t>ул. Юбилейная, д. 12</t>
  </si>
  <si>
    <t>Мероприятие 1.33.</t>
  </si>
  <si>
    <t>ул. Уральских рабочих,27</t>
  </si>
  <si>
    <t>Мероприятие 1.34.</t>
  </si>
  <si>
    <t>ул. Уральских рабочих, д. 31</t>
  </si>
  <si>
    <t>Мероприятие 1.35.</t>
  </si>
  <si>
    <t>ул. Чайковского, д. 33</t>
  </si>
  <si>
    <t>Мероприятие 1.36.</t>
  </si>
  <si>
    <t>ул. Юбилейная, д. 2</t>
  </si>
  <si>
    <t>Мероприятие 1.37.</t>
  </si>
  <si>
    <t>пр. Успенский, д. 111</t>
  </si>
  <si>
    <t>ПЛАН</t>
  </si>
  <si>
    <t>МЕРОПРИЯТИЙ ПО ВЫПОЛНЕНИЮ МУНИЦИПАЛЬНОЙ ПРОГРАММЫ</t>
  </si>
  <si>
    <t>«Формирование современной городской среды на территории городского округа Верхняя Пышма на 2018–2023 годы»</t>
  </si>
  <si>
    <t>Приложение № 2 к Программе</t>
  </si>
  <si>
    <t xml:space="preserve">К постановлению администрации                      городского округа Верхняя Пышма от  № </t>
  </si>
  <si>
    <t>ул. Уральских рабочих,44,41а,43,43а,45 (1 этап)</t>
  </si>
  <si>
    <t>ул. Уральских рабочих,44,41а,43,43а,45 (2 этап)</t>
  </si>
  <si>
    <t>Мероприятие 2.1.</t>
  </si>
  <si>
    <t>Реконструкция парка культуры и отдыха в г. Верхняя Пышма</t>
  </si>
  <si>
    <t>Мероприятие 2.2.</t>
  </si>
  <si>
    <t>Благоустройство бульвара по проспекту Успенскому от ул. Калинина до ул. Машиностроителей в г. Верхняя Пышма (1 этап)</t>
  </si>
  <si>
    <t>Мероприятие 2.3.</t>
  </si>
  <si>
    <t>Благоустройство бульвара по проспекту Успенскому от ул. Калинина до ул. Машиностроителей в г. Верхняя Пышма (2 этап)</t>
  </si>
  <si>
    <t>Мероприятие 2.4.</t>
  </si>
  <si>
    <t>Благоустройство бульвара по проспекту Успенскому от ул. Калинина до ул. Машиностроителей в г. Верхняя Пышма (3 этап)</t>
  </si>
  <si>
    <t>Мероприятие 2.5.</t>
  </si>
  <si>
    <t>Благоустройство бульвара по проспекту Успенскому от ул. Калинина до ул. Машиностроителей в г. Верхняя Пышма (4 этап)</t>
  </si>
  <si>
    <t>Мероприятие 2.6.</t>
  </si>
  <si>
    <t>Благоустройство бульвара по проспекту Успенскому от ул. Калинина до ул. Машиностроителей в г. Верхняя Пышма (5 этап)</t>
  </si>
  <si>
    <t>Мероприятие 2.7.</t>
  </si>
  <si>
    <t>Парк культуры и отдыха в п. Красный</t>
  </si>
  <si>
    <t>Мероприятие 2.8.</t>
  </si>
  <si>
    <t>Сквер в поселке Исеть в районе ул. Дружбы - ул. Мира</t>
  </si>
  <si>
    <t>Мероприятие 2.9.</t>
  </si>
  <si>
    <t>Строительство «Скейт-парка» в селе Балтым</t>
  </si>
  <si>
    <t>Мероприятие 6: "Реализация проектов инициативного бюджетирования на благоустройство территорий органов территориального общественного самоуправления"</t>
  </si>
  <si>
    <t>25 тыс.руб.</t>
  </si>
  <si>
    <t>Мероприятие 2.10.</t>
  </si>
  <si>
    <t>Мероприятие 2.11. Проведение конкурса на лучший эскизный проект по благоустройству общественных территорий</t>
  </si>
  <si>
    <t>276,,1</t>
  </si>
  <si>
    <t>Мероприятие 1.38.</t>
  </si>
  <si>
    <t xml:space="preserve">п. Исеть, ул.  </t>
  </si>
  <si>
    <t>ул. Машиностроителей,2,2а,4-1,4-2 (1 этап)</t>
  </si>
  <si>
    <t>ул. Машиностроителей,2,2а,4-1,4-2 (2 этап)</t>
  </si>
  <si>
    <t xml:space="preserve">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</si>
</sst>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Times"/>
      <family val="1"/>
    </font>
    <font>
      <sz val="14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theme="1"/>
      <name val="Times"/>
      <family val="1"/>
    </font>
    <font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right"/>
    </xf>
    <xf numFmtId="0" fontId="8" fillId="0" borderId="0" xfId="0" applyFont="1"/>
    <xf numFmtId="0" fontId="3" fillId="0" borderId="1" xfId="0" applyFont="1" applyBorder="1" applyAlignment="1">
      <alignment horizontal="justify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1" xfId="0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4" fontId="1" fillId="0" borderId="5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4" fontId="2" fillId="0" borderId="6" xfId="0" applyNumberFormat="1" applyFont="1" applyFill="1" applyBorder="1" applyAlignment="1">
      <alignment horizontal="right" vertical="center" wrapText="1"/>
    </xf>
    <xf numFmtId="4" fontId="0" fillId="0" borderId="0" xfId="0" applyNumberFormat="1"/>
    <xf numFmtId="0" fontId="2" fillId="0" borderId="1" xfId="0" applyFont="1" applyBorder="1" applyAlignment="1">
      <alignment horizontal="justify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0" xfId="0" applyFill="1"/>
    <xf numFmtId="0" fontId="12" fillId="0" borderId="0" xfId="0" applyFont="1"/>
    <xf numFmtId="4" fontId="1" fillId="2" borderId="1" xfId="0" applyNumberFormat="1" applyFont="1" applyFill="1" applyBorder="1" applyAlignment="1">
      <alignment horizontal="right" vertical="center" wrapText="1"/>
    </xf>
    <xf numFmtId="4" fontId="1" fillId="4" borderId="1" xfId="0" applyNumberFormat="1" applyFont="1" applyFill="1" applyBorder="1" applyAlignment="1">
      <alignment horizontal="right" vertical="center" wrapText="1"/>
    </xf>
    <xf numFmtId="4" fontId="1" fillId="4" borderId="5" xfId="0" applyNumberFormat="1" applyFont="1" applyFill="1" applyBorder="1" applyAlignment="1">
      <alignment horizontal="right" vertical="center" wrapText="1"/>
    </xf>
    <xf numFmtId="9" fontId="0" fillId="0" borderId="0" xfId="0" applyNumberFormat="1"/>
    <xf numFmtId="0" fontId="13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vertical="center" wrapText="1"/>
    </xf>
    <xf numFmtId="0" fontId="8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" fontId="1" fillId="2" borderId="5" xfId="0" applyNumberFormat="1" applyFont="1" applyFill="1" applyBorder="1" applyAlignment="1">
      <alignment horizontal="right" vertical="center" wrapText="1"/>
    </xf>
    <xf numFmtId="0" fontId="0" fillId="2" borderId="0" xfId="0" applyFill="1"/>
    <xf numFmtId="2" fontId="0" fillId="0" borderId="0" xfId="0" applyNumberFormat="1"/>
    <xf numFmtId="164" fontId="0" fillId="0" borderId="0" xfId="0" applyNumberFormat="1"/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0" fillId="2" borderId="1" xfId="0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0" fillId="2" borderId="5" xfId="0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right" vertical="center" wrapText="1"/>
    </xf>
    <xf numFmtId="0" fontId="15" fillId="2" borderId="0" xfId="0" applyFont="1" applyFill="1" applyAlignment="1">
      <alignment horizontal="left" vertical="top"/>
    </xf>
    <xf numFmtId="0" fontId="0" fillId="2" borderId="0" xfId="0" applyFill="1" applyAlignment="1">
      <alignment vertical="top"/>
    </xf>
    <xf numFmtId="0" fontId="16" fillId="2" borderId="0" xfId="0" applyFont="1" applyFill="1" applyAlignment="1">
      <alignment horizontal="left" vertical="top"/>
    </xf>
    <xf numFmtId="4" fontId="2" fillId="2" borderId="1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left" vertical="top" wrapText="1"/>
    </xf>
    <xf numFmtId="0" fontId="7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4" fontId="2" fillId="2" borderId="4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4" fontId="2" fillId="2" borderId="11" xfId="0" applyNumberFormat="1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25"/>
  <sheetViews>
    <sheetView tabSelected="1" zoomScaleNormal="100" zoomScaleSheetLayoutView="100" workbookViewId="0">
      <selection activeCell="K335" sqref="K335"/>
    </sheetView>
  </sheetViews>
  <sheetFormatPr defaultRowHeight="15" x14ac:dyDescent="0.25"/>
  <cols>
    <col min="1" max="1" width="4.28515625" style="8" customWidth="1"/>
    <col min="2" max="2" width="30.140625" customWidth="1"/>
    <col min="3" max="3" width="16.140625" customWidth="1"/>
    <col min="4" max="4" width="12.140625" customWidth="1"/>
    <col min="5" max="5" width="13.42578125" customWidth="1"/>
    <col min="6" max="6" width="14.140625" style="34" customWidth="1"/>
    <col min="7" max="7" width="11.7109375" style="34" customWidth="1"/>
    <col min="8" max="10" width="11.5703125" customWidth="1"/>
    <col min="11" max="11" width="14" style="6" bestFit="1" customWidth="1"/>
    <col min="12" max="12" width="10.140625" bestFit="1" customWidth="1"/>
    <col min="13" max="13" width="10.5703125" customWidth="1"/>
    <col min="14" max="14" width="11.7109375" customWidth="1"/>
  </cols>
  <sheetData>
    <row r="1" spans="1:14" x14ac:dyDescent="0.25">
      <c r="F1" s="49"/>
      <c r="G1" s="49"/>
    </row>
    <row r="2" spans="1:14" ht="16.5" customHeight="1" x14ac:dyDescent="0.25">
      <c r="F2" s="79"/>
      <c r="G2" s="79"/>
      <c r="H2" s="79"/>
      <c r="I2" s="79"/>
      <c r="J2" s="74"/>
    </row>
    <row r="3" spans="1:14" ht="18.75" x14ac:dyDescent="0.25">
      <c r="F3" s="79"/>
      <c r="G3" s="79"/>
      <c r="H3" s="79"/>
      <c r="I3" s="79"/>
      <c r="J3" s="74"/>
    </row>
    <row r="4" spans="1:14" ht="16.5" customHeight="1" x14ac:dyDescent="0.25">
      <c r="F4" s="79"/>
      <c r="G4" s="79"/>
      <c r="H4" s="79"/>
      <c r="I4" s="79"/>
      <c r="J4" s="74"/>
    </row>
    <row r="5" spans="1:14" ht="29.25" customHeight="1" x14ac:dyDescent="0.25">
      <c r="F5" s="79"/>
      <c r="G5" s="79"/>
      <c r="H5" s="79"/>
      <c r="I5" s="79"/>
      <c r="J5" s="74"/>
    </row>
    <row r="6" spans="1:14" ht="18" x14ac:dyDescent="0.25">
      <c r="A6" s="52"/>
      <c r="B6" s="49"/>
      <c r="C6" s="49"/>
      <c r="D6" s="49"/>
      <c r="E6" s="49"/>
      <c r="F6" s="70"/>
      <c r="G6" s="70"/>
      <c r="H6" s="70"/>
      <c r="I6" s="71"/>
      <c r="J6" s="71"/>
      <c r="K6" s="53"/>
    </row>
    <row r="7" spans="1:14" ht="18.75" x14ac:dyDescent="0.25">
      <c r="A7" s="52"/>
      <c r="B7" s="49"/>
      <c r="C7" s="49"/>
      <c r="D7" s="49"/>
      <c r="E7" s="49"/>
      <c r="F7" s="72"/>
      <c r="G7" s="72"/>
      <c r="H7" s="72"/>
      <c r="I7" s="71"/>
      <c r="J7" s="71"/>
      <c r="K7" s="53"/>
    </row>
    <row r="8" spans="1:14" ht="16.5" x14ac:dyDescent="0.25">
      <c r="A8" s="80" t="s">
        <v>100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7"/>
      <c r="M8" s="7"/>
      <c r="N8" s="7"/>
    </row>
    <row r="9" spans="1:14" ht="16.5" x14ac:dyDescent="0.25">
      <c r="A9" s="80" t="s">
        <v>101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7"/>
      <c r="M9" s="7"/>
      <c r="N9" s="7"/>
    </row>
    <row r="10" spans="1:14" ht="16.5" x14ac:dyDescent="0.25">
      <c r="A10" s="80" t="s">
        <v>102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7"/>
      <c r="M10" s="7"/>
      <c r="N10" s="7"/>
    </row>
    <row r="11" spans="1:14" x14ac:dyDescent="0.25">
      <c r="A11" s="52"/>
      <c r="B11" s="49"/>
      <c r="C11" s="49"/>
      <c r="D11" s="49"/>
      <c r="E11" s="49"/>
      <c r="F11" s="49"/>
      <c r="G11" s="49"/>
      <c r="H11" s="49"/>
      <c r="I11" s="49"/>
      <c r="J11" s="49"/>
      <c r="K11" s="53"/>
    </row>
    <row r="12" spans="1:14" ht="38.25" customHeight="1" x14ac:dyDescent="0.25">
      <c r="A12" s="81" t="s">
        <v>134</v>
      </c>
      <c r="B12" s="82" t="s">
        <v>1</v>
      </c>
      <c r="C12" s="105" t="s">
        <v>2</v>
      </c>
      <c r="D12" s="106"/>
      <c r="E12" s="106"/>
      <c r="F12" s="106"/>
      <c r="G12" s="106"/>
      <c r="H12" s="106"/>
      <c r="I12" s="106"/>
      <c r="J12" s="107"/>
      <c r="K12" s="83" t="s">
        <v>3</v>
      </c>
    </row>
    <row r="13" spans="1:14" ht="113.25" customHeight="1" x14ac:dyDescent="0.25">
      <c r="A13" s="81"/>
      <c r="B13" s="82"/>
      <c r="C13" s="44" t="s">
        <v>4</v>
      </c>
      <c r="D13" s="44" t="s">
        <v>5</v>
      </c>
      <c r="E13" s="44" t="s">
        <v>6</v>
      </c>
      <c r="F13" s="44" t="s">
        <v>7</v>
      </c>
      <c r="G13" s="44" t="s">
        <v>8</v>
      </c>
      <c r="H13" s="44" t="s">
        <v>9</v>
      </c>
      <c r="I13" s="44" t="s">
        <v>10</v>
      </c>
      <c r="J13" s="75">
        <v>2024</v>
      </c>
      <c r="K13" s="83"/>
    </row>
    <row r="14" spans="1:14" ht="15.75" x14ac:dyDescent="0.25">
      <c r="A14" s="44">
        <v>1</v>
      </c>
      <c r="B14" s="44">
        <v>2</v>
      </c>
      <c r="C14" s="44">
        <v>3</v>
      </c>
      <c r="D14" s="44">
        <v>4</v>
      </c>
      <c r="E14" s="44">
        <v>5</v>
      </c>
      <c r="F14" s="44">
        <v>6</v>
      </c>
      <c r="G14" s="44">
        <v>7</v>
      </c>
      <c r="H14" s="44">
        <v>8</v>
      </c>
      <c r="I14" s="44">
        <v>9</v>
      </c>
      <c r="J14" s="75"/>
      <c r="K14" s="44">
        <v>10</v>
      </c>
    </row>
    <row r="15" spans="1:14" ht="31.5" x14ac:dyDescent="0.25">
      <c r="A15" s="54">
        <v>1</v>
      </c>
      <c r="B15" s="54" t="s">
        <v>11</v>
      </c>
      <c r="C15" s="47">
        <f>SUM(C16:C18)</f>
        <v>388690.13</v>
      </c>
      <c r="D15" s="47">
        <f>SUM(D16:D18)</f>
        <v>80384.88</v>
      </c>
      <c r="E15" s="47">
        <f t="shared" ref="E15:I15" si="0">SUM(E16:E18)</f>
        <v>59615.3</v>
      </c>
      <c r="F15" s="47">
        <f t="shared" si="0"/>
        <v>111402.88</v>
      </c>
      <c r="G15" s="47">
        <f t="shared" si="0"/>
        <v>47246.409999999996</v>
      </c>
      <c r="H15" s="47">
        <f t="shared" si="0"/>
        <v>86575.51999999999</v>
      </c>
      <c r="I15" s="47">
        <f t="shared" si="0"/>
        <v>3465.14</v>
      </c>
      <c r="J15" s="73"/>
      <c r="K15" s="54"/>
    </row>
    <row r="16" spans="1:14" ht="15.75" x14ac:dyDescent="0.25">
      <c r="A16" s="54">
        <v>2</v>
      </c>
      <c r="B16" s="54" t="s">
        <v>12</v>
      </c>
      <c r="C16" s="47">
        <f>SUM(D16:I16)</f>
        <v>3825.8</v>
      </c>
      <c r="D16" s="47">
        <f t="shared" ref="D16:I18" si="1">D20+D333</f>
        <v>3578.3</v>
      </c>
      <c r="E16" s="47">
        <f t="shared" si="1"/>
        <v>0</v>
      </c>
      <c r="F16" s="47">
        <f t="shared" si="1"/>
        <v>0</v>
      </c>
      <c r="G16" s="47">
        <f t="shared" si="1"/>
        <v>0</v>
      </c>
      <c r="H16" s="47">
        <f t="shared" si="1"/>
        <v>247.5</v>
      </c>
      <c r="I16" s="47">
        <f t="shared" si="1"/>
        <v>0</v>
      </c>
      <c r="J16" s="73">
        <v>0</v>
      </c>
      <c r="K16" s="54"/>
    </row>
    <row r="17" spans="1:11" ht="15.75" x14ac:dyDescent="0.25">
      <c r="A17" s="54">
        <v>3</v>
      </c>
      <c r="B17" s="54" t="s">
        <v>13</v>
      </c>
      <c r="C17" s="47">
        <f>SUM(D17:I17)</f>
        <v>69008.530000000013</v>
      </c>
      <c r="D17" s="47">
        <f t="shared" si="1"/>
        <v>46708.600000000006</v>
      </c>
      <c r="E17" s="47">
        <f t="shared" si="1"/>
        <v>3685</v>
      </c>
      <c r="F17" s="47">
        <f t="shared" si="1"/>
        <v>11709.6</v>
      </c>
      <c r="G17" s="47">
        <f t="shared" si="1"/>
        <v>2188.9499999999998</v>
      </c>
      <c r="H17" s="47">
        <f t="shared" si="1"/>
        <v>3049.67</v>
      </c>
      <c r="I17" s="47">
        <f t="shared" si="1"/>
        <v>1666.71</v>
      </c>
      <c r="J17" s="73"/>
      <c r="K17" s="54"/>
    </row>
    <row r="18" spans="1:11" ht="15.75" x14ac:dyDescent="0.25">
      <c r="A18" s="54">
        <v>4</v>
      </c>
      <c r="B18" s="54" t="s">
        <v>14</v>
      </c>
      <c r="C18" s="47">
        <f>SUM(D18:I18)</f>
        <v>315855.8</v>
      </c>
      <c r="D18" s="47">
        <f t="shared" si="1"/>
        <v>30097.980000000003</v>
      </c>
      <c r="E18" s="47">
        <f t="shared" si="1"/>
        <v>55930.3</v>
      </c>
      <c r="F18" s="47">
        <f t="shared" si="1"/>
        <v>99693.28</v>
      </c>
      <c r="G18" s="47">
        <f t="shared" si="1"/>
        <v>45057.46</v>
      </c>
      <c r="H18" s="47">
        <f t="shared" si="1"/>
        <v>83278.349999999991</v>
      </c>
      <c r="I18" s="47">
        <f t="shared" si="1"/>
        <v>1798.4299999999998</v>
      </c>
      <c r="J18" s="73"/>
      <c r="K18" s="54"/>
    </row>
    <row r="19" spans="1:11" ht="31.5" x14ac:dyDescent="0.25">
      <c r="A19" s="55">
        <v>5</v>
      </c>
      <c r="B19" s="55" t="s">
        <v>15</v>
      </c>
      <c r="C19" s="46">
        <f>SUM(C20:C22)</f>
        <v>386780.23</v>
      </c>
      <c r="D19" s="46">
        <f t="shared" ref="D19:I19" si="2">SUM(D20:D22)</f>
        <v>80108.780000000013</v>
      </c>
      <c r="E19" s="46">
        <f t="shared" si="2"/>
        <v>59385.3</v>
      </c>
      <c r="F19" s="46">
        <f t="shared" si="2"/>
        <v>111161.88</v>
      </c>
      <c r="G19" s="46">
        <f t="shared" si="2"/>
        <v>46858.81</v>
      </c>
      <c r="H19" s="46">
        <f t="shared" si="2"/>
        <v>86187.92</v>
      </c>
      <c r="I19" s="46">
        <f t="shared" si="2"/>
        <v>3077.54</v>
      </c>
      <c r="J19" s="46"/>
      <c r="K19" s="55"/>
    </row>
    <row r="20" spans="1:11" ht="15.75" x14ac:dyDescent="0.25">
      <c r="A20" s="56">
        <v>6</v>
      </c>
      <c r="B20" s="56" t="s">
        <v>12</v>
      </c>
      <c r="C20" s="36">
        <f>SUM(D20:I20)</f>
        <v>3825.8</v>
      </c>
      <c r="D20" s="36">
        <f>D25+D266+D324+D329+D333+D347</f>
        <v>3578.3</v>
      </c>
      <c r="E20" s="36">
        <f t="shared" ref="E20:I22" si="3">E25+E266+E324+E329+E333</f>
        <v>0</v>
      </c>
      <c r="F20" s="36">
        <f t="shared" si="3"/>
        <v>0</v>
      </c>
      <c r="G20" s="36">
        <f t="shared" si="3"/>
        <v>0</v>
      </c>
      <c r="H20" s="36">
        <f t="shared" si="3"/>
        <v>247.5</v>
      </c>
      <c r="I20" s="36">
        <f t="shared" si="3"/>
        <v>0</v>
      </c>
      <c r="J20" s="36">
        <v>0</v>
      </c>
      <c r="K20" s="56"/>
    </row>
    <row r="21" spans="1:11" ht="15.75" x14ac:dyDescent="0.25">
      <c r="A21" s="56">
        <v>7</v>
      </c>
      <c r="B21" s="56" t="s">
        <v>13</v>
      </c>
      <c r="C21" s="36">
        <f>SUM(D21:I21)</f>
        <v>67098.63</v>
      </c>
      <c r="D21" s="36">
        <f>D26+D267+D325+D330+D348</f>
        <v>46432.500000000007</v>
      </c>
      <c r="E21" s="36">
        <f t="shared" si="3"/>
        <v>3455</v>
      </c>
      <c r="F21" s="36">
        <f t="shared" si="3"/>
        <v>11468.6</v>
      </c>
      <c r="G21" s="36">
        <f t="shared" si="3"/>
        <v>1801.35</v>
      </c>
      <c r="H21" s="36">
        <f t="shared" si="3"/>
        <v>2662.07</v>
      </c>
      <c r="I21" s="36">
        <f t="shared" si="3"/>
        <v>1279.1100000000001</v>
      </c>
      <c r="J21" s="36"/>
      <c r="K21" s="56"/>
    </row>
    <row r="22" spans="1:11" ht="15.75" x14ac:dyDescent="0.25">
      <c r="A22" s="56">
        <v>8</v>
      </c>
      <c r="B22" s="56" t="s">
        <v>14</v>
      </c>
      <c r="C22" s="36">
        <f>SUM(D22:I22)</f>
        <v>315855.8</v>
      </c>
      <c r="D22" s="36">
        <f>D27+D268+D326+D331+D335+D349</f>
        <v>30097.980000000003</v>
      </c>
      <c r="E22" s="36">
        <f t="shared" si="3"/>
        <v>55930.3</v>
      </c>
      <c r="F22" s="36">
        <f t="shared" si="3"/>
        <v>99693.28</v>
      </c>
      <c r="G22" s="36">
        <f t="shared" si="3"/>
        <v>45057.46</v>
      </c>
      <c r="H22" s="36">
        <f t="shared" si="3"/>
        <v>83278.349999999991</v>
      </c>
      <c r="I22" s="36">
        <f t="shared" si="3"/>
        <v>1798.4299999999998</v>
      </c>
      <c r="J22" s="36"/>
      <c r="K22" s="56"/>
    </row>
    <row r="23" spans="1:11" ht="15.75" x14ac:dyDescent="0.25">
      <c r="A23" s="76">
        <v>9</v>
      </c>
      <c r="B23" s="77" t="s">
        <v>20</v>
      </c>
      <c r="C23" s="78">
        <f>SUM(C25:C27)</f>
        <v>82104.22</v>
      </c>
      <c r="D23" s="78">
        <f>D25+D26+D27</f>
        <v>44053.08</v>
      </c>
      <c r="E23" s="78">
        <f t="shared" ref="E23:I23" si="4">E25+E26+E27</f>
        <v>12121.220000000001</v>
      </c>
      <c r="F23" s="78">
        <f t="shared" si="4"/>
        <v>12102.720000000001</v>
      </c>
      <c r="G23" s="78">
        <f t="shared" si="4"/>
        <v>4500</v>
      </c>
      <c r="H23" s="78">
        <f t="shared" si="4"/>
        <v>6937.26</v>
      </c>
      <c r="I23" s="78">
        <f t="shared" si="4"/>
        <v>2389.9399999999996</v>
      </c>
      <c r="J23" s="73"/>
      <c r="K23" s="57" t="s">
        <v>16</v>
      </c>
    </row>
    <row r="24" spans="1:11" ht="15.75" x14ac:dyDescent="0.25">
      <c r="A24" s="76"/>
      <c r="B24" s="77"/>
      <c r="C24" s="78"/>
      <c r="D24" s="78"/>
      <c r="E24" s="78"/>
      <c r="F24" s="78"/>
      <c r="G24" s="78"/>
      <c r="H24" s="78"/>
      <c r="I24" s="78"/>
      <c r="J24" s="73"/>
      <c r="K24" s="57" t="s">
        <v>17</v>
      </c>
    </row>
    <row r="25" spans="1:11" ht="15.75" x14ac:dyDescent="0.25">
      <c r="A25" s="56">
        <v>10</v>
      </c>
      <c r="B25" s="56" t="s">
        <v>12</v>
      </c>
      <c r="C25" s="36">
        <f>SUM(D25:I25)</f>
        <v>3323.8</v>
      </c>
      <c r="D25" s="36">
        <f>D31+D37+D43+D49+D55+D61+D67+D73+D87+D93+D99+D105+D111+D117+D123+D129+D135+D141+D147+D153+D159+D165+D171+D177+D183+D189+D195+D201+D207+D213+D219+D226+D231+D237+D243+D249+D255+D261</f>
        <v>3076.3</v>
      </c>
      <c r="E25" s="36">
        <f t="shared" ref="D25:I27" si="5">E31+E37+E43+E49+E55+E61+E67+E73+E87+E93+E99+E105+E111+E117+E123+E129+E135+E141+E147+E153+E159+E165+E171+E177+E183+E189+E195+E201+E207+E213+E219+E226+E231+E237+E243+E249+E255</f>
        <v>0</v>
      </c>
      <c r="F25" s="36">
        <f t="shared" si="5"/>
        <v>0</v>
      </c>
      <c r="G25" s="36">
        <f t="shared" si="5"/>
        <v>0</v>
      </c>
      <c r="H25" s="36">
        <f t="shared" si="5"/>
        <v>247.5</v>
      </c>
      <c r="I25" s="36">
        <f t="shared" si="5"/>
        <v>0</v>
      </c>
      <c r="J25" s="36">
        <v>0</v>
      </c>
      <c r="K25" s="56"/>
    </row>
    <row r="26" spans="1:11" ht="15.75" x14ac:dyDescent="0.25">
      <c r="A26" s="56">
        <v>11</v>
      </c>
      <c r="B26" s="56" t="s">
        <v>13</v>
      </c>
      <c r="C26" s="36">
        <f>SUM(D26:I26)</f>
        <v>20558.53</v>
      </c>
      <c r="D26" s="36">
        <f>9853.4+3591.4-2566</f>
        <v>10878.8</v>
      </c>
      <c r="E26" s="36">
        <f>E32+E38+E44+E50+E56+E62+E68+E74+E88+E94+E100+E106+E112+E118+E124+E130+E136+E142+E148+E154+E160+E166+E172+E178+E184+E190+E196+E202+E208+E214+E220+E227+E232+E238+E244+E250+E256</f>
        <v>3000</v>
      </c>
      <c r="F26" s="36">
        <f>F32+F38+F44+F50+F56+F62+F68+F74+F88+F94+F100+F106+F112+F118+F124+F130+F136+F142+F148+F154+F160+F166+F172+F178+F184+F190+F196+F202+F208+F214+F220+F227+F232+F238+F244+F250+F256</f>
        <v>3000.0000000000005</v>
      </c>
      <c r="G26" s="36">
        <f t="shared" si="5"/>
        <v>1113.75</v>
      </c>
      <c r="H26" s="36">
        <f t="shared" si="5"/>
        <v>1974.47</v>
      </c>
      <c r="I26" s="36">
        <f t="shared" si="5"/>
        <v>591.51</v>
      </c>
      <c r="J26" s="36"/>
      <c r="K26" s="56"/>
    </row>
    <row r="27" spans="1:11" ht="15.75" x14ac:dyDescent="0.25">
      <c r="A27" s="56">
        <v>12</v>
      </c>
      <c r="B27" s="56" t="s">
        <v>14</v>
      </c>
      <c r="C27" s="36">
        <f>SUM(D27:I27)</f>
        <v>58221.890000000007</v>
      </c>
      <c r="D27" s="36">
        <f t="shared" si="5"/>
        <v>30097.980000000003</v>
      </c>
      <c r="E27" s="36">
        <f t="shared" si="5"/>
        <v>9121.2200000000012</v>
      </c>
      <c r="F27" s="36">
        <f t="shared" si="5"/>
        <v>9102.7200000000012</v>
      </c>
      <c r="G27" s="36">
        <f t="shared" si="5"/>
        <v>3386.25</v>
      </c>
      <c r="H27" s="36">
        <f t="shared" si="5"/>
        <v>4715.29</v>
      </c>
      <c r="I27" s="36">
        <f t="shared" si="5"/>
        <v>1798.4299999999998</v>
      </c>
      <c r="J27" s="36"/>
      <c r="K27" s="56"/>
    </row>
    <row r="28" spans="1:11" ht="15.75" x14ac:dyDescent="0.25">
      <c r="A28" s="56"/>
      <c r="B28" s="1" t="s">
        <v>25</v>
      </c>
      <c r="C28" s="47">
        <f>SUM(C30:C33)</f>
        <v>4274.49</v>
      </c>
      <c r="D28" s="47">
        <f t="shared" ref="D28:I28" si="6">SUM(D30:D33)</f>
        <v>5002.46</v>
      </c>
      <c r="E28" s="47">
        <f t="shared" si="6"/>
        <v>0</v>
      </c>
      <c r="F28" s="47">
        <f t="shared" si="6"/>
        <v>0</v>
      </c>
      <c r="G28" s="47">
        <f t="shared" si="6"/>
        <v>0</v>
      </c>
      <c r="H28" s="47">
        <f t="shared" si="6"/>
        <v>0</v>
      </c>
      <c r="I28" s="47">
        <f t="shared" si="6"/>
        <v>0</v>
      </c>
      <c r="J28" s="73">
        <v>0</v>
      </c>
      <c r="K28" s="56"/>
    </row>
    <row r="29" spans="1:11" ht="47.25" x14ac:dyDescent="0.25">
      <c r="A29" s="56"/>
      <c r="B29" s="2" t="s">
        <v>26</v>
      </c>
      <c r="C29" s="36"/>
      <c r="D29" s="36"/>
      <c r="E29" s="36"/>
      <c r="F29" s="36"/>
      <c r="G29" s="36"/>
      <c r="H29" s="36"/>
      <c r="I29" s="36"/>
      <c r="J29" s="36"/>
      <c r="K29" s="56"/>
    </row>
    <row r="30" spans="1:11" ht="15.75" x14ac:dyDescent="0.25">
      <c r="A30" s="56"/>
      <c r="B30" s="3" t="s">
        <v>27</v>
      </c>
      <c r="C30" s="36"/>
      <c r="D30" s="36"/>
      <c r="E30" s="36"/>
      <c r="F30" s="36"/>
      <c r="G30" s="36"/>
      <c r="H30" s="36"/>
      <c r="I30" s="36"/>
      <c r="J30" s="36"/>
      <c r="K30" s="56"/>
    </row>
    <row r="31" spans="1:11" ht="15.75" x14ac:dyDescent="0.25">
      <c r="A31" s="56"/>
      <c r="B31" s="56" t="s">
        <v>12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56"/>
    </row>
    <row r="32" spans="1:11" ht="15.75" x14ac:dyDescent="0.25">
      <c r="A32" s="56"/>
      <c r="B32" s="56" t="s">
        <v>13</v>
      </c>
      <c r="C32" s="36">
        <v>291.14</v>
      </c>
      <c r="D32" s="36">
        <v>1238.1099999999999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56"/>
    </row>
    <row r="33" spans="1:11" ht="15.75" x14ac:dyDescent="0.25">
      <c r="A33" s="56"/>
      <c r="B33" s="56" t="s">
        <v>14</v>
      </c>
      <c r="C33" s="36">
        <v>3983.35</v>
      </c>
      <c r="D33" s="36">
        <v>3764.35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0</v>
      </c>
      <c r="K33" s="56"/>
    </row>
    <row r="34" spans="1:11" ht="15.75" x14ac:dyDescent="0.25">
      <c r="A34" s="56"/>
      <c r="B34" s="5" t="s">
        <v>28</v>
      </c>
      <c r="C34" s="47">
        <f t="shared" ref="C34:I34" si="7">SUM(C36:C39)</f>
        <v>2590.4700000000003</v>
      </c>
      <c r="D34" s="47">
        <f t="shared" si="7"/>
        <v>2604.4</v>
      </c>
      <c r="E34" s="47">
        <f t="shared" si="7"/>
        <v>0</v>
      </c>
      <c r="F34" s="47">
        <f t="shared" si="7"/>
        <v>0</v>
      </c>
      <c r="G34" s="47">
        <f t="shared" si="7"/>
        <v>0</v>
      </c>
      <c r="H34" s="47">
        <f t="shared" si="7"/>
        <v>0</v>
      </c>
      <c r="I34" s="47">
        <f t="shared" si="7"/>
        <v>0</v>
      </c>
      <c r="J34" s="73">
        <v>0</v>
      </c>
      <c r="K34" s="56"/>
    </row>
    <row r="35" spans="1:11" ht="47.25" x14ac:dyDescent="0.25">
      <c r="A35" s="56"/>
      <c r="B35" s="2" t="s">
        <v>26</v>
      </c>
      <c r="C35" s="36"/>
      <c r="D35" s="36"/>
      <c r="E35" s="36"/>
      <c r="F35" s="36"/>
      <c r="G35" s="36"/>
      <c r="H35" s="36"/>
      <c r="I35" s="36"/>
      <c r="J35" s="36"/>
      <c r="K35" s="56"/>
    </row>
    <row r="36" spans="1:11" ht="15.75" x14ac:dyDescent="0.25">
      <c r="A36" s="56"/>
      <c r="B36" s="3" t="s">
        <v>29</v>
      </c>
      <c r="C36" s="36"/>
      <c r="D36" s="36"/>
      <c r="E36" s="36"/>
      <c r="F36" s="36"/>
      <c r="G36" s="36"/>
      <c r="H36" s="36"/>
      <c r="I36" s="36"/>
      <c r="J36" s="36"/>
      <c r="K36" s="56"/>
    </row>
    <row r="37" spans="1:11" ht="15.75" x14ac:dyDescent="0.25">
      <c r="A37" s="56"/>
      <c r="B37" s="56" t="s">
        <v>12</v>
      </c>
      <c r="C37" s="36">
        <v>0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56"/>
    </row>
    <row r="38" spans="1:11" ht="15.75" x14ac:dyDescent="0.25">
      <c r="A38" s="56"/>
      <c r="B38" s="56" t="s">
        <v>13</v>
      </c>
      <c r="C38" s="36">
        <v>176.44</v>
      </c>
      <c r="D38" s="36">
        <v>644.59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56"/>
    </row>
    <row r="39" spans="1:11" ht="15.75" x14ac:dyDescent="0.25">
      <c r="A39" s="56"/>
      <c r="B39" s="56" t="s">
        <v>14</v>
      </c>
      <c r="C39" s="36">
        <v>2414.0300000000002</v>
      </c>
      <c r="D39" s="36">
        <v>1959.81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56"/>
    </row>
    <row r="40" spans="1:11" ht="15.75" x14ac:dyDescent="0.25">
      <c r="A40" s="56"/>
      <c r="B40" s="1" t="s">
        <v>30</v>
      </c>
      <c r="C40" s="47">
        <f t="shared" ref="C40:I40" si="8">SUM(C42:C45)</f>
        <v>4098.2700000000004</v>
      </c>
      <c r="D40" s="47">
        <f t="shared" si="8"/>
        <v>4146.7999999999993</v>
      </c>
      <c r="E40" s="47">
        <f t="shared" si="8"/>
        <v>0</v>
      </c>
      <c r="F40" s="47">
        <f t="shared" si="8"/>
        <v>0</v>
      </c>
      <c r="G40" s="47">
        <f t="shared" si="8"/>
        <v>0</v>
      </c>
      <c r="H40" s="47">
        <f t="shared" si="8"/>
        <v>0</v>
      </c>
      <c r="I40" s="47">
        <f t="shared" si="8"/>
        <v>0</v>
      </c>
      <c r="J40" s="73">
        <v>0</v>
      </c>
      <c r="K40" s="56"/>
    </row>
    <row r="41" spans="1:11" ht="47.25" x14ac:dyDescent="0.25">
      <c r="A41" s="56"/>
      <c r="B41" s="2" t="s">
        <v>26</v>
      </c>
      <c r="C41" s="36"/>
      <c r="D41" s="36"/>
      <c r="E41" s="36"/>
      <c r="F41" s="36"/>
      <c r="G41" s="36"/>
      <c r="H41" s="36"/>
      <c r="I41" s="36"/>
      <c r="J41" s="36"/>
      <c r="K41" s="56"/>
    </row>
    <row r="42" spans="1:11" ht="15.75" x14ac:dyDescent="0.25">
      <c r="A42" s="56"/>
      <c r="B42" s="3" t="s">
        <v>31</v>
      </c>
      <c r="C42" s="36"/>
      <c r="D42" s="36"/>
      <c r="E42" s="36"/>
      <c r="F42" s="36"/>
      <c r="G42" s="36"/>
      <c r="H42" s="36"/>
      <c r="I42" s="36"/>
      <c r="J42" s="36"/>
      <c r="K42" s="56"/>
    </row>
    <row r="43" spans="1:11" ht="15.75" x14ac:dyDescent="0.25">
      <c r="A43" s="56"/>
      <c r="B43" s="56" t="s">
        <v>12</v>
      </c>
      <c r="C43" s="36">
        <v>0</v>
      </c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56"/>
    </row>
    <row r="44" spans="1:11" ht="15.75" x14ac:dyDescent="0.25">
      <c r="A44" s="56"/>
      <c r="B44" s="56" t="s">
        <v>13</v>
      </c>
      <c r="C44" s="36">
        <v>279.14</v>
      </c>
      <c r="D44" s="36">
        <v>1026.33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56"/>
    </row>
    <row r="45" spans="1:11" ht="15.75" x14ac:dyDescent="0.25">
      <c r="A45" s="56"/>
      <c r="B45" s="56" t="s">
        <v>14</v>
      </c>
      <c r="C45" s="36">
        <v>3819.13</v>
      </c>
      <c r="D45" s="36">
        <v>3120.47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56"/>
    </row>
    <row r="46" spans="1:11" ht="15.75" x14ac:dyDescent="0.25">
      <c r="A46" s="56"/>
      <c r="B46" s="1" t="s">
        <v>32</v>
      </c>
      <c r="C46" s="47">
        <f t="shared" ref="C46:I46" si="9">SUM(C48:C51)</f>
        <v>913.49</v>
      </c>
      <c r="D46" s="47">
        <f t="shared" si="9"/>
        <v>910.82999999999993</v>
      </c>
      <c r="E46" s="47">
        <f t="shared" si="9"/>
        <v>0</v>
      </c>
      <c r="F46" s="47">
        <f t="shared" si="9"/>
        <v>0</v>
      </c>
      <c r="G46" s="47">
        <f t="shared" si="9"/>
        <v>0</v>
      </c>
      <c r="H46" s="47">
        <f t="shared" si="9"/>
        <v>0</v>
      </c>
      <c r="I46" s="47">
        <f t="shared" si="9"/>
        <v>0</v>
      </c>
      <c r="J46" s="73">
        <v>0</v>
      </c>
      <c r="K46" s="56"/>
    </row>
    <row r="47" spans="1:11" ht="47.25" x14ac:dyDescent="0.25">
      <c r="A47" s="56"/>
      <c r="B47" s="2" t="s">
        <v>26</v>
      </c>
      <c r="C47" s="36"/>
      <c r="D47" s="36"/>
      <c r="E47" s="36"/>
      <c r="F47" s="36"/>
      <c r="G47" s="36"/>
      <c r="H47" s="36"/>
      <c r="I47" s="36"/>
      <c r="J47" s="36"/>
      <c r="K47" s="56"/>
    </row>
    <row r="48" spans="1:11" ht="15.75" x14ac:dyDescent="0.25">
      <c r="A48" s="56"/>
      <c r="B48" s="4" t="s">
        <v>33</v>
      </c>
      <c r="C48" s="36"/>
      <c r="D48" s="36"/>
      <c r="E48" s="36"/>
      <c r="F48" s="36"/>
      <c r="G48" s="36"/>
      <c r="H48" s="36"/>
      <c r="I48" s="36"/>
      <c r="J48" s="36"/>
      <c r="K48" s="56"/>
    </row>
    <row r="49" spans="1:11" ht="15.75" x14ac:dyDescent="0.25">
      <c r="A49" s="56"/>
      <c r="B49" s="56" t="s">
        <v>12</v>
      </c>
      <c r="C49" s="36">
        <v>0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56"/>
    </row>
    <row r="50" spans="1:11" ht="15.75" x14ac:dyDescent="0.25">
      <c r="A50" s="56"/>
      <c r="B50" s="56" t="s">
        <v>13</v>
      </c>
      <c r="C50" s="36">
        <v>62.22</v>
      </c>
      <c r="D50" s="36">
        <v>225.43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56"/>
    </row>
    <row r="51" spans="1:11" ht="15.75" x14ac:dyDescent="0.25">
      <c r="A51" s="56"/>
      <c r="B51" s="56" t="s">
        <v>14</v>
      </c>
      <c r="C51" s="36">
        <v>851.27</v>
      </c>
      <c r="D51" s="36">
        <v>685.4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56"/>
    </row>
    <row r="52" spans="1:11" ht="15.75" x14ac:dyDescent="0.25">
      <c r="A52" s="56"/>
      <c r="B52" s="1" t="s">
        <v>34</v>
      </c>
      <c r="C52" s="47">
        <f t="shared" ref="C52:I52" si="10">SUM(C54:C57)</f>
        <v>5381.96</v>
      </c>
      <c r="D52" s="47">
        <f t="shared" si="10"/>
        <v>5397.85</v>
      </c>
      <c r="E52" s="47">
        <f t="shared" si="10"/>
        <v>0</v>
      </c>
      <c r="F52" s="47">
        <f t="shared" si="10"/>
        <v>0</v>
      </c>
      <c r="G52" s="47">
        <f t="shared" si="10"/>
        <v>0</v>
      </c>
      <c r="H52" s="47">
        <f t="shared" si="10"/>
        <v>0</v>
      </c>
      <c r="I52" s="47">
        <f t="shared" si="10"/>
        <v>0</v>
      </c>
      <c r="J52" s="73">
        <v>0</v>
      </c>
      <c r="K52" s="56"/>
    </row>
    <row r="53" spans="1:11" ht="47.25" x14ac:dyDescent="0.25">
      <c r="A53" s="56"/>
      <c r="B53" s="2" t="s">
        <v>26</v>
      </c>
      <c r="C53" s="36"/>
      <c r="D53" s="36"/>
      <c r="E53" s="36"/>
      <c r="F53" s="36"/>
      <c r="G53" s="36"/>
      <c r="H53" s="36"/>
      <c r="I53" s="36"/>
      <c r="J53" s="36"/>
      <c r="K53" s="56"/>
    </row>
    <row r="54" spans="1:11" ht="31.5" x14ac:dyDescent="0.25">
      <c r="A54" s="56"/>
      <c r="B54" s="2" t="s">
        <v>35</v>
      </c>
      <c r="C54" s="36"/>
      <c r="D54" s="36"/>
      <c r="E54" s="36"/>
      <c r="F54" s="36"/>
      <c r="G54" s="36"/>
      <c r="H54" s="36"/>
      <c r="I54" s="36"/>
      <c r="J54" s="36"/>
      <c r="K54" s="56"/>
    </row>
    <row r="55" spans="1:11" ht="15.75" x14ac:dyDescent="0.25">
      <c r="A55" s="56"/>
      <c r="B55" s="56" t="s">
        <v>12</v>
      </c>
      <c r="C55" s="36">
        <v>0</v>
      </c>
      <c r="D55" s="36">
        <v>0</v>
      </c>
      <c r="E55" s="36">
        <v>0</v>
      </c>
      <c r="F55" s="36">
        <v>0</v>
      </c>
      <c r="G55" s="36">
        <v>0</v>
      </c>
      <c r="H55" s="36">
        <v>0</v>
      </c>
      <c r="I55" s="36">
        <v>0</v>
      </c>
      <c r="J55" s="36">
        <v>0</v>
      </c>
      <c r="K55" s="56"/>
    </row>
    <row r="56" spans="1:11" ht="15.75" x14ac:dyDescent="0.25">
      <c r="A56" s="56"/>
      <c r="B56" s="56" t="s">
        <v>13</v>
      </c>
      <c r="C56" s="36">
        <v>366.57</v>
      </c>
      <c r="D56" s="36">
        <v>1335.97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56"/>
    </row>
    <row r="57" spans="1:11" ht="15.75" x14ac:dyDescent="0.25">
      <c r="A57" s="56"/>
      <c r="B57" s="56" t="s">
        <v>14</v>
      </c>
      <c r="C57" s="36">
        <v>5015.3900000000003</v>
      </c>
      <c r="D57" s="36">
        <v>4061.88</v>
      </c>
      <c r="E57" s="36">
        <v>0</v>
      </c>
      <c r="F57" s="36">
        <v>0</v>
      </c>
      <c r="G57" s="36">
        <v>0</v>
      </c>
      <c r="H57" s="36">
        <v>0</v>
      </c>
      <c r="I57" s="36">
        <v>0</v>
      </c>
      <c r="J57" s="36">
        <v>0</v>
      </c>
      <c r="K57" s="56"/>
    </row>
    <row r="58" spans="1:11" ht="15.75" x14ac:dyDescent="0.25">
      <c r="A58" s="56"/>
      <c r="B58" s="1" t="s">
        <v>36</v>
      </c>
      <c r="C58" s="47">
        <f t="shared" ref="C58:I58" si="11">SUM(C60:C63)</f>
        <v>6016.3499999999995</v>
      </c>
      <c r="D58" s="47">
        <f t="shared" si="11"/>
        <v>6102.83</v>
      </c>
      <c r="E58" s="47">
        <f t="shared" si="11"/>
        <v>0</v>
      </c>
      <c r="F58" s="47">
        <f t="shared" si="11"/>
        <v>0</v>
      </c>
      <c r="G58" s="47">
        <f t="shared" si="11"/>
        <v>0</v>
      </c>
      <c r="H58" s="47">
        <f t="shared" si="11"/>
        <v>0</v>
      </c>
      <c r="I58" s="47">
        <f t="shared" si="11"/>
        <v>0</v>
      </c>
      <c r="J58" s="73">
        <v>0</v>
      </c>
      <c r="K58" s="56"/>
    </row>
    <row r="59" spans="1:11" ht="47.25" x14ac:dyDescent="0.25">
      <c r="A59" s="56"/>
      <c r="B59" s="2" t="s">
        <v>26</v>
      </c>
      <c r="C59" s="36"/>
      <c r="D59" s="36"/>
      <c r="E59" s="36"/>
      <c r="F59" s="36"/>
      <c r="G59" s="36"/>
      <c r="H59" s="36"/>
      <c r="I59" s="36"/>
      <c r="J59" s="36"/>
      <c r="K59" s="56"/>
    </row>
    <row r="60" spans="1:11" ht="47.25" x14ac:dyDescent="0.25">
      <c r="A60" s="56"/>
      <c r="B60" s="2" t="s">
        <v>37</v>
      </c>
      <c r="C60" s="36"/>
      <c r="D60" s="36"/>
      <c r="E60" s="36"/>
      <c r="F60" s="36"/>
      <c r="G60" s="36"/>
      <c r="H60" s="36"/>
      <c r="I60" s="36"/>
      <c r="J60" s="36"/>
      <c r="K60" s="56"/>
    </row>
    <row r="61" spans="1:11" ht="15.75" x14ac:dyDescent="0.25">
      <c r="A61" s="56"/>
      <c r="B61" s="56" t="s">
        <v>12</v>
      </c>
      <c r="C61" s="36">
        <v>0</v>
      </c>
      <c r="D61" s="36">
        <v>0</v>
      </c>
      <c r="E61" s="36">
        <v>0</v>
      </c>
      <c r="F61" s="36">
        <v>0</v>
      </c>
      <c r="G61" s="36">
        <v>0</v>
      </c>
      <c r="H61" s="36">
        <v>0</v>
      </c>
      <c r="I61" s="36">
        <v>0</v>
      </c>
      <c r="J61" s="36">
        <v>0</v>
      </c>
      <c r="K61" s="56"/>
    </row>
    <row r="62" spans="1:11" ht="15.75" x14ac:dyDescent="0.25">
      <c r="A62" s="56"/>
      <c r="B62" s="56" t="s">
        <v>13</v>
      </c>
      <c r="C62" s="36">
        <v>409.78</v>
      </c>
      <c r="D62" s="36">
        <v>1510.45</v>
      </c>
      <c r="E62" s="3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56"/>
    </row>
    <row r="63" spans="1:11" ht="15.75" x14ac:dyDescent="0.25">
      <c r="A63" s="56"/>
      <c r="B63" s="56" t="s">
        <v>14</v>
      </c>
      <c r="C63" s="36">
        <v>5606.57</v>
      </c>
      <c r="D63" s="36">
        <v>4592.38</v>
      </c>
      <c r="E63" s="3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56"/>
    </row>
    <row r="64" spans="1:11" ht="15.75" x14ac:dyDescent="0.25">
      <c r="A64" s="56"/>
      <c r="B64" s="1" t="s">
        <v>38</v>
      </c>
      <c r="C64" s="47">
        <f t="shared" ref="C64:I64" si="12">SUM(C66:C69)</f>
        <v>5630.25</v>
      </c>
      <c r="D64" s="47">
        <f t="shared" si="12"/>
        <v>5810.35</v>
      </c>
      <c r="E64" s="47">
        <f t="shared" si="12"/>
        <v>0</v>
      </c>
      <c r="F64" s="47">
        <f t="shared" si="12"/>
        <v>0</v>
      </c>
      <c r="G64" s="47">
        <f t="shared" si="12"/>
        <v>0</v>
      </c>
      <c r="H64" s="47">
        <f t="shared" si="12"/>
        <v>0</v>
      </c>
      <c r="I64" s="47">
        <f t="shared" si="12"/>
        <v>0</v>
      </c>
      <c r="J64" s="73">
        <v>0</v>
      </c>
      <c r="K64" s="56"/>
    </row>
    <row r="65" spans="1:11" ht="47.25" x14ac:dyDescent="0.25">
      <c r="A65" s="56"/>
      <c r="B65" s="2" t="s">
        <v>26</v>
      </c>
      <c r="C65" s="36"/>
      <c r="D65" s="36"/>
      <c r="E65" s="36"/>
      <c r="F65" s="36"/>
      <c r="G65" s="36"/>
      <c r="H65" s="36"/>
      <c r="I65" s="36"/>
      <c r="J65" s="36"/>
      <c r="K65" s="56"/>
    </row>
    <row r="66" spans="1:11" ht="15.75" x14ac:dyDescent="0.25">
      <c r="A66" s="56"/>
      <c r="B66" s="2" t="s">
        <v>39</v>
      </c>
      <c r="C66" s="36"/>
      <c r="D66" s="36"/>
      <c r="E66" s="36"/>
      <c r="F66" s="36"/>
      <c r="G66" s="36"/>
      <c r="H66" s="36"/>
      <c r="I66" s="36"/>
      <c r="J66" s="36"/>
      <c r="K66" s="56"/>
    </row>
    <row r="67" spans="1:11" ht="15.75" x14ac:dyDescent="0.25">
      <c r="A67" s="56"/>
      <c r="B67" s="56" t="s">
        <v>12</v>
      </c>
      <c r="C67" s="36">
        <v>0</v>
      </c>
      <c r="D67" s="36">
        <v>0</v>
      </c>
      <c r="E67" s="36">
        <v>0</v>
      </c>
      <c r="F67" s="36">
        <v>0</v>
      </c>
      <c r="G67" s="36">
        <v>0</v>
      </c>
      <c r="H67" s="36">
        <v>0</v>
      </c>
      <c r="I67" s="36">
        <v>0</v>
      </c>
      <c r="J67" s="36">
        <v>0</v>
      </c>
      <c r="K67" s="56"/>
    </row>
    <row r="68" spans="1:11" ht="15.75" x14ac:dyDescent="0.25">
      <c r="A68" s="56"/>
      <c r="B68" s="56" t="s">
        <v>13</v>
      </c>
      <c r="C68" s="36">
        <v>383.48</v>
      </c>
      <c r="D68" s="36">
        <v>1438.06</v>
      </c>
      <c r="E68" s="36">
        <v>0</v>
      </c>
      <c r="F68" s="36">
        <v>0</v>
      </c>
      <c r="G68" s="36">
        <v>0</v>
      </c>
      <c r="H68" s="36">
        <v>0</v>
      </c>
      <c r="I68" s="36">
        <v>0</v>
      </c>
      <c r="J68" s="36">
        <v>0</v>
      </c>
      <c r="K68" s="56"/>
    </row>
    <row r="69" spans="1:11" ht="15.75" x14ac:dyDescent="0.25">
      <c r="A69" s="56"/>
      <c r="B69" s="56" t="s">
        <v>14</v>
      </c>
      <c r="C69" s="36">
        <v>5246.77</v>
      </c>
      <c r="D69" s="36">
        <v>4372.29</v>
      </c>
      <c r="E69" s="36">
        <v>0</v>
      </c>
      <c r="F69" s="36">
        <v>0</v>
      </c>
      <c r="G69" s="36">
        <v>0</v>
      </c>
      <c r="H69" s="36">
        <v>0</v>
      </c>
      <c r="I69" s="36">
        <v>0</v>
      </c>
      <c r="J69" s="36">
        <v>0</v>
      </c>
      <c r="K69" s="56"/>
    </row>
    <row r="70" spans="1:11" ht="15.75" x14ac:dyDescent="0.25">
      <c r="A70" s="56"/>
      <c r="B70" s="1" t="s">
        <v>40</v>
      </c>
      <c r="C70" s="47">
        <f t="shared" ref="C70:I70" si="13">SUM(C72:C75)</f>
        <v>8716.2900000000009</v>
      </c>
      <c r="D70" s="47">
        <f t="shared" si="13"/>
        <v>8716.2900000000009</v>
      </c>
      <c r="E70" s="47">
        <f t="shared" si="13"/>
        <v>0</v>
      </c>
      <c r="F70" s="47">
        <f t="shared" si="13"/>
        <v>0</v>
      </c>
      <c r="G70" s="47">
        <f t="shared" si="13"/>
        <v>0</v>
      </c>
      <c r="H70" s="47">
        <f t="shared" si="13"/>
        <v>0</v>
      </c>
      <c r="I70" s="47">
        <f t="shared" si="13"/>
        <v>0</v>
      </c>
      <c r="J70" s="73">
        <v>0</v>
      </c>
      <c r="K70" s="56"/>
    </row>
    <row r="71" spans="1:11" ht="47.25" x14ac:dyDescent="0.25">
      <c r="A71" s="56"/>
      <c r="B71" s="2" t="s">
        <v>26</v>
      </c>
      <c r="C71" s="36"/>
      <c r="D71" s="36"/>
      <c r="E71" s="36"/>
      <c r="F71" s="36"/>
      <c r="G71" s="36"/>
      <c r="H71" s="36"/>
      <c r="I71" s="36"/>
      <c r="J71" s="36"/>
      <c r="K71" s="56"/>
    </row>
    <row r="72" spans="1:11" ht="31.5" x14ac:dyDescent="0.25">
      <c r="A72" s="56"/>
      <c r="B72" s="2" t="s">
        <v>41</v>
      </c>
      <c r="C72" s="36"/>
      <c r="D72" s="36"/>
      <c r="E72" s="36"/>
      <c r="F72" s="36"/>
      <c r="G72" s="36"/>
      <c r="H72" s="36"/>
      <c r="I72" s="36"/>
      <c r="J72" s="36"/>
      <c r="K72" s="56"/>
    </row>
    <row r="73" spans="1:11" ht="15.75" x14ac:dyDescent="0.25">
      <c r="A73" s="56"/>
      <c r="B73" s="56" t="s">
        <v>12</v>
      </c>
      <c r="C73" s="36">
        <f>SUM(D73:I73)</f>
        <v>2566</v>
      </c>
      <c r="D73" s="36">
        <f>D77+D81</f>
        <v>2566</v>
      </c>
      <c r="E73" s="36">
        <v>0</v>
      </c>
      <c r="F73" s="36">
        <v>0</v>
      </c>
      <c r="G73" s="36">
        <v>0</v>
      </c>
      <c r="H73" s="36">
        <v>0</v>
      </c>
      <c r="I73" s="36">
        <v>0</v>
      </c>
      <c r="J73" s="36">
        <v>0</v>
      </c>
      <c r="K73" s="56"/>
    </row>
    <row r="74" spans="1:11" ht="15.75" x14ac:dyDescent="0.25">
      <c r="A74" s="56"/>
      <c r="B74" s="56" t="s">
        <v>13</v>
      </c>
      <c r="C74" s="36">
        <f>SUM(D74:I74)</f>
        <v>2157.2800000000002</v>
      </c>
      <c r="D74" s="36">
        <f t="shared" ref="D74:D75" si="14">D78+D82</f>
        <v>2157.2800000000002</v>
      </c>
      <c r="E74" s="36"/>
      <c r="F74" s="36"/>
      <c r="G74" s="36"/>
      <c r="H74" s="36"/>
      <c r="I74" s="36"/>
      <c r="J74" s="36"/>
      <c r="K74" s="56"/>
    </row>
    <row r="75" spans="1:11" ht="15.75" x14ac:dyDescent="0.25">
      <c r="A75" s="56"/>
      <c r="B75" s="56" t="s">
        <v>14</v>
      </c>
      <c r="C75" s="36">
        <f>SUM(D75:I75)</f>
        <v>3993.01</v>
      </c>
      <c r="D75" s="36">
        <f t="shared" si="14"/>
        <v>3993.01</v>
      </c>
      <c r="E75" s="36">
        <v>0</v>
      </c>
      <c r="F75" s="36">
        <v>0</v>
      </c>
      <c r="G75" s="36">
        <v>0</v>
      </c>
      <c r="H75" s="36">
        <v>0</v>
      </c>
      <c r="I75" s="36">
        <v>0</v>
      </c>
      <c r="J75" s="36">
        <v>0</v>
      </c>
      <c r="K75" s="56"/>
    </row>
    <row r="76" spans="1:11" ht="47.25" x14ac:dyDescent="0.25">
      <c r="A76" s="56"/>
      <c r="B76" s="2" t="s">
        <v>105</v>
      </c>
      <c r="C76" s="36"/>
      <c r="D76" s="36"/>
      <c r="E76" s="36"/>
      <c r="F76" s="36"/>
      <c r="G76" s="36"/>
      <c r="H76" s="36"/>
      <c r="I76" s="36"/>
      <c r="J76" s="36"/>
      <c r="K76" s="56"/>
    </row>
    <row r="77" spans="1:11" ht="15.75" x14ac:dyDescent="0.25">
      <c r="A77" s="56"/>
      <c r="B77" s="56" t="s">
        <v>12</v>
      </c>
      <c r="C77" s="36">
        <v>0</v>
      </c>
      <c r="D77" s="36">
        <v>2566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36">
        <v>0</v>
      </c>
      <c r="K77" s="56"/>
    </row>
    <row r="78" spans="1:11" ht="15.75" x14ac:dyDescent="0.25">
      <c r="A78" s="56"/>
      <c r="B78" s="56" t="s">
        <v>13</v>
      </c>
      <c r="C78" s="36">
        <v>589.4</v>
      </c>
      <c r="D78" s="36">
        <v>855.33</v>
      </c>
      <c r="E78" s="36"/>
      <c r="F78" s="36"/>
      <c r="G78" s="36"/>
      <c r="H78" s="36"/>
      <c r="I78" s="36"/>
      <c r="J78" s="36"/>
      <c r="K78" s="56"/>
    </row>
    <row r="79" spans="1:11" ht="15.75" x14ac:dyDescent="0.25">
      <c r="A79" s="56"/>
      <c r="B79" s="56" t="s">
        <v>14</v>
      </c>
      <c r="C79" s="36">
        <v>8064.1</v>
      </c>
      <c r="D79" s="36">
        <v>0</v>
      </c>
      <c r="E79" s="36">
        <v>0</v>
      </c>
      <c r="F79" s="36">
        <v>0</v>
      </c>
      <c r="G79" s="36">
        <v>0</v>
      </c>
      <c r="H79" s="36">
        <v>0</v>
      </c>
      <c r="I79" s="36">
        <v>0</v>
      </c>
      <c r="J79" s="36">
        <v>0</v>
      </c>
      <c r="K79" s="56"/>
    </row>
    <row r="80" spans="1:11" ht="47.25" x14ac:dyDescent="0.25">
      <c r="A80" s="56"/>
      <c r="B80" s="2" t="s">
        <v>106</v>
      </c>
      <c r="C80" s="36"/>
      <c r="D80" s="36"/>
      <c r="E80" s="36"/>
      <c r="F80" s="36"/>
      <c r="G80" s="36"/>
      <c r="H80" s="36"/>
      <c r="I80" s="36"/>
      <c r="J80" s="36"/>
      <c r="K80" s="56"/>
    </row>
    <row r="81" spans="1:11" ht="15.75" x14ac:dyDescent="0.25">
      <c r="A81" s="56"/>
      <c r="B81" s="56" t="s">
        <v>12</v>
      </c>
      <c r="C81" s="36">
        <v>0</v>
      </c>
      <c r="D81" s="36">
        <v>0</v>
      </c>
      <c r="E81" s="36">
        <v>0</v>
      </c>
      <c r="F81" s="36">
        <v>0</v>
      </c>
      <c r="G81" s="36">
        <v>0</v>
      </c>
      <c r="H81" s="36">
        <v>0</v>
      </c>
      <c r="I81" s="36">
        <v>0</v>
      </c>
      <c r="J81" s="36">
        <v>0</v>
      </c>
      <c r="K81" s="56"/>
    </row>
    <row r="82" spans="1:11" ht="15.75" x14ac:dyDescent="0.25">
      <c r="A82" s="56"/>
      <c r="B82" s="56" t="s">
        <v>13</v>
      </c>
      <c r="C82" s="36">
        <v>589.4</v>
      </c>
      <c r="D82" s="36">
        <v>1301.95</v>
      </c>
      <c r="E82" s="36"/>
      <c r="F82" s="36"/>
      <c r="G82" s="36"/>
      <c r="H82" s="36"/>
      <c r="I82" s="36"/>
      <c r="J82" s="36"/>
      <c r="K82" s="56"/>
    </row>
    <row r="83" spans="1:11" ht="15.75" x14ac:dyDescent="0.25">
      <c r="A83" s="56"/>
      <c r="B83" s="56" t="s">
        <v>14</v>
      </c>
      <c r="C83" s="36">
        <v>8064.1</v>
      </c>
      <c r="D83" s="36">
        <v>3993.01</v>
      </c>
      <c r="E83" s="36">
        <v>0</v>
      </c>
      <c r="F83" s="36">
        <v>0</v>
      </c>
      <c r="G83" s="36">
        <v>0</v>
      </c>
      <c r="H83" s="36">
        <v>0</v>
      </c>
      <c r="I83" s="36">
        <v>0</v>
      </c>
      <c r="J83" s="36">
        <v>0</v>
      </c>
      <c r="K83" s="56"/>
    </row>
    <row r="84" spans="1:11" ht="15.75" x14ac:dyDescent="0.25">
      <c r="A84" s="56"/>
      <c r="B84" s="1" t="s">
        <v>42</v>
      </c>
      <c r="C84" s="47">
        <f t="shared" ref="C84:I84" si="15">SUM(C86:C89)</f>
        <v>1390.63</v>
      </c>
      <c r="D84" s="47">
        <f t="shared" si="15"/>
        <v>1408.6</v>
      </c>
      <c r="E84" s="47">
        <f t="shared" si="15"/>
        <v>0</v>
      </c>
      <c r="F84" s="47">
        <f t="shared" si="15"/>
        <v>0</v>
      </c>
      <c r="G84" s="47">
        <f t="shared" si="15"/>
        <v>0</v>
      </c>
      <c r="H84" s="47">
        <f t="shared" si="15"/>
        <v>0</v>
      </c>
      <c r="I84" s="47">
        <f t="shared" si="15"/>
        <v>0</v>
      </c>
      <c r="J84" s="73">
        <v>0</v>
      </c>
      <c r="K84" s="56"/>
    </row>
    <row r="85" spans="1:11" ht="47.25" x14ac:dyDescent="0.25">
      <c r="A85" s="56"/>
      <c r="B85" s="2" t="s">
        <v>26</v>
      </c>
      <c r="C85" s="36"/>
      <c r="D85" s="36"/>
      <c r="E85" s="36"/>
      <c r="F85" s="36"/>
      <c r="G85" s="36"/>
      <c r="H85" s="36"/>
      <c r="I85" s="36"/>
      <c r="J85" s="36"/>
      <c r="K85" s="56"/>
    </row>
    <row r="86" spans="1:11" ht="15.75" x14ac:dyDescent="0.25">
      <c r="A86" s="56"/>
      <c r="B86" s="2" t="s">
        <v>43</v>
      </c>
      <c r="C86" s="36"/>
      <c r="D86" s="36"/>
      <c r="E86" s="36"/>
      <c r="F86" s="36"/>
      <c r="G86" s="36"/>
      <c r="H86" s="36"/>
      <c r="I86" s="36"/>
      <c r="J86" s="36"/>
      <c r="K86" s="56"/>
    </row>
    <row r="87" spans="1:11" ht="15.75" x14ac:dyDescent="0.25">
      <c r="A87" s="56"/>
      <c r="B87" s="56" t="s">
        <v>12</v>
      </c>
      <c r="C87" s="36">
        <v>0</v>
      </c>
      <c r="D87" s="36">
        <v>0</v>
      </c>
      <c r="E87" s="36">
        <v>0</v>
      </c>
      <c r="F87" s="36">
        <v>0</v>
      </c>
      <c r="G87" s="36">
        <v>0</v>
      </c>
      <c r="H87" s="36">
        <v>0</v>
      </c>
      <c r="I87" s="36">
        <v>0</v>
      </c>
      <c r="J87" s="36">
        <v>0</v>
      </c>
      <c r="K87" s="56"/>
    </row>
    <row r="88" spans="1:11" ht="15.75" x14ac:dyDescent="0.25">
      <c r="A88" s="56"/>
      <c r="B88" s="56" t="s">
        <v>13</v>
      </c>
      <c r="C88" s="36">
        <v>94.72</v>
      </c>
      <c r="D88" s="36">
        <v>348.63</v>
      </c>
      <c r="E88" s="36">
        <v>0</v>
      </c>
      <c r="F88" s="36">
        <v>0</v>
      </c>
      <c r="G88" s="36">
        <v>0</v>
      </c>
      <c r="H88" s="36">
        <v>0</v>
      </c>
      <c r="I88" s="36">
        <v>0</v>
      </c>
      <c r="J88" s="36">
        <v>0</v>
      </c>
      <c r="K88" s="56"/>
    </row>
    <row r="89" spans="1:11" ht="15.75" x14ac:dyDescent="0.25">
      <c r="A89" s="56"/>
      <c r="B89" s="56" t="s">
        <v>14</v>
      </c>
      <c r="C89" s="36">
        <v>1295.9100000000001</v>
      </c>
      <c r="D89" s="36">
        <v>1059.97</v>
      </c>
      <c r="E89" s="36">
        <v>0</v>
      </c>
      <c r="F89" s="36">
        <v>0</v>
      </c>
      <c r="G89" s="36">
        <v>0</v>
      </c>
      <c r="H89" s="36">
        <v>0</v>
      </c>
      <c r="I89" s="36">
        <v>0</v>
      </c>
      <c r="J89" s="36">
        <v>0</v>
      </c>
      <c r="K89" s="56"/>
    </row>
    <row r="90" spans="1:11" ht="15.75" x14ac:dyDescent="0.25">
      <c r="A90" s="56"/>
      <c r="B90" s="1" t="s">
        <v>44</v>
      </c>
      <c r="C90" s="47">
        <f t="shared" ref="C90:I90" si="16">SUM(C92:C95)</f>
        <v>2025.6200000000001</v>
      </c>
      <c r="D90" s="47">
        <f t="shared" si="16"/>
        <v>2015.63</v>
      </c>
      <c r="E90" s="47">
        <f t="shared" si="16"/>
        <v>0</v>
      </c>
      <c r="F90" s="47">
        <f t="shared" si="16"/>
        <v>0</v>
      </c>
      <c r="G90" s="47">
        <f t="shared" si="16"/>
        <v>0</v>
      </c>
      <c r="H90" s="47">
        <f t="shared" si="16"/>
        <v>0</v>
      </c>
      <c r="I90" s="47">
        <f t="shared" si="16"/>
        <v>0</v>
      </c>
      <c r="J90" s="73">
        <v>0</v>
      </c>
      <c r="K90" s="56"/>
    </row>
    <row r="91" spans="1:11" ht="47.25" x14ac:dyDescent="0.25">
      <c r="A91" s="56"/>
      <c r="B91" s="2" t="s">
        <v>26</v>
      </c>
      <c r="C91" s="36"/>
      <c r="D91" s="36"/>
      <c r="E91" s="36"/>
      <c r="F91" s="36"/>
      <c r="G91" s="36"/>
      <c r="H91" s="36"/>
      <c r="I91" s="36"/>
      <c r="J91" s="36"/>
      <c r="K91" s="56"/>
    </row>
    <row r="92" spans="1:11" ht="15.75" x14ac:dyDescent="0.25">
      <c r="A92" s="56"/>
      <c r="B92" s="2" t="s">
        <v>45</v>
      </c>
      <c r="C92" s="36"/>
      <c r="D92" s="36"/>
      <c r="E92" s="36"/>
      <c r="F92" s="36"/>
      <c r="G92" s="36"/>
      <c r="H92" s="36"/>
      <c r="I92" s="36"/>
      <c r="J92" s="36"/>
      <c r="K92" s="56"/>
    </row>
    <row r="93" spans="1:11" ht="15.75" x14ac:dyDescent="0.25">
      <c r="A93" s="56"/>
      <c r="B93" s="56" t="s">
        <v>12</v>
      </c>
      <c r="C93" s="36">
        <v>0</v>
      </c>
      <c r="D93" s="36">
        <v>0</v>
      </c>
      <c r="E93" s="36">
        <v>0</v>
      </c>
      <c r="F93" s="36">
        <v>0</v>
      </c>
      <c r="G93" s="36">
        <v>0</v>
      </c>
      <c r="H93" s="36">
        <v>0</v>
      </c>
      <c r="I93" s="36">
        <v>0</v>
      </c>
      <c r="J93" s="36">
        <v>0</v>
      </c>
      <c r="K93" s="56"/>
    </row>
    <row r="94" spans="1:11" ht="15.75" x14ac:dyDescent="0.25">
      <c r="A94" s="56"/>
      <c r="B94" s="56" t="s">
        <v>13</v>
      </c>
      <c r="C94" s="36">
        <v>137.97</v>
      </c>
      <c r="D94" s="36">
        <v>498.87</v>
      </c>
      <c r="E94" s="36">
        <v>0</v>
      </c>
      <c r="F94" s="36">
        <v>0</v>
      </c>
      <c r="G94" s="36">
        <v>0</v>
      </c>
      <c r="H94" s="36">
        <v>0</v>
      </c>
      <c r="I94" s="36">
        <v>0</v>
      </c>
      <c r="J94" s="36">
        <v>0</v>
      </c>
      <c r="K94" s="56"/>
    </row>
    <row r="95" spans="1:11" ht="15.75" x14ac:dyDescent="0.25">
      <c r="A95" s="56"/>
      <c r="B95" s="56" t="s">
        <v>14</v>
      </c>
      <c r="C95" s="36">
        <v>1887.65</v>
      </c>
      <c r="D95" s="36">
        <v>1516.76</v>
      </c>
      <c r="E95" s="36">
        <v>0</v>
      </c>
      <c r="F95" s="36">
        <v>0</v>
      </c>
      <c r="G95" s="36">
        <v>0</v>
      </c>
      <c r="H95" s="36">
        <v>0</v>
      </c>
      <c r="I95" s="36">
        <v>0</v>
      </c>
      <c r="J95" s="36">
        <v>0</v>
      </c>
      <c r="K95" s="56"/>
    </row>
    <row r="96" spans="1:11" ht="15.75" x14ac:dyDescent="0.25">
      <c r="A96" s="56"/>
      <c r="B96" s="1" t="s">
        <v>46</v>
      </c>
      <c r="C96" s="47">
        <f t="shared" ref="C96:I96" si="17">SUM(C98:C101)</f>
        <v>1298.74</v>
      </c>
      <c r="D96" s="47">
        <f t="shared" si="17"/>
        <v>1291.24</v>
      </c>
      <c r="E96" s="47">
        <f t="shared" si="17"/>
        <v>0</v>
      </c>
      <c r="F96" s="47">
        <f t="shared" si="17"/>
        <v>0</v>
      </c>
      <c r="G96" s="47">
        <f t="shared" si="17"/>
        <v>0</v>
      </c>
      <c r="H96" s="47">
        <f t="shared" si="17"/>
        <v>0</v>
      </c>
      <c r="I96" s="47">
        <f t="shared" si="17"/>
        <v>0</v>
      </c>
      <c r="J96" s="73">
        <v>0</v>
      </c>
      <c r="K96" s="56"/>
    </row>
    <row r="97" spans="1:11" ht="47.25" x14ac:dyDescent="0.25">
      <c r="A97" s="56"/>
      <c r="B97" s="2" t="s">
        <v>26</v>
      </c>
      <c r="C97" s="36"/>
      <c r="D97" s="36"/>
      <c r="E97" s="36"/>
      <c r="F97" s="36"/>
      <c r="G97" s="36"/>
      <c r="H97" s="36"/>
      <c r="I97" s="36"/>
      <c r="J97" s="36"/>
      <c r="K97" s="56"/>
    </row>
    <row r="98" spans="1:11" ht="15.75" x14ac:dyDescent="0.25">
      <c r="A98" s="56"/>
      <c r="B98" s="2" t="s">
        <v>47</v>
      </c>
      <c r="C98" s="36"/>
      <c r="D98" s="36"/>
      <c r="E98" s="36"/>
      <c r="F98" s="36"/>
      <c r="G98" s="36"/>
      <c r="H98" s="36"/>
      <c r="I98" s="36"/>
      <c r="J98" s="36"/>
      <c r="K98" s="56"/>
    </row>
    <row r="99" spans="1:11" ht="15.75" x14ac:dyDescent="0.25">
      <c r="A99" s="56"/>
      <c r="B99" s="56" t="s">
        <v>12</v>
      </c>
      <c r="C99" s="36">
        <v>0</v>
      </c>
      <c r="D99" s="36">
        <v>0</v>
      </c>
      <c r="E99" s="36">
        <v>0</v>
      </c>
      <c r="F99" s="36">
        <v>0</v>
      </c>
      <c r="G99" s="36">
        <v>0</v>
      </c>
      <c r="H99" s="36">
        <v>0</v>
      </c>
      <c r="I99" s="36">
        <v>0</v>
      </c>
      <c r="J99" s="36">
        <v>0</v>
      </c>
      <c r="K99" s="56"/>
    </row>
    <row r="100" spans="1:11" ht="15.75" x14ac:dyDescent="0.25">
      <c r="A100" s="56"/>
      <c r="B100" s="56" t="s">
        <v>13</v>
      </c>
      <c r="C100" s="36">
        <v>88.46</v>
      </c>
      <c r="D100" s="36">
        <v>319.58</v>
      </c>
      <c r="E100" s="36">
        <v>0</v>
      </c>
      <c r="F100" s="36">
        <v>0</v>
      </c>
      <c r="G100" s="36">
        <v>0</v>
      </c>
      <c r="H100" s="36">
        <v>0</v>
      </c>
      <c r="I100" s="36">
        <v>0</v>
      </c>
      <c r="J100" s="36">
        <v>0</v>
      </c>
      <c r="K100" s="56"/>
    </row>
    <row r="101" spans="1:11" ht="15.75" x14ac:dyDescent="0.25">
      <c r="A101" s="56"/>
      <c r="B101" s="56" t="s">
        <v>14</v>
      </c>
      <c r="C101" s="36">
        <v>1210.28</v>
      </c>
      <c r="D101" s="36">
        <v>971.66</v>
      </c>
      <c r="E101" s="36">
        <v>0</v>
      </c>
      <c r="F101" s="36">
        <v>0</v>
      </c>
      <c r="G101" s="36">
        <v>0</v>
      </c>
      <c r="H101" s="36">
        <v>0</v>
      </c>
      <c r="I101" s="36">
        <v>0</v>
      </c>
      <c r="J101" s="36">
        <v>0</v>
      </c>
      <c r="K101" s="56"/>
    </row>
    <row r="102" spans="1:11" ht="15.75" x14ac:dyDescent="0.25">
      <c r="A102" s="56"/>
      <c r="B102" s="1" t="s">
        <v>48</v>
      </c>
      <c r="C102" s="47">
        <f t="shared" ref="C102:I102" si="18">SUM(C104:C107)</f>
        <v>735.36</v>
      </c>
      <c r="D102" s="47">
        <f t="shared" si="18"/>
        <v>0</v>
      </c>
      <c r="E102" s="47">
        <f t="shared" si="18"/>
        <v>2971.1600000000003</v>
      </c>
      <c r="F102" s="47">
        <f t="shared" si="18"/>
        <v>0</v>
      </c>
      <c r="G102" s="47">
        <f t="shared" si="18"/>
        <v>0</v>
      </c>
      <c r="H102" s="47">
        <f t="shared" si="18"/>
        <v>0</v>
      </c>
      <c r="I102" s="47">
        <f t="shared" si="18"/>
        <v>0</v>
      </c>
      <c r="J102" s="73">
        <v>0</v>
      </c>
      <c r="K102" s="56"/>
    </row>
    <row r="103" spans="1:11" ht="47.25" x14ac:dyDescent="0.25">
      <c r="A103" s="56"/>
      <c r="B103" s="2" t="s">
        <v>26</v>
      </c>
      <c r="C103" s="36"/>
      <c r="D103" s="36"/>
      <c r="E103" s="36"/>
      <c r="F103" s="36"/>
      <c r="G103" s="36"/>
      <c r="H103" s="36"/>
      <c r="I103" s="36"/>
      <c r="J103" s="36"/>
      <c r="K103" s="56"/>
    </row>
    <row r="104" spans="1:11" ht="15.75" x14ac:dyDescent="0.25">
      <c r="A104" s="56"/>
      <c r="B104" s="2" t="s">
        <v>49</v>
      </c>
      <c r="C104" s="36"/>
      <c r="D104" s="36"/>
      <c r="E104" s="36"/>
      <c r="F104" s="36"/>
      <c r="G104" s="36"/>
      <c r="H104" s="36"/>
      <c r="I104" s="36"/>
      <c r="J104" s="36"/>
      <c r="K104" s="56"/>
    </row>
    <row r="105" spans="1:11" ht="15.75" x14ac:dyDescent="0.25">
      <c r="A105" s="56"/>
      <c r="B105" s="56" t="s">
        <v>12</v>
      </c>
      <c r="C105" s="36">
        <v>0</v>
      </c>
      <c r="D105" s="36">
        <v>0</v>
      </c>
      <c r="E105" s="36">
        <v>0</v>
      </c>
      <c r="F105" s="36">
        <v>0</v>
      </c>
      <c r="G105" s="36">
        <v>0</v>
      </c>
      <c r="H105" s="36">
        <v>0</v>
      </c>
      <c r="I105" s="36">
        <v>0</v>
      </c>
      <c r="J105" s="36">
        <v>0</v>
      </c>
      <c r="K105" s="56"/>
    </row>
    <row r="106" spans="1:11" ht="15.75" x14ac:dyDescent="0.25">
      <c r="A106" s="56"/>
      <c r="B106" s="56" t="s">
        <v>13</v>
      </c>
      <c r="C106" s="36">
        <v>735.36</v>
      </c>
      <c r="D106" s="36">
        <v>0</v>
      </c>
      <c r="E106" s="36">
        <v>735.36</v>
      </c>
      <c r="F106" s="36">
        <v>0</v>
      </c>
      <c r="G106" s="36">
        <v>0</v>
      </c>
      <c r="H106" s="36">
        <v>0</v>
      </c>
      <c r="I106" s="36">
        <v>0</v>
      </c>
      <c r="J106" s="36">
        <v>0</v>
      </c>
      <c r="K106" s="56"/>
    </row>
    <row r="107" spans="1:11" ht="15.75" x14ac:dyDescent="0.25">
      <c r="A107" s="56"/>
      <c r="B107" s="56" t="s">
        <v>14</v>
      </c>
      <c r="C107" s="36"/>
      <c r="D107" s="36"/>
      <c r="E107" s="36">
        <f>29.71+2206.09</f>
        <v>2235.8000000000002</v>
      </c>
      <c r="F107" s="36"/>
      <c r="G107" s="36"/>
      <c r="H107" s="36"/>
      <c r="I107" s="36"/>
      <c r="J107" s="36"/>
      <c r="K107" s="56"/>
    </row>
    <row r="108" spans="1:11" ht="15.75" x14ac:dyDescent="0.25">
      <c r="A108" s="56"/>
      <c r="B108" s="1" t="s">
        <v>50</v>
      </c>
      <c r="C108" s="47">
        <f t="shared" ref="C108:I108" si="19">SUM(C110:C113)</f>
        <v>3092.45</v>
      </c>
      <c r="D108" s="47">
        <f t="shared" si="19"/>
        <v>0</v>
      </c>
      <c r="E108" s="47">
        <f t="shared" si="19"/>
        <v>0</v>
      </c>
      <c r="F108" s="47">
        <f t="shared" si="19"/>
        <v>3092.45</v>
      </c>
      <c r="G108" s="47">
        <f t="shared" si="19"/>
        <v>0</v>
      </c>
      <c r="H108" s="47">
        <f t="shared" si="19"/>
        <v>0</v>
      </c>
      <c r="I108" s="47">
        <f t="shared" si="19"/>
        <v>0</v>
      </c>
      <c r="J108" s="73">
        <v>0</v>
      </c>
      <c r="K108" s="56"/>
    </row>
    <row r="109" spans="1:11" ht="47.25" x14ac:dyDescent="0.25">
      <c r="A109" s="56"/>
      <c r="B109" s="2" t="s">
        <v>26</v>
      </c>
      <c r="C109" s="36"/>
      <c r="D109" s="36"/>
      <c r="E109" s="36"/>
      <c r="F109" s="36"/>
      <c r="G109" s="36"/>
      <c r="H109" s="36"/>
      <c r="I109" s="36"/>
      <c r="J109" s="36"/>
      <c r="K109" s="56"/>
    </row>
    <row r="110" spans="1:11" ht="15.75" x14ac:dyDescent="0.25">
      <c r="A110" s="56"/>
      <c r="B110" s="2" t="s">
        <v>51</v>
      </c>
      <c r="C110" s="36"/>
      <c r="D110" s="36"/>
      <c r="E110" s="36"/>
      <c r="F110" s="36"/>
      <c r="G110" s="36"/>
      <c r="H110" s="36"/>
      <c r="I110" s="36"/>
      <c r="J110" s="36"/>
      <c r="K110" s="56"/>
    </row>
    <row r="111" spans="1:11" ht="15.75" x14ac:dyDescent="0.25">
      <c r="A111" s="56"/>
      <c r="B111" s="56" t="s">
        <v>12</v>
      </c>
      <c r="C111" s="36">
        <f>SUM(D111:I111)</f>
        <v>0</v>
      </c>
      <c r="D111" s="36"/>
      <c r="E111" s="36"/>
      <c r="F111" s="36">
        <v>0</v>
      </c>
      <c r="G111" s="36"/>
      <c r="H111" s="36"/>
      <c r="I111" s="36"/>
      <c r="J111" s="36"/>
      <c r="K111" s="56"/>
    </row>
    <row r="112" spans="1:11" ht="15.75" x14ac:dyDescent="0.25">
      <c r="A112" s="56"/>
      <c r="B112" s="56" t="s">
        <v>13</v>
      </c>
      <c r="C112" s="36">
        <f>SUM(D112:I112)</f>
        <v>765.37</v>
      </c>
      <c r="D112" s="36"/>
      <c r="E112" s="36"/>
      <c r="F112" s="36">
        <f>765.39-0.02</f>
        <v>765.37</v>
      </c>
      <c r="G112" s="36"/>
      <c r="H112" s="36"/>
      <c r="I112" s="36"/>
      <c r="J112" s="36"/>
      <c r="K112" s="56"/>
    </row>
    <row r="113" spans="1:11" ht="15.75" x14ac:dyDescent="0.25">
      <c r="A113" s="56"/>
      <c r="B113" s="56" t="s">
        <v>14</v>
      </c>
      <c r="C113" s="36">
        <f>SUM(D113:I113)</f>
        <v>2327.08</v>
      </c>
      <c r="D113" s="36"/>
      <c r="E113" s="36"/>
      <c r="F113" s="36">
        <f>2296.16+30.92</f>
        <v>2327.08</v>
      </c>
      <c r="G113" s="36"/>
      <c r="H113" s="36"/>
      <c r="I113" s="36"/>
      <c r="J113" s="36"/>
      <c r="K113" s="56"/>
    </row>
    <row r="114" spans="1:11" ht="15.75" x14ac:dyDescent="0.25">
      <c r="A114" s="56"/>
      <c r="B114" s="1" t="s">
        <v>52</v>
      </c>
      <c r="C114" s="36">
        <f t="shared" ref="C114:I114" si="20">SUM(C116:C119)</f>
        <v>937.26</v>
      </c>
      <c r="D114" s="36">
        <f t="shared" si="20"/>
        <v>0</v>
      </c>
      <c r="E114" s="36">
        <f t="shared" si="20"/>
        <v>0</v>
      </c>
      <c r="F114" s="36">
        <f t="shared" si="20"/>
        <v>0</v>
      </c>
      <c r="G114" s="36">
        <f t="shared" si="20"/>
        <v>0</v>
      </c>
      <c r="H114" s="36">
        <f t="shared" si="20"/>
        <v>937.26</v>
      </c>
      <c r="I114" s="36">
        <f t="shared" si="20"/>
        <v>0</v>
      </c>
      <c r="J114" s="36">
        <v>0</v>
      </c>
      <c r="K114" s="56"/>
    </row>
    <row r="115" spans="1:11" ht="47.25" x14ac:dyDescent="0.25">
      <c r="A115" s="56"/>
      <c r="B115" s="2" t="s">
        <v>26</v>
      </c>
      <c r="C115" s="36"/>
      <c r="D115" s="36"/>
      <c r="E115" s="36"/>
      <c r="F115" s="36"/>
      <c r="G115" s="36"/>
      <c r="H115" s="36"/>
      <c r="I115" s="36"/>
      <c r="J115" s="36"/>
      <c r="K115" s="56"/>
    </row>
    <row r="116" spans="1:11" ht="31.5" x14ac:dyDescent="0.25">
      <c r="A116" s="56"/>
      <c r="B116" s="2" t="s">
        <v>53</v>
      </c>
      <c r="C116" s="36"/>
      <c r="D116" s="36"/>
      <c r="E116" s="36"/>
      <c r="F116" s="36"/>
      <c r="G116" s="36"/>
      <c r="H116" s="36"/>
      <c r="I116" s="36"/>
      <c r="J116" s="36"/>
      <c r="K116" s="56"/>
    </row>
    <row r="117" spans="1:11" ht="15.75" x14ac:dyDescent="0.25">
      <c r="A117" s="56"/>
      <c r="B117" s="56" t="s">
        <v>12</v>
      </c>
      <c r="C117" s="36">
        <f>SUM(D117:I117)</f>
        <v>0</v>
      </c>
      <c r="D117" s="36"/>
      <c r="E117" s="36"/>
      <c r="F117" s="36"/>
      <c r="G117" s="36"/>
      <c r="H117" s="36">
        <v>0</v>
      </c>
      <c r="I117" s="36"/>
      <c r="J117" s="36"/>
      <c r="K117" s="56"/>
    </row>
    <row r="118" spans="1:11" ht="15.75" x14ac:dyDescent="0.25">
      <c r="A118" s="56"/>
      <c r="B118" s="56" t="s">
        <v>13</v>
      </c>
      <c r="C118" s="36">
        <f>SUM(D118:I118)</f>
        <v>231.97</v>
      </c>
      <c r="D118" s="36"/>
      <c r="E118" s="36"/>
      <c r="F118" s="36"/>
      <c r="G118" s="36"/>
      <c r="H118" s="36">
        <v>231.97</v>
      </c>
      <c r="I118" s="36"/>
      <c r="J118" s="36"/>
      <c r="K118" s="56"/>
    </row>
    <row r="119" spans="1:11" ht="15.75" x14ac:dyDescent="0.25">
      <c r="A119" s="56"/>
      <c r="B119" s="56" t="s">
        <v>14</v>
      </c>
      <c r="C119" s="36">
        <f>SUM(D119:I119)</f>
        <v>705.29</v>
      </c>
      <c r="D119" s="36"/>
      <c r="E119" s="36"/>
      <c r="F119" s="36"/>
      <c r="G119" s="36"/>
      <c r="H119" s="36">
        <f>9.37+695.92</f>
        <v>705.29</v>
      </c>
      <c r="I119" s="36"/>
      <c r="J119" s="36"/>
      <c r="K119" s="56"/>
    </row>
    <row r="120" spans="1:11" ht="15.75" x14ac:dyDescent="0.25">
      <c r="A120" s="56"/>
      <c r="B120" s="1" t="s">
        <v>54</v>
      </c>
      <c r="C120" s="36">
        <f t="shared" ref="C120:I120" si="21">SUM(C122:C125)</f>
        <v>489.93999999999994</v>
      </c>
      <c r="D120" s="36">
        <f t="shared" si="21"/>
        <v>0</v>
      </c>
      <c r="E120" s="36">
        <f t="shared" si="21"/>
        <v>0</v>
      </c>
      <c r="F120" s="36">
        <f t="shared" si="21"/>
        <v>0</v>
      </c>
      <c r="G120" s="36">
        <f t="shared" si="21"/>
        <v>0</v>
      </c>
      <c r="H120" s="36">
        <f t="shared" si="21"/>
        <v>0</v>
      </c>
      <c r="I120" s="36">
        <f t="shared" si="21"/>
        <v>489.93999999999994</v>
      </c>
      <c r="J120" s="36"/>
      <c r="K120" s="56"/>
    </row>
    <row r="121" spans="1:11" ht="47.25" x14ac:dyDescent="0.25">
      <c r="A121" s="56"/>
      <c r="B121" s="2" t="s">
        <v>26</v>
      </c>
      <c r="C121" s="36"/>
      <c r="D121" s="36"/>
      <c r="E121" s="36"/>
      <c r="F121" s="36"/>
      <c r="G121" s="36"/>
      <c r="H121" s="36"/>
      <c r="I121" s="36"/>
      <c r="J121" s="36"/>
      <c r="K121" s="56"/>
    </row>
    <row r="122" spans="1:11" ht="31.5" x14ac:dyDescent="0.25">
      <c r="A122" s="56"/>
      <c r="B122" s="2" t="s">
        <v>55</v>
      </c>
      <c r="C122" s="36"/>
      <c r="D122" s="36"/>
      <c r="E122" s="36"/>
      <c r="F122" s="36"/>
      <c r="G122" s="36"/>
      <c r="H122" s="36"/>
      <c r="I122" s="36"/>
      <c r="J122" s="36"/>
      <c r="K122" s="56"/>
    </row>
    <row r="123" spans="1:11" ht="15.75" x14ac:dyDescent="0.25">
      <c r="A123" s="56"/>
      <c r="B123" s="56" t="s">
        <v>12</v>
      </c>
      <c r="C123" s="36">
        <f>SUM(D123:I123)</f>
        <v>0</v>
      </c>
      <c r="D123" s="36"/>
      <c r="E123" s="36"/>
      <c r="F123" s="36"/>
      <c r="G123" s="36"/>
      <c r="H123" s="36"/>
      <c r="I123" s="36">
        <v>0</v>
      </c>
      <c r="J123" s="36"/>
      <c r="K123" s="56"/>
    </row>
    <row r="124" spans="1:11" ht="15.75" x14ac:dyDescent="0.25">
      <c r="A124" s="56"/>
      <c r="B124" s="56" t="s">
        <v>13</v>
      </c>
      <c r="C124" s="36">
        <f>SUM(D124:I124)</f>
        <v>121.26</v>
      </c>
      <c r="D124" s="36"/>
      <c r="E124" s="36"/>
      <c r="F124" s="36"/>
      <c r="G124" s="36"/>
      <c r="H124" s="36"/>
      <c r="I124" s="36">
        <v>121.26</v>
      </c>
      <c r="J124" s="36"/>
      <c r="K124" s="56"/>
    </row>
    <row r="125" spans="1:11" ht="15.75" x14ac:dyDescent="0.25">
      <c r="A125" s="56"/>
      <c r="B125" s="56" t="s">
        <v>14</v>
      </c>
      <c r="C125" s="36">
        <f>SUM(D125:I125)</f>
        <v>368.67999999999995</v>
      </c>
      <c r="D125" s="36"/>
      <c r="E125" s="36"/>
      <c r="F125" s="36"/>
      <c r="G125" s="36"/>
      <c r="H125" s="36"/>
      <c r="I125" s="36">
        <f>4.9+363.78</f>
        <v>368.67999999999995</v>
      </c>
      <c r="J125" s="36"/>
      <c r="K125" s="56"/>
    </row>
    <row r="126" spans="1:11" ht="15.75" x14ac:dyDescent="0.25">
      <c r="A126" s="56"/>
      <c r="B126" s="1" t="s">
        <v>56</v>
      </c>
      <c r="C126" s="47">
        <f t="shared" ref="C126:I126" si="22">SUM(C128:C131)</f>
        <v>1494.72</v>
      </c>
      <c r="D126" s="47">
        <f t="shared" si="22"/>
        <v>0</v>
      </c>
      <c r="E126" s="47">
        <f t="shared" si="22"/>
        <v>1494.72</v>
      </c>
      <c r="F126" s="47">
        <f t="shared" si="22"/>
        <v>0</v>
      </c>
      <c r="G126" s="47">
        <f t="shared" si="22"/>
        <v>0</v>
      </c>
      <c r="H126" s="47">
        <f t="shared" si="22"/>
        <v>0</v>
      </c>
      <c r="I126" s="47">
        <f t="shared" si="22"/>
        <v>0</v>
      </c>
      <c r="J126" s="73">
        <v>0</v>
      </c>
      <c r="K126" s="56"/>
    </row>
    <row r="127" spans="1:11" ht="47.25" x14ac:dyDescent="0.25">
      <c r="A127" s="56"/>
      <c r="B127" s="2" t="s">
        <v>26</v>
      </c>
      <c r="C127" s="36"/>
      <c r="D127" s="36"/>
      <c r="E127" s="36"/>
      <c r="F127" s="36"/>
      <c r="G127" s="36"/>
      <c r="H127" s="36"/>
      <c r="I127" s="36"/>
      <c r="J127" s="36"/>
      <c r="K127" s="56"/>
    </row>
    <row r="128" spans="1:11" ht="31.5" x14ac:dyDescent="0.25">
      <c r="A128" s="56"/>
      <c r="B128" s="2" t="s">
        <v>57</v>
      </c>
      <c r="C128" s="36"/>
      <c r="D128" s="36"/>
      <c r="E128" s="36"/>
      <c r="F128" s="36"/>
      <c r="G128" s="36"/>
      <c r="H128" s="36"/>
      <c r="I128" s="36"/>
      <c r="J128" s="36"/>
      <c r="K128" s="56"/>
    </row>
    <row r="129" spans="1:11" ht="15.75" x14ac:dyDescent="0.25">
      <c r="A129" s="56"/>
      <c r="B129" s="56" t="s">
        <v>12</v>
      </c>
      <c r="C129" s="36">
        <f>SUM(D129:I129)</f>
        <v>0</v>
      </c>
      <c r="D129" s="36"/>
      <c r="E129" s="36">
        <v>0</v>
      </c>
      <c r="F129" s="36"/>
      <c r="G129" s="36"/>
      <c r="H129" s="36"/>
      <c r="I129" s="36"/>
      <c r="J129" s="36"/>
      <c r="K129" s="56"/>
    </row>
    <row r="130" spans="1:11" ht="15.75" x14ac:dyDescent="0.25">
      <c r="A130" s="56"/>
      <c r="B130" s="56" t="s">
        <v>13</v>
      </c>
      <c r="C130" s="36">
        <f>SUM(D130:I130)</f>
        <v>369.94</v>
      </c>
      <c r="D130" s="36"/>
      <c r="E130" s="36">
        <v>369.94</v>
      </c>
      <c r="F130" s="36"/>
      <c r="G130" s="36"/>
      <c r="H130" s="36"/>
      <c r="I130" s="36"/>
      <c r="J130" s="36"/>
      <c r="K130" s="56"/>
    </row>
    <row r="131" spans="1:11" ht="15.75" x14ac:dyDescent="0.25">
      <c r="A131" s="56"/>
      <c r="B131" s="56" t="s">
        <v>14</v>
      </c>
      <c r="C131" s="36">
        <f>SUM(D131:I131)</f>
        <v>1124.78</v>
      </c>
      <c r="D131" s="36"/>
      <c r="E131" s="36">
        <f>14.95+1109.83</f>
        <v>1124.78</v>
      </c>
      <c r="F131" s="36"/>
      <c r="G131" s="36"/>
      <c r="H131" s="36"/>
      <c r="I131" s="36"/>
      <c r="J131" s="36"/>
      <c r="K131" s="56"/>
    </row>
    <row r="132" spans="1:11" ht="15.75" x14ac:dyDescent="0.25">
      <c r="A132" s="56"/>
      <c r="B132" s="1" t="s">
        <v>58</v>
      </c>
      <c r="C132" s="47">
        <f t="shared" ref="C132:I132" si="23">SUM(C134:C137)</f>
        <v>1777.81</v>
      </c>
      <c r="D132" s="47">
        <f t="shared" si="23"/>
        <v>0</v>
      </c>
      <c r="E132" s="47">
        <f t="shared" si="23"/>
        <v>1777.81</v>
      </c>
      <c r="F132" s="47">
        <f t="shared" si="23"/>
        <v>0</v>
      </c>
      <c r="G132" s="47">
        <f t="shared" si="23"/>
        <v>0</v>
      </c>
      <c r="H132" s="47">
        <f t="shared" si="23"/>
        <v>0</v>
      </c>
      <c r="I132" s="47">
        <f t="shared" si="23"/>
        <v>0</v>
      </c>
      <c r="J132" s="73">
        <v>0</v>
      </c>
      <c r="K132" s="56"/>
    </row>
    <row r="133" spans="1:11" ht="47.25" x14ac:dyDescent="0.25">
      <c r="A133" s="56"/>
      <c r="B133" s="2" t="s">
        <v>26</v>
      </c>
      <c r="C133" s="36"/>
      <c r="D133" s="36"/>
      <c r="E133" s="36"/>
      <c r="F133" s="36"/>
      <c r="G133" s="36"/>
      <c r="H133" s="36"/>
      <c r="I133" s="36"/>
      <c r="J133" s="36"/>
      <c r="K133" s="56"/>
    </row>
    <row r="134" spans="1:11" ht="15.75" x14ac:dyDescent="0.25">
      <c r="A134" s="56"/>
      <c r="B134" s="2" t="s">
        <v>59</v>
      </c>
      <c r="C134" s="36"/>
      <c r="D134" s="36"/>
      <c r="E134" s="36"/>
      <c r="F134" s="36"/>
      <c r="G134" s="36"/>
      <c r="H134" s="36"/>
      <c r="I134" s="36"/>
      <c r="J134" s="36"/>
      <c r="K134" s="56"/>
    </row>
    <row r="135" spans="1:11" ht="15.75" x14ac:dyDescent="0.25">
      <c r="A135" s="56"/>
      <c r="B135" s="56" t="s">
        <v>12</v>
      </c>
      <c r="C135" s="36">
        <f>SUM(D135:I135)</f>
        <v>0</v>
      </c>
      <c r="D135" s="36"/>
      <c r="E135" s="36">
        <v>0</v>
      </c>
      <c r="F135" s="36"/>
      <c r="G135" s="36"/>
      <c r="H135" s="36"/>
      <c r="I135" s="36"/>
      <c r="J135" s="36"/>
      <c r="K135" s="56"/>
    </row>
    <row r="136" spans="1:11" ht="15.75" x14ac:dyDescent="0.25">
      <c r="A136" s="56"/>
      <c r="B136" s="56" t="s">
        <v>13</v>
      </c>
      <c r="C136" s="36">
        <f>SUM(D136:I136)</f>
        <v>440.01</v>
      </c>
      <c r="D136" s="36"/>
      <c r="E136" s="36">
        <v>440.01</v>
      </c>
      <c r="F136" s="36"/>
      <c r="G136" s="36"/>
      <c r="H136" s="36"/>
      <c r="I136" s="36"/>
      <c r="J136" s="36"/>
      <c r="K136" s="56"/>
    </row>
    <row r="137" spans="1:11" ht="15.75" x14ac:dyDescent="0.25">
      <c r="A137" s="56"/>
      <c r="B137" s="56" t="s">
        <v>14</v>
      </c>
      <c r="C137" s="36">
        <f>SUM(D137:I137)</f>
        <v>1337.8</v>
      </c>
      <c r="D137" s="36"/>
      <c r="E137" s="36">
        <f>1320.02+17.78</f>
        <v>1337.8</v>
      </c>
      <c r="F137" s="36"/>
      <c r="G137" s="36"/>
      <c r="H137" s="36"/>
      <c r="I137" s="36"/>
      <c r="J137" s="36"/>
      <c r="K137" s="56"/>
    </row>
    <row r="138" spans="1:11" ht="15.75" x14ac:dyDescent="0.25">
      <c r="A138" s="56"/>
      <c r="B138" s="1" t="s">
        <v>60</v>
      </c>
      <c r="C138" s="47">
        <f t="shared" ref="C138:I138" si="24">SUM(C140:C143)</f>
        <v>1650.0100000000002</v>
      </c>
      <c r="D138" s="47">
        <f t="shared" si="24"/>
        <v>0</v>
      </c>
      <c r="E138" s="47">
        <f t="shared" si="24"/>
        <v>1650.0100000000002</v>
      </c>
      <c r="F138" s="47">
        <f t="shared" si="24"/>
        <v>0</v>
      </c>
      <c r="G138" s="47">
        <f t="shared" si="24"/>
        <v>0</v>
      </c>
      <c r="H138" s="47">
        <f t="shared" si="24"/>
        <v>0</v>
      </c>
      <c r="I138" s="47">
        <f t="shared" si="24"/>
        <v>0</v>
      </c>
      <c r="J138" s="73">
        <v>0</v>
      </c>
      <c r="K138" s="56"/>
    </row>
    <row r="139" spans="1:11" ht="47.25" x14ac:dyDescent="0.25">
      <c r="A139" s="56"/>
      <c r="B139" s="2" t="s">
        <v>26</v>
      </c>
      <c r="C139" s="36"/>
      <c r="D139" s="36"/>
      <c r="E139" s="36"/>
      <c r="F139" s="36"/>
      <c r="G139" s="36"/>
      <c r="H139" s="36"/>
      <c r="I139" s="36"/>
      <c r="J139" s="36"/>
      <c r="K139" s="56"/>
    </row>
    <row r="140" spans="1:11" ht="15.75" x14ac:dyDescent="0.25">
      <c r="A140" s="56"/>
      <c r="B140" s="2" t="s">
        <v>61</v>
      </c>
      <c r="C140" s="36"/>
      <c r="D140" s="36"/>
      <c r="E140" s="36"/>
      <c r="F140" s="36"/>
      <c r="G140" s="36"/>
      <c r="H140" s="36"/>
      <c r="I140" s="36"/>
      <c r="J140" s="36"/>
      <c r="K140" s="56"/>
    </row>
    <row r="141" spans="1:11" ht="15.75" x14ac:dyDescent="0.25">
      <c r="A141" s="56"/>
      <c r="B141" s="56" t="s">
        <v>12</v>
      </c>
      <c r="C141" s="36">
        <f>SUM(D141:I141)</f>
        <v>0</v>
      </c>
      <c r="D141" s="36"/>
      <c r="E141" s="36">
        <v>0</v>
      </c>
      <c r="F141" s="36"/>
      <c r="G141" s="36"/>
      <c r="H141" s="36"/>
      <c r="I141" s="36"/>
      <c r="J141" s="36"/>
      <c r="K141" s="56"/>
    </row>
    <row r="142" spans="1:11" ht="15.75" x14ac:dyDescent="0.25">
      <c r="A142" s="56"/>
      <c r="B142" s="56" t="s">
        <v>13</v>
      </c>
      <c r="C142" s="36">
        <f>SUM(D142:I142)</f>
        <v>408.38</v>
      </c>
      <c r="D142" s="36"/>
      <c r="E142" s="36">
        <v>408.38</v>
      </c>
      <c r="F142" s="36"/>
      <c r="G142" s="36"/>
      <c r="H142" s="36"/>
      <c r="I142" s="36"/>
      <c r="J142" s="36"/>
      <c r="K142" s="56"/>
    </row>
    <row r="143" spans="1:11" ht="15.75" x14ac:dyDescent="0.25">
      <c r="A143" s="56"/>
      <c r="B143" s="56" t="s">
        <v>14</v>
      </c>
      <c r="C143" s="36">
        <f>SUM(D143:I143)</f>
        <v>1241.6300000000001</v>
      </c>
      <c r="D143" s="36"/>
      <c r="E143" s="36">
        <f>1225.13+16.5</f>
        <v>1241.6300000000001</v>
      </c>
      <c r="F143" s="36"/>
      <c r="G143" s="36"/>
      <c r="H143" s="36"/>
      <c r="I143" s="36"/>
      <c r="J143" s="36"/>
      <c r="K143" s="56"/>
    </row>
    <row r="144" spans="1:11" ht="15.75" x14ac:dyDescent="0.25">
      <c r="A144" s="56"/>
      <c r="B144" s="1" t="s">
        <v>62</v>
      </c>
      <c r="C144" s="47">
        <f t="shared" ref="C144:I144" si="25">SUM(C146:C149)</f>
        <v>2536.2399999999998</v>
      </c>
      <c r="D144" s="47">
        <f t="shared" si="25"/>
        <v>0</v>
      </c>
      <c r="E144" s="47">
        <f t="shared" si="25"/>
        <v>0</v>
      </c>
      <c r="F144" s="47">
        <f t="shared" si="25"/>
        <v>2536.2399999999998</v>
      </c>
      <c r="G144" s="47">
        <f t="shared" si="25"/>
        <v>0</v>
      </c>
      <c r="H144" s="47">
        <f t="shared" si="25"/>
        <v>0</v>
      </c>
      <c r="I144" s="47">
        <f t="shared" si="25"/>
        <v>0</v>
      </c>
      <c r="J144" s="73">
        <v>0</v>
      </c>
      <c r="K144" s="56"/>
    </row>
    <row r="145" spans="1:11" ht="47.25" x14ac:dyDescent="0.25">
      <c r="A145" s="56"/>
      <c r="B145" s="2" t="s">
        <v>26</v>
      </c>
      <c r="C145" s="36"/>
      <c r="D145" s="36"/>
      <c r="E145" s="36"/>
      <c r="F145" s="36"/>
      <c r="G145" s="36"/>
      <c r="H145" s="36"/>
      <c r="I145" s="36"/>
      <c r="J145" s="36"/>
      <c r="K145" s="56"/>
    </row>
    <row r="146" spans="1:11" ht="15.75" x14ac:dyDescent="0.25">
      <c r="A146" s="56"/>
      <c r="B146" s="2" t="s">
        <v>63</v>
      </c>
      <c r="C146" s="36"/>
      <c r="D146" s="36"/>
      <c r="E146" s="36"/>
      <c r="F146" s="36"/>
      <c r="G146" s="36"/>
      <c r="H146" s="36"/>
      <c r="I146" s="36"/>
      <c r="J146" s="36"/>
      <c r="K146" s="56"/>
    </row>
    <row r="147" spans="1:11" ht="15.75" x14ac:dyDescent="0.25">
      <c r="A147" s="56"/>
      <c r="B147" s="56" t="s">
        <v>12</v>
      </c>
      <c r="C147" s="36">
        <f>SUM(D147:I147)</f>
        <v>0</v>
      </c>
      <c r="D147" s="36"/>
      <c r="E147" s="36"/>
      <c r="F147" s="36">
        <v>0</v>
      </c>
      <c r="G147" s="36"/>
      <c r="H147" s="36"/>
      <c r="I147" s="36"/>
      <c r="J147" s="36"/>
      <c r="K147" s="56"/>
    </row>
    <row r="148" spans="1:11" ht="15.75" x14ac:dyDescent="0.25">
      <c r="A148" s="56"/>
      <c r="B148" s="56" t="s">
        <v>13</v>
      </c>
      <c r="C148" s="36">
        <f>SUM(D148:I148)</f>
        <v>627.72</v>
      </c>
      <c r="D148" s="36"/>
      <c r="E148" s="36"/>
      <c r="F148" s="36">
        <v>627.72</v>
      </c>
      <c r="G148" s="36"/>
      <c r="H148" s="36"/>
      <c r="I148" s="36"/>
      <c r="J148" s="36"/>
      <c r="K148" s="56"/>
    </row>
    <row r="149" spans="1:11" ht="15.75" x14ac:dyDescent="0.25">
      <c r="A149" s="56"/>
      <c r="B149" s="56" t="s">
        <v>14</v>
      </c>
      <c r="C149" s="36">
        <f>SUM(D149:I149)</f>
        <v>1908.52</v>
      </c>
      <c r="D149" s="36"/>
      <c r="E149" s="36"/>
      <c r="F149" s="36">
        <f>1883.16+25.36</f>
        <v>1908.52</v>
      </c>
      <c r="G149" s="36"/>
      <c r="H149" s="36"/>
      <c r="I149" s="36"/>
      <c r="J149" s="36"/>
      <c r="K149" s="56"/>
    </row>
    <row r="150" spans="1:11" ht="15.75" x14ac:dyDescent="0.25">
      <c r="A150" s="56"/>
      <c r="B150" s="1" t="s">
        <v>64</v>
      </c>
      <c r="C150" s="47">
        <f t="shared" ref="C150:I150" si="26">SUM(C152:C155)</f>
        <v>1850.0100000000002</v>
      </c>
      <c r="D150" s="47">
        <f t="shared" si="26"/>
        <v>0</v>
      </c>
      <c r="E150" s="47">
        <f t="shared" si="26"/>
        <v>1850.0100000000002</v>
      </c>
      <c r="F150" s="47">
        <f t="shared" si="26"/>
        <v>0</v>
      </c>
      <c r="G150" s="47">
        <f t="shared" si="26"/>
        <v>0</v>
      </c>
      <c r="H150" s="47">
        <f t="shared" si="26"/>
        <v>0</v>
      </c>
      <c r="I150" s="47">
        <f t="shared" si="26"/>
        <v>0</v>
      </c>
      <c r="J150" s="73">
        <v>0</v>
      </c>
      <c r="K150" s="56"/>
    </row>
    <row r="151" spans="1:11" ht="47.25" x14ac:dyDescent="0.25">
      <c r="A151" s="56"/>
      <c r="B151" s="2" t="s">
        <v>26</v>
      </c>
      <c r="C151" s="36"/>
      <c r="D151" s="36"/>
      <c r="E151" s="36"/>
      <c r="F151" s="36"/>
      <c r="G151" s="36"/>
      <c r="H151" s="36"/>
      <c r="I151" s="36"/>
      <c r="J151" s="36"/>
      <c r="K151" s="56"/>
    </row>
    <row r="152" spans="1:11" ht="15.75" x14ac:dyDescent="0.25">
      <c r="A152" s="56"/>
      <c r="B152" s="2" t="s">
        <v>65</v>
      </c>
      <c r="C152" s="36"/>
      <c r="D152" s="36"/>
      <c r="E152" s="36"/>
      <c r="F152" s="36"/>
      <c r="G152" s="36"/>
      <c r="H152" s="36"/>
      <c r="I152" s="36"/>
      <c r="J152" s="36"/>
      <c r="K152" s="56"/>
    </row>
    <row r="153" spans="1:11" ht="15.75" x14ac:dyDescent="0.25">
      <c r="A153" s="56"/>
      <c r="B153" s="56" t="s">
        <v>12</v>
      </c>
      <c r="C153" s="36">
        <f>SUM(D153:I153)</f>
        <v>0</v>
      </c>
      <c r="D153" s="36"/>
      <c r="E153" s="36">
        <v>0</v>
      </c>
      <c r="F153" s="36"/>
      <c r="G153" s="36"/>
      <c r="H153" s="36"/>
      <c r="I153" s="36"/>
      <c r="J153" s="36"/>
      <c r="K153" s="56"/>
    </row>
    <row r="154" spans="1:11" ht="15.75" x14ac:dyDescent="0.25">
      <c r="A154" s="56"/>
      <c r="B154" s="56" t="s">
        <v>13</v>
      </c>
      <c r="C154" s="36">
        <f>SUM(D154:I154)</f>
        <v>457.88</v>
      </c>
      <c r="D154" s="36"/>
      <c r="E154" s="36">
        <v>457.88</v>
      </c>
      <c r="F154" s="36"/>
      <c r="G154" s="36"/>
      <c r="H154" s="36"/>
      <c r="I154" s="36"/>
      <c r="J154" s="36"/>
      <c r="K154" s="56"/>
    </row>
    <row r="155" spans="1:11" ht="15.75" x14ac:dyDescent="0.25">
      <c r="A155" s="56"/>
      <c r="B155" s="56" t="s">
        <v>14</v>
      </c>
      <c r="C155" s="36">
        <f>SUM(D155:I155)</f>
        <v>1392.13</v>
      </c>
      <c r="D155" s="36"/>
      <c r="E155" s="36">
        <f>1373.63+18.5</f>
        <v>1392.13</v>
      </c>
      <c r="F155" s="36"/>
      <c r="G155" s="36"/>
      <c r="H155" s="36"/>
      <c r="I155" s="36"/>
      <c r="J155" s="36"/>
      <c r="K155" s="56"/>
    </row>
    <row r="156" spans="1:11" ht="15.75" x14ac:dyDescent="0.25">
      <c r="A156" s="56"/>
      <c r="B156" s="1" t="s">
        <v>66</v>
      </c>
      <c r="C156" s="47">
        <f t="shared" ref="C156:I156" si="27">SUM(C158:C161)</f>
        <v>1831.5100000000002</v>
      </c>
      <c r="D156" s="47">
        <f t="shared" si="27"/>
        <v>0</v>
      </c>
      <c r="E156" s="47">
        <f t="shared" si="27"/>
        <v>0</v>
      </c>
      <c r="F156" s="47">
        <f t="shared" si="27"/>
        <v>1831.5100000000002</v>
      </c>
      <c r="G156" s="47">
        <f t="shared" si="27"/>
        <v>0</v>
      </c>
      <c r="H156" s="47">
        <f t="shared" si="27"/>
        <v>0</v>
      </c>
      <c r="I156" s="47">
        <f t="shared" si="27"/>
        <v>0</v>
      </c>
      <c r="J156" s="73">
        <v>0</v>
      </c>
      <c r="K156" s="56"/>
    </row>
    <row r="157" spans="1:11" ht="47.25" x14ac:dyDescent="0.25">
      <c r="A157" s="56"/>
      <c r="B157" s="2" t="s">
        <v>26</v>
      </c>
      <c r="C157" s="36"/>
      <c r="D157" s="36"/>
      <c r="E157" s="36"/>
      <c r="F157" s="36"/>
      <c r="G157" s="36"/>
      <c r="H157" s="36"/>
      <c r="I157" s="36"/>
      <c r="J157" s="36"/>
      <c r="K157" s="56"/>
    </row>
    <row r="158" spans="1:11" ht="31.5" x14ac:dyDescent="0.25">
      <c r="A158" s="56"/>
      <c r="B158" s="2" t="s">
        <v>67</v>
      </c>
      <c r="C158" s="36"/>
      <c r="D158" s="36"/>
      <c r="E158" s="36"/>
      <c r="F158" s="36"/>
      <c r="G158" s="36"/>
      <c r="H158" s="36"/>
      <c r="I158" s="36"/>
      <c r="J158" s="36"/>
      <c r="K158" s="56"/>
    </row>
    <row r="159" spans="1:11" ht="15.75" x14ac:dyDescent="0.25">
      <c r="A159" s="56"/>
      <c r="B159" s="56" t="s">
        <v>12</v>
      </c>
      <c r="C159" s="36">
        <f>SUM(D159:I159)</f>
        <v>0</v>
      </c>
      <c r="D159" s="36"/>
      <c r="E159" s="36"/>
      <c r="F159" s="36">
        <v>0</v>
      </c>
      <c r="G159" s="36"/>
      <c r="H159" s="36"/>
      <c r="I159" s="36"/>
      <c r="J159" s="36"/>
      <c r="K159" s="56"/>
    </row>
    <row r="160" spans="1:11" ht="15.75" x14ac:dyDescent="0.25">
      <c r="A160" s="56"/>
      <c r="B160" s="56" t="s">
        <v>13</v>
      </c>
      <c r="C160" s="36">
        <f>SUM(D160:I160)</f>
        <v>457.88</v>
      </c>
      <c r="D160" s="36"/>
      <c r="E160" s="36"/>
      <c r="F160" s="36">
        <v>457.88</v>
      </c>
      <c r="G160" s="36"/>
      <c r="H160" s="36"/>
      <c r="I160" s="36"/>
      <c r="J160" s="36"/>
      <c r="K160" s="56"/>
    </row>
    <row r="161" spans="1:11" ht="15.75" x14ac:dyDescent="0.25">
      <c r="A161" s="56"/>
      <c r="B161" s="56" t="s">
        <v>14</v>
      </c>
      <c r="C161" s="36">
        <f>SUM(D161:I161)</f>
        <v>1373.63</v>
      </c>
      <c r="D161" s="36"/>
      <c r="E161" s="36"/>
      <c r="F161" s="36">
        <f>1373.63</f>
        <v>1373.63</v>
      </c>
      <c r="G161" s="36"/>
      <c r="H161" s="36"/>
      <c r="I161" s="36"/>
      <c r="J161" s="36"/>
      <c r="K161" s="56"/>
    </row>
    <row r="162" spans="1:11" ht="15.75" x14ac:dyDescent="0.25">
      <c r="A162" s="56"/>
      <c r="B162" s="1" t="s">
        <v>68</v>
      </c>
      <c r="C162" s="47">
        <f t="shared" ref="C162:I162" si="28">SUM(C164:C167)</f>
        <v>850.01</v>
      </c>
      <c r="D162" s="47">
        <f t="shared" si="28"/>
        <v>0</v>
      </c>
      <c r="E162" s="47">
        <f t="shared" si="28"/>
        <v>0</v>
      </c>
      <c r="F162" s="47">
        <f t="shared" si="28"/>
        <v>850.01</v>
      </c>
      <c r="G162" s="47">
        <f t="shared" si="28"/>
        <v>0</v>
      </c>
      <c r="H162" s="47">
        <f t="shared" si="28"/>
        <v>0</v>
      </c>
      <c r="I162" s="47">
        <f t="shared" si="28"/>
        <v>0</v>
      </c>
      <c r="J162" s="73">
        <v>0</v>
      </c>
      <c r="K162" s="56"/>
    </row>
    <row r="163" spans="1:11" ht="47.25" x14ac:dyDescent="0.25">
      <c r="A163" s="56"/>
      <c r="B163" s="2" t="s">
        <v>26</v>
      </c>
      <c r="C163" s="36"/>
      <c r="D163" s="36"/>
      <c r="E163" s="36"/>
      <c r="F163" s="36"/>
      <c r="G163" s="36"/>
      <c r="H163" s="36"/>
      <c r="I163" s="36"/>
      <c r="J163" s="36"/>
      <c r="K163" s="56"/>
    </row>
    <row r="164" spans="1:11" ht="15.75" x14ac:dyDescent="0.25">
      <c r="A164" s="56"/>
      <c r="B164" s="2" t="s">
        <v>69</v>
      </c>
      <c r="C164" s="36"/>
      <c r="D164" s="36"/>
      <c r="E164" s="36"/>
      <c r="F164" s="36"/>
      <c r="G164" s="36"/>
      <c r="H164" s="36"/>
      <c r="I164" s="36"/>
      <c r="J164" s="36"/>
      <c r="K164" s="56"/>
    </row>
    <row r="165" spans="1:11" ht="15.75" x14ac:dyDescent="0.25">
      <c r="A165" s="56"/>
      <c r="B165" s="56" t="s">
        <v>12</v>
      </c>
      <c r="C165" s="36">
        <f>SUM(D165:I165)</f>
        <v>0</v>
      </c>
      <c r="D165" s="36"/>
      <c r="E165" s="36"/>
      <c r="F165" s="36">
        <v>0</v>
      </c>
      <c r="G165" s="36"/>
      <c r="H165" s="36"/>
      <c r="I165" s="36"/>
      <c r="J165" s="36"/>
      <c r="K165" s="56"/>
    </row>
    <row r="166" spans="1:11" ht="15.75" x14ac:dyDescent="0.25">
      <c r="A166" s="56"/>
      <c r="B166" s="56" t="s">
        <v>13</v>
      </c>
      <c r="C166" s="36">
        <f>SUM(D166:I166)</f>
        <v>210.38</v>
      </c>
      <c r="D166" s="36"/>
      <c r="E166" s="36"/>
      <c r="F166" s="36">
        <v>210.38</v>
      </c>
      <c r="G166" s="36"/>
      <c r="H166" s="36"/>
      <c r="I166" s="36"/>
      <c r="J166" s="36"/>
      <c r="K166" s="56"/>
    </row>
    <row r="167" spans="1:11" ht="15.75" x14ac:dyDescent="0.25">
      <c r="A167" s="56"/>
      <c r="B167" s="56" t="s">
        <v>14</v>
      </c>
      <c r="C167" s="36">
        <f>SUM(D167:I167)</f>
        <v>639.63</v>
      </c>
      <c r="D167" s="36"/>
      <c r="E167" s="36"/>
      <c r="F167" s="36">
        <f>631.13+8.5</f>
        <v>639.63</v>
      </c>
      <c r="G167" s="36"/>
      <c r="H167" s="36"/>
      <c r="I167" s="36"/>
      <c r="J167" s="36"/>
      <c r="K167" s="56"/>
    </row>
    <row r="168" spans="1:11" ht="15.75" x14ac:dyDescent="0.25">
      <c r="A168" s="56"/>
      <c r="B168" s="1" t="s">
        <v>70</v>
      </c>
      <c r="C168" s="47">
        <f t="shared" ref="C168:I168" si="29">SUM(C170:C173)</f>
        <v>2377.5099999999998</v>
      </c>
      <c r="D168" s="47">
        <f t="shared" si="29"/>
        <v>0</v>
      </c>
      <c r="E168" s="47">
        <f t="shared" si="29"/>
        <v>2377.5099999999998</v>
      </c>
      <c r="F168" s="47">
        <f t="shared" si="29"/>
        <v>0</v>
      </c>
      <c r="G168" s="47">
        <f t="shared" si="29"/>
        <v>0</v>
      </c>
      <c r="H168" s="47">
        <f t="shared" si="29"/>
        <v>0</v>
      </c>
      <c r="I168" s="47">
        <f t="shared" si="29"/>
        <v>0</v>
      </c>
      <c r="J168" s="73">
        <v>0</v>
      </c>
      <c r="K168" s="56"/>
    </row>
    <row r="169" spans="1:11" ht="47.25" x14ac:dyDescent="0.25">
      <c r="A169" s="56"/>
      <c r="B169" s="2" t="s">
        <v>26</v>
      </c>
      <c r="C169" s="36"/>
      <c r="D169" s="36"/>
      <c r="E169" s="36"/>
      <c r="F169" s="36"/>
      <c r="G169" s="36"/>
      <c r="H169" s="36"/>
      <c r="I169" s="36"/>
      <c r="J169" s="36"/>
      <c r="K169" s="56"/>
    </row>
    <row r="170" spans="1:11" ht="15.75" x14ac:dyDescent="0.25">
      <c r="A170" s="56"/>
      <c r="B170" s="2" t="s">
        <v>71</v>
      </c>
      <c r="C170" s="36"/>
      <c r="D170" s="36"/>
      <c r="E170" s="36"/>
      <c r="F170" s="36"/>
      <c r="G170" s="36"/>
      <c r="H170" s="36"/>
      <c r="I170" s="36"/>
      <c r="J170" s="36"/>
      <c r="K170" s="56"/>
    </row>
    <row r="171" spans="1:11" ht="15.75" x14ac:dyDescent="0.25">
      <c r="A171" s="56"/>
      <c r="B171" s="56" t="s">
        <v>12</v>
      </c>
      <c r="C171" s="36">
        <f>SUM(D171:I171)</f>
        <v>0</v>
      </c>
      <c r="D171" s="36"/>
      <c r="E171" s="36">
        <v>0</v>
      </c>
      <c r="F171" s="36"/>
      <c r="G171" s="36"/>
      <c r="H171" s="36"/>
      <c r="I171" s="36"/>
      <c r="J171" s="36"/>
      <c r="K171" s="56"/>
    </row>
    <row r="172" spans="1:11" ht="15.75" x14ac:dyDescent="0.25">
      <c r="A172" s="56"/>
      <c r="B172" s="56" t="s">
        <v>13</v>
      </c>
      <c r="C172" s="36">
        <f>SUM(D172:I172)</f>
        <v>588.42999999999995</v>
      </c>
      <c r="D172" s="36"/>
      <c r="E172" s="36">
        <v>588.42999999999995</v>
      </c>
      <c r="F172" s="36"/>
      <c r="G172" s="36"/>
      <c r="H172" s="36"/>
      <c r="I172" s="36"/>
      <c r="J172" s="36"/>
      <c r="K172" s="56"/>
    </row>
    <row r="173" spans="1:11" ht="15.75" x14ac:dyDescent="0.25">
      <c r="A173" s="56"/>
      <c r="B173" s="56" t="s">
        <v>14</v>
      </c>
      <c r="C173" s="36">
        <f>SUM(D173:I173)</f>
        <v>1789.08</v>
      </c>
      <c r="D173" s="36"/>
      <c r="E173" s="36">
        <f>1765.3+23.78</f>
        <v>1789.08</v>
      </c>
      <c r="F173" s="36"/>
      <c r="G173" s="36"/>
      <c r="H173" s="36"/>
      <c r="I173" s="36"/>
      <c r="J173" s="36"/>
      <c r="K173" s="56"/>
    </row>
    <row r="174" spans="1:11" ht="15.75" x14ac:dyDescent="0.25">
      <c r="A174" s="56"/>
      <c r="B174" s="1" t="s">
        <v>72</v>
      </c>
      <c r="C174" s="47">
        <f t="shared" ref="C174:I174" si="30">SUM(C176:C179)</f>
        <v>900</v>
      </c>
      <c r="D174" s="47">
        <f t="shared" si="30"/>
        <v>0</v>
      </c>
      <c r="E174" s="47">
        <f t="shared" si="30"/>
        <v>0</v>
      </c>
      <c r="F174" s="47">
        <f t="shared" si="30"/>
        <v>0</v>
      </c>
      <c r="G174" s="47">
        <f t="shared" si="30"/>
        <v>900</v>
      </c>
      <c r="H174" s="47">
        <f t="shared" si="30"/>
        <v>0</v>
      </c>
      <c r="I174" s="47">
        <f t="shared" si="30"/>
        <v>0</v>
      </c>
      <c r="J174" s="73">
        <v>0</v>
      </c>
      <c r="K174" s="56"/>
    </row>
    <row r="175" spans="1:11" ht="47.25" x14ac:dyDescent="0.25">
      <c r="A175" s="56"/>
      <c r="B175" s="2" t="s">
        <v>26</v>
      </c>
      <c r="C175" s="36"/>
      <c r="D175" s="36"/>
      <c r="E175" s="36"/>
      <c r="F175" s="36"/>
      <c r="G175" s="36"/>
      <c r="H175" s="36"/>
      <c r="I175" s="36"/>
      <c r="J175" s="36"/>
      <c r="K175" s="56"/>
    </row>
    <row r="176" spans="1:11" ht="15.75" x14ac:dyDescent="0.25">
      <c r="A176" s="56"/>
      <c r="B176" s="2" t="s">
        <v>73</v>
      </c>
      <c r="C176" s="36"/>
      <c r="D176" s="36"/>
      <c r="E176" s="36"/>
      <c r="F176" s="36"/>
      <c r="G176" s="36"/>
      <c r="H176" s="36"/>
      <c r="I176" s="36"/>
      <c r="J176" s="36"/>
      <c r="K176" s="56"/>
    </row>
    <row r="177" spans="1:11" ht="15.75" x14ac:dyDescent="0.25">
      <c r="A177" s="56"/>
      <c r="B177" s="56" t="s">
        <v>12</v>
      </c>
      <c r="C177" s="36">
        <f>SUM(D177:I177)</f>
        <v>0</v>
      </c>
      <c r="D177" s="36"/>
      <c r="E177" s="36"/>
      <c r="F177" s="36"/>
      <c r="G177" s="36">
        <v>0</v>
      </c>
      <c r="H177" s="36"/>
      <c r="I177" s="36"/>
      <c r="J177" s="36"/>
      <c r="K177" s="56"/>
    </row>
    <row r="178" spans="1:11" ht="15.75" x14ac:dyDescent="0.25">
      <c r="A178" s="56"/>
      <c r="B178" s="56" t="s">
        <v>13</v>
      </c>
      <c r="C178" s="36">
        <f>SUM(D178:I178)</f>
        <v>222.75</v>
      </c>
      <c r="D178" s="36"/>
      <c r="E178" s="36"/>
      <c r="F178" s="36"/>
      <c r="G178" s="36">
        <v>222.75</v>
      </c>
      <c r="H178" s="36"/>
      <c r="I178" s="36"/>
      <c r="J178" s="36"/>
      <c r="K178" s="56"/>
    </row>
    <row r="179" spans="1:11" ht="15.75" x14ac:dyDescent="0.25">
      <c r="A179" s="56"/>
      <c r="B179" s="56" t="s">
        <v>14</v>
      </c>
      <c r="C179" s="36">
        <f>SUM(D179:I179)</f>
        <v>677.25</v>
      </c>
      <c r="D179" s="36"/>
      <c r="E179" s="36"/>
      <c r="F179" s="36"/>
      <c r="G179" s="36">
        <f>668.25+9</f>
        <v>677.25</v>
      </c>
      <c r="H179" s="36"/>
      <c r="I179" s="36"/>
      <c r="J179" s="36"/>
      <c r="K179" s="56"/>
    </row>
    <row r="180" spans="1:11" ht="15.75" x14ac:dyDescent="0.25">
      <c r="A180" s="56"/>
      <c r="B180" s="1" t="s">
        <v>74</v>
      </c>
      <c r="C180" s="47">
        <f t="shared" ref="C180:I180" si="31">SUM(C182:C185)</f>
        <v>222.75</v>
      </c>
      <c r="D180" s="47">
        <f t="shared" si="31"/>
        <v>0</v>
      </c>
      <c r="E180" s="47">
        <f t="shared" si="31"/>
        <v>0</v>
      </c>
      <c r="F180" s="47">
        <f t="shared" si="31"/>
        <v>0</v>
      </c>
      <c r="G180" s="47">
        <f t="shared" si="31"/>
        <v>900</v>
      </c>
      <c r="H180" s="47">
        <f t="shared" si="31"/>
        <v>0</v>
      </c>
      <c r="I180" s="47">
        <f t="shared" si="31"/>
        <v>0</v>
      </c>
      <c r="J180" s="73">
        <v>0</v>
      </c>
      <c r="K180" s="56"/>
    </row>
    <row r="181" spans="1:11" ht="47.25" x14ac:dyDescent="0.25">
      <c r="A181" s="56"/>
      <c r="B181" s="2" t="s">
        <v>26</v>
      </c>
      <c r="C181" s="36"/>
      <c r="D181" s="36"/>
      <c r="E181" s="36"/>
      <c r="F181" s="36"/>
      <c r="G181" s="36"/>
      <c r="H181" s="36"/>
      <c r="I181" s="36"/>
      <c r="J181" s="36"/>
      <c r="K181" s="56"/>
    </row>
    <row r="182" spans="1:11" ht="15.75" x14ac:dyDescent="0.25">
      <c r="A182" s="56"/>
      <c r="B182" s="2" t="s">
        <v>75</v>
      </c>
      <c r="C182" s="36">
        <f>SUM(D182:I182)</f>
        <v>0</v>
      </c>
      <c r="D182" s="36"/>
      <c r="E182" s="36"/>
      <c r="F182" s="36"/>
      <c r="G182" s="36"/>
      <c r="H182" s="36"/>
      <c r="I182" s="36"/>
      <c r="J182" s="36"/>
      <c r="K182" s="56"/>
    </row>
    <row r="183" spans="1:11" ht="15.75" x14ac:dyDescent="0.25">
      <c r="A183" s="56"/>
      <c r="B183" s="56" t="s">
        <v>12</v>
      </c>
      <c r="C183" s="36">
        <f>SUM(D183:I183)</f>
        <v>0</v>
      </c>
      <c r="D183" s="36"/>
      <c r="E183" s="36"/>
      <c r="F183" s="36"/>
      <c r="G183" s="36">
        <v>0</v>
      </c>
      <c r="H183" s="36"/>
      <c r="I183" s="36"/>
      <c r="J183" s="36"/>
      <c r="K183" s="56"/>
    </row>
    <row r="184" spans="1:11" ht="15.75" x14ac:dyDescent="0.25">
      <c r="A184" s="56"/>
      <c r="B184" s="56" t="s">
        <v>13</v>
      </c>
      <c r="C184" s="36">
        <f>SUM(D184:I184)</f>
        <v>222.75</v>
      </c>
      <c r="D184" s="36"/>
      <c r="E184" s="36"/>
      <c r="F184" s="36"/>
      <c r="G184" s="36">
        <v>222.75</v>
      </c>
      <c r="H184" s="36"/>
      <c r="I184" s="36"/>
      <c r="J184" s="36"/>
      <c r="K184" s="56"/>
    </row>
    <row r="185" spans="1:11" ht="15.75" x14ac:dyDescent="0.25">
      <c r="A185" s="56"/>
      <c r="B185" s="56" t="s">
        <v>14</v>
      </c>
      <c r="C185" s="36"/>
      <c r="D185" s="36"/>
      <c r="E185" s="36"/>
      <c r="F185" s="36"/>
      <c r="G185" s="36">
        <f>668.25+9</f>
        <v>677.25</v>
      </c>
      <c r="H185" s="36"/>
      <c r="I185" s="36"/>
      <c r="J185" s="36"/>
      <c r="K185" s="56"/>
    </row>
    <row r="186" spans="1:11" ht="15.75" x14ac:dyDescent="0.25">
      <c r="A186" s="56"/>
      <c r="B186" s="1" t="s">
        <v>76</v>
      </c>
      <c r="C186" s="47">
        <f t="shared" ref="C186:I186" si="32">SUM(C188:C191)</f>
        <v>900</v>
      </c>
      <c r="D186" s="47">
        <f t="shared" si="32"/>
        <v>0</v>
      </c>
      <c r="E186" s="47">
        <f t="shared" si="32"/>
        <v>0</v>
      </c>
      <c r="F186" s="47">
        <f t="shared" si="32"/>
        <v>0</v>
      </c>
      <c r="G186" s="47">
        <f t="shared" si="32"/>
        <v>900</v>
      </c>
      <c r="H186" s="47">
        <f t="shared" si="32"/>
        <v>0</v>
      </c>
      <c r="I186" s="47">
        <f t="shared" si="32"/>
        <v>0</v>
      </c>
      <c r="J186" s="73">
        <v>0</v>
      </c>
      <c r="K186" s="56"/>
    </row>
    <row r="187" spans="1:11" ht="47.25" x14ac:dyDescent="0.25">
      <c r="A187" s="56"/>
      <c r="B187" s="2" t="s">
        <v>26</v>
      </c>
      <c r="C187" s="36"/>
      <c r="D187" s="36"/>
      <c r="E187" s="36"/>
      <c r="F187" s="36"/>
      <c r="G187" s="36"/>
      <c r="H187" s="36"/>
      <c r="I187" s="36"/>
      <c r="J187" s="36"/>
      <c r="K187" s="56"/>
    </row>
    <row r="188" spans="1:11" ht="15.75" x14ac:dyDescent="0.25">
      <c r="A188" s="56"/>
      <c r="B188" s="2" t="s">
        <v>77</v>
      </c>
      <c r="C188" s="36"/>
      <c r="D188" s="36"/>
      <c r="E188" s="36"/>
      <c r="F188" s="36"/>
      <c r="G188" s="36"/>
      <c r="H188" s="36"/>
      <c r="I188" s="36"/>
      <c r="J188" s="36"/>
      <c r="K188" s="56"/>
    </row>
    <row r="189" spans="1:11" ht="15.75" x14ac:dyDescent="0.25">
      <c r="A189" s="56"/>
      <c r="B189" s="56" t="s">
        <v>12</v>
      </c>
      <c r="C189" s="36">
        <f>SUM(D189:I189)</f>
        <v>0</v>
      </c>
      <c r="D189" s="36"/>
      <c r="E189" s="36"/>
      <c r="F189" s="36"/>
      <c r="G189" s="36">
        <v>0</v>
      </c>
      <c r="H189" s="36"/>
      <c r="I189" s="36"/>
      <c r="J189" s="36"/>
      <c r="K189" s="56"/>
    </row>
    <row r="190" spans="1:11" ht="15.75" x14ac:dyDescent="0.25">
      <c r="A190" s="56"/>
      <c r="B190" s="56" t="s">
        <v>13</v>
      </c>
      <c r="C190" s="36">
        <f>SUM(D190:I190)</f>
        <v>222.75</v>
      </c>
      <c r="D190" s="36"/>
      <c r="E190" s="36"/>
      <c r="F190" s="36"/>
      <c r="G190" s="36">
        <v>222.75</v>
      </c>
      <c r="H190" s="36"/>
      <c r="I190" s="36"/>
      <c r="J190" s="36"/>
      <c r="K190" s="56"/>
    </row>
    <row r="191" spans="1:11" ht="15.75" x14ac:dyDescent="0.25">
      <c r="A191" s="56"/>
      <c r="B191" s="56" t="s">
        <v>14</v>
      </c>
      <c r="C191" s="36">
        <f>SUM(D191:I191)</f>
        <v>677.25</v>
      </c>
      <c r="D191" s="36"/>
      <c r="E191" s="36"/>
      <c r="F191" s="36"/>
      <c r="G191" s="36">
        <f>668.25+9</f>
        <v>677.25</v>
      </c>
      <c r="H191" s="36"/>
      <c r="I191" s="36"/>
      <c r="J191" s="36"/>
      <c r="K191" s="56"/>
    </row>
    <row r="192" spans="1:11" ht="15.75" x14ac:dyDescent="0.25">
      <c r="A192" s="56"/>
      <c r="B192" s="1" t="s">
        <v>78</v>
      </c>
      <c r="C192" s="47">
        <f t="shared" ref="C192:I192" si="33">SUM(C194:C197)</f>
        <v>900</v>
      </c>
      <c r="D192" s="47">
        <f t="shared" si="33"/>
        <v>0</v>
      </c>
      <c r="E192" s="47">
        <f t="shared" si="33"/>
        <v>0</v>
      </c>
      <c r="F192" s="47">
        <f t="shared" si="33"/>
        <v>0</v>
      </c>
      <c r="G192" s="47">
        <f t="shared" si="33"/>
        <v>900</v>
      </c>
      <c r="H192" s="47">
        <f t="shared" si="33"/>
        <v>0</v>
      </c>
      <c r="I192" s="47">
        <f t="shared" si="33"/>
        <v>0</v>
      </c>
      <c r="J192" s="73">
        <v>0</v>
      </c>
      <c r="K192" s="56"/>
    </row>
    <row r="193" spans="1:11" ht="47.25" x14ac:dyDescent="0.25">
      <c r="A193" s="56"/>
      <c r="B193" s="2" t="s">
        <v>26</v>
      </c>
      <c r="C193" s="36"/>
      <c r="D193" s="36"/>
      <c r="E193" s="36"/>
      <c r="F193" s="36"/>
      <c r="G193" s="36"/>
      <c r="H193" s="36"/>
      <c r="I193" s="36"/>
      <c r="J193" s="36"/>
      <c r="K193" s="56"/>
    </row>
    <row r="194" spans="1:11" ht="15.75" x14ac:dyDescent="0.25">
      <c r="A194" s="56"/>
      <c r="B194" s="2" t="s">
        <v>79</v>
      </c>
      <c r="C194" s="36"/>
      <c r="D194" s="36"/>
      <c r="E194" s="36"/>
      <c r="F194" s="36"/>
      <c r="G194" s="36"/>
      <c r="H194" s="36"/>
      <c r="I194" s="36"/>
      <c r="J194" s="36"/>
      <c r="K194" s="56"/>
    </row>
    <row r="195" spans="1:11" ht="15.75" x14ac:dyDescent="0.25">
      <c r="A195" s="56"/>
      <c r="B195" s="56" t="s">
        <v>12</v>
      </c>
      <c r="C195" s="36">
        <f>SUM(D195:I195)</f>
        <v>0</v>
      </c>
      <c r="D195" s="36"/>
      <c r="E195" s="36"/>
      <c r="F195" s="36"/>
      <c r="G195" s="36">
        <v>0</v>
      </c>
      <c r="H195" s="36"/>
      <c r="I195" s="36"/>
      <c r="J195" s="36"/>
      <c r="K195" s="56"/>
    </row>
    <row r="196" spans="1:11" ht="15.75" x14ac:dyDescent="0.25">
      <c r="A196" s="56"/>
      <c r="B196" s="56" t="s">
        <v>13</v>
      </c>
      <c r="C196" s="36">
        <f>SUM(D196:I196)</f>
        <v>222.75</v>
      </c>
      <c r="D196" s="36"/>
      <c r="E196" s="36"/>
      <c r="F196" s="36"/>
      <c r="G196" s="36">
        <v>222.75</v>
      </c>
      <c r="H196" s="36"/>
      <c r="I196" s="36"/>
      <c r="J196" s="36"/>
      <c r="K196" s="56"/>
    </row>
    <row r="197" spans="1:11" ht="15.75" x14ac:dyDescent="0.25">
      <c r="A197" s="56"/>
      <c r="B197" s="56" t="s">
        <v>14</v>
      </c>
      <c r="C197" s="36">
        <f>SUM(D197:I197)</f>
        <v>677.25</v>
      </c>
      <c r="D197" s="36"/>
      <c r="E197" s="36"/>
      <c r="F197" s="36"/>
      <c r="G197" s="36">
        <f>668.25+9</f>
        <v>677.25</v>
      </c>
      <c r="H197" s="36"/>
      <c r="I197" s="36"/>
      <c r="J197" s="36"/>
      <c r="K197" s="56"/>
    </row>
    <row r="198" spans="1:11" ht="15.75" x14ac:dyDescent="0.25">
      <c r="A198" s="56"/>
      <c r="B198" s="1" t="s">
        <v>80</v>
      </c>
      <c r="C198" s="47">
        <f t="shared" ref="C198:I198" si="34">SUM(C200:C203)</f>
        <v>900</v>
      </c>
      <c r="D198" s="47">
        <f t="shared" si="34"/>
        <v>0</v>
      </c>
      <c r="E198" s="47">
        <f t="shared" si="34"/>
        <v>0</v>
      </c>
      <c r="F198" s="47">
        <f t="shared" si="34"/>
        <v>0</v>
      </c>
      <c r="G198" s="47">
        <f t="shared" si="34"/>
        <v>900</v>
      </c>
      <c r="H198" s="47">
        <f t="shared" si="34"/>
        <v>0</v>
      </c>
      <c r="I198" s="47">
        <f t="shared" si="34"/>
        <v>0</v>
      </c>
      <c r="J198" s="73">
        <v>0</v>
      </c>
      <c r="K198" s="56"/>
    </row>
    <row r="199" spans="1:11" ht="47.25" x14ac:dyDescent="0.25">
      <c r="A199" s="56"/>
      <c r="B199" s="2" t="s">
        <v>26</v>
      </c>
      <c r="C199" s="36"/>
      <c r="D199" s="36"/>
      <c r="E199" s="36"/>
      <c r="F199" s="36"/>
      <c r="G199" s="36"/>
      <c r="H199" s="36"/>
      <c r="I199" s="36"/>
      <c r="J199" s="36"/>
      <c r="K199" s="56"/>
    </row>
    <row r="200" spans="1:11" ht="47.25" x14ac:dyDescent="0.25">
      <c r="A200" s="56"/>
      <c r="B200" s="2" t="s">
        <v>81</v>
      </c>
      <c r="C200" s="36"/>
      <c r="D200" s="36"/>
      <c r="E200" s="36"/>
      <c r="F200" s="36"/>
      <c r="G200" s="36"/>
      <c r="H200" s="36"/>
      <c r="I200" s="36"/>
      <c r="J200" s="36"/>
      <c r="K200" s="56"/>
    </row>
    <row r="201" spans="1:11" ht="15.75" x14ac:dyDescent="0.25">
      <c r="A201" s="56"/>
      <c r="B201" s="56" t="s">
        <v>12</v>
      </c>
      <c r="C201" s="36">
        <f>SUM(D201:I201)</f>
        <v>0</v>
      </c>
      <c r="D201" s="36"/>
      <c r="E201" s="36"/>
      <c r="F201" s="36"/>
      <c r="G201" s="36">
        <v>0</v>
      </c>
      <c r="H201" s="36"/>
      <c r="I201" s="36"/>
      <c r="J201" s="36"/>
      <c r="K201" s="56"/>
    </row>
    <row r="202" spans="1:11" ht="15.75" x14ac:dyDescent="0.25">
      <c r="A202" s="56"/>
      <c r="B202" s="56" t="s">
        <v>13</v>
      </c>
      <c r="C202" s="36">
        <f>SUM(D202:I202)</f>
        <v>222.75</v>
      </c>
      <c r="D202" s="36"/>
      <c r="E202" s="36"/>
      <c r="F202" s="36"/>
      <c r="G202" s="36">
        <v>222.75</v>
      </c>
      <c r="H202" s="36"/>
      <c r="I202" s="36"/>
      <c r="J202" s="36"/>
      <c r="K202" s="56"/>
    </row>
    <row r="203" spans="1:11" ht="15.75" x14ac:dyDescent="0.25">
      <c r="A203" s="56"/>
      <c r="B203" s="56" t="s">
        <v>14</v>
      </c>
      <c r="C203" s="36">
        <f>SUM(D203:I203)</f>
        <v>677.25</v>
      </c>
      <c r="D203" s="36"/>
      <c r="E203" s="36"/>
      <c r="F203" s="36"/>
      <c r="G203" s="36">
        <f>668.25+9</f>
        <v>677.25</v>
      </c>
      <c r="H203" s="36"/>
      <c r="I203" s="36"/>
      <c r="J203" s="36"/>
      <c r="K203" s="56"/>
    </row>
    <row r="204" spans="1:11" ht="15.75" x14ac:dyDescent="0.25">
      <c r="A204" s="56"/>
      <c r="B204" s="1" t="s">
        <v>82</v>
      </c>
      <c r="C204" s="47">
        <f t="shared" ref="C204:I204" si="35">SUM(C206:C209)</f>
        <v>942.49999999999989</v>
      </c>
      <c r="D204" s="47">
        <f t="shared" si="35"/>
        <v>0</v>
      </c>
      <c r="E204" s="47">
        <f t="shared" si="35"/>
        <v>0</v>
      </c>
      <c r="F204" s="47">
        <f t="shared" si="35"/>
        <v>942.49999999999989</v>
      </c>
      <c r="G204" s="47">
        <f t="shared" si="35"/>
        <v>0</v>
      </c>
      <c r="H204" s="47">
        <f t="shared" si="35"/>
        <v>0</v>
      </c>
      <c r="I204" s="47">
        <f t="shared" si="35"/>
        <v>0</v>
      </c>
      <c r="J204" s="73">
        <v>0</v>
      </c>
      <c r="K204" s="56"/>
    </row>
    <row r="205" spans="1:11" ht="47.25" x14ac:dyDescent="0.25">
      <c r="A205" s="56"/>
      <c r="B205" s="2" t="s">
        <v>26</v>
      </c>
      <c r="C205" s="36"/>
      <c r="D205" s="36"/>
      <c r="E205" s="36"/>
      <c r="F205" s="36"/>
      <c r="G205" s="36"/>
      <c r="H205" s="36"/>
      <c r="I205" s="36"/>
      <c r="J205" s="36"/>
      <c r="K205" s="56"/>
    </row>
    <row r="206" spans="1:11" ht="15.75" x14ac:dyDescent="0.25">
      <c r="A206" s="56"/>
      <c r="B206" s="2" t="s">
        <v>83</v>
      </c>
      <c r="C206" s="36"/>
      <c r="D206" s="36"/>
      <c r="E206" s="36"/>
      <c r="F206" s="36"/>
      <c r="G206" s="36"/>
      <c r="H206" s="36"/>
      <c r="I206" s="36"/>
      <c r="J206" s="36"/>
      <c r="K206" s="56"/>
    </row>
    <row r="207" spans="1:11" ht="15.75" x14ac:dyDescent="0.25">
      <c r="A207" s="56"/>
      <c r="B207" s="56" t="s">
        <v>12</v>
      </c>
      <c r="C207" s="36">
        <f>SUM(D207:I207)</f>
        <v>0</v>
      </c>
      <c r="D207" s="36"/>
      <c r="E207" s="36"/>
      <c r="F207" s="36">
        <v>0</v>
      </c>
      <c r="G207" s="36"/>
      <c r="H207" s="36"/>
      <c r="I207" s="36"/>
      <c r="J207" s="36"/>
      <c r="K207" s="56"/>
    </row>
    <row r="208" spans="1:11" ht="15.75" x14ac:dyDescent="0.25">
      <c r="A208" s="56"/>
      <c r="B208" s="56" t="s">
        <v>13</v>
      </c>
      <c r="C208" s="36">
        <f>SUM(D208:I208)</f>
        <v>233.27</v>
      </c>
      <c r="D208" s="36"/>
      <c r="E208" s="36"/>
      <c r="F208" s="36">
        <v>233.27</v>
      </c>
      <c r="G208" s="36"/>
      <c r="H208" s="36"/>
      <c r="I208" s="36"/>
      <c r="J208" s="36"/>
      <c r="K208" s="56"/>
    </row>
    <row r="209" spans="1:11" ht="15.75" x14ac:dyDescent="0.25">
      <c r="A209" s="56"/>
      <c r="B209" s="56" t="s">
        <v>14</v>
      </c>
      <c r="C209" s="36">
        <f>SUM(D209:I209)</f>
        <v>709.2299999999999</v>
      </c>
      <c r="D209" s="36"/>
      <c r="E209" s="36"/>
      <c r="F209" s="36">
        <f>699.8+9.43</f>
        <v>709.2299999999999</v>
      </c>
      <c r="G209" s="36"/>
      <c r="H209" s="36"/>
      <c r="I209" s="36"/>
      <c r="J209" s="36"/>
      <c r="K209" s="56"/>
    </row>
    <row r="210" spans="1:11" ht="15.75" x14ac:dyDescent="0.25">
      <c r="A210" s="56"/>
      <c r="B210" s="1" t="s">
        <v>84</v>
      </c>
      <c r="C210" s="47">
        <f t="shared" ref="C210:I210" si="36">SUM(C212:C215)</f>
        <v>1000</v>
      </c>
      <c r="D210" s="47">
        <f t="shared" si="36"/>
        <v>0</v>
      </c>
      <c r="E210" s="47">
        <f t="shared" si="36"/>
        <v>0</v>
      </c>
      <c r="F210" s="47">
        <f t="shared" si="36"/>
        <v>0</v>
      </c>
      <c r="G210" s="47">
        <f t="shared" si="36"/>
        <v>0</v>
      </c>
      <c r="H210" s="47">
        <f t="shared" si="36"/>
        <v>1000</v>
      </c>
      <c r="I210" s="47">
        <f t="shared" si="36"/>
        <v>0</v>
      </c>
      <c r="J210" s="73">
        <v>0</v>
      </c>
      <c r="K210" s="56"/>
    </row>
    <row r="211" spans="1:11" ht="47.25" x14ac:dyDescent="0.25">
      <c r="A211" s="56"/>
      <c r="B211" s="2" t="s">
        <v>26</v>
      </c>
      <c r="C211" s="36"/>
      <c r="D211" s="36"/>
      <c r="E211" s="36"/>
      <c r="F211" s="36"/>
      <c r="G211" s="36"/>
      <c r="H211" s="36"/>
      <c r="I211" s="36"/>
      <c r="J211" s="36"/>
      <c r="K211" s="56"/>
    </row>
    <row r="212" spans="1:11" ht="31.5" x14ac:dyDescent="0.25">
      <c r="A212" s="56"/>
      <c r="B212" s="2" t="s">
        <v>85</v>
      </c>
      <c r="C212" s="36"/>
      <c r="D212" s="36"/>
      <c r="E212" s="36"/>
      <c r="F212" s="36"/>
      <c r="G212" s="36"/>
      <c r="H212" s="36"/>
      <c r="I212" s="36"/>
      <c r="J212" s="36"/>
      <c r="K212" s="56"/>
    </row>
    <row r="213" spans="1:11" ht="15.75" x14ac:dyDescent="0.25">
      <c r="A213" s="56"/>
      <c r="B213" s="56" t="s">
        <v>12</v>
      </c>
      <c r="C213" s="36">
        <f>SUM(D213:I213)</f>
        <v>0</v>
      </c>
      <c r="D213" s="36"/>
      <c r="E213" s="36"/>
      <c r="F213" s="36"/>
      <c r="G213" s="36"/>
      <c r="H213" s="36">
        <v>0</v>
      </c>
      <c r="I213" s="36"/>
      <c r="J213" s="36"/>
      <c r="K213" s="56"/>
    </row>
    <row r="214" spans="1:11" ht="15.75" x14ac:dyDescent="0.25">
      <c r="A214" s="56"/>
      <c r="B214" s="56" t="s">
        <v>13</v>
      </c>
      <c r="C214" s="36">
        <f>SUM(D214:I214)</f>
        <v>247.5</v>
      </c>
      <c r="D214" s="36"/>
      <c r="E214" s="36"/>
      <c r="F214" s="36"/>
      <c r="G214" s="36"/>
      <c r="H214" s="36">
        <v>247.5</v>
      </c>
      <c r="I214" s="36"/>
      <c r="J214" s="36"/>
      <c r="K214" s="56"/>
    </row>
    <row r="215" spans="1:11" ht="15.75" x14ac:dyDescent="0.25">
      <c r="A215" s="56"/>
      <c r="B215" s="56" t="s">
        <v>14</v>
      </c>
      <c r="C215" s="36">
        <f>SUM(D215:I215)</f>
        <v>752.5</v>
      </c>
      <c r="D215" s="36"/>
      <c r="E215" s="36"/>
      <c r="F215" s="36"/>
      <c r="G215" s="36"/>
      <c r="H215" s="36">
        <f>742.5+10</f>
        <v>752.5</v>
      </c>
      <c r="I215" s="36"/>
      <c r="J215" s="36"/>
      <c r="K215" s="56"/>
    </row>
    <row r="216" spans="1:11" ht="15.75" x14ac:dyDescent="0.25">
      <c r="A216" s="56"/>
      <c r="B216" s="1" t="s">
        <v>86</v>
      </c>
      <c r="C216" s="47">
        <f t="shared" ref="C216:I216" si="37">SUM(C218:C221)</f>
        <v>1000</v>
      </c>
      <c r="D216" s="47">
        <f t="shared" si="37"/>
        <v>0</v>
      </c>
      <c r="E216" s="47">
        <f t="shared" si="37"/>
        <v>0</v>
      </c>
      <c r="F216" s="47">
        <f t="shared" si="37"/>
        <v>0</v>
      </c>
      <c r="G216" s="47">
        <f t="shared" si="37"/>
        <v>0</v>
      </c>
      <c r="H216" s="47">
        <f t="shared" si="37"/>
        <v>1000</v>
      </c>
      <c r="I216" s="47">
        <f t="shared" si="37"/>
        <v>0</v>
      </c>
      <c r="J216" s="73">
        <v>0</v>
      </c>
      <c r="K216" s="56"/>
    </row>
    <row r="217" spans="1:11" ht="47.25" x14ac:dyDescent="0.25">
      <c r="A217" s="56"/>
      <c r="B217" s="2" t="s">
        <v>26</v>
      </c>
      <c r="C217" s="36"/>
      <c r="D217" s="36"/>
      <c r="E217" s="36"/>
      <c r="F217" s="36"/>
      <c r="G217" s="36"/>
      <c r="H217" s="36"/>
      <c r="I217" s="36"/>
      <c r="J217" s="36"/>
      <c r="K217" s="56"/>
    </row>
    <row r="218" spans="1:11" ht="15.75" x14ac:dyDescent="0.25">
      <c r="A218" s="56"/>
      <c r="B218" s="2" t="s">
        <v>87</v>
      </c>
      <c r="C218" s="36"/>
      <c r="D218" s="36"/>
      <c r="E218" s="36"/>
      <c r="F218" s="36"/>
      <c r="G218" s="36"/>
      <c r="H218" s="36"/>
      <c r="I218" s="36"/>
      <c r="J218" s="36"/>
      <c r="K218" s="56"/>
    </row>
    <row r="219" spans="1:11" ht="15.75" x14ac:dyDescent="0.25">
      <c r="A219" s="56"/>
      <c r="B219" s="56" t="s">
        <v>12</v>
      </c>
      <c r="C219" s="36">
        <f>SUM(D219:I219)</f>
        <v>0</v>
      </c>
      <c r="D219" s="36"/>
      <c r="E219" s="36"/>
      <c r="F219" s="36"/>
      <c r="G219" s="36"/>
      <c r="H219" s="36">
        <v>0</v>
      </c>
      <c r="I219" s="36"/>
      <c r="J219" s="36"/>
      <c r="K219" s="56"/>
    </row>
    <row r="220" spans="1:11" ht="15.75" x14ac:dyDescent="0.25">
      <c r="A220" s="56"/>
      <c r="B220" s="56" t="s">
        <v>13</v>
      </c>
      <c r="C220" s="36">
        <f>SUM(D220:I220)</f>
        <v>247.5</v>
      </c>
      <c r="D220" s="36"/>
      <c r="E220" s="36"/>
      <c r="F220" s="36"/>
      <c r="G220" s="36"/>
      <c r="H220" s="36">
        <v>247.5</v>
      </c>
      <c r="I220" s="36"/>
      <c r="J220" s="36"/>
      <c r="K220" s="56"/>
    </row>
    <row r="221" spans="1:11" ht="15.75" x14ac:dyDescent="0.25">
      <c r="A221" s="56"/>
      <c r="B221" s="56" t="s">
        <v>14</v>
      </c>
      <c r="C221" s="36">
        <f>SUM(D221:I221)</f>
        <v>752.5</v>
      </c>
      <c r="D221" s="36"/>
      <c r="E221" s="36"/>
      <c r="F221" s="36"/>
      <c r="G221" s="36"/>
      <c r="H221" s="36">
        <f>742.5+10</f>
        <v>752.5</v>
      </c>
      <c r="I221" s="36"/>
      <c r="J221" s="36"/>
      <c r="K221" s="56"/>
    </row>
    <row r="222" spans="1:11" ht="15.75" x14ac:dyDescent="0.25">
      <c r="A222" s="56"/>
      <c r="B222" s="1" t="s">
        <v>88</v>
      </c>
      <c r="C222" s="47">
        <f t="shared" ref="C222:I222" si="38">SUM(C224:C227)</f>
        <v>1000</v>
      </c>
      <c r="D222" s="47">
        <f t="shared" si="38"/>
        <v>0</v>
      </c>
      <c r="E222" s="47">
        <f t="shared" si="38"/>
        <v>0</v>
      </c>
      <c r="F222" s="47">
        <f t="shared" si="38"/>
        <v>0</v>
      </c>
      <c r="G222" s="47">
        <f t="shared" si="38"/>
        <v>0</v>
      </c>
      <c r="H222" s="47">
        <f t="shared" si="38"/>
        <v>1000</v>
      </c>
      <c r="I222" s="47">
        <f t="shared" si="38"/>
        <v>0</v>
      </c>
      <c r="J222" s="73">
        <v>0</v>
      </c>
      <c r="K222" s="56"/>
    </row>
    <row r="223" spans="1:11" ht="47.25" x14ac:dyDescent="0.25">
      <c r="A223" s="56"/>
      <c r="B223" s="2" t="s">
        <v>26</v>
      </c>
      <c r="C223" s="36"/>
      <c r="D223" s="36"/>
      <c r="E223" s="36"/>
      <c r="F223" s="36"/>
      <c r="G223" s="36"/>
      <c r="H223" s="36"/>
      <c r="I223" s="36"/>
      <c r="J223" s="36"/>
      <c r="K223" s="56"/>
    </row>
    <row r="224" spans="1:11" ht="15.75" x14ac:dyDescent="0.25">
      <c r="A224" s="56"/>
      <c r="B224" s="2" t="s">
        <v>89</v>
      </c>
      <c r="C224" s="36"/>
      <c r="D224" s="36"/>
      <c r="E224" s="36"/>
      <c r="F224" s="36"/>
      <c r="G224" s="36"/>
      <c r="H224" s="36"/>
      <c r="I224" s="36"/>
      <c r="J224" s="36"/>
      <c r="K224" s="56"/>
    </row>
    <row r="225" spans="1:11" ht="15.75" x14ac:dyDescent="0.25">
      <c r="A225" s="56"/>
      <c r="B225" s="56" t="s">
        <v>12</v>
      </c>
      <c r="C225" s="36">
        <f>SUM(D225:I225)</f>
        <v>0</v>
      </c>
      <c r="D225" s="36"/>
      <c r="E225" s="36"/>
      <c r="F225" s="36"/>
      <c r="G225" s="36"/>
      <c r="H225" s="36">
        <v>0</v>
      </c>
      <c r="I225" s="36"/>
      <c r="J225" s="36"/>
      <c r="K225" s="56"/>
    </row>
    <row r="226" spans="1:11" ht="15.75" x14ac:dyDescent="0.25">
      <c r="A226" s="56"/>
      <c r="B226" s="56" t="s">
        <v>13</v>
      </c>
      <c r="C226" s="36">
        <f>SUM(D226:I226)</f>
        <v>247.5</v>
      </c>
      <c r="D226" s="36"/>
      <c r="E226" s="36"/>
      <c r="F226" s="36"/>
      <c r="G226" s="36"/>
      <c r="H226" s="36">
        <v>247.5</v>
      </c>
      <c r="I226" s="36"/>
      <c r="J226" s="36"/>
      <c r="K226" s="56"/>
    </row>
    <row r="227" spans="1:11" ht="15.75" x14ac:dyDescent="0.25">
      <c r="A227" s="56"/>
      <c r="B227" s="56" t="s">
        <v>14</v>
      </c>
      <c r="C227" s="36">
        <f>SUM(D227:I227)</f>
        <v>752.5</v>
      </c>
      <c r="D227" s="36"/>
      <c r="E227" s="36"/>
      <c r="F227" s="36"/>
      <c r="G227" s="36"/>
      <c r="H227" s="36">
        <f>742.5+10</f>
        <v>752.5</v>
      </c>
      <c r="I227" s="36"/>
      <c r="J227" s="36"/>
      <c r="K227" s="56"/>
    </row>
    <row r="228" spans="1:11" ht="15.75" x14ac:dyDescent="0.25">
      <c r="A228" s="56"/>
      <c r="B228" s="1" t="s">
        <v>90</v>
      </c>
      <c r="C228" s="47">
        <f t="shared" ref="C228:I228" si="39">SUM(C230:C233)</f>
        <v>1000</v>
      </c>
      <c r="D228" s="47">
        <f t="shared" si="39"/>
        <v>0</v>
      </c>
      <c r="E228" s="47">
        <f t="shared" si="39"/>
        <v>0</v>
      </c>
      <c r="F228" s="47">
        <f t="shared" si="39"/>
        <v>0</v>
      </c>
      <c r="G228" s="47">
        <f t="shared" si="39"/>
        <v>0</v>
      </c>
      <c r="H228" s="47">
        <f t="shared" si="39"/>
        <v>1000</v>
      </c>
      <c r="I228" s="47">
        <f t="shared" si="39"/>
        <v>0</v>
      </c>
      <c r="J228" s="73">
        <v>0</v>
      </c>
      <c r="K228" s="56"/>
    </row>
    <row r="229" spans="1:11" ht="47.25" x14ac:dyDescent="0.25">
      <c r="A229" s="56"/>
      <c r="B229" s="2" t="s">
        <v>26</v>
      </c>
      <c r="C229" s="36"/>
      <c r="D229" s="36"/>
      <c r="E229" s="36"/>
      <c r="F229" s="36"/>
      <c r="G229" s="36"/>
      <c r="H229" s="36"/>
      <c r="I229" s="36"/>
      <c r="J229" s="36"/>
      <c r="K229" s="56"/>
    </row>
    <row r="230" spans="1:11" ht="15.75" x14ac:dyDescent="0.25">
      <c r="A230" s="56"/>
      <c r="B230" s="2" t="s">
        <v>91</v>
      </c>
      <c r="C230" s="36"/>
      <c r="D230" s="36"/>
      <c r="E230" s="36"/>
      <c r="F230" s="36"/>
      <c r="G230" s="36"/>
      <c r="H230" s="36"/>
      <c r="I230" s="36"/>
      <c r="J230" s="36"/>
      <c r="K230" s="56"/>
    </row>
    <row r="231" spans="1:11" ht="15.75" x14ac:dyDescent="0.25">
      <c r="A231" s="56"/>
      <c r="B231" s="56" t="s">
        <v>12</v>
      </c>
      <c r="C231" s="36">
        <f>SUM(D231:I231)</f>
        <v>0</v>
      </c>
      <c r="D231" s="36"/>
      <c r="E231" s="36"/>
      <c r="F231" s="36"/>
      <c r="G231" s="36"/>
      <c r="H231" s="36">
        <v>0</v>
      </c>
      <c r="I231" s="36"/>
      <c r="J231" s="36"/>
      <c r="K231" s="56"/>
    </row>
    <row r="232" spans="1:11" ht="15.75" x14ac:dyDescent="0.25">
      <c r="A232" s="56"/>
      <c r="B232" s="56" t="s">
        <v>13</v>
      </c>
      <c r="C232" s="36">
        <f>SUM(D232:I232)</f>
        <v>247.5</v>
      </c>
      <c r="D232" s="36"/>
      <c r="E232" s="36"/>
      <c r="F232" s="36"/>
      <c r="G232" s="36"/>
      <c r="H232" s="36">
        <v>247.5</v>
      </c>
      <c r="I232" s="36"/>
      <c r="J232" s="36"/>
      <c r="K232" s="56"/>
    </row>
    <row r="233" spans="1:11" ht="15.75" x14ac:dyDescent="0.25">
      <c r="A233" s="56"/>
      <c r="B233" s="56" t="s">
        <v>14</v>
      </c>
      <c r="C233" s="36">
        <f>SUM(D233:I233)</f>
        <v>752.5</v>
      </c>
      <c r="D233" s="36"/>
      <c r="E233" s="36"/>
      <c r="F233" s="36"/>
      <c r="G233" s="36"/>
      <c r="H233" s="36">
        <f>742.5+10</f>
        <v>752.5</v>
      </c>
      <c r="I233" s="36"/>
      <c r="J233" s="36"/>
      <c r="K233" s="56"/>
    </row>
    <row r="234" spans="1:11" ht="15.75" x14ac:dyDescent="0.25">
      <c r="A234" s="56"/>
      <c r="B234" s="1" t="s">
        <v>92</v>
      </c>
      <c r="C234" s="47">
        <f t="shared" ref="C234:I234" si="40">SUM(C236:C239)</f>
        <v>1000</v>
      </c>
      <c r="D234" s="47">
        <f t="shared" si="40"/>
        <v>0</v>
      </c>
      <c r="E234" s="47">
        <f t="shared" si="40"/>
        <v>0</v>
      </c>
      <c r="F234" s="47">
        <f t="shared" si="40"/>
        <v>0</v>
      </c>
      <c r="G234" s="47">
        <f t="shared" si="40"/>
        <v>0</v>
      </c>
      <c r="H234" s="47">
        <f t="shared" si="40"/>
        <v>1000</v>
      </c>
      <c r="I234" s="47">
        <f t="shared" si="40"/>
        <v>0</v>
      </c>
      <c r="J234" s="73">
        <v>0</v>
      </c>
      <c r="K234" s="56"/>
    </row>
    <row r="235" spans="1:11" ht="47.25" x14ac:dyDescent="0.25">
      <c r="A235" s="56"/>
      <c r="B235" s="2" t="s">
        <v>26</v>
      </c>
      <c r="C235" s="36"/>
      <c r="D235" s="36"/>
      <c r="E235" s="36"/>
      <c r="F235" s="36"/>
      <c r="G235" s="36"/>
      <c r="H235" s="36"/>
      <c r="I235" s="36"/>
      <c r="J235" s="36"/>
      <c r="K235" s="56"/>
    </row>
    <row r="236" spans="1:11" ht="15.75" x14ac:dyDescent="0.25">
      <c r="A236" s="56"/>
      <c r="B236" s="2" t="s">
        <v>93</v>
      </c>
      <c r="C236" s="36"/>
      <c r="D236" s="36"/>
      <c r="E236" s="36"/>
      <c r="F236" s="36"/>
      <c r="G236" s="36"/>
      <c r="H236" s="36"/>
      <c r="I236" s="36"/>
      <c r="J236" s="36"/>
      <c r="K236" s="56"/>
    </row>
    <row r="237" spans="1:11" ht="15.75" x14ac:dyDescent="0.25">
      <c r="A237" s="56"/>
      <c r="B237" s="56" t="s">
        <v>12</v>
      </c>
      <c r="C237" s="36">
        <f>SUM(D237:I237)</f>
        <v>0</v>
      </c>
      <c r="D237" s="36"/>
      <c r="E237" s="36"/>
      <c r="F237" s="36"/>
      <c r="G237" s="36"/>
      <c r="H237" s="36">
        <v>0</v>
      </c>
      <c r="I237" s="36"/>
      <c r="J237" s="36"/>
      <c r="K237" s="56"/>
    </row>
    <row r="238" spans="1:11" ht="15.75" x14ac:dyDescent="0.25">
      <c r="A238" s="56"/>
      <c r="B238" s="56" t="s">
        <v>13</v>
      </c>
      <c r="C238" s="36">
        <f>SUM(D238:I238)</f>
        <v>247.5</v>
      </c>
      <c r="D238" s="36"/>
      <c r="E238" s="36"/>
      <c r="F238" s="36"/>
      <c r="G238" s="36"/>
      <c r="H238" s="36">
        <v>247.5</v>
      </c>
      <c r="I238" s="36"/>
      <c r="J238" s="36"/>
      <c r="K238" s="56"/>
    </row>
    <row r="239" spans="1:11" ht="15.75" x14ac:dyDescent="0.25">
      <c r="A239" s="56"/>
      <c r="B239" s="56" t="s">
        <v>14</v>
      </c>
      <c r="C239" s="36">
        <f>SUM(D239:I239)</f>
        <v>752.5</v>
      </c>
      <c r="D239" s="36"/>
      <c r="E239" s="36"/>
      <c r="F239" s="36"/>
      <c r="G239" s="36"/>
      <c r="H239" s="36">
        <f>742.5+10</f>
        <v>752.5</v>
      </c>
      <c r="I239" s="36"/>
      <c r="J239" s="36"/>
      <c r="K239" s="56"/>
    </row>
    <row r="240" spans="1:11" ht="15.75" x14ac:dyDescent="0.25">
      <c r="A240" s="56"/>
      <c r="B240" s="1" t="s">
        <v>94</v>
      </c>
      <c r="C240" s="47">
        <f t="shared" ref="C240:I240" si="41">SUM(C242:C245)</f>
        <v>1000</v>
      </c>
      <c r="D240" s="47">
        <f t="shared" si="41"/>
        <v>0</v>
      </c>
      <c r="E240" s="47">
        <f t="shared" si="41"/>
        <v>0</v>
      </c>
      <c r="F240" s="47">
        <f t="shared" si="41"/>
        <v>0</v>
      </c>
      <c r="G240" s="47">
        <f t="shared" si="41"/>
        <v>0</v>
      </c>
      <c r="H240" s="47">
        <f t="shared" si="41"/>
        <v>0</v>
      </c>
      <c r="I240" s="47">
        <f t="shared" si="41"/>
        <v>1000</v>
      </c>
      <c r="J240" s="73">
        <v>0</v>
      </c>
      <c r="K240" s="56"/>
    </row>
    <row r="241" spans="1:11" ht="47.25" x14ac:dyDescent="0.25">
      <c r="A241" s="56"/>
      <c r="B241" s="2" t="s">
        <v>26</v>
      </c>
      <c r="C241" s="36"/>
      <c r="D241" s="36"/>
      <c r="E241" s="36"/>
      <c r="F241" s="36"/>
      <c r="G241" s="36"/>
      <c r="H241" s="36"/>
      <c r="I241" s="36"/>
      <c r="J241" s="36"/>
      <c r="K241" s="56"/>
    </row>
    <row r="242" spans="1:11" ht="15.75" x14ac:dyDescent="0.25">
      <c r="A242" s="56"/>
      <c r="B242" s="2" t="s">
        <v>95</v>
      </c>
      <c r="C242" s="36"/>
      <c r="D242" s="36"/>
      <c r="E242" s="36"/>
      <c r="F242" s="36"/>
      <c r="G242" s="36"/>
      <c r="H242" s="36"/>
      <c r="I242" s="36"/>
      <c r="J242" s="36"/>
      <c r="K242" s="56"/>
    </row>
    <row r="243" spans="1:11" ht="15.75" x14ac:dyDescent="0.25">
      <c r="A243" s="56"/>
      <c r="B243" s="56" t="s">
        <v>12</v>
      </c>
      <c r="C243" s="36">
        <f>SUM(D243:I243)</f>
        <v>0</v>
      </c>
      <c r="D243" s="36"/>
      <c r="E243" s="36"/>
      <c r="F243" s="36"/>
      <c r="G243" s="36"/>
      <c r="H243" s="36"/>
      <c r="I243" s="36">
        <v>0</v>
      </c>
      <c r="J243" s="36">
        <v>0</v>
      </c>
      <c r="K243" s="56"/>
    </row>
    <row r="244" spans="1:11" ht="15.75" x14ac:dyDescent="0.25">
      <c r="A244" s="56"/>
      <c r="B244" s="56" t="s">
        <v>13</v>
      </c>
      <c r="C244" s="36">
        <f>SUM(D244:I244)</f>
        <v>247.5</v>
      </c>
      <c r="D244" s="36"/>
      <c r="E244" s="36"/>
      <c r="F244" s="36"/>
      <c r="G244" s="36"/>
      <c r="H244" s="36"/>
      <c r="I244" s="36">
        <v>247.5</v>
      </c>
      <c r="J244" s="36"/>
      <c r="K244" s="56"/>
    </row>
    <row r="245" spans="1:11" ht="15.75" x14ac:dyDescent="0.25">
      <c r="A245" s="56"/>
      <c r="B245" s="56" t="s">
        <v>14</v>
      </c>
      <c r="C245" s="36">
        <f>SUM(D245:I245)</f>
        <v>752.5</v>
      </c>
      <c r="D245" s="36"/>
      <c r="E245" s="36"/>
      <c r="F245" s="36"/>
      <c r="G245" s="36"/>
      <c r="H245" s="36"/>
      <c r="I245" s="36">
        <f>742.5+10</f>
        <v>752.5</v>
      </c>
      <c r="J245" s="36"/>
      <c r="K245" s="56"/>
    </row>
    <row r="246" spans="1:11" ht="15.75" x14ac:dyDescent="0.25">
      <c r="A246" s="56"/>
      <c r="B246" s="1" t="s">
        <v>96</v>
      </c>
      <c r="C246" s="47">
        <f t="shared" ref="C246:I246" si="42">SUM(C248:C251)</f>
        <v>900</v>
      </c>
      <c r="D246" s="47">
        <f t="shared" si="42"/>
        <v>0</v>
      </c>
      <c r="E246" s="47">
        <f t="shared" si="42"/>
        <v>0</v>
      </c>
      <c r="F246" s="47">
        <f t="shared" si="42"/>
        <v>0</v>
      </c>
      <c r="G246" s="47">
        <f t="shared" si="42"/>
        <v>0</v>
      </c>
      <c r="H246" s="47">
        <f t="shared" si="42"/>
        <v>0</v>
      </c>
      <c r="I246" s="47">
        <f t="shared" si="42"/>
        <v>900</v>
      </c>
      <c r="J246" s="73"/>
      <c r="K246" s="56"/>
    </row>
    <row r="247" spans="1:11" ht="47.25" x14ac:dyDescent="0.25">
      <c r="A247" s="56"/>
      <c r="B247" s="2" t="s">
        <v>26</v>
      </c>
      <c r="C247" s="36"/>
      <c r="D247" s="36"/>
      <c r="E247" s="36"/>
      <c r="F247" s="36"/>
      <c r="G247" s="36"/>
      <c r="H247" s="36"/>
      <c r="I247" s="36"/>
      <c r="J247" s="36"/>
      <c r="K247" s="56"/>
    </row>
    <row r="248" spans="1:11" ht="15.75" x14ac:dyDescent="0.25">
      <c r="A248" s="56"/>
      <c r="B248" s="2" t="s">
        <v>97</v>
      </c>
      <c r="C248" s="36"/>
      <c r="D248" s="36"/>
      <c r="E248" s="36"/>
      <c r="F248" s="36"/>
      <c r="G248" s="36"/>
      <c r="H248" s="36"/>
      <c r="I248" s="36"/>
      <c r="J248" s="36"/>
      <c r="K248" s="56"/>
    </row>
    <row r="249" spans="1:11" ht="15.75" x14ac:dyDescent="0.25">
      <c r="A249" s="56"/>
      <c r="B249" s="56" t="s">
        <v>12</v>
      </c>
      <c r="C249" s="36">
        <f>SUM(D249:I249)</f>
        <v>0</v>
      </c>
      <c r="D249" s="36"/>
      <c r="E249" s="36"/>
      <c r="F249" s="36"/>
      <c r="G249" s="36"/>
      <c r="H249" s="36"/>
      <c r="I249" s="36">
        <v>0</v>
      </c>
      <c r="J249" s="36">
        <v>0</v>
      </c>
      <c r="K249" s="56"/>
    </row>
    <row r="250" spans="1:11" ht="15.75" x14ac:dyDescent="0.25">
      <c r="A250" s="56"/>
      <c r="B250" s="56" t="s">
        <v>13</v>
      </c>
      <c r="C250" s="36">
        <f>SUM(D250:I250)</f>
        <v>222.75</v>
      </c>
      <c r="D250" s="36"/>
      <c r="E250" s="36"/>
      <c r="F250" s="36"/>
      <c r="G250" s="36"/>
      <c r="H250" s="36"/>
      <c r="I250" s="36">
        <v>222.75</v>
      </c>
      <c r="J250" s="36"/>
      <c r="K250" s="56"/>
    </row>
    <row r="251" spans="1:11" ht="15.75" x14ac:dyDescent="0.25">
      <c r="A251" s="56"/>
      <c r="B251" s="56" t="s">
        <v>14</v>
      </c>
      <c r="C251" s="36">
        <f>SUM(D251:I251)</f>
        <v>677.25</v>
      </c>
      <c r="D251" s="36"/>
      <c r="E251" s="36"/>
      <c r="F251" s="36"/>
      <c r="G251" s="36"/>
      <c r="H251" s="36"/>
      <c r="I251" s="36">
        <f>668.25+9</f>
        <v>677.25</v>
      </c>
      <c r="J251" s="36"/>
      <c r="K251" s="56"/>
    </row>
    <row r="252" spans="1:11" ht="15.75" x14ac:dyDescent="0.25">
      <c r="A252" s="56"/>
      <c r="B252" s="1" t="s">
        <v>98</v>
      </c>
      <c r="C252" s="47">
        <f t="shared" ref="C252:I252" si="43">SUM(C254:C257)</f>
        <v>2850.01</v>
      </c>
      <c r="D252" s="47">
        <f t="shared" si="43"/>
        <v>0</v>
      </c>
      <c r="E252" s="47">
        <f t="shared" si="43"/>
        <v>0</v>
      </c>
      <c r="F252" s="47">
        <f t="shared" si="43"/>
        <v>2850.01</v>
      </c>
      <c r="G252" s="47">
        <f t="shared" si="43"/>
        <v>0</v>
      </c>
      <c r="H252" s="47">
        <f t="shared" si="43"/>
        <v>0</v>
      </c>
      <c r="I252" s="47">
        <f t="shared" si="43"/>
        <v>0</v>
      </c>
      <c r="J252" s="73">
        <v>0</v>
      </c>
      <c r="K252" s="56"/>
    </row>
    <row r="253" spans="1:11" ht="47.25" x14ac:dyDescent="0.25">
      <c r="A253" s="56"/>
      <c r="B253" s="2" t="s">
        <v>26</v>
      </c>
      <c r="C253" s="36"/>
      <c r="D253" s="36"/>
      <c r="E253" s="36"/>
      <c r="F253" s="36"/>
      <c r="G253" s="36"/>
      <c r="H253" s="36"/>
      <c r="I253" s="36"/>
      <c r="J253" s="36"/>
      <c r="K253" s="56"/>
    </row>
    <row r="254" spans="1:11" ht="15.75" x14ac:dyDescent="0.25">
      <c r="A254" s="56"/>
      <c r="B254" s="2" t="s">
        <v>99</v>
      </c>
      <c r="C254" s="36"/>
      <c r="D254" s="36"/>
      <c r="E254" s="36"/>
      <c r="F254" s="36"/>
      <c r="G254" s="36"/>
      <c r="H254" s="36"/>
      <c r="I254" s="36"/>
      <c r="J254" s="36"/>
      <c r="K254" s="56"/>
    </row>
    <row r="255" spans="1:11" ht="15.75" x14ac:dyDescent="0.25">
      <c r="A255" s="56"/>
      <c r="B255" s="56" t="s">
        <v>12</v>
      </c>
      <c r="C255" s="36">
        <f>SUM(D255:I255)</f>
        <v>0</v>
      </c>
      <c r="D255" s="36"/>
      <c r="E255" s="36"/>
      <c r="F255" s="36">
        <v>0</v>
      </c>
      <c r="G255" s="36"/>
      <c r="H255" s="36"/>
      <c r="I255" s="36"/>
      <c r="J255" s="36"/>
      <c r="K255" s="56"/>
    </row>
    <row r="256" spans="1:11" ht="15.75" x14ac:dyDescent="0.25">
      <c r="A256" s="56"/>
      <c r="B256" s="56" t="s">
        <v>13</v>
      </c>
      <c r="C256" s="36">
        <f>SUM(D256:I256)</f>
        <v>705.38</v>
      </c>
      <c r="D256" s="36"/>
      <c r="E256" s="36"/>
      <c r="F256" s="36">
        <v>705.38</v>
      </c>
      <c r="G256" s="36"/>
      <c r="H256" s="36"/>
      <c r="I256" s="36"/>
      <c r="J256" s="36"/>
      <c r="K256" s="56"/>
    </row>
    <row r="257" spans="1:12" ht="15.75" x14ac:dyDescent="0.25">
      <c r="A257" s="56"/>
      <c r="B257" s="56" t="s">
        <v>14</v>
      </c>
      <c r="C257" s="36">
        <f>SUM(D257:I257)</f>
        <v>2144.63</v>
      </c>
      <c r="D257" s="36"/>
      <c r="E257" s="36"/>
      <c r="F257" s="36">
        <f>2116.13+28.5</f>
        <v>2144.63</v>
      </c>
      <c r="G257" s="36"/>
      <c r="H257" s="36"/>
      <c r="I257" s="36"/>
      <c r="J257" s="36"/>
      <c r="K257" s="56"/>
    </row>
    <row r="258" spans="1:12" ht="15.75" x14ac:dyDescent="0.25">
      <c r="A258" s="56"/>
      <c r="B258" s="1" t="s">
        <v>130</v>
      </c>
      <c r="C258" s="47">
        <f t="shared" ref="C258:I258" si="44">SUM(C260:C263)</f>
        <v>510.3</v>
      </c>
      <c r="D258" s="47">
        <f t="shared" si="44"/>
        <v>510.3</v>
      </c>
      <c r="E258" s="47">
        <f t="shared" si="44"/>
        <v>0</v>
      </c>
      <c r="F258" s="47">
        <f t="shared" si="44"/>
        <v>0</v>
      </c>
      <c r="G258" s="47">
        <f t="shared" si="44"/>
        <v>0</v>
      </c>
      <c r="H258" s="47">
        <f t="shared" si="44"/>
        <v>0</v>
      </c>
      <c r="I258" s="47">
        <f t="shared" si="44"/>
        <v>0</v>
      </c>
      <c r="J258" s="73">
        <v>0</v>
      </c>
      <c r="K258" s="56"/>
    </row>
    <row r="259" spans="1:12" ht="47.25" x14ac:dyDescent="0.25">
      <c r="A259" s="56"/>
      <c r="B259" s="2" t="s">
        <v>26</v>
      </c>
      <c r="C259" s="36"/>
      <c r="D259" s="36"/>
      <c r="E259" s="36"/>
      <c r="F259" s="36"/>
      <c r="G259" s="36"/>
      <c r="H259" s="36"/>
      <c r="I259" s="36"/>
      <c r="J259" s="36"/>
      <c r="K259" s="56"/>
    </row>
    <row r="260" spans="1:12" ht="15.75" x14ac:dyDescent="0.25">
      <c r="A260" s="56"/>
      <c r="B260" s="2" t="s">
        <v>131</v>
      </c>
      <c r="C260" s="36"/>
      <c r="D260" s="36"/>
      <c r="E260" s="36"/>
      <c r="F260" s="36"/>
      <c r="G260" s="36"/>
      <c r="H260" s="36"/>
      <c r="I260" s="36"/>
      <c r="J260" s="36"/>
      <c r="K260" s="56"/>
    </row>
    <row r="261" spans="1:12" ht="15.75" x14ac:dyDescent="0.25">
      <c r="A261" s="56"/>
      <c r="B261" s="56" t="s">
        <v>12</v>
      </c>
      <c r="C261" s="36">
        <f>SUM(D261:I261)</f>
        <v>510.3</v>
      </c>
      <c r="D261" s="36">
        <v>510.3</v>
      </c>
      <c r="E261" s="36"/>
      <c r="F261" s="36">
        <v>0</v>
      </c>
      <c r="G261" s="36"/>
      <c r="H261" s="36"/>
      <c r="I261" s="36"/>
      <c r="J261" s="36"/>
      <c r="K261" s="56"/>
    </row>
    <row r="262" spans="1:12" ht="15.75" x14ac:dyDescent="0.25">
      <c r="A262" s="56"/>
      <c r="B262" s="56" t="s">
        <v>13</v>
      </c>
      <c r="C262" s="36">
        <f>SUM(D262:I262)</f>
        <v>0</v>
      </c>
      <c r="D262" s="36">
        <v>0</v>
      </c>
      <c r="E262" s="36"/>
      <c r="F262" s="36">
        <v>0</v>
      </c>
      <c r="G262" s="36"/>
      <c r="H262" s="36"/>
      <c r="I262" s="36"/>
      <c r="J262" s="36"/>
      <c r="K262" s="56"/>
    </row>
    <row r="263" spans="1:12" ht="15.75" x14ac:dyDescent="0.25">
      <c r="A263" s="56"/>
      <c r="B263" s="56" t="s">
        <v>14</v>
      </c>
      <c r="C263" s="36">
        <f>SUM(D263:I263)</f>
        <v>0</v>
      </c>
      <c r="D263" s="36">
        <v>0</v>
      </c>
      <c r="E263" s="36"/>
      <c r="F263" s="36">
        <v>0</v>
      </c>
      <c r="G263" s="36"/>
      <c r="H263" s="36"/>
      <c r="I263" s="36"/>
      <c r="J263" s="36"/>
      <c r="K263" s="56"/>
    </row>
    <row r="264" spans="1:12" ht="15.75" x14ac:dyDescent="0.25">
      <c r="A264" s="84">
        <v>13</v>
      </c>
      <c r="B264" s="77" t="s">
        <v>21</v>
      </c>
      <c r="C264" s="78">
        <f>SUM(C266:C268)</f>
        <v>298964.81</v>
      </c>
      <c r="D264" s="78">
        <f t="shared" ref="D264:I264" si="45">SUM(D266:D268)</f>
        <v>33328.300000000003</v>
      </c>
      <c r="E264" s="78">
        <f t="shared" si="45"/>
        <v>46809.08</v>
      </c>
      <c r="F264" s="78">
        <f t="shared" si="45"/>
        <v>98593.16</v>
      </c>
      <c r="G264" s="78">
        <f>SUM(G266:G268)</f>
        <v>41671.21</v>
      </c>
      <c r="H264" s="78">
        <f t="shared" si="45"/>
        <v>78563.06</v>
      </c>
      <c r="I264" s="78">
        <f t="shared" si="45"/>
        <v>0</v>
      </c>
      <c r="J264" s="108"/>
      <c r="K264" s="44" t="s">
        <v>18</v>
      </c>
    </row>
    <row r="265" spans="1:12" ht="40.5" customHeight="1" x14ac:dyDescent="0.25">
      <c r="A265" s="84"/>
      <c r="B265" s="77"/>
      <c r="C265" s="78"/>
      <c r="D265" s="78"/>
      <c r="E265" s="78"/>
      <c r="F265" s="78"/>
      <c r="G265" s="78"/>
      <c r="H265" s="78"/>
      <c r="I265" s="78"/>
      <c r="J265" s="109"/>
      <c r="K265" s="44" t="s">
        <v>17</v>
      </c>
    </row>
    <row r="266" spans="1:12" ht="15.75" x14ac:dyDescent="0.25">
      <c r="A266" s="58">
        <v>14</v>
      </c>
      <c r="B266" s="56" t="s">
        <v>12</v>
      </c>
      <c r="C266" s="36">
        <f>SUM(D266:I266)</f>
        <v>502</v>
      </c>
      <c r="D266" s="36">
        <f t="shared" ref="D266:E268" si="46">D271+D276+D281+D286+D291+D296+D301+D306+D311+D315+D319</f>
        <v>502</v>
      </c>
      <c r="E266" s="36">
        <f t="shared" si="46"/>
        <v>0</v>
      </c>
      <c r="F266" s="36">
        <f t="shared" ref="F266:I266" si="47">F271+F276+F281+F286+F291+F296+F301+F306+F311+F315+F319</f>
        <v>0</v>
      </c>
      <c r="G266" s="36">
        <f t="shared" si="47"/>
        <v>0</v>
      </c>
      <c r="H266" s="36">
        <f t="shared" si="47"/>
        <v>0</v>
      </c>
      <c r="I266" s="36">
        <f t="shared" si="47"/>
        <v>0</v>
      </c>
      <c r="J266" s="36">
        <v>0</v>
      </c>
      <c r="K266" s="56"/>
    </row>
    <row r="267" spans="1:12" ht="15.75" x14ac:dyDescent="0.25">
      <c r="A267" s="58">
        <v>15</v>
      </c>
      <c r="B267" s="56" t="s">
        <v>13</v>
      </c>
      <c r="C267" s="36">
        <f>SUM(D267:I267)</f>
        <v>40828.9</v>
      </c>
      <c r="D267" s="36">
        <f t="shared" si="46"/>
        <v>32826.300000000003</v>
      </c>
      <c r="E267" s="36">
        <f t="shared" si="46"/>
        <v>0</v>
      </c>
      <c r="F267" s="36">
        <f t="shared" ref="F267:I267" si="48">F272+F277+F282+F287+F292+F297+F302+F307+F312+F316+F320</f>
        <v>8002.6</v>
      </c>
      <c r="G267" s="36">
        <f t="shared" si="48"/>
        <v>0</v>
      </c>
      <c r="H267" s="36">
        <f t="shared" si="48"/>
        <v>0</v>
      </c>
      <c r="I267" s="36">
        <f t="shared" si="48"/>
        <v>0</v>
      </c>
      <c r="J267" s="36">
        <v>0</v>
      </c>
      <c r="K267" s="56"/>
      <c r="L267" t="s">
        <v>126</v>
      </c>
    </row>
    <row r="268" spans="1:12" ht="15.75" x14ac:dyDescent="0.25">
      <c r="A268" s="58">
        <v>16</v>
      </c>
      <c r="B268" s="56" t="s">
        <v>14</v>
      </c>
      <c r="C268" s="36">
        <f>SUM(D268:I268)</f>
        <v>257633.91</v>
      </c>
      <c r="D268" s="36">
        <f t="shared" si="46"/>
        <v>0</v>
      </c>
      <c r="E268" s="36">
        <f t="shared" si="46"/>
        <v>46809.08</v>
      </c>
      <c r="F268" s="36">
        <f t="shared" ref="F268:I268" si="49">F273+F278+F283+F288+F293+F298+F303+F308+F313+F317+F321</f>
        <v>90590.56</v>
      </c>
      <c r="G268" s="36">
        <f t="shared" si="49"/>
        <v>41671.21</v>
      </c>
      <c r="H268" s="36">
        <f t="shared" si="49"/>
        <v>78563.06</v>
      </c>
      <c r="I268" s="36">
        <f t="shared" si="49"/>
        <v>0</v>
      </c>
      <c r="J268" s="36">
        <v>0</v>
      </c>
      <c r="K268" s="56"/>
    </row>
    <row r="269" spans="1:12" ht="15.75" x14ac:dyDescent="0.25">
      <c r="A269" s="58">
        <f t="shared" ref="A269:A311" si="50">A268+1</f>
        <v>17</v>
      </c>
      <c r="B269" s="1" t="s">
        <v>107</v>
      </c>
      <c r="C269" s="47">
        <f>SUM(C271:C273)</f>
        <v>20741.900000000001</v>
      </c>
      <c r="D269" s="47">
        <f>SUM(D271:D273)</f>
        <v>12739.3</v>
      </c>
      <c r="E269" s="47">
        <f t="shared" ref="E269:I269" si="51">SUM(E271:E273)</f>
        <v>0</v>
      </c>
      <c r="F269" s="47">
        <f t="shared" si="51"/>
        <v>8002.6</v>
      </c>
      <c r="G269" s="47">
        <f t="shared" si="51"/>
        <v>0</v>
      </c>
      <c r="H269" s="47">
        <f t="shared" si="51"/>
        <v>0</v>
      </c>
      <c r="I269" s="47">
        <f t="shared" si="51"/>
        <v>0</v>
      </c>
      <c r="J269" s="73">
        <v>0</v>
      </c>
      <c r="K269" s="44"/>
    </row>
    <row r="270" spans="1:12" ht="47.25" x14ac:dyDescent="0.25">
      <c r="A270" s="58">
        <f t="shared" si="50"/>
        <v>18</v>
      </c>
      <c r="B270" s="14" t="s">
        <v>108</v>
      </c>
      <c r="C270" s="36"/>
      <c r="D270" s="36"/>
      <c r="E270" s="36"/>
      <c r="F270" s="36"/>
      <c r="G270" s="36"/>
      <c r="H270" s="36"/>
      <c r="I270" s="36"/>
      <c r="J270" s="36"/>
      <c r="K270" s="44"/>
    </row>
    <row r="271" spans="1:12" ht="15.75" x14ac:dyDescent="0.25">
      <c r="A271" s="58">
        <f t="shared" si="50"/>
        <v>19</v>
      </c>
      <c r="B271" s="56" t="s">
        <v>12</v>
      </c>
      <c r="C271" s="36">
        <f>SUM(D269:K269)</f>
        <v>20741.900000000001</v>
      </c>
      <c r="D271" s="36">
        <v>0</v>
      </c>
      <c r="E271" s="36">
        <v>0</v>
      </c>
      <c r="F271" s="36"/>
      <c r="G271" s="36">
        <v>0</v>
      </c>
      <c r="H271" s="36">
        <v>0</v>
      </c>
      <c r="I271" s="36">
        <v>0</v>
      </c>
      <c r="J271" s="36">
        <v>0</v>
      </c>
      <c r="K271" s="44"/>
    </row>
    <row r="272" spans="1:12" ht="15.75" x14ac:dyDescent="0.25">
      <c r="A272" s="58">
        <f t="shared" si="50"/>
        <v>20</v>
      </c>
      <c r="B272" s="56" t="s">
        <v>13</v>
      </c>
      <c r="C272" s="36">
        <f>SUM(D270:K270)</f>
        <v>0</v>
      </c>
      <c r="D272" s="36">
        <v>12739.3</v>
      </c>
      <c r="E272" s="36">
        <v>0</v>
      </c>
      <c r="F272" s="36">
        <v>8002.6</v>
      </c>
      <c r="G272" s="36">
        <v>0</v>
      </c>
      <c r="H272" s="36">
        <v>0</v>
      </c>
      <c r="I272" s="36">
        <v>0</v>
      </c>
      <c r="J272" s="36">
        <v>0</v>
      </c>
      <c r="K272" s="44"/>
    </row>
    <row r="273" spans="1:14" ht="15.75" x14ac:dyDescent="0.25">
      <c r="A273" s="58">
        <f t="shared" si="50"/>
        <v>21</v>
      </c>
      <c r="B273" s="56" t="s">
        <v>14</v>
      </c>
      <c r="C273" s="36">
        <f>SUM(D271:K271)</f>
        <v>0</v>
      </c>
      <c r="D273" s="36">
        <v>0</v>
      </c>
      <c r="E273" s="36">
        <v>0</v>
      </c>
      <c r="F273" s="36"/>
      <c r="G273" s="36">
        <v>0</v>
      </c>
      <c r="H273" s="36">
        <v>0</v>
      </c>
      <c r="I273" s="36">
        <v>0</v>
      </c>
      <c r="J273" s="36">
        <v>0</v>
      </c>
      <c r="K273" s="44"/>
    </row>
    <row r="274" spans="1:14" ht="15.75" x14ac:dyDescent="0.25">
      <c r="A274" s="58">
        <f t="shared" si="50"/>
        <v>22</v>
      </c>
      <c r="B274" s="1" t="s">
        <v>109</v>
      </c>
      <c r="C274" s="47">
        <f t="shared" ref="C274:I274" si="52">SUM(C276:C278)</f>
        <v>66871.08</v>
      </c>
      <c r="D274" s="47">
        <f t="shared" si="52"/>
        <v>20062</v>
      </c>
      <c r="E274" s="47">
        <f t="shared" si="52"/>
        <v>46809.08</v>
      </c>
      <c r="F274" s="47">
        <f t="shared" si="52"/>
        <v>0</v>
      </c>
      <c r="G274" s="47">
        <f t="shared" si="52"/>
        <v>0</v>
      </c>
      <c r="H274" s="47">
        <f t="shared" si="52"/>
        <v>0</v>
      </c>
      <c r="I274" s="47">
        <f t="shared" si="52"/>
        <v>0</v>
      </c>
      <c r="J274" s="73">
        <v>0</v>
      </c>
      <c r="K274" s="44"/>
      <c r="L274" s="27">
        <f>SUM(L278:L283)</f>
        <v>61179.747999999992</v>
      </c>
      <c r="M274" s="27">
        <f>SUM(M278:M283)</f>
        <v>26219.892</v>
      </c>
      <c r="N274" s="28">
        <f>SUM(L274:M274)+D274</f>
        <v>107461.63999999998</v>
      </c>
    </row>
    <row r="275" spans="1:14" ht="78.75" x14ac:dyDescent="0.25">
      <c r="A275" s="58">
        <f t="shared" si="50"/>
        <v>23</v>
      </c>
      <c r="B275" s="14" t="s">
        <v>110</v>
      </c>
      <c r="C275" s="36"/>
      <c r="D275" s="36"/>
      <c r="E275" s="36"/>
      <c r="F275" s="36"/>
      <c r="G275" s="36"/>
      <c r="H275" s="36"/>
      <c r="I275" s="36"/>
      <c r="J275" s="36"/>
      <c r="K275" s="44"/>
    </row>
    <row r="276" spans="1:14" ht="15.75" x14ac:dyDescent="0.25">
      <c r="A276" s="58">
        <f t="shared" si="50"/>
        <v>24</v>
      </c>
      <c r="B276" s="56" t="s">
        <v>12</v>
      </c>
      <c r="C276" s="36">
        <f>SUM(D274:K274)</f>
        <v>66871.08</v>
      </c>
      <c r="D276" s="36">
        <v>0</v>
      </c>
      <c r="E276" s="36">
        <v>0</v>
      </c>
      <c r="F276" s="36">
        <v>0</v>
      </c>
      <c r="G276" s="36">
        <v>0</v>
      </c>
      <c r="H276" s="36">
        <v>0</v>
      </c>
      <c r="I276" s="36">
        <v>0</v>
      </c>
      <c r="J276" s="36">
        <v>0</v>
      </c>
      <c r="K276" s="44"/>
    </row>
    <row r="277" spans="1:14" ht="15.75" x14ac:dyDescent="0.25">
      <c r="A277" s="58">
        <f t="shared" si="50"/>
        <v>25</v>
      </c>
      <c r="B277" s="56" t="s">
        <v>13</v>
      </c>
      <c r="C277" s="36">
        <f>SUM(D275:K275)</f>
        <v>0</v>
      </c>
      <c r="D277" s="36">
        <f>16500+3562</f>
        <v>20062</v>
      </c>
      <c r="E277" s="36">
        <v>0</v>
      </c>
      <c r="F277" s="36">
        <v>0</v>
      </c>
      <c r="G277" s="36">
        <v>0</v>
      </c>
      <c r="H277" s="36">
        <v>0</v>
      </c>
      <c r="I277" s="36">
        <v>0</v>
      </c>
      <c r="J277" s="36">
        <v>0</v>
      </c>
      <c r="K277" s="44"/>
    </row>
    <row r="278" spans="1:14" ht="15.75" x14ac:dyDescent="0.25">
      <c r="A278" s="58">
        <f t="shared" si="50"/>
        <v>26</v>
      </c>
      <c r="B278" s="56" t="s">
        <v>14</v>
      </c>
      <c r="C278" s="36">
        <f>SUM(D276:K276)</f>
        <v>0</v>
      </c>
      <c r="D278" s="36">
        <v>0</v>
      </c>
      <c r="E278" s="36">
        <f>50371.08-3562</f>
        <v>46809.08</v>
      </c>
      <c r="F278" s="36">
        <v>0</v>
      </c>
      <c r="G278" s="36">
        <v>0</v>
      </c>
      <c r="H278" s="36">
        <v>0</v>
      </c>
      <c r="I278" s="36">
        <v>0</v>
      </c>
      <c r="J278" s="36">
        <v>0</v>
      </c>
      <c r="K278" s="44"/>
      <c r="L278">
        <f>E278*0.7</f>
        <v>32766.356</v>
      </c>
      <c r="M278">
        <f>E278*0.3</f>
        <v>14042.724</v>
      </c>
      <c r="N278">
        <f>SUM(L278:M278)</f>
        <v>46809.08</v>
      </c>
    </row>
    <row r="279" spans="1:14" ht="15.75" x14ac:dyDescent="0.25">
      <c r="A279" s="58">
        <f t="shared" si="50"/>
        <v>27</v>
      </c>
      <c r="B279" s="1" t="s">
        <v>111</v>
      </c>
      <c r="C279" s="47">
        <f t="shared" ref="C279:I279" si="53">SUM(C281:C283)</f>
        <v>40590.559999999998</v>
      </c>
      <c r="D279" s="47">
        <f t="shared" si="53"/>
        <v>0</v>
      </c>
      <c r="E279" s="47">
        <f t="shared" si="53"/>
        <v>0</v>
      </c>
      <c r="F279" s="47">
        <f t="shared" si="53"/>
        <v>40590.559999999998</v>
      </c>
      <c r="G279" s="47">
        <f t="shared" si="53"/>
        <v>0</v>
      </c>
      <c r="H279" s="47">
        <f t="shared" si="53"/>
        <v>0</v>
      </c>
      <c r="I279" s="47">
        <f t="shared" si="53"/>
        <v>0</v>
      </c>
      <c r="J279" s="73">
        <v>0</v>
      </c>
      <c r="K279" s="44"/>
    </row>
    <row r="280" spans="1:14" ht="78.75" x14ac:dyDescent="0.25">
      <c r="A280" s="58">
        <f t="shared" si="50"/>
        <v>28</v>
      </c>
      <c r="B280" s="14" t="s">
        <v>112</v>
      </c>
      <c r="C280" s="36"/>
      <c r="D280" s="36"/>
      <c r="E280" s="36"/>
      <c r="F280" s="36"/>
      <c r="G280" s="36"/>
      <c r="H280" s="36"/>
      <c r="I280" s="36"/>
      <c r="J280" s="36"/>
      <c r="K280" s="44"/>
    </row>
    <row r="281" spans="1:14" ht="15.75" x14ac:dyDescent="0.25">
      <c r="A281" s="58">
        <f t="shared" si="50"/>
        <v>29</v>
      </c>
      <c r="B281" s="56" t="s">
        <v>12</v>
      </c>
      <c r="C281" s="36">
        <f>SUM(D279:K279)</f>
        <v>40590.559999999998</v>
      </c>
      <c r="D281" s="36">
        <v>0</v>
      </c>
      <c r="E281" s="36">
        <v>0</v>
      </c>
      <c r="F281" s="36">
        <v>0</v>
      </c>
      <c r="G281" s="36">
        <v>0</v>
      </c>
      <c r="H281" s="36">
        <v>0</v>
      </c>
      <c r="I281" s="36">
        <v>0</v>
      </c>
      <c r="J281" s="36">
        <v>0</v>
      </c>
      <c r="K281" s="44"/>
    </row>
    <row r="282" spans="1:14" ht="15.75" x14ac:dyDescent="0.25">
      <c r="A282" s="58">
        <f t="shared" si="50"/>
        <v>30</v>
      </c>
      <c r="B282" s="56" t="s">
        <v>13</v>
      </c>
      <c r="C282" s="36">
        <f>SUM(D280:K280)</f>
        <v>0</v>
      </c>
      <c r="D282" s="36">
        <v>0</v>
      </c>
      <c r="E282" s="36">
        <v>0</v>
      </c>
      <c r="F282" s="36">
        <v>0</v>
      </c>
      <c r="G282" s="36">
        <v>0</v>
      </c>
      <c r="H282" s="36">
        <v>0</v>
      </c>
      <c r="I282" s="36">
        <v>0</v>
      </c>
      <c r="J282" s="36">
        <v>0</v>
      </c>
      <c r="K282" s="44"/>
    </row>
    <row r="283" spans="1:14" ht="15.75" x14ac:dyDescent="0.25">
      <c r="A283" s="58">
        <f t="shared" si="50"/>
        <v>31</v>
      </c>
      <c r="B283" s="56" t="s">
        <v>14</v>
      </c>
      <c r="C283" s="36">
        <f>SUM(D281:K281)</f>
        <v>0</v>
      </c>
      <c r="D283" s="36">
        <v>0</v>
      </c>
      <c r="E283" s="36">
        <v>0</v>
      </c>
      <c r="F283" s="36">
        <v>40590.559999999998</v>
      </c>
      <c r="G283" s="36">
        <v>0</v>
      </c>
      <c r="H283" s="36">
        <v>0</v>
      </c>
      <c r="I283" s="36">
        <v>0</v>
      </c>
      <c r="J283" s="36">
        <v>0</v>
      </c>
      <c r="K283" s="44"/>
      <c r="L283">
        <f>F283*0.7</f>
        <v>28413.391999999996</v>
      </c>
      <c r="M283">
        <f>F283*0.3</f>
        <v>12177.168</v>
      </c>
      <c r="N283">
        <f>SUM(L283:M283)</f>
        <v>40590.559999999998</v>
      </c>
    </row>
    <row r="284" spans="1:14" ht="15.75" x14ac:dyDescent="0.25">
      <c r="A284" s="58">
        <f t="shared" si="50"/>
        <v>32</v>
      </c>
      <c r="B284" s="1" t="s">
        <v>113</v>
      </c>
      <c r="C284" s="47">
        <f t="shared" ref="C284:I284" si="54">SUM(C286:C288)</f>
        <v>3205.86</v>
      </c>
      <c r="D284" s="47">
        <f t="shared" si="54"/>
        <v>0</v>
      </c>
      <c r="E284" s="47">
        <f t="shared" si="54"/>
        <v>0</v>
      </c>
      <c r="F284" s="47">
        <f t="shared" si="54"/>
        <v>0</v>
      </c>
      <c r="G284" s="47">
        <f t="shared" si="54"/>
        <v>3205.86</v>
      </c>
      <c r="H284" s="47">
        <f t="shared" si="54"/>
        <v>0</v>
      </c>
      <c r="I284" s="47">
        <f t="shared" si="54"/>
        <v>0</v>
      </c>
      <c r="J284" s="73">
        <v>0</v>
      </c>
      <c r="K284" s="44"/>
    </row>
    <row r="285" spans="1:14" ht="78.75" x14ac:dyDescent="0.25">
      <c r="A285" s="58">
        <f t="shared" si="50"/>
        <v>33</v>
      </c>
      <c r="B285" s="14" t="s">
        <v>114</v>
      </c>
      <c r="C285" s="36"/>
      <c r="D285" s="36"/>
      <c r="E285" s="36"/>
      <c r="F285" s="36"/>
      <c r="G285" s="36"/>
      <c r="H285" s="36"/>
      <c r="I285" s="36"/>
      <c r="J285" s="36"/>
      <c r="K285" s="44"/>
    </row>
    <row r="286" spans="1:14" ht="15.75" x14ac:dyDescent="0.25">
      <c r="A286" s="58">
        <f t="shared" si="50"/>
        <v>34</v>
      </c>
      <c r="B286" s="56" t="s">
        <v>12</v>
      </c>
      <c r="C286" s="36">
        <f>SUM(D284:K284)</f>
        <v>3205.86</v>
      </c>
      <c r="D286" s="36">
        <v>0</v>
      </c>
      <c r="E286" s="36">
        <v>0</v>
      </c>
      <c r="F286" s="36">
        <v>0</v>
      </c>
      <c r="G286" s="36">
        <v>0</v>
      </c>
      <c r="H286" s="36">
        <v>0</v>
      </c>
      <c r="I286" s="36">
        <v>0</v>
      </c>
      <c r="J286" s="36">
        <v>0</v>
      </c>
      <c r="K286" s="44"/>
    </row>
    <row r="287" spans="1:14" ht="15.75" x14ac:dyDescent="0.25">
      <c r="A287" s="58">
        <f t="shared" si="50"/>
        <v>35</v>
      </c>
      <c r="B287" s="56" t="s">
        <v>13</v>
      </c>
      <c r="C287" s="36">
        <f>SUM(D285:K285)</f>
        <v>0</v>
      </c>
      <c r="D287" s="36">
        <v>0</v>
      </c>
      <c r="E287" s="36">
        <v>0</v>
      </c>
      <c r="F287" s="36">
        <v>0</v>
      </c>
      <c r="G287" s="36">
        <v>0</v>
      </c>
      <c r="H287" s="36">
        <v>0</v>
      </c>
      <c r="I287" s="36">
        <v>0</v>
      </c>
      <c r="J287" s="36">
        <v>0</v>
      </c>
      <c r="K287" s="44"/>
    </row>
    <row r="288" spans="1:14" ht="15.75" x14ac:dyDescent="0.25">
      <c r="A288" s="58">
        <f t="shared" si="50"/>
        <v>36</v>
      </c>
      <c r="B288" s="56" t="s">
        <v>14</v>
      </c>
      <c r="C288" s="36">
        <f>SUM(D286:K286)</f>
        <v>0</v>
      </c>
      <c r="D288" s="36">
        <v>0</v>
      </c>
      <c r="E288" s="36">
        <v>0</v>
      </c>
      <c r="F288" s="36">
        <v>0</v>
      </c>
      <c r="G288" s="36">
        <v>3205.86</v>
      </c>
      <c r="H288" s="36">
        <v>0</v>
      </c>
      <c r="I288" s="36">
        <v>0</v>
      </c>
      <c r="J288" s="36">
        <v>0</v>
      </c>
      <c r="K288" s="44"/>
      <c r="L288">
        <f>G288*0.7</f>
        <v>2244.1019999999999</v>
      </c>
      <c r="M288">
        <f>G288*0.3</f>
        <v>961.75800000000004</v>
      </c>
      <c r="N288">
        <f>SUM(L288:M288)</f>
        <v>3205.8599999999997</v>
      </c>
    </row>
    <row r="289" spans="1:14" ht="15.75" x14ac:dyDescent="0.25">
      <c r="A289" s="58">
        <f t="shared" si="50"/>
        <v>37</v>
      </c>
      <c r="B289" s="1" t="s">
        <v>115</v>
      </c>
      <c r="C289" s="47">
        <f t="shared" ref="C289:I289" si="55">SUM(C291:C293)</f>
        <v>8465.35</v>
      </c>
      <c r="D289" s="47">
        <f t="shared" si="55"/>
        <v>0</v>
      </c>
      <c r="E289" s="47">
        <f t="shared" si="55"/>
        <v>0</v>
      </c>
      <c r="F289" s="47">
        <f t="shared" si="55"/>
        <v>0</v>
      </c>
      <c r="G289" s="47">
        <f t="shared" si="55"/>
        <v>8465.35</v>
      </c>
      <c r="H289" s="47">
        <f t="shared" si="55"/>
        <v>0</v>
      </c>
      <c r="I289" s="47">
        <f t="shared" si="55"/>
        <v>0</v>
      </c>
      <c r="J289" s="73">
        <v>0</v>
      </c>
      <c r="K289" s="44"/>
    </row>
    <row r="290" spans="1:14" ht="78.75" x14ac:dyDescent="0.25">
      <c r="A290" s="58">
        <f t="shared" si="50"/>
        <v>38</v>
      </c>
      <c r="B290" s="14" t="s">
        <v>116</v>
      </c>
      <c r="C290" s="36"/>
      <c r="D290" s="36"/>
      <c r="E290" s="36"/>
      <c r="F290" s="36"/>
      <c r="G290" s="36"/>
      <c r="H290" s="36"/>
      <c r="I290" s="36"/>
      <c r="J290" s="36"/>
      <c r="K290" s="44"/>
    </row>
    <row r="291" spans="1:14" ht="15.75" x14ac:dyDescent="0.25">
      <c r="A291" s="58">
        <f t="shared" si="50"/>
        <v>39</v>
      </c>
      <c r="B291" s="56" t="s">
        <v>12</v>
      </c>
      <c r="C291" s="36">
        <f>SUM(D289:K289)</f>
        <v>8465.35</v>
      </c>
      <c r="D291" s="36">
        <v>0</v>
      </c>
      <c r="E291" s="36">
        <v>0</v>
      </c>
      <c r="F291" s="36">
        <v>0</v>
      </c>
      <c r="G291" s="36">
        <v>0</v>
      </c>
      <c r="H291" s="36">
        <v>0</v>
      </c>
      <c r="I291" s="36">
        <v>0</v>
      </c>
      <c r="J291" s="73">
        <v>0</v>
      </c>
      <c r="K291" s="44"/>
    </row>
    <row r="292" spans="1:14" ht="15.75" x14ac:dyDescent="0.25">
      <c r="A292" s="58">
        <f t="shared" si="50"/>
        <v>40</v>
      </c>
      <c r="B292" s="56" t="s">
        <v>13</v>
      </c>
      <c r="C292" s="36">
        <f>SUM(D290:K290)</f>
        <v>0</v>
      </c>
      <c r="D292" s="36">
        <v>0</v>
      </c>
      <c r="E292" s="36">
        <v>0</v>
      </c>
      <c r="F292" s="36">
        <v>0</v>
      </c>
      <c r="G292" s="36">
        <v>0</v>
      </c>
      <c r="H292" s="36">
        <v>0</v>
      </c>
      <c r="I292" s="36">
        <v>0</v>
      </c>
      <c r="J292" s="73">
        <v>0</v>
      </c>
      <c r="K292" s="44"/>
    </row>
    <row r="293" spans="1:14" ht="15.75" x14ac:dyDescent="0.25">
      <c r="A293" s="58">
        <f t="shared" si="50"/>
        <v>41</v>
      </c>
      <c r="B293" s="56" t="s">
        <v>14</v>
      </c>
      <c r="C293" s="36">
        <f>SUM(D291:K291)</f>
        <v>0</v>
      </c>
      <c r="D293" s="36">
        <v>0</v>
      </c>
      <c r="E293" s="36">
        <v>0</v>
      </c>
      <c r="F293" s="36">
        <v>0</v>
      </c>
      <c r="G293" s="36">
        <v>8465.35</v>
      </c>
      <c r="H293" s="36">
        <v>0</v>
      </c>
      <c r="I293" s="36">
        <v>0</v>
      </c>
      <c r="J293" s="73">
        <v>0</v>
      </c>
      <c r="K293" s="44"/>
      <c r="L293">
        <f>G293*0.7</f>
        <v>5925.7449999999999</v>
      </c>
      <c r="M293">
        <f>G293*0.3</f>
        <v>2539.605</v>
      </c>
      <c r="N293">
        <f>SUM(L293:M293)</f>
        <v>8465.35</v>
      </c>
    </row>
    <row r="294" spans="1:14" ht="15.75" x14ac:dyDescent="0.25">
      <c r="A294" s="58">
        <f t="shared" si="50"/>
        <v>42</v>
      </c>
      <c r="B294" s="1" t="s">
        <v>117</v>
      </c>
      <c r="C294" s="47">
        <f t="shared" ref="C294:I294" si="56">SUM(C296:C298)</f>
        <v>78563.06</v>
      </c>
      <c r="D294" s="47">
        <f t="shared" si="56"/>
        <v>0</v>
      </c>
      <c r="E294" s="47">
        <f t="shared" si="56"/>
        <v>0</v>
      </c>
      <c r="F294" s="47">
        <f t="shared" si="56"/>
        <v>0</v>
      </c>
      <c r="G294" s="47">
        <f t="shared" si="56"/>
        <v>0</v>
      </c>
      <c r="H294" s="47">
        <f t="shared" si="56"/>
        <v>78563.06</v>
      </c>
      <c r="I294" s="47">
        <f t="shared" si="56"/>
        <v>0</v>
      </c>
      <c r="J294" s="73">
        <v>0</v>
      </c>
      <c r="K294" s="44"/>
    </row>
    <row r="295" spans="1:14" ht="78.75" x14ac:dyDescent="0.25">
      <c r="A295" s="58">
        <f t="shared" si="50"/>
        <v>43</v>
      </c>
      <c r="B295" s="14" t="s">
        <v>118</v>
      </c>
      <c r="C295" s="36"/>
      <c r="D295" s="36"/>
      <c r="E295" s="36"/>
      <c r="F295" s="36"/>
      <c r="G295" s="36"/>
      <c r="H295" s="36"/>
      <c r="I295" s="36"/>
      <c r="J295" s="36"/>
      <c r="K295" s="44"/>
      <c r="L295">
        <f>SUM(L288:L293)</f>
        <v>8169.8469999999998</v>
      </c>
      <c r="M295">
        <f>SUM(M288:M293)</f>
        <v>3501.3630000000003</v>
      </c>
      <c r="N295">
        <f>SUM(L295:M295)</f>
        <v>11671.21</v>
      </c>
    </row>
    <row r="296" spans="1:14" ht="15.75" x14ac:dyDescent="0.25">
      <c r="A296" s="58">
        <f t="shared" si="50"/>
        <v>44</v>
      </c>
      <c r="B296" s="56" t="s">
        <v>12</v>
      </c>
      <c r="C296" s="36">
        <f>SUM(D294:K294)</f>
        <v>78563.06</v>
      </c>
      <c r="D296" s="36">
        <v>0</v>
      </c>
      <c r="E296" s="36">
        <v>0</v>
      </c>
      <c r="F296" s="36">
        <v>0</v>
      </c>
      <c r="G296" s="36">
        <v>0</v>
      </c>
      <c r="H296" s="36">
        <v>0</v>
      </c>
      <c r="I296" s="36">
        <v>0</v>
      </c>
      <c r="J296" s="73">
        <v>0</v>
      </c>
      <c r="K296" s="44"/>
    </row>
    <row r="297" spans="1:14" ht="15.75" x14ac:dyDescent="0.25">
      <c r="A297" s="58">
        <f t="shared" si="50"/>
        <v>45</v>
      </c>
      <c r="B297" s="56" t="s">
        <v>13</v>
      </c>
      <c r="C297" s="36">
        <f>SUM(D295:K295)</f>
        <v>0</v>
      </c>
      <c r="D297" s="36">
        <v>0</v>
      </c>
      <c r="E297" s="36">
        <v>0</v>
      </c>
      <c r="F297" s="36">
        <v>0</v>
      </c>
      <c r="G297" s="36">
        <v>0</v>
      </c>
      <c r="H297" s="36">
        <v>0</v>
      </c>
      <c r="I297" s="36">
        <v>0</v>
      </c>
      <c r="J297" s="73">
        <v>0</v>
      </c>
      <c r="K297" s="44"/>
    </row>
    <row r="298" spans="1:14" ht="15.75" x14ac:dyDescent="0.25">
      <c r="A298" s="58">
        <f t="shared" si="50"/>
        <v>46</v>
      </c>
      <c r="B298" s="56" t="s">
        <v>14</v>
      </c>
      <c r="C298" s="36">
        <f>SUM(D296:K296)</f>
        <v>0</v>
      </c>
      <c r="D298" s="36">
        <v>0</v>
      </c>
      <c r="E298" s="36">
        <v>0</v>
      </c>
      <c r="F298" s="36">
        <v>0</v>
      </c>
      <c r="G298" s="36">
        <v>0</v>
      </c>
      <c r="H298" s="36">
        <v>78563.06</v>
      </c>
      <c r="I298" s="36">
        <v>0</v>
      </c>
      <c r="J298" s="73">
        <v>0</v>
      </c>
      <c r="K298" s="44"/>
    </row>
    <row r="299" spans="1:14" ht="15.75" x14ac:dyDescent="0.25">
      <c r="A299" s="58">
        <f t="shared" si="50"/>
        <v>47</v>
      </c>
      <c r="B299" s="1" t="s">
        <v>119</v>
      </c>
      <c r="C299" s="47">
        <f t="shared" ref="C299:I299" si="57">SUM(C301:C303)</f>
        <v>50000</v>
      </c>
      <c r="D299" s="47">
        <f t="shared" si="57"/>
        <v>0</v>
      </c>
      <c r="E299" s="47">
        <f t="shared" si="57"/>
        <v>0</v>
      </c>
      <c r="F299" s="47">
        <f t="shared" si="57"/>
        <v>50000</v>
      </c>
      <c r="G299" s="47">
        <f t="shared" si="57"/>
        <v>0</v>
      </c>
      <c r="H299" s="47">
        <f t="shared" si="57"/>
        <v>0</v>
      </c>
      <c r="I299" s="47">
        <f t="shared" si="57"/>
        <v>0</v>
      </c>
      <c r="J299" s="73">
        <v>0</v>
      </c>
      <c r="K299" s="44"/>
      <c r="N299" s="28">
        <f>N278+D274+N283+N295</f>
        <v>119132.85</v>
      </c>
    </row>
    <row r="300" spans="1:14" ht="31.5" x14ac:dyDescent="0.25">
      <c r="A300" s="58">
        <f t="shared" si="50"/>
        <v>48</v>
      </c>
      <c r="B300" s="14" t="s">
        <v>120</v>
      </c>
      <c r="C300" s="36"/>
      <c r="D300" s="36"/>
      <c r="E300" s="36"/>
      <c r="F300" s="36"/>
      <c r="G300" s="36"/>
      <c r="H300" s="36"/>
      <c r="I300" s="36"/>
      <c r="J300" s="36"/>
      <c r="K300" s="44"/>
    </row>
    <row r="301" spans="1:14" ht="15.75" x14ac:dyDescent="0.25">
      <c r="A301" s="58">
        <f t="shared" si="50"/>
        <v>49</v>
      </c>
      <c r="B301" s="56" t="s">
        <v>12</v>
      </c>
      <c r="C301" s="36">
        <f>SUM(D299:K299)</f>
        <v>50000</v>
      </c>
      <c r="D301" s="36">
        <v>0</v>
      </c>
      <c r="E301" s="36">
        <v>0</v>
      </c>
      <c r="F301" s="36">
        <v>0</v>
      </c>
      <c r="G301" s="36">
        <v>0</v>
      </c>
      <c r="H301" s="36">
        <v>0</v>
      </c>
      <c r="I301" s="36">
        <v>0</v>
      </c>
      <c r="J301" s="73">
        <v>0</v>
      </c>
      <c r="K301" s="44"/>
    </row>
    <row r="302" spans="1:14" ht="15.75" x14ac:dyDescent="0.25">
      <c r="A302" s="58">
        <f t="shared" si="50"/>
        <v>50</v>
      </c>
      <c r="B302" s="56" t="s">
        <v>13</v>
      </c>
      <c r="C302" s="36">
        <f>SUM(D300:K300)</f>
        <v>0</v>
      </c>
      <c r="D302" s="36">
        <v>0</v>
      </c>
      <c r="E302" s="36">
        <v>0</v>
      </c>
      <c r="F302" s="36">
        <v>0</v>
      </c>
      <c r="G302" s="36">
        <v>0</v>
      </c>
      <c r="H302" s="36">
        <v>0</v>
      </c>
      <c r="I302" s="36">
        <v>0</v>
      </c>
      <c r="J302" s="73">
        <v>0</v>
      </c>
      <c r="K302" s="44"/>
    </row>
    <row r="303" spans="1:14" ht="15.75" x14ac:dyDescent="0.25">
      <c r="A303" s="58">
        <f t="shared" si="50"/>
        <v>51</v>
      </c>
      <c r="B303" s="56" t="s">
        <v>14</v>
      </c>
      <c r="C303" s="36">
        <f>SUM(D301:K301)</f>
        <v>0</v>
      </c>
      <c r="D303" s="36">
        <v>0</v>
      </c>
      <c r="E303" s="36">
        <v>0</v>
      </c>
      <c r="F303" s="36">
        <v>50000</v>
      </c>
      <c r="G303" s="36">
        <v>0</v>
      </c>
      <c r="H303" s="36">
        <v>0</v>
      </c>
      <c r="I303" s="36">
        <v>0</v>
      </c>
      <c r="J303" s="73">
        <v>0</v>
      </c>
      <c r="K303" s="44"/>
    </row>
    <row r="304" spans="1:14" ht="15.75" x14ac:dyDescent="0.25">
      <c r="A304" s="58">
        <f t="shared" si="50"/>
        <v>52</v>
      </c>
      <c r="B304" s="1" t="s">
        <v>121</v>
      </c>
      <c r="C304" s="47">
        <f t="shared" ref="C304:I304" si="58">SUM(C306:C308)</f>
        <v>30000</v>
      </c>
      <c r="D304" s="47">
        <f t="shared" si="58"/>
        <v>0</v>
      </c>
      <c r="E304" s="47">
        <f t="shared" si="58"/>
        <v>0</v>
      </c>
      <c r="F304" s="47">
        <f t="shared" si="58"/>
        <v>0</v>
      </c>
      <c r="G304" s="47">
        <f t="shared" si="58"/>
        <v>30000</v>
      </c>
      <c r="H304" s="47">
        <f t="shared" si="58"/>
        <v>0</v>
      </c>
      <c r="I304" s="47">
        <f t="shared" si="58"/>
        <v>0</v>
      </c>
      <c r="J304" s="73">
        <v>0</v>
      </c>
      <c r="K304" s="44"/>
    </row>
    <row r="305" spans="1:11" ht="47.25" x14ac:dyDescent="0.25">
      <c r="A305" s="58">
        <f t="shared" si="50"/>
        <v>53</v>
      </c>
      <c r="B305" s="14" t="s">
        <v>122</v>
      </c>
      <c r="C305" s="36"/>
      <c r="D305" s="36"/>
      <c r="E305" s="36"/>
      <c r="F305" s="36"/>
      <c r="G305" s="36"/>
      <c r="H305" s="36"/>
      <c r="I305" s="36"/>
      <c r="J305" s="36"/>
      <c r="K305" s="44"/>
    </row>
    <row r="306" spans="1:11" ht="15.75" x14ac:dyDescent="0.25">
      <c r="A306" s="58">
        <f t="shared" si="50"/>
        <v>54</v>
      </c>
      <c r="B306" s="56" t="s">
        <v>12</v>
      </c>
      <c r="C306" s="36">
        <f>SUM(D304:K304)</f>
        <v>30000</v>
      </c>
      <c r="D306" s="36">
        <v>0</v>
      </c>
      <c r="E306" s="36">
        <v>0</v>
      </c>
      <c r="F306" s="36">
        <v>0</v>
      </c>
      <c r="G306" s="36">
        <v>0</v>
      </c>
      <c r="H306" s="36">
        <v>0</v>
      </c>
      <c r="I306" s="36">
        <v>0</v>
      </c>
      <c r="J306" s="73">
        <v>0</v>
      </c>
      <c r="K306" s="44"/>
    </row>
    <row r="307" spans="1:11" ht="15.75" x14ac:dyDescent="0.25">
      <c r="A307" s="58">
        <f t="shared" si="50"/>
        <v>55</v>
      </c>
      <c r="B307" s="56" t="s">
        <v>13</v>
      </c>
      <c r="C307" s="36">
        <f>SUM(D305:K305)</f>
        <v>0</v>
      </c>
      <c r="D307" s="36">
        <v>0</v>
      </c>
      <c r="E307" s="36">
        <v>0</v>
      </c>
      <c r="F307" s="36">
        <v>0</v>
      </c>
      <c r="G307" s="36">
        <v>0</v>
      </c>
      <c r="H307" s="36">
        <v>0</v>
      </c>
      <c r="I307" s="36">
        <v>0</v>
      </c>
      <c r="J307" s="73">
        <v>0</v>
      </c>
      <c r="K307" s="44"/>
    </row>
    <row r="308" spans="1:11" ht="15.75" x14ac:dyDescent="0.25">
      <c r="A308" s="58">
        <f t="shared" si="50"/>
        <v>56</v>
      </c>
      <c r="B308" s="56" t="s">
        <v>14</v>
      </c>
      <c r="C308" s="36">
        <f>SUM(D306:K306)</f>
        <v>0</v>
      </c>
      <c r="D308" s="36">
        <v>0</v>
      </c>
      <c r="E308" s="36">
        <v>0</v>
      </c>
      <c r="F308" s="36">
        <v>0</v>
      </c>
      <c r="G308" s="36">
        <v>30000</v>
      </c>
      <c r="H308" s="36">
        <v>0</v>
      </c>
      <c r="I308" s="36">
        <v>0</v>
      </c>
      <c r="J308" s="73">
        <v>0</v>
      </c>
      <c r="K308" s="44"/>
    </row>
    <row r="309" spans="1:11" ht="15.75" x14ac:dyDescent="0.25">
      <c r="A309" s="58">
        <f t="shared" si="50"/>
        <v>57</v>
      </c>
      <c r="B309" s="1" t="s">
        <v>123</v>
      </c>
      <c r="C309" s="47">
        <f t="shared" ref="C309:I309" si="59">SUM(C311:C313)</f>
        <v>0</v>
      </c>
      <c r="D309" s="47">
        <f t="shared" si="59"/>
        <v>0</v>
      </c>
      <c r="E309" s="47">
        <f t="shared" si="59"/>
        <v>0</v>
      </c>
      <c r="F309" s="47">
        <f t="shared" si="59"/>
        <v>0</v>
      </c>
      <c r="G309" s="47">
        <f t="shared" si="59"/>
        <v>0</v>
      </c>
      <c r="H309" s="47">
        <f t="shared" si="59"/>
        <v>0</v>
      </c>
      <c r="I309" s="47">
        <f t="shared" si="59"/>
        <v>0</v>
      </c>
      <c r="J309" s="73">
        <v>0</v>
      </c>
      <c r="K309" s="44"/>
    </row>
    <row r="310" spans="1:11" ht="31.5" x14ac:dyDescent="0.25">
      <c r="A310" s="59">
        <f t="shared" si="50"/>
        <v>58</v>
      </c>
      <c r="B310" s="2" t="s">
        <v>124</v>
      </c>
      <c r="C310" s="36"/>
      <c r="D310" s="36"/>
      <c r="E310" s="36"/>
      <c r="F310" s="36"/>
      <c r="G310" s="36"/>
      <c r="H310" s="36"/>
      <c r="I310" s="36"/>
      <c r="J310" s="36"/>
      <c r="K310" s="44"/>
    </row>
    <row r="311" spans="1:11" ht="15.75" x14ac:dyDescent="0.25">
      <c r="A311" s="59">
        <f t="shared" si="50"/>
        <v>59</v>
      </c>
      <c r="B311" s="56" t="s">
        <v>12</v>
      </c>
      <c r="C311" s="36">
        <f>SUM(D309:K309)</f>
        <v>0</v>
      </c>
      <c r="D311" s="36">
        <v>0</v>
      </c>
      <c r="E311" s="36">
        <v>0</v>
      </c>
      <c r="F311" s="36">
        <v>0</v>
      </c>
      <c r="G311" s="36">
        <v>0</v>
      </c>
      <c r="H311" s="36">
        <v>0</v>
      </c>
      <c r="I311" s="36">
        <v>0</v>
      </c>
      <c r="J311" s="73">
        <v>0</v>
      </c>
      <c r="K311" s="44"/>
    </row>
    <row r="312" spans="1:11" ht="15.75" x14ac:dyDescent="0.25">
      <c r="A312" s="59">
        <v>60</v>
      </c>
      <c r="B312" s="56" t="s">
        <v>13</v>
      </c>
      <c r="C312" s="36">
        <f>SUM(D310:K310)</f>
        <v>0</v>
      </c>
      <c r="D312" s="36">
        <v>0</v>
      </c>
      <c r="E312" s="36">
        <v>0</v>
      </c>
      <c r="F312" s="36">
        <v>0</v>
      </c>
      <c r="G312" s="36">
        <v>0</v>
      </c>
      <c r="H312" s="36">
        <v>0</v>
      </c>
      <c r="I312" s="36">
        <v>0</v>
      </c>
      <c r="J312" s="73">
        <v>0</v>
      </c>
      <c r="K312" s="44"/>
    </row>
    <row r="313" spans="1:11" ht="15.75" x14ac:dyDescent="0.25">
      <c r="A313" s="59">
        <v>61</v>
      </c>
      <c r="B313" s="56" t="s">
        <v>14</v>
      </c>
      <c r="C313" s="36">
        <f>SUM(D311:K311)</f>
        <v>0</v>
      </c>
      <c r="D313" s="36">
        <v>0</v>
      </c>
      <c r="E313" s="36">
        <v>0</v>
      </c>
      <c r="F313" s="36">
        <v>0</v>
      </c>
      <c r="G313" s="36">
        <v>0</v>
      </c>
      <c r="H313" s="36">
        <v>0</v>
      </c>
      <c r="I313" s="36">
        <v>0</v>
      </c>
      <c r="J313" s="73">
        <v>0</v>
      </c>
      <c r="K313" s="44"/>
    </row>
    <row r="314" spans="1:11" s="35" customFormat="1" ht="15.75" x14ac:dyDescent="0.25">
      <c r="A314" s="54"/>
      <c r="B314" s="54" t="s">
        <v>127</v>
      </c>
      <c r="C314" s="47">
        <f ca="1">SUM(C316:C317)</f>
        <v>0</v>
      </c>
      <c r="D314" s="47">
        <f t="shared" ref="D314:I314" si="60">SUM(D316:D317)</f>
        <v>0</v>
      </c>
      <c r="E314" s="47">
        <f t="shared" si="60"/>
        <v>0</v>
      </c>
      <c r="F314" s="47">
        <f t="shared" si="60"/>
        <v>0</v>
      </c>
      <c r="G314" s="47">
        <f t="shared" si="60"/>
        <v>0</v>
      </c>
      <c r="H314" s="47">
        <f t="shared" si="60"/>
        <v>0</v>
      </c>
      <c r="I314" s="47">
        <f t="shared" si="60"/>
        <v>0</v>
      </c>
      <c r="J314" s="73">
        <v>0</v>
      </c>
      <c r="K314" s="54"/>
    </row>
    <row r="315" spans="1:11" ht="15.75" x14ac:dyDescent="0.25">
      <c r="A315" s="56"/>
      <c r="B315" s="56" t="s">
        <v>12</v>
      </c>
      <c r="C315" s="36">
        <f ca="1">SUM(C315:C317)</f>
        <v>0</v>
      </c>
      <c r="D315" s="36">
        <v>502</v>
      </c>
      <c r="E315" s="36">
        <v>0</v>
      </c>
      <c r="F315" s="36">
        <v>0</v>
      </c>
      <c r="G315" s="36">
        <v>0</v>
      </c>
      <c r="H315" s="36">
        <v>0</v>
      </c>
      <c r="I315" s="36">
        <v>0</v>
      </c>
      <c r="J315" s="73">
        <v>0</v>
      </c>
      <c r="K315" s="56"/>
    </row>
    <row r="316" spans="1:11" ht="15.75" x14ac:dyDescent="0.25">
      <c r="A316" s="56"/>
      <c r="B316" s="56" t="s">
        <v>13</v>
      </c>
      <c r="C316" s="36">
        <f ca="1">SUM(C316:C317)</f>
        <v>0</v>
      </c>
      <c r="D316" s="36">
        <v>0</v>
      </c>
      <c r="E316" s="36">
        <v>0</v>
      </c>
      <c r="F316" s="36">
        <v>0</v>
      </c>
      <c r="G316" s="36">
        <v>0</v>
      </c>
      <c r="H316" s="36">
        <v>0</v>
      </c>
      <c r="I316" s="36">
        <v>0</v>
      </c>
      <c r="J316" s="73">
        <v>0</v>
      </c>
      <c r="K316" s="56"/>
    </row>
    <row r="317" spans="1:11" ht="15.75" x14ac:dyDescent="0.25">
      <c r="A317" s="56"/>
      <c r="B317" s="56" t="s">
        <v>14</v>
      </c>
      <c r="C317" s="36">
        <f ca="1">SUM(C317:C317)</f>
        <v>0</v>
      </c>
      <c r="D317" s="36">
        <v>0</v>
      </c>
      <c r="E317" s="36">
        <v>0</v>
      </c>
      <c r="F317" s="36">
        <v>0</v>
      </c>
      <c r="G317" s="36">
        <v>0</v>
      </c>
      <c r="H317" s="36">
        <v>0</v>
      </c>
      <c r="I317" s="36">
        <v>0</v>
      </c>
      <c r="J317" s="73">
        <v>0</v>
      </c>
      <c r="K317" s="56"/>
    </row>
    <row r="318" spans="1:11" s="35" customFormat="1" ht="78.75" x14ac:dyDescent="0.25">
      <c r="A318" s="54"/>
      <c r="B318" s="54" t="s">
        <v>128</v>
      </c>
      <c r="C318" s="47">
        <f ca="1">SUM(C320:C321)</f>
        <v>0</v>
      </c>
      <c r="D318" s="47">
        <f t="shared" ref="D318:I318" si="61">SUM(D320:D321)</f>
        <v>25</v>
      </c>
      <c r="E318" s="47">
        <f t="shared" si="61"/>
        <v>0</v>
      </c>
      <c r="F318" s="47">
        <f t="shared" si="61"/>
        <v>0</v>
      </c>
      <c r="G318" s="47">
        <f t="shared" si="61"/>
        <v>0</v>
      </c>
      <c r="H318" s="47">
        <f t="shared" si="61"/>
        <v>0</v>
      </c>
      <c r="I318" s="47">
        <f t="shared" si="61"/>
        <v>0</v>
      </c>
      <c r="J318" s="73"/>
      <c r="K318" s="54"/>
    </row>
    <row r="319" spans="1:11" ht="15.75" x14ac:dyDescent="0.25">
      <c r="A319" s="56"/>
      <c r="B319" s="56" t="s">
        <v>12</v>
      </c>
      <c r="C319" s="36">
        <f ca="1">SUM(C319:C321)</f>
        <v>0</v>
      </c>
      <c r="D319" s="36">
        <v>0</v>
      </c>
      <c r="E319" s="36">
        <v>0</v>
      </c>
      <c r="F319" s="36">
        <v>0</v>
      </c>
      <c r="G319" s="36">
        <v>0</v>
      </c>
      <c r="H319" s="36">
        <v>0</v>
      </c>
      <c r="I319" s="36">
        <v>0</v>
      </c>
      <c r="J319" s="73">
        <v>0</v>
      </c>
      <c r="K319" s="56"/>
    </row>
    <row r="320" spans="1:11" ht="15.75" x14ac:dyDescent="0.25">
      <c r="A320" s="56"/>
      <c r="B320" s="56" t="s">
        <v>13</v>
      </c>
      <c r="C320" s="36">
        <f ca="1">SUM(C320:C321)</f>
        <v>0</v>
      </c>
      <c r="D320" s="36">
        <v>25</v>
      </c>
      <c r="E320" s="36">
        <v>0</v>
      </c>
      <c r="F320" s="36">
        <v>0</v>
      </c>
      <c r="G320" s="36">
        <v>0</v>
      </c>
      <c r="H320" s="36">
        <v>0</v>
      </c>
      <c r="I320" s="36">
        <v>0</v>
      </c>
      <c r="J320" s="73">
        <v>0</v>
      </c>
      <c r="K320" s="56"/>
    </row>
    <row r="321" spans="1:11" ht="15.75" x14ac:dyDescent="0.25">
      <c r="A321" s="56"/>
      <c r="B321" s="56" t="s">
        <v>14</v>
      </c>
      <c r="C321" s="36">
        <f ca="1">SUM(C321:C321)</f>
        <v>0</v>
      </c>
      <c r="D321" s="36">
        <v>0</v>
      </c>
      <c r="E321" s="36">
        <v>0</v>
      </c>
      <c r="F321" s="36">
        <v>0</v>
      </c>
      <c r="G321" s="36">
        <v>0</v>
      </c>
      <c r="H321" s="36">
        <v>0</v>
      </c>
      <c r="I321" s="36">
        <v>0</v>
      </c>
      <c r="J321" s="73">
        <v>0</v>
      </c>
      <c r="K321" s="56"/>
    </row>
    <row r="322" spans="1:11" ht="15.75" x14ac:dyDescent="0.25">
      <c r="A322" s="76">
        <v>62</v>
      </c>
      <c r="B322" s="77" t="s">
        <v>22</v>
      </c>
      <c r="C322" s="78">
        <f>SUM(C324:C326)</f>
        <v>1862.3</v>
      </c>
      <c r="D322" s="78">
        <f t="shared" ref="D322:I322" si="62">SUM(D324:D326)</f>
        <v>512.29999999999995</v>
      </c>
      <c r="E322" s="78">
        <f t="shared" si="62"/>
        <v>225</v>
      </c>
      <c r="F322" s="78">
        <f t="shared" si="62"/>
        <v>225</v>
      </c>
      <c r="G322" s="78">
        <f t="shared" si="62"/>
        <v>300</v>
      </c>
      <c r="H322" s="78">
        <f t="shared" si="62"/>
        <v>300</v>
      </c>
      <c r="I322" s="78">
        <f t="shared" si="62"/>
        <v>300</v>
      </c>
      <c r="J322" s="73">
        <v>0</v>
      </c>
      <c r="K322" s="44" t="s">
        <v>16</v>
      </c>
    </row>
    <row r="323" spans="1:11" ht="15.75" x14ac:dyDescent="0.25">
      <c r="A323" s="76"/>
      <c r="B323" s="77"/>
      <c r="C323" s="78"/>
      <c r="D323" s="78"/>
      <c r="E323" s="78"/>
      <c r="F323" s="78"/>
      <c r="G323" s="78"/>
      <c r="H323" s="78"/>
      <c r="I323" s="78"/>
      <c r="J323" s="73">
        <v>0</v>
      </c>
      <c r="K323" s="44" t="s">
        <v>17</v>
      </c>
    </row>
    <row r="324" spans="1:11" ht="15.75" x14ac:dyDescent="0.25">
      <c r="A324" s="56">
        <v>63</v>
      </c>
      <c r="B324" s="56" t="s">
        <v>12</v>
      </c>
      <c r="C324" s="36">
        <f>SUM(D324:I324)</f>
        <v>0</v>
      </c>
      <c r="D324" s="36">
        <v>0</v>
      </c>
      <c r="E324" s="36">
        <v>0</v>
      </c>
      <c r="F324" s="36">
        <v>0</v>
      </c>
      <c r="G324" s="36">
        <v>0</v>
      </c>
      <c r="H324" s="36">
        <v>0</v>
      </c>
      <c r="I324" s="36">
        <v>0</v>
      </c>
      <c r="J324" s="73">
        <v>0</v>
      </c>
      <c r="K324" s="56"/>
    </row>
    <row r="325" spans="1:11" ht="15.75" x14ac:dyDescent="0.25">
      <c r="A325" s="56">
        <v>64</v>
      </c>
      <c r="B325" s="56" t="s">
        <v>13</v>
      </c>
      <c r="C325" s="36">
        <f>SUM(D325:I325)</f>
        <v>1862.3</v>
      </c>
      <c r="D325" s="36">
        <v>512.29999999999995</v>
      </c>
      <c r="E325" s="36">
        <v>225</v>
      </c>
      <c r="F325" s="36">
        <v>225</v>
      </c>
      <c r="G325" s="36">
        <v>300</v>
      </c>
      <c r="H325" s="36">
        <v>300</v>
      </c>
      <c r="I325" s="36">
        <v>300</v>
      </c>
      <c r="J325" s="73">
        <v>0</v>
      </c>
      <c r="K325" s="56"/>
    </row>
    <row r="326" spans="1:11" ht="15.75" x14ac:dyDescent="0.25">
      <c r="A326" s="56">
        <v>65</v>
      </c>
      <c r="B326" s="56" t="s">
        <v>14</v>
      </c>
      <c r="C326" s="36">
        <f>SUM(D326:I326)</f>
        <v>0</v>
      </c>
      <c r="D326" s="36">
        <v>0</v>
      </c>
      <c r="E326" s="36">
        <v>0</v>
      </c>
      <c r="F326" s="36">
        <v>0</v>
      </c>
      <c r="G326" s="36">
        <v>0</v>
      </c>
      <c r="H326" s="36">
        <v>0</v>
      </c>
      <c r="I326" s="36">
        <v>0</v>
      </c>
      <c r="J326" s="73">
        <v>0</v>
      </c>
      <c r="K326" s="56"/>
    </row>
    <row r="327" spans="1:11" ht="15.75" x14ac:dyDescent="0.25">
      <c r="A327" s="76">
        <v>66</v>
      </c>
      <c r="B327" s="77" t="s">
        <v>23</v>
      </c>
      <c r="C327" s="78">
        <f>SUM(C329:C331)</f>
        <v>95</v>
      </c>
      <c r="D327" s="78">
        <f t="shared" ref="D327:I327" si="63">SUM(D329:D331)</f>
        <v>95</v>
      </c>
      <c r="E327" s="78">
        <f t="shared" si="63"/>
        <v>0</v>
      </c>
      <c r="F327" s="78">
        <f t="shared" si="63"/>
        <v>0</v>
      </c>
      <c r="G327" s="78">
        <f t="shared" si="63"/>
        <v>0</v>
      </c>
      <c r="H327" s="78">
        <f t="shared" si="63"/>
        <v>0</v>
      </c>
      <c r="I327" s="78">
        <f t="shared" si="63"/>
        <v>0</v>
      </c>
      <c r="J327" s="73"/>
      <c r="K327" s="44" t="s">
        <v>16</v>
      </c>
    </row>
    <row r="328" spans="1:11" ht="15.75" x14ac:dyDescent="0.25">
      <c r="A328" s="76"/>
      <c r="B328" s="77"/>
      <c r="C328" s="78"/>
      <c r="D328" s="78"/>
      <c r="E328" s="78"/>
      <c r="F328" s="78"/>
      <c r="G328" s="78"/>
      <c r="H328" s="78"/>
      <c r="I328" s="78"/>
      <c r="J328" s="73">
        <v>0</v>
      </c>
      <c r="K328" s="44" t="s">
        <v>17</v>
      </c>
    </row>
    <row r="329" spans="1:11" ht="15.75" x14ac:dyDescent="0.25">
      <c r="A329" s="56">
        <v>67</v>
      </c>
      <c r="B329" s="56" t="s">
        <v>12</v>
      </c>
      <c r="C329" s="36">
        <f>SUM(D329:I329)</f>
        <v>0</v>
      </c>
      <c r="D329" s="36">
        <v>0</v>
      </c>
      <c r="E329" s="36">
        <v>0</v>
      </c>
      <c r="F329" s="36">
        <v>0</v>
      </c>
      <c r="G329" s="36">
        <v>0</v>
      </c>
      <c r="H329" s="36">
        <v>0</v>
      </c>
      <c r="I329" s="36">
        <v>0</v>
      </c>
      <c r="J329" s="73">
        <v>0</v>
      </c>
      <c r="K329" s="56"/>
    </row>
    <row r="330" spans="1:11" ht="15.75" x14ac:dyDescent="0.25">
      <c r="A330" s="56">
        <v>68</v>
      </c>
      <c r="B330" s="56" t="s">
        <v>13</v>
      </c>
      <c r="C330" s="36">
        <f>SUM(D330:I330)</f>
        <v>95</v>
      </c>
      <c r="D330" s="36">
        <v>95</v>
      </c>
      <c r="E330" s="36">
        <v>0</v>
      </c>
      <c r="F330" s="36"/>
      <c r="G330" s="36"/>
      <c r="H330" s="36"/>
      <c r="I330" s="36"/>
      <c r="J330" s="36"/>
      <c r="K330" s="56"/>
    </row>
    <row r="331" spans="1:11" ht="15.75" x14ac:dyDescent="0.25">
      <c r="A331" s="56">
        <v>69</v>
      </c>
      <c r="B331" s="56" t="s">
        <v>14</v>
      </c>
      <c r="C331" s="36">
        <f>SUM(D331:I331)</f>
        <v>0</v>
      </c>
      <c r="D331" s="36">
        <v>0</v>
      </c>
      <c r="E331" s="36">
        <v>0</v>
      </c>
      <c r="F331" s="36">
        <v>0</v>
      </c>
      <c r="G331" s="36">
        <v>0</v>
      </c>
      <c r="H331" s="36">
        <v>0</v>
      </c>
      <c r="I331" s="36">
        <v>0</v>
      </c>
      <c r="J331" s="73">
        <v>0</v>
      </c>
      <c r="K331" s="60"/>
    </row>
    <row r="332" spans="1:11" ht="31.5" x14ac:dyDescent="0.25">
      <c r="A332" s="54">
        <v>70</v>
      </c>
      <c r="B332" s="54" t="s">
        <v>19</v>
      </c>
      <c r="C332" s="47">
        <f>SUM(C333:C335)</f>
        <v>1909.9</v>
      </c>
      <c r="D332" s="47">
        <f t="shared" ref="D332:I332" si="64">SUM(D333:D335)</f>
        <v>276.10000000000002</v>
      </c>
      <c r="E332" s="47">
        <f t="shared" si="64"/>
        <v>230</v>
      </c>
      <c r="F332" s="47">
        <f t="shared" si="64"/>
        <v>241</v>
      </c>
      <c r="G332" s="47">
        <f t="shared" si="64"/>
        <v>387.6</v>
      </c>
      <c r="H332" s="47">
        <f t="shared" si="64"/>
        <v>387.6</v>
      </c>
      <c r="I332" s="47">
        <f t="shared" si="64"/>
        <v>387.6</v>
      </c>
      <c r="J332" s="73"/>
      <c r="K332" s="61"/>
    </row>
    <row r="333" spans="1:11" ht="15.75" x14ac:dyDescent="0.25">
      <c r="A333" s="56">
        <v>71</v>
      </c>
      <c r="B333" s="56" t="s">
        <v>12</v>
      </c>
      <c r="C333" s="36">
        <f>SUM(D333:I333)</f>
        <v>0</v>
      </c>
      <c r="D333" s="36">
        <v>0</v>
      </c>
      <c r="E333" s="36">
        <v>0</v>
      </c>
      <c r="F333" s="36">
        <v>0</v>
      </c>
      <c r="G333" s="36">
        <v>0</v>
      </c>
      <c r="H333" s="36">
        <v>0</v>
      </c>
      <c r="I333" s="36">
        <v>0</v>
      </c>
      <c r="J333" s="73">
        <v>0</v>
      </c>
      <c r="K333" s="60"/>
    </row>
    <row r="334" spans="1:11" ht="15.75" x14ac:dyDescent="0.25">
      <c r="A334" s="56">
        <v>72</v>
      </c>
      <c r="B334" s="56" t="s">
        <v>13</v>
      </c>
      <c r="C334" s="36">
        <f>SUM(D334:I334)</f>
        <v>1909.9</v>
      </c>
      <c r="D334" s="36">
        <v>276.10000000000002</v>
      </c>
      <c r="E334" s="36">
        <v>230</v>
      </c>
      <c r="F334" s="36">
        <v>241</v>
      </c>
      <c r="G334" s="36">
        <v>387.6</v>
      </c>
      <c r="H334" s="36">
        <v>387.6</v>
      </c>
      <c r="I334" s="36">
        <v>387.6</v>
      </c>
      <c r="J334" s="36"/>
      <c r="K334" s="59"/>
    </row>
    <row r="335" spans="1:11" ht="15.75" x14ac:dyDescent="0.25">
      <c r="A335" s="56">
        <v>73</v>
      </c>
      <c r="B335" s="56" t="s">
        <v>14</v>
      </c>
      <c r="C335" s="36">
        <f>SUM(D335:I335)</f>
        <v>0</v>
      </c>
      <c r="D335" s="36">
        <v>0</v>
      </c>
      <c r="E335" s="36">
        <v>0</v>
      </c>
      <c r="F335" s="36">
        <v>0</v>
      </c>
      <c r="G335" s="36">
        <v>0</v>
      </c>
      <c r="H335" s="36">
        <v>0</v>
      </c>
      <c r="I335" s="36">
        <v>0</v>
      </c>
      <c r="J335" s="73">
        <v>0</v>
      </c>
      <c r="K335" s="60"/>
    </row>
    <row r="336" spans="1:11" ht="31.5" x14ac:dyDescent="0.25">
      <c r="A336" s="55">
        <v>74</v>
      </c>
      <c r="B336" s="62" t="s">
        <v>15</v>
      </c>
      <c r="C336" s="46">
        <f>SUM(C337:C339)</f>
        <v>1267</v>
      </c>
      <c r="D336" s="46">
        <f t="shared" ref="D336:I336" si="65">SUM(D337:D339)</f>
        <v>0</v>
      </c>
      <c r="E336" s="46">
        <f t="shared" si="65"/>
        <v>230</v>
      </c>
      <c r="F336" s="46">
        <f t="shared" si="65"/>
        <v>241</v>
      </c>
      <c r="G336" s="46">
        <f t="shared" si="65"/>
        <v>253</v>
      </c>
      <c r="H336" s="46">
        <f t="shared" si="65"/>
        <v>265</v>
      </c>
      <c r="I336" s="46">
        <f t="shared" si="65"/>
        <v>278</v>
      </c>
      <c r="J336" s="46"/>
      <c r="K336" s="63"/>
    </row>
    <row r="337" spans="1:11" ht="15.75" x14ac:dyDescent="0.25">
      <c r="A337" s="56">
        <v>75</v>
      </c>
      <c r="B337" s="56" t="s">
        <v>12</v>
      </c>
      <c r="C337" s="36">
        <f>SUM(D337:I337)</f>
        <v>0</v>
      </c>
      <c r="D337" s="36">
        <v>0</v>
      </c>
      <c r="E337" s="36">
        <v>0</v>
      </c>
      <c r="F337" s="36">
        <v>0</v>
      </c>
      <c r="G337" s="36">
        <v>0</v>
      </c>
      <c r="H337" s="36">
        <v>0</v>
      </c>
      <c r="I337" s="36">
        <v>0</v>
      </c>
      <c r="J337" s="73">
        <v>0</v>
      </c>
      <c r="K337" s="60"/>
    </row>
    <row r="338" spans="1:11" ht="15.75" x14ac:dyDescent="0.25">
      <c r="A338" s="56">
        <v>76</v>
      </c>
      <c r="B338" s="56" t="s">
        <v>13</v>
      </c>
      <c r="C338" s="36">
        <f>SUM(D338:I338)</f>
        <v>1267</v>
      </c>
      <c r="D338" s="36" t="s">
        <v>129</v>
      </c>
      <c r="E338" s="36">
        <v>230</v>
      </c>
      <c r="F338" s="36">
        <v>241</v>
      </c>
      <c r="G338" s="36">
        <v>253</v>
      </c>
      <c r="H338" s="36">
        <v>265</v>
      </c>
      <c r="I338" s="36">
        <v>278</v>
      </c>
      <c r="J338" s="36"/>
      <c r="K338" s="59"/>
    </row>
    <row r="339" spans="1:11" ht="15.75" x14ac:dyDescent="0.25">
      <c r="A339" s="56">
        <v>77</v>
      </c>
      <c r="B339" s="56" t="s">
        <v>14</v>
      </c>
      <c r="C339" s="36">
        <f>SUM(D339:I339)</f>
        <v>0</v>
      </c>
      <c r="D339" s="36">
        <v>0</v>
      </c>
      <c r="E339" s="36">
        <v>0</v>
      </c>
      <c r="F339" s="36">
        <v>0</v>
      </c>
      <c r="G339" s="36">
        <v>0</v>
      </c>
      <c r="H339" s="36">
        <v>0</v>
      </c>
      <c r="I339" s="36">
        <v>0</v>
      </c>
      <c r="J339" s="73">
        <v>0</v>
      </c>
      <c r="K339" s="60"/>
    </row>
    <row r="340" spans="1:11" ht="15.75" x14ac:dyDescent="0.25">
      <c r="A340" s="76">
        <v>78</v>
      </c>
      <c r="B340" s="77" t="s">
        <v>24</v>
      </c>
      <c r="C340" s="78">
        <f>SUM(C342:C344)</f>
        <v>1909.9</v>
      </c>
      <c r="D340" s="78">
        <f t="shared" ref="D340:I340" si="66">SUM(D342:D344)</f>
        <v>276.10000000000002</v>
      </c>
      <c r="E340" s="78">
        <f t="shared" si="66"/>
        <v>230</v>
      </c>
      <c r="F340" s="78">
        <f t="shared" si="66"/>
        <v>241</v>
      </c>
      <c r="G340" s="78">
        <f t="shared" si="66"/>
        <v>387.6</v>
      </c>
      <c r="H340" s="78">
        <f t="shared" si="66"/>
        <v>387.6</v>
      </c>
      <c r="I340" s="78">
        <f t="shared" si="66"/>
        <v>387.6</v>
      </c>
      <c r="J340" s="73"/>
      <c r="K340" s="57" t="s">
        <v>16</v>
      </c>
    </row>
    <row r="341" spans="1:11" ht="15.75" x14ac:dyDescent="0.25">
      <c r="A341" s="76"/>
      <c r="B341" s="77"/>
      <c r="C341" s="78"/>
      <c r="D341" s="78"/>
      <c r="E341" s="78"/>
      <c r="F341" s="78"/>
      <c r="G341" s="78"/>
      <c r="H341" s="78"/>
      <c r="I341" s="78"/>
      <c r="J341" s="73"/>
      <c r="K341" s="57" t="s">
        <v>17</v>
      </c>
    </row>
    <row r="342" spans="1:11" ht="15.75" x14ac:dyDescent="0.25">
      <c r="A342" s="56">
        <v>79</v>
      </c>
      <c r="B342" s="56" t="s">
        <v>12</v>
      </c>
      <c r="C342" s="36">
        <f>SUM(D342:I342)</f>
        <v>0</v>
      </c>
      <c r="D342" s="36">
        <f>D333</f>
        <v>0</v>
      </c>
      <c r="E342" s="36">
        <f t="shared" ref="E342:I342" si="67">E333</f>
        <v>0</v>
      </c>
      <c r="F342" s="36">
        <f t="shared" si="67"/>
        <v>0</v>
      </c>
      <c r="G342" s="36">
        <f t="shared" si="67"/>
        <v>0</v>
      </c>
      <c r="H342" s="36">
        <f t="shared" si="67"/>
        <v>0</v>
      </c>
      <c r="I342" s="36">
        <f t="shared" si="67"/>
        <v>0</v>
      </c>
      <c r="J342" s="73">
        <v>0</v>
      </c>
      <c r="K342" s="60"/>
    </row>
    <row r="343" spans="1:11" ht="15.75" x14ac:dyDescent="0.25">
      <c r="A343" s="56">
        <v>80</v>
      </c>
      <c r="B343" s="56" t="s">
        <v>13</v>
      </c>
      <c r="C343" s="36">
        <f>SUM(D343:I343)</f>
        <v>1909.9</v>
      </c>
      <c r="D343" s="36">
        <f t="shared" ref="D343:I344" si="68">D334</f>
        <v>276.10000000000002</v>
      </c>
      <c r="E343" s="36">
        <f t="shared" si="68"/>
        <v>230</v>
      </c>
      <c r="F343" s="36">
        <f t="shared" si="68"/>
        <v>241</v>
      </c>
      <c r="G343" s="36">
        <f t="shared" si="68"/>
        <v>387.6</v>
      </c>
      <c r="H343" s="36">
        <f t="shared" si="68"/>
        <v>387.6</v>
      </c>
      <c r="I343" s="36">
        <f t="shared" si="68"/>
        <v>387.6</v>
      </c>
      <c r="J343" s="73"/>
      <c r="K343" s="59"/>
    </row>
    <row r="344" spans="1:11" ht="16.5" thickBot="1" x14ac:dyDescent="0.3">
      <c r="A344" s="56">
        <v>81</v>
      </c>
      <c r="B344" s="56" t="s">
        <v>14</v>
      </c>
      <c r="C344" s="36">
        <f>SUM(D344:I344)</f>
        <v>0</v>
      </c>
      <c r="D344" s="36">
        <f t="shared" si="68"/>
        <v>0</v>
      </c>
      <c r="E344" s="36">
        <f t="shared" si="68"/>
        <v>0</v>
      </c>
      <c r="F344" s="36">
        <f t="shared" si="68"/>
        <v>0</v>
      </c>
      <c r="G344" s="36">
        <f t="shared" si="68"/>
        <v>0</v>
      </c>
      <c r="H344" s="36">
        <f t="shared" si="68"/>
        <v>0</v>
      </c>
      <c r="I344" s="36">
        <f t="shared" si="68"/>
        <v>0</v>
      </c>
      <c r="J344" s="73">
        <v>0</v>
      </c>
      <c r="K344" s="60"/>
    </row>
    <row r="345" spans="1:11" ht="15.75" x14ac:dyDescent="0.25">
      <c r="A345" s="87">
        <v>82</v>
      </c>
      <c r="B345" s="89" t="s">
        <v>125</v>
      </c>
      <c r="C345" s="85">
        <v>2120.1</v>
      </c>
      <c r="D345" s="85">
        <v>2120.1</v>
      </c>
      <c r="E345" s="85">
        <v>0</v>
      </c>
      <c r="F345" s="85">
        <v>0</v>
      </c>
      <c r="G345" s="85">
        <v>0</v>
      </c>
      <c r="H345" s="85">
        <v>0</v>
      </c>
      <c r="I345" s="85">
        <v>0</v>
      </c>
      <c r="J345" s="110">
        <v>0</v>
      </c>
      <c r="K345" s="64" t="s">
        <v>16</v>
      </c>
    </row>
    <row r="346" spans="1:11" ht="63" customHeight="1" thickBot="1" x14ac:dyDescent="0.3">
      <c r="A346" s="88"/>
      <c r="B346" s="90"/>
      <c r="C346" s="86"/>
      <c r="D346" s="86"/>
      <c r="E346" s="86"/>
      <c r="F346" s="86"/>
      <c r="G346" s="86"/>
      <c r="H346" s="86"/>
      <c r="I346" s="86"/>
      <c r="J346" s="111"/>
      <c r="K346" s="65" t="s">
        <v>17</v>
      </c>
    </row>
    <row r="347" spans="1:11" ht="16.5" thickBot="1" x14ac:dyDescent="0.3">
      <c r="A347" s="66">
        <v>83</v>
      </c>
      <c r="B347" s="67" t="s">
        <v>12</v>
      </c>
      <c r="C347" s="48">
        <v>0</v>
      </c>
      <c r="D347" s="48">
        <v>0</v>
      </c>
      <c r="E347" s="48">
        <v>0</v>
      </c>
      <c r="F347" s="48">
        <v>0</v>
      </c>
      <c r="G347" s="48">
        <v>0</v>
      </c>
      <c r="H347" s="48">
        <v>0</v>
      </c>
      <c r="I347" s="48">
        <v>0</v>
      </c>
      <c r="J347" s="73">
        <v>0</v>
      </c>
      <c r="K347" s="68"/>
    </row>
    <row r="348" spans="1:11" ht="16.5" thickBot="1" x14ac:dyDescent="0.3">
      <c r="A348" s="66">
        <v>84</v>
      </c>
      <c r="B348" s="67" t="s">
        <v>13</v>
      </c>
      <c r="C348" s="48">
        <v>2120.1</v>
      </c>
      <c r="D348" s="48">
        <v>2120.1</v>
      </c>
      <c r="E348" s="48">
        <v>0</v>
      </c>
      <c r="F348" s="48">
        <v>0</v>
      </c>
      <c r="G348" s="48">
        <v>0</v>
      </c>
      <c r="H348" s="48">
        <v>0</v>
      </c>
      <c r="I348" s="48">
        <v>0</v>
      </c>
      <c r="J348" s="73">
        <v>0</v>
      </c>
      <c r="K348" s="69"/>
    </row>
    <row r="349" spans="1:11" ht="16.5" thickBot="1" x14ac:dyDescent="0.3">
      <c r="A349" s="66">
        <v>85</v>
      </c>
      <c r="B349" s="67" t="s">
        <v>14</v>
      </c>
      <c r="C349" s="48">
        <v>0</v>
      </c>
      <c r="D349" s="48">
        <v>0</v>
      </c>
      <c r="E349" s="48">
        <v>0</v>
      </c>
      <c r="F349" s="48">
        <v>0</v>
      </c>
      <c r="G349" s="48">
        <v>0</v>
      </c>
      <c r="H349" s="48">
        <v>0</v>
      </c>
      <c r="I349" s="48">
        <v>0</v>
      </c>
      <c r="J349" s="73">
        <v>0</v>
      </c>
      <c r="K349" s="68"/>
    </row>
    <row r="350" spans="1:11" x14ac:dyDescent="0.25">
      <c r="A350" s="52"/>
      <c r="B350" s="49"/>
      <c r="C350" s="49"/>
      <c r="D350" s="49"/>
      <c r="E350" s="49"/>
      <c r="F350" s="49"/>
      <c r="G350" s="49"/>
      <c r="H350" s="49"/>
      <c r="I350" s="49"/>
      <c r="J350" s="49"/>
      <c r="K350" s="53"/>
    </row>
    <row r="351" spans="1:11" x14ac:dyDescent="0.25">
      <c r="A351" s="52"/>
      <c r="B351" s="49"/>
      <c r="C351" s="49"/>
      <c r="D351" s="49"/>
      <c r="E351" s="49"/>
      <c r="F351" s="49"/>
      <c r="G351" s="49"/>
      <c r="H351" s="49"/>
      <c r="I351" s="49"/>
      <c r="J351" s="49"/>
      <c r="K351" s="53"/>
    </row>
    <row r="352" spans="1:11" x14ac:dyDescent="0.25">
      <c r="A352" s="52"/>
      <c r="B352" s="49"/>
      <c r="C352" s="49"/>
      <c r="D352" s="49"/>
      <c r="E352" s="49"/>
      <c r="F352" s="49"/>
      <c r="G352" s="49"/>
      <c r="H352" s="49"/>
      <c r="I352" s="49"/>
      <c r="J352" s="49"/>
      <c r="K352" s="53"/>
    </row>
    <row r="353" spans="1:11" x14ac:dyDescent="0.25">
      <c r="A353" s="52"/>
      <c r="B353" s="49"/>
      <c r="C353" s="49"/>
      <c r="D353" s="49"/>
      <c r="E353" s="49"/>
      <c r="F353" s="49"/>
      <c r="G353" s="49"/>
      <c r="H353" s="49"/>
      <c r="I353" s="49"/>
      <c r="J353" s="49"/>
      <c r="K353" s="53"/>
    </row>
    <row r="354" spans="1:11" x14ac:dyDescent="0.25">
      <c r="A354" s="52"/>
      <c r="B354" s="49"/>
      <c r="C354" s="49"/>
      <c r="D354" s="49"/>
      <c r="E354" s="49"/>
      <c r="F354" s="49"/>
      <c r="G354" s="49"/>
      <c r="H354" s="49"/>
      <c r="I354" s="49"/>
      <c r="J354" s="49"/>
      <c r="K354" s="53"/>
    </row>
    <row r="355" spans="1:11" x14ac:dyDescent="0.25">
      <c r="A355" s="52"/>
      <c r="B355" s="49"/>
      <c r="C355" s="49"/>
      <c r="D355" s="49"/>
      <c r="E355" s="49"/>
      <c r="F355" s="49"/>
      <c r="G355" s="49"/>
      <c r="H355" s="49"/>
      <c r="I355" s="49"/>
      <c r="J355" s="49"/>
      <c r="K355" s="53"/>
    </row>
    <row r="356" spans="1:11" x14ac:dyDescent="0.25">
      <c r="A356" s="52"/>
      <c r="B356" s="49"/>
      <c r="C356" s="49"/>
      <c r="D356" s="49"/>
      <c r="E356" s="49"/>
      <c r="F356" s="49"/>
      <c r="G356" s="49"/>
      <c r="H356" s="49"/>
      <c r="I356" s="49"/>
      <c r="J356" s="49"/>
      <c r="K356" s="53"/>
    </row>
    <row r="357" spans="1:11" x14ac:dyDescent="0.25">
      <c r="A357" s="52"/>
      <c r="B357" s="49"/>
      <c r="C357" s="49"/>
      <c r="D357" s="49"/>
      <c r="E357" s="49"/>
      <c r="F357" s="49"/>
      <c r="G357" s="49"/>
      <c r="H357" s="49"/>
      <c r="I357" s="49"/>
      <c r="J357" s="49"/>
      <c r="K357" s="53"/>
    </row>
    <row r="358" spans="1:11" x14ac:dyDescent="0.25">
      <c r="A358" s="52"/>
      <c r="B358" s="49"/>
      <c r="C358" s="49"/>
      <c r="D358" s="49"/>
      <c r="E358" s="49"/>
      <c r="F358" s="49"/>
      <c r="G358" s="49"/>
      <c r="H358" s="49"/>
      <c r="I358" s="49"/>
      <c r="J358" s="49"/>
      <c r="K358" s="53"/>
    </row>
    <row r="359" spans="1:11" x14ac:dyDescent="0.25">
      <c r="A359" s="52"/>
      <c r="B359" s="49"/>
      <c r="C359" s="49"/>
      <c r="D359" s="49"/>
      <c r="E359" s="49"/>
      <c r="F359" s="49"/>
      <c r="G359" s="49"/>
      <c r="H359" s="49"/>
      <c r="I359" s="49"/>
      <c r="J359" s="49"/>
      <c r="K359" s="53"/>
    </row>
    <row r="360" spans="1:11" x14ac:dyDescent="0.25">
      <c r="A360" s="52"/>
      <c r="B360" s="49"/>
      <c r="C360" s="49"/>
      <c r="D360" s="49"/>
      <c r="E360" s="49"/>
      <c r="F360" s="49"/>
      <c r="G360" s="49"/>
      <c r="H360" s="49"/>
      <c r="I360" s="49"/>
      <c r="J360" s="49"/>
      <c r="K360" s="53"/>
    </row>
    <row r="361" spans="1:11" x14ac:dyDescent="0.25">
      <c r="A361" s="52"/>
      <c r="B361" s="49"/>
      <c r="C361" s="49"/>
      <c r="D361" s="49"/>
      <c r="E361" s="49"/>
      <c r="F361" s="49"/>
      <c r="G361" s="49"/>
      <c r="H361" s="49"/>
      <c r="I361" s="49"/>
      <c r="J361" s="49"/>
      <c r="K361" s="53"/>
    </row>
    <row r="362" spans="1:11" x14ac:dyDescent="0.25">
      <c r="A362" s="52"/>
      <c r="B362" s="49"/>
      <c r="C362" s="49"/>
      <c r="D362" s="49"/>
      <c r="E362" s="49"/>
      <c r="F362" s="49"/>
      <c r="G362" s="49"/>
      <c r="H362" s="49"/>
      <c r="I362" s="49"/>
      <c r="J362" s="49"/>
      <c r="K362" s="53"/>
    </row>
    <row r="363" spans="1:11" x14ac:dyDescent="0.25">
      <c r="A363" s="52"/>
      <c r="B363" s="49"/>
      <c r="C363" s="49"/>
      <c r="D363" s="49"/>
      <c r="E363" s="49"/>
      <c r="F363" s="49"/>
      <c r="G363" s="49"/>
      <c r="H363" s="49"/>
      <c r="I363" s="49"/>
      <c r="J363" s="49"/>
      <c r="K363" s="53"/>
    </row>
    <row r="364" spans="1:11" x14ac:dyDescent="0.25">
      <c r="A364" s="52"/>
      <c r="B364" s="49"/>
      <c r="C364" s="49"/>
      <c r="D364" s="49"/>
      <c r="E364" s="49"/>
      <c r="F364" s="49"/>
      <c r="G364" s="49"/>
      <c r="H364" s="49"/>
      <c r="I364" s="49"/>
      <c r="J364" s="49"/>
      <c r="K364" s="53"/>
    </row>
    <row r="365" spans="1:11" x14ac:dyDescent="0.25">
      <c r="A365" s="52"/>
      <c r="B365" s="49"/>
      <c r="C365" s="49"/>
      <c r="D365" s="49"/>
      <c r="E365" s="49"/>
      <c r="F365" s="49"/>
      <c r="G365" s="49"/>
      <c r="H365" s="49"/>
      <c r="I365" s="49"/>
      <c r="J365" s="49"/>
      <c r="K365" s="53"/>
    </row>
    <row r="366" spans="1:11" x14ac:dyDescent="0.25">
      <c r="A366" s="52"/>
      <c r="B366" s="49"/>
      <c r="C366" s="49"/>
      <c r="D366" s="49"/>
      <c r="E366" s="49"/>
      <c r="F366" s="49"/>
      <c r="G366" s="49"/>
      <c r="H366" s="49"/>
      <c r="I366" s="49"/>
      <c r="J366" s="49"/>
      <c r="K366" s="53"/>
    </row>
    <row r="367" spans="1:11" x14ac:dyDescent="0.25">
      <c r="A367" s="52"/>
      <c r="B367" s="49"/>
      <c r="C367" s="49"/>
      <c r="D367" s="49"/>
      <c r="E367" s="49"/>
      <c r="F367" s="49"/>
      <c r="G367" s="49"/>
      <c r="H367" s="49"/>
      <c r="I367" s="49"/>
      <c r="J367" s="49"/>
      <c r="K367" s="53"/>
    </row>
    <row r="368" spans="1:11" x14ac:dyDescent="0.25">
      <c r="A368" s="52"/>
      <c r="B368" s="49"/>
      <c r="C368" s="49"/>
      <c r="D368" s="49"/>
      <c r="E368" s="49"/>
      <c r="F368" s="49"/>
      <c r="G368" s="49"/>
      <c r="H368" s="49"/>
      <c r="I368" s="49"/>
      <c r="J368" s="49"/>
      <c r="K368" s="53"/>
    </row>
    <row r="369" spans="1:11" x14ac:dyDescent="0.25">
      <c r="A369" s="52"/>
      <c r="B369" s="49"/>
      <c r="C369" s="49"/>
      <c r="D369" s="49"/>
      <c r="E369" s="49"/>
      <c r="F369" s="49"/>
      <c r="G369" s="49"/>
      <c r="H369" s="49"/>
      <c r="I369" s="49"/>
      <c r="J369" s="49"/>
      <c r="K369" s="53"/>
    </row>
    <row r="370" spans="1:11" x14ac:dyDescent="0.25">
      <c r="A370" s="52"/>
      <c r="B370" s="49"/>
      <c r="C370" s="49"/>
      <c r="D370" s="49"/>
      <c r="E370" s="49"/>
      <c r="F370" s="49"/>
      <c r="G370" s="49"/>
      <c r="H370" s="49"/>
      <c r="I370" s="49"/>
      <c r="J370" s="49"/>
      <c r="K370" s="53"/>
    </row>
    <row r="371" spans="1:11" x14ac:dyDescent="0.25">
      <c r="A371" s="52"/>
      <c r="B371" s="49"/>
      <c r="C371" s="49"/>
      <c r="D371" s="49"/>
      <c r="E371" s="49"/>
      <c r="F371" s="49"/>
      <c r="G371" s="49"/>
      <c r="H371" s="49"/>
      <c r="I371" s="49"/>
      <c r="J371" s="49"/>
      <c r="K371" s="53"/>
    </row>
    <row r="372" spans="1:11" x14ac:dyDescent="0.25">
      <c r="A372" s="52"/>
      <c r="B372" s="49"/>
      <c r="C372" s="49"/>
      <c r="D372" s="49"/>
      <c r="E372" s="49"/>
      <c r="F372" s="49"/>
      <c r="G372" s="49"/>
      <c r="H372" s="49"/>
      <c r="I372" s="49"/>
      <c r="J372" s="49"/>
      <c r="K372" s="53"/>
    </row>
    <row r="373" spans="1:11" x14ac:dyDescent="0.25">
      <c r="A373" s="52"/>
      <c r="B373" s="49"/>
      <c r="C373" s="49"/>
      <c r="D373" s="49"/>
      <c r="E373" s="49"/>
      <c r="F373" s="49"/>
      <c r="G373" s="49"/>
      <c r="H373" s="49"/>
      <c r="I373" s="49"/>
      <c r="J373" s="49"/>
      <c r="K373" s="53"/>
    </row>
    <row r="374" spans="1:11" x14ac:dyDescent="0.25">
      <c r="A374" s="52"/>
      <c r="B374" s="49"/>
      <c r="C374" s="49"/>
      <c r="D374" s="49"/>
      <c r="E374" s="49"/>
      <c r="F374" s="49"/>
      <c r="G374" s="49"/>
      <c r="H374" s="49"/>
      <c r="I374" s="49"/>
      <c r="J374" s="49"/>
      <c r="K374" s="53"/>
    </row>
    <row r="375" spans="1:11" x14ac:dyDescent="0.25">
      <c r="A375" s="52"/>
      <c r="B375" s="49"/>
      <c r="C375" s="49"/>
      <c r="D375" s="49"/>
      <c r="E375" s="49"/>
      <c r="F375" s="49"/>
      <c r="G375" s="49"/>
      <c r="H375" s="49"/>
      <c r="I375" s="49"/>
      <c r="J375" s="49"/>
      <c r="K375" s="53"/>
    </row>
    <row r="376" spans="1:11" x14ac:dyDescent="0.25">
      <c r="A376" s="52"/>
      <c r="B376" s="49"/>
      <c r="C376" s="49"/>
      <c r="D376" s="49"/>
      <c r="E376" s="49"/>
      <c r="F376" s="49"/>
      <c r="G376" s="49"/>
      <c r="H376" s="49"/>
      <c r="I376" s="49"/>
      <c r="J376" s="49"/>
      <c r="K376" s="53"/>
    </row>
    <row r="377" spans="1:11" x14ac:dyDescent="0.25">
      <c r="A377" s="52"/>
      <c r="B377" s="49"/>
      <c r="C377" s="49"/>
      <c r="D377" s="49"/>
      <c r="E377" s="49"/>
      <c r="F377" s="49"/>
      <c r="G377" s="49"/>
      <c r="H377" s="49"/>
      <c r="I377" s="49"/>
      <c r="J377" s="49"/>
      <c r="K377" s="53"/>
    </row>
    <row r="378" spans="1:11" x14ac:dyDescent="0.25">
      <c r="A378" s="52"/>
      <c r="B378" s="49"/>
      <c r="C378" s="49"/>
      <c r="D378" s="49"/>
      <c r="E378" s="49"/>
      <c r="F378" s="49"/>
      <c r="G378" s="49"/>
      <c r="H378" s="49"/>
      <c r="I378" s="49"/>
      <c r="J378" s="49"/>
      <c r="K378" s="53"/>
    </row>
    <row r="379" spans="1:11" x14ac:dyDescent="0.25">
      <c r="A379" s="52"/>
      <c r="B379" s="49"/>
      <c r="C379" s="49"/>
      <c r="D379" s="49"/>
      <c r="E379" s="49"/>
      <c r="F379" s="49"/>
      <c r="G379" s="49"/>
      <c r="H379" s="49"/>
      <c r="I379" s="49"/>
      <c r="J379" s="49"/>
      <c r="K379" s="53"/>
    </row>
    <row r="380" spans="1:11" x14ac:dyDescent="0.25">
      <c r="A380" s="52"/>
      <c r="B380" s="49"/>
      <c r="C380" s="49"/>
      <c r="D380" s="49"/>
      <c r="E380" s="49"/>
      <c r="F380" s="49"/>
      <c r="G380" s="49"/>
      <c r="H380" s="49"/>
      <c r="I380" s="49"/>
      <c r="J380" s="49"/>
      <c r="K380" s="53"/>
    </row>
    <row r="381" spans="1:11" x14ac:dyDescent="0.25">
      <c r="A381" s="52"/>
      <c r="B381" s="49"/>
      <c r="C381" s="49"/>
      <c r="D381" s="49"/>
      <c r="E381" s="49"/>
      <c r="F381" s="49"/>
      <c r="G381" s="49"/>
      <c r="H381" s="49"/>
      <c r="I381" s="49"/>
      <c r="J381" s="49"/>
      <c r="K381" s="53"/>
    </row>
    <row r="382" spans="1:11" x14ac:dyDescent="0.25">
      <c r="A382" s="52"/>
      <c r="B382" s="49"/>
      <c r="C382" s="49"/>
      <c r="D382" s="49"/>
      <c r="E382" s="49"/>
      <c r="F382" s="49"/>
      <c r="G382" s="49"/>
      <c r="H382" s="49"/>
      <c r="I382" s="49"/>
      <c r="J382" s="49"/>
      <c r="K382" s="53"/>
    </row>
    <row r="383" spans="1:11" x14ac:dyDescent="0.25">
      <c r="A383" s="52"/>
      <c r="B383" s="49"/>
      <c r="C383" s="49"/>
      <c r="D383" s="49"/>
      <c r="E383" s="49"/>
      <c r="F383" s="49"/>
      <c r="G383" s="49"/>
      <c r="H383" s="49"/>
      <c r="I383" s="49"/>
      <c r="J383" s="49"/>
      <c r="K383" s="53"/>
    </row>
    <row r="384" spans="1:11" x14ac:dyDescent="0.25">
      <c r="A384" s="52"/>
      <c r="B384" s="49"/>
      <c r="C384" s="49"/>
      <c r="D384" s="49"/>
      <c r="E384" s="49"/>
      <c r="F384" s="49"/>
      <c r="G384" s="49"/>
      <c r="H384" s="49"/>
      <c r="I384" s="49"/>
      <c r="J384" s="49"/>
      <c r="K384" s="53"/>
    </row>
    <row r="385" spans="1:11" x14ac:dyDescent="0.25">
      <c r="A385" s="52"/>
      <c r="B385" s="49"/>
      <c r="C385" s="49"/>
      <c r="D385" s="49"/>
      <c r="E385" s="49"/>
      <c r="F385" s="49"/>
      <c r="G385" s="49"/>
      <c r="H385" s="49"/>
      <c r="I385" s="49"/>
      <c r="J385" s="49"/>
      <c r="K385" s="53"/>
    </row>
    <row r="386" spans="1:11" x14ac:dyDescent="0.25">
      <c r="A386" s="52"/>
      <c r="B386" s="49"/>
      <c r="C386" s="49"/>
      <c r="D386" s="49"/>
      <c r="E386" s="49"/>
      <c r="F386" s="49"/>
      <c r="G386" s="49"/>
      <c r="H386" s="49"/>
      <c r="I386" s="49"/>
      <c r="J386" s="49"/>
      <c r="K386" s="53"/>
    </row>
    <row r="387" spans="1:11" x14ac:dyDescent="0.25">
      <c r="A387" s="52"/>
      <c r="B387" s="49"/>
      <c r="C387" s="49"/>
      <c r="D387" s="49"/>
      <c r="E387" s="49"/>
      <c r="F387" s="49"/>
      <c r="G387" s="49"/>
      <c r="H387" s="49"/>
      <c r="I387" s="49"/>
      <c r="J387" s="49"/>
      <c r="K387" s="53"/>
    </row>
    <row r="388" spans="1:11" x14ac:dyDescent="0.25">
      <c r="A388" s="52"/>
      <c r="B388" s="49"/>
      <c r="C388" s="49"/>
      <c r="D388" s="49"/>
      <c r="E388" s="49"/>
      <c r="F388" s="49"/>
      <c r="G388" s="49"/>
      <c r="H388" s="49"/>
      <c r="I388" s="49"/>
      <c r="J388" s="49"/>
      <c r="K388" s="53"/>
    </row>
    <row r="389" spans="1:11" x14ac:dyDescent="0.25">
      <c r="A389" s="52"/>
      <c r="B389" s="49"/>
      <c r="C389" s="49"/>
      <c r="D389" s="49"/>
      <c r="E389" s="49"/>
      <c r="F389" s="49"/>
      <c r="G389" s="49"/>
      <c r="H389" s="49"/>
      <c r="I389" s="49"/>
      <c r="J389" s="49"/>
      <c r="K389" s="53"/>
    </row>
    <row r="390" spans="1:11" x14ac:dyDescent="0.25">
      <c r="A390" s="52"/>
      <c r="B390" s="49"/>
      <c r="C390" s="49"/>
      <c r="D390" s="49"/>
      <c r="E390" s="49"/>
      <c r="F390" s="49"/>
      <c r="G390" s="49"/>
      <c r="H390" s="49"/>
      <c r="I390" s="49"/>
      <c r="J390" s="49"/>
      <c r="K390" s="53"/>
    </row>
    <row r="391" spans="1:11" x14ac:dyDescent="0.25">
      <c r="A391" s="52"/>
      <c r="B391" s="49"/>
      <c r="C391" s="49"/>
      <c r="D391" s="49"/>
      <c r="E391" s="49"/>
      <c r="F391" s="49"/>
      <c r="G391" s="49"/>
      <c r="H391" s="49"/>
      <c r="I391" s="49"/>
      <c r="J391" s="49"/>
      <c r="K391" s="53"/>
    </row>
    <row r="392" spans="1:11" x14ac:dyDescent="0.25">
      <c r="A392" s="52"/>
      <c r="B392" s="49"/>
      <c r="C392" s="49"/>
      <c r="D392" s="49"/>
      <c r="E392" s="49"/>
      <c r="F392" s="49"/>
      <c r="G392" s="49"/>
      <c r="H392" s="49"/>
      <c r="I392" s="49"/>
      <c r="J392" s="49"/>
      <c r="K392" s="53"/>
    </row>
    <row r="393" spans="1:11" x14ac:dyDescent="0.25">
      <c r="A393" s="52"/>
      <c r="B393" s="49"/>
      <c r="C393" s="49"/>
      <c r="D393" s="49"/>
      <c r="E393" s="49"/>
      <c r="F393" s="49"/>
      <c r="G393" s="49"/>
      <c r="H393" s="49"/>
      <c r="I393" s="49"/>
      <c r="J393" s="49"/>
      <c r="K393" s="53"/>
    </row>
    <row r="394" spans="1:11" x14ac:dyDescent="0.25">
      <c r="A394" s="52"/>
      <c r="B394" s="49"/>
      <c r="C394" s="49"/>
      <c r="D394" s="49"/>
      <c r="E394" s="49"/>
      <c r="F394" s="49"/>
      <c r="G394" s="49"/>
      <c r="H394" s="49"/>
      <c r="I394" s="49"/>
      <c r="J394" s="49"/>
      <c r="K394" s="53"/>
    </row>
    <row r="395" spans="1:11" x14ac:dyDescent="0.25">
      <c r="A395" s="52"/>
      <c r="B395" s="49"/>
      <c r="C395" s="49"/>
      <c r="D395" s="49"/>
      <c r="E395" s="49"/>
      <c r="F395" s="49"/>
      <c r="G395" s="49"/>
      <c r="H395" s="49"/>
      <c r="I395" s="49"/>
      <c r="J395" s="49"/>
      <c r="K395" s="53"/>
    </row>
    <row r="396" spans="1:11" x14ac:dyDescent="0.25">
      <c r="A396" s="52"/>
      <c r="B396" s="49"/>
      <c r="C396" s="49"/>
      <c r="D396" s="49"/>
      <c r="E396" s="49"/>
      <c r="F396" s="49"/>
      <c r="G396" s="49"/>
      <c r="H396" s="49"/>
      <c r="I396" s="49"/>
      <c r="J396" s="49"/>
      <c r="K396" s="53"/>
    </row>
    <row r="397" spans="1:11" x14ac:dyDescent="0.25">
      <c r="A397" s="52"/>
      <c r="B397" s="49"/>
      <c r="C397" s="49"/>
      <c r="D397" s="49"/>
      <c r="E397" s="49"/>
      <c r="F397" s="49"/>
      <c r="G397" s="49"/>
      <c r="H397" s="49"/>
      <c r="I397" s="49"/>
      <c r="J397" s="49"/>
      <c r="K397" s="53"/>
    </row>
    <row r="398" spans="1:11" x14ac:dyDescent="0.25">
      <c r="A398" s="52"/>
      <c r="B398" s="49"/>
      <c r="C398" s="49"/>
      <c r="D398" s="49"/>
      <c r="E398" s="49"/>
      <c r="F398" s="49"/>
      <c r="G398" s="49"/>
      <c r="H398" s="49"/>
      <c r="I398" s="49"/>
      <c r="J398" s="49"/>
      <c r="K398" s="53"/>
    </row>
    <row r="399" spans="1:11" x14ac:dyDescent="0.25">
      <c r="A399" s="52"/>
      <c r="B399" s="49"/>
      <c r="C399" s="49"/>
      <c r="D399" s="49"/>
      <c r="E399" s="49"/>
      <c r="F399" s="49"/>
      <c r="G399" s="49"/>
      <c r="H399" s="49"/>
      <c r="I399" s="49"/>
      <c r="J399" s="49"/>
      <c r="K399" s="53"/>
    </row>
    <row r="400" spans="1:11" x14ac:dyDescent="0.25">
      <c r="A400" s="52"/>
      <c r="B400" s="49"/>
      <c r="C400" s="49"/>
      <c r="D400" s="49"/>
      <c r="E400" s="49"/>
      <c r="F400" s="49"/>
      <c r="G400" s="49"/>
      <c r="H400" s="49"/>
      <c r="I400" s="49"/>
      <c r="J400" s="49"/>
      <c r="K400" s="53"/>
    </row>
    <row r="401" spans="1:11" x14ac:dyDescent="0.25">
      <c r="A401" s="52"/>
      <c r="B401" s="49"/>
      <c r="C401" s="49"/>
      <c r="D401" s="49"/>
      <c r="E401" s="49"/>
      <c r="F401" s="49"/>
      <c r="G401" s="49"/>
      <c r="H401" s="49"/>
      <c r="I401" s="49"/>
      <c r="J401" s="49"/>
      <c r="K401" s="53"/>
    </row>
    <row r="402" spans="1:11" x14ac:dyDescent="0.25">
      <c r="A402" s="52"/>
      <c r="B402" s="49"/>
      <c r="C402" s="49"/>
      <c r="D402" s="49"/>
      <c r="E402" s="49"/>
      <c r="F402" s="49"/>
      <c r="G402" s="49"/>
      <c r="H402" s="49"/>
      <c r="I402" s="49"/>
      <c r="J402" s="49"/>
      <c r="K402" s="53"/>
    </row>
    <row r="403" spans="1:11" x14ac:dyDescent="0.25">
      <c r="A403" s="52"/>
      <c r="B403" s="49"/>
      <c r="C403" s="49"/>
      <c r="D403" s="49"/>
      <c r="E403" s="49"/>
      <c r="F403" s="49"/>
      <c r="G403" s="49"/>
      <c r="H403" s="49"/>
      <c r="I403" s="49"/>
      <c r="J403" s="49"/>
      <c r="K403" s="53"/>
    </row>
    <row r="404" spans="1:11" x14ac:dyDescent="0.25">
      <c r="A404" s="52"/>
      <c r="B404" s="49"/>
      <c r="C404" s="49"/>
      <c r="D404" s="49"/>
      <c r="E404" s="49"/>
      <c r="F404" s="49"/>
      <c r="G404" s="49"/>
      <c r="H404" s="49"/>
      <c r="I404" s="49"/>
      <c r="J404" s="49"/>
      <c r="K404" s="53"/>
    </row>
    <row r="405" spans="1:11" x14ac:dyDescent="0.25">
      <c r="A405" s="52"/>
      <c r="B405" s="49"/>
      <c r="C405" s="49"/>
      <c r="D405" s="49"/>
      <c r="E405" s="49"/>
      <c r="F405" s="49"/>
      <c r="G405" s="49"/>
      <c r="H405" s="49"/>
      <c r="I405" s="49"/>
      <c r="J405" s="49"/>
      <c r="K405" s="53"/>
    </row>
    <row r="406" spans="1:11" x14ac:dyDescent="0.25">
      <c r="A406" s="52"/>
      <c r="B406" s="49"/>
      <c r="C406" s="49"/>
      <c r="D406" s="49"/>
      <c r="E406" s="49"/>
      <c r="F406" s="49"/>
      <c r="G406" s="49"/>
      <c r="H406" s="49"/>
      <c r="I406" s="49"/>
      <c r="J406" s="49"/>
      <c r="K406" s="53"/>
    </row>
    <row r="407" spans="1:11" x14ac:dyDescent="0.25">
      <c r="A407" s="52"/>
      <c r="B407" s="49"/>
      <c r="C407" s="49"/>
      <c r="D407" s="49"/>
      <c r="E407" s="49"/>
      <c r="F407" s="49"/>
      <c r="G407" s="49"/>
      <c r="H407" s="49"/>
      <c r="I407" s="49"/>
      <c r="J407" s="49"/>
      <c r="K407" s="53"/>
    </row>
    <row r="408" spans="1:11" x14ac:dyDescent="0.25">
      <c r="A408" s="52"/>
      <c r="B408" s="49"/>
      <c r="C408" s="49"/>
      <c r="D408" s="49"/>
      <c r="E408" s="49"/>
      <c r="F408" s="49"/>
      <c r="G408" s="49"/>
      <c r="H408" s="49"/>
      <c r="I408" s="49"/>
      <c r="J408" s="49"/>
      <c r="K408" s="53"/>
    </row>
    <row r="409" spans="1:11" x14ac:dyDescent="0.25">
      <c r="A409" s="52"/>
      <c r="B409" s="49"/>
      <c r="C409" s="49"/>
      <c r="D409" s="49"/>
      <c r="E409" s="49"/>
      <c r="F409" s="49"/>
      <c r="G409" s="49"/>
      <c r="H409" s="49"/>
      <c r="I409" s="49"/>
      <c r="J409" s="49"/>
      <c r="K409" s="53"/>
    </row>
    <row r="410" spans="1:11" x14ac:dyDescent="0.25">
      <c r="A410" s="52"/>
      <c r="B410" s="49"/>
      <c r="C410" s="49"/>
      <c r="D410" s="49"/>
      <c r="E410" s="49"/>
      <c r="F410" s="49"/>
      <c r="G410" s="49"/>
      <c r="H410" s="49"/>
      <c r="I410" s="49"/>
      <c r="J410" s="49"/>
      <c r="K410" s="53"/>
    </row>
    <row r="411" spans="1:11" x14ac:dyDescent="0.25">
      <c r="A411" s="52"/>
      <c r="B411" s="49"/>
      <c r="C411" s="49"/>
      <c r="D411" s="49"/>
      <c r="E411" s="49"/>
      <c r="F411" s="49"/>
      <c r="G411" s="49"/>
      <c r="H411" s="49"/>
      <c r="I411" s="49"/>
      <c r="J411" s="49"/>
      <c r="K411" s="53"/>
    </row>
    <row r="412" spans="1:11" x14ac:dyDescent="0.25">
      <c r="A412" s="52"/>
      <c r="B412" s="49"/>
      <c r="C412" s="49"/>
      <c r="D412" s="49"/>
      <c r="E412" s="49"/>
      <c r="F412" s="49"/>
      <c r="G412" s="49"/>
      <c r="H412" s="49"/>
      <c r="I412" s="49"/>
      <c r="J412" s="49"/>
      <c r="K412" s="53"/>
    </row>
    <row r="413" spans="1:11" x14ac:dyDescent="0.25">
      <c r="A413" s="52"/>
      <c r="B413" s="49"/>
      <c r="C413" s="49"/>
      <c r="D413" s="49"/>
      <c r="E413" s="49"/>
      <c r="F413" s="49"/>
      <c r="G413" s="49"/>
      <c r="H413" s="49"/>
      <c r="I413" s="49"/>
      <c r="J413" s="49"/>
      <c r="K413" s="53"/>
    </row>
    <row r="414" spans="1:11" x14ac:dyDescent="0.25">
      <c r="A414" s="52"/>
      <c r="B414" s="49"/>
      <c r="C414" s="49"/>
      <c r="D414" s="49"/>
      <c r="E414" s="49"/>
      <c r="F414" s="49"/>
      <c r="G414" s="49"/>
      <c r="H414" s="49"/>
      <c r="I414" s="49"/>
      <c r="J414" s="49"/>
      <c r="K414" s="53"/>
    </row>
    <row r="415" spans="1:11" x14ac:dyDescent="0.25">
      <c r="A415" s="52"/>
      <c r="B415" s="49"/>
      <c r="C415" s="49"/>
      <c r="D415" s="49"/>
      <c r="E415" s="49"/>
      <c r="F415" s="49"/>
      <c r="G415" s="49"/>
      <c r="H415" s="49"/>
      <c r="I415" s="49"/>
      <c r="J415" s="49"/>
      <c r="K415" s="53"/>
    </row>
    <row r="416" spans="1:11" x14ac:dyDescent="0.25">
      <c r="A416" s="52"/>
      <c r="B416" s="49"/>
      <c r="C416" s="49"/>
      <c r="D416" s="49"/>
      <c r="E416" s="49"/>
      <c r="F416" s="49"/>
      <c r="G416" s="49"/>
      <c r="H416" s="49"/>
      <c r="I416" s="49"/>
      <c r="J416" s="49"/>
      <c r="K416" s="53"/>
    </row>
    <row r="417" spans="1:11" x14ac:dyDescent="0.25">
      <c r="A417" s="52"/>
      <c r="B417" s="49"/>
      <c r="C417" s="49"/>
      <c r="D417" s="49"/>
      <c r="E417" s="49"/>
      <c r="F417" s="49"/>
      <c r="G417" s="49"/>
      <c r="H417" s="49"/>
      <c r="I417" s="49"/>
      <c r="J417" s="49"/>
      <c r="K417" s="53"/>
    </row>
    <row r="418" spans="1:11" x14ac:dyDescent="0.25">
      <c r="A418" s="52"/>
      <c r="B418" s="49"/>
      <c r="C418" s="49"/>
      <c r="D418" s="49"/>
      <c r="E418" s="49"/>
      <c r="F418" s="49"/>
      <c r="G418" s="49"/>
      <c r="H418" s="49"/>
      <c r="I418" s="49"/>
      <c r="J418" s="49"/>
      <c r="K418" s="53"/>
    </row>
    <row r="419" spans="1:11" x14ac:dyDescent="0.25">
      <c r="A419" s="52"/>
      <c r="B419" s="49"/>
      <c r="C419" s="49"/>
      <c r="D419" s="49"/>
      <c r="E419" s="49"/>
      <c r="F419" s="49"/>
      <c r="G419" s="49"/>
      <c r="H419" s="49"/>
      <c r="I419" s="49"/>
      <c r="J419" s="49"/>
      <c r="K419" s="53"/>
    </row>
    <row r="420" spans="1:11" x14ac:dyDescent="0.25">
      <c r="A420" s="52"/>
      <c r="B420" s="49"/>
      <c r="C420" s="49"/>
      <c r="D420" s="49"/>
      <c r="E420" s="49"/>
      <c r="F420" s="49"/>
      <c r="G420" s="49"/>
      <c r="H420" s="49"/>
      <c r="I420" s="49"/>
      <c r="J420" s="49"/>
      <c r="K420" s="53"/>
    </row>
    <row r="421" spans="1:11" x14ac:dyDescent="0.25">
      <c r="A421" s="52"/>
      <c r="B421" s="49"/>
      <c r="C421" s="49"/>
      <c r="D421" s="49"/>
      <c r="E421" s="49"/>
      <c r="F421" s="49"/>
      <c r="G421" s="49"/>
      <c r="H421" s="49"/>
      <c r="I421" s="49"/>
      <c r="J421" s="49"/>
      <c r="K421" s="53"/>
    </row>
    <row r="422" spans="1:11" x14ac:dyDescent="0.25">
      <c r="A422" s="52"/>
      <c r="B422" s="49"/>
      <c r="C422" s="49"/>
      <c r="D422" s="49"/>
      <c r="E422" s="49"/>
      <c r="F422" s="49"/>
      <c r="G422" s="49"/>
      <c r="H422" s="49"/>
      <c r="I422" s="49"/>
      <c r="J422" s="49"/>
      <c r="K422" s="53"/>
    </row>
    <row r="423" spans="1:11" x14ac:dyDescent="0.25">
      <c r="A423" s="52"/>
      <c r="B423" s="49"/>
      <c r="C423" s="49"/>
      <c r="D423" s="49"/>
      <c r="E423" s="49"/>
      <c r="F423" s="49"/>
      <c r="G423" s="49"/>
      <c r="H423" s="49"/>
      <c r="I423" s="49"/>
      <c r="J423" s="49"/>
      <c r="K423" s="53"/>
    </row>
    <row r="424" spans="1:11" x14ac:dyDescent="0.25">
      <c r="A424" s="52"/>
      <c r="B424" s="49"/>
      <c r="C424" s="49"/>
      <c r="D424" s="49"/>
      <c r="E424" s="49"/>
      <c r="F424" s="49"/>
      <c r="G424" s="49"/>
      <c r="H424" s="49"/>
      <c r="I424" s="49"/>
      <c r="J424" s="49"/>
      <c r="K424" s="53"/>
    </row>
    <row r="425" spans="1:11" x14ac:dyDescent="0.25">
      <c r="A425" s="52"/>
      <c r="B425" s="49"/>
      <c r="C425" s="49"/>
      <c r="D425" s="49"/>
      <c r="E425" s="49"/>
      <c r="F425" s="49"/>
      <c r="G425" s="49"/>
      <c r="H425" s="49"/>
      <c r="I425" s="49"/>
      <c r="J425" s="49"/>
      <c r="K425" s="53"/>
    </row>
    <row r="426" spans="1:11" x14ac:dyDescent="0.25">
      <c r="A426" s="52"/>
      <c r="B426" s="49"/>
      <c r="C426" s="49"/>
      <c r="D426" s="49"/>
      <c r="E426" s="49"/>
      <c r="F426" s="49"/>
      <c r="G426" s="49"/>
      <c r="H426" s="49"/>
      <c r="I426" s="49"/>
      <c r="J426" s="49"/>
      <c r="K426" s="53"/>
    </row>
    <row r="427" spans="1:11" x14ac:dyDescent="0.25">
      <c r="A427" s="52"/>
      <c r="B427" s="49"/>
      <c r="C427" s="49"/>
      <c r="D427" s="49"/>
      <c r="E427" s="49"/>
      <c r="F427" s="49"/>
      <c r="G427" s="49"/>
      <c r="H427" s="49"/>
      <c r="I427" s="49"/>
      <c r="J427" s="49"/>
      <c r="K427" s="53"/>
    </row>
    <row r="428" spans="1:11" x14ac:dyDescent="0.25">
      <c r="A428" s="52"/>
      <c r="B428" s="49"/>
      <c r="C428" s="49"/>
      <c r="D428" s="49"/>
      <c r="E428" s="49"/>
      <c r="F428" s="49"/>
      <c r="G428" s="49"/>
      <c r="H428" s="49"/>
      <c r="I428" s="49"/>
      <c r="J428" s="49"/>
      <c r="K428" s="53"/>
    </row>
    <row r="429" spans="1:11" x14ac:dyDescent="0.25">
      <c r="A429" s="52"/>
      <c r="B429" s="49"/>
      <c r="C429" s="49"/>
      <c r="D429" s="49"/>
      <c r="E429" s="49"/>
      <c r="F429" s="49"/>
      <c r="G429" s="49"/>
      <c r="H429" s="49"/>
      <c r="I429" s="49"/>
      <c r="J429" s="49"/>
      <c r="K429" s="53"/>
    </row>
    <row r="430" spans="1:11" x14ac:dyDescent="0.25">
      <c r="A430" s="52"/>
      <c r="B430" s="49"/>
      <c r="C430" s="49"/>
      <c r="D430" s="49"/>
      <c r="E430" s="49"/>
      <c r="F430" s="49"/>
      <c r="G430" s="49"/>
      <c r="H430" s="49"/>
      <c r="I430" s="49"/>
      <c r="J430" s="49"/>
      <c r="K430" s="53"/>
    </row>
    <row r="431" spans="1:11" x14ac:dyDescent="0.25">
      <c r="A431" s="52"/>
      <c r="B431" s="49"/>
      <c r="C431" s="49"/>
      <c r="D431" s="49"/>
      <c r="E431" s="49"/>
      <c r="F431" s="49"/>
      <c r="G431" s="49"/>
      <c r="H431" s="49"/>
      <c r="I431" s="49"/>
      <c r="J431" s="49"/>
      <c r="K431" s="53"/>
    </row>
    <row r="432" spans="1:11" x14ac:dyDescent="0.25">
      <c r="A432" s="52"/>
      <c r="B432" s="49"/>
      <c r="C432" s="49"/>
      <c r="D432" s="49"/>
      <c r="E432" s="49"/>
      <c r="F432" s="49"/>
      <c r="G432" s="49"/>
      <c r="H432" s="49"/>
      <c r="I432" s="49"/>
      <c r="J432" s="49"/>
      <c r="K432" s="53"/>
    </row>
    <row r="433" spans="1:11" x14ac:dyDescent="0.25">
      <c r="A433" s="52"/>
      <c r="B433" s="49"/>
      <c r="C433" s="49"/>
      <c r="D433" s="49"/>
      <c r="E433" s="49"/>
      <c r="F433" s="49"/>
      <c r="G433" s="49"/>
      <c r="H433" s="49"/>
      <c r="I433" s="49"/>
      <c r="J433" s="49"/>
      <c r="K433" s="53"/>
    </row>
    <row r="434" spans="1:11" x14ac:dyDescent="0.25">
      <c r="A434" s="52"/>
      <c r="B434" s="49"/>
      <c r="C434" s="49"/>
      <c r="D434" s="49"/>
      <c r="E434" s="49"/>
      <c r="F434" s="49"/>
      <c r="G434" s="49"/>
      <c r="H434" s="49"/>
      <c r="I434" s="49"/>
      <c r="J434" s="49"/>
      <c r="K434" s="53"/>
    </row>
    <row r="435" spans="1:11" x14ac:dyDescent="0.25">
      <c r="A435" s="52"/>
      <c r="B435" s="49"/>
      <c r="C435" s="49"/>
      <c r="D435" s="49"/>
      <c r="E435" s="49"/>
      <c r="F435" s="49"/>
      <c r="G435" s="49"/>
      <c r="H435" s="49"/>
      <c r="I435" s="49"/>
      <c r="J435" s="49"/>
      <c r="K435" s="53"/>
    </row>
    <row r="436" spans="1:11" x14ac:dyDescent="0.25">
      <c r="A436" s="52"/>
      <c r="B436" s="49"/>
      <c r="C436" s="49"/>
      <c r="D436" s="49"/>
      <c r="E436" s="49"/>
      <c r="F436" s="49"/>
      <c r="G436" s="49"/>
      <c r="H436" s="49"/>
      <c r="I436" s="49"/>
      <c r="J436" s="49"/>
      <c r="K436" s="53"/>
    </row>
    <row r="437" spans="1:11" x14ac:dyDescent="0.25">
      <c r="A437" s="52"/>
      <c r="B437" s="49"/>
      <c r="C437" s="49"/>
      <c r="D437" s="49"/>
      <c r="E437" s="49"/>
      <c r="F437" s="49"/>
      <c r="G437" s="49"/>
      <c r="H437" s="49"/>
      <c r="I437" s="49"/>
      <c r="J437" s="49"/>
      <c r="K437" s="53"/>
    </row>
    <row r="438" spans="1:11" x14ac:dyDescent="0.25">
      <c r="A438" s="52"/>
      <c r="B438" s="49"/>
      <c r="C438" s="49"/>
      <c r="D438" s="49"/>
      <c r="E438" s="49"/>
      <c r="F438" s="49"/>
      <c r="G438" s="49"/>
      <c r="H438" s="49"/>
      <c r="I438" s="49"/>
      <c r="J438" s="49"/>
      <c r="K438" s="53"/>
    </row>
    <row r="439" spans="1:11" x14ac:dyDescent="0.25">
      <c r="A439" s="52"/>
      <c r="B439" s="49"/>
      <c r="C439" s="49"/>
      <c r="D439" s="49"/>
      <c r="E439" s="49"/>
      <c r="F439" s="49"/>
      <c r="G439" s="49"/>
      <c r="H439" s="49"/>
      <c r="I439" s="49"/>
      <c r="J439" s="49"/>
      <c r="K439" s="53"/>
    </row>
    <row r="440" spans="1:11" x14ac:dyDescent="0.25">
      <c r="A440" s="52"/>
      <c r="B440" s="49"/>
      <c r="C440" s="49"/>
      <c r="D440" s="49"/>
      <c r="E440" s="49"/>
      <c r="F440" s="49"/>
      <c r="G440" s="49"/>
      <c r="H440" s="49"/>
      <c r="I440" s="49"/>
      <c r="J440" s="49"/>
      <c r="K440" s="53"/>
    </row>
    <row r="441" spans="1:11" x14ac:dyDescent="0.25">
      <c r="A441" s="52"/>
      <c r="B441" s="49"/>
      <c r="C441" s="49"/>
      <c r="D441" s="49"/>
      <c r="E441" s="49"/>
      <c r="F441" s="49"/>
      <c r="G441" s="49"/>
      <c r="H441" s="49"/>
      <c r="I441" s="49"/>
      <c r="J441" s="49"/>
      <c r="K441" s="53"/>
    </row>
    <row r="442" spans="1:11" x14ac:dyDescent="0.25">
      <c r="A442" s="52"/>
      <c r="B442" s="49"/>
      <c r="C442" s="49"/>
      <c r="D442" s="49"/>
      <c r="E442" s="49"/>
      <c r="F442" s="49"/>
      <c r="G442" s="49"/>
      <c r="H442" s="49"/>
      <c r="I442" s="49"/>
      <c r="J442" s="49"/>
      <c r="K442" s="53"/>
    </row>
    <row r="443" spans="1:11" x14ac:dyDescent="0.25">
      <c r="A443" s="52"/>
      <c r="B443" s="49"/>
      <c r="C443" s="49"/>
      <c r="D443" s="49"/>
      <c r="E443" s="49"/>
      <c r="F443" s="49"/>
      <c r="G443" s="49"/>
      <c r="H443" s="49"/>
      <c r="I443" s="49"/>
      <c r="J443" s="49"/>
      <c r="K443" s="53"/>
    </row>
    <row r="444" spans="1:11" x14ac:dyDescent="0.25">
      <c r="A444" s="52"/>
      <c r="B444" s="49"/>
      <c r="C444" s="49"/>
      <c r="D444" s="49"/>
      <c r="E444" s="49"/>
      <c r="F444" s="49"/>
      <c r="G444" s="49"/>
      <c r="H444" s="49"/>
      <c r="I444" s="49"/>
      <c r="J444" s="49"/>
      <c r="K444" s="53"/>
    </row>
    <row r="445" spans="1:11" x14ac:dyDescent="0.25">
      <c r="A445" s="52"/>
      <c r="B445" s="49"/>
      <c r="C445" s="49"/>
      <c r="D445" s="49"/>
      <c r="E445" s="49"/>
      <c r="F445" s="49"/>
      <c r="G445" s="49"/>
      <c r="H445" s="49"/>
      <c r="I445" s="49"/>
      <c r="J445" s="49"/>
      <c r="K445" s="53"/>
    </row>
    <row r="446" spans="1:11" x14ac:dyDescent="0.25">
      <c r="A446" s="52"/>
      <c r="B446" s="49"/>
      <c r="C446" s="49"/>
      <c r="D446" s="49"/>
      <c r="E446" s="49"/>
      <c r="F446" s="49"/>
      <c r="G446" s="49"/>
      <c r="H446" s="49"/>
      <c r="I446" s="49"/>
      <c r="J446" s="49"/>
      <c r="K446" s="53"/>
    </row>
    <row r="447" spans="1:11" x14ac:dyDescent="0.25">
      <c r="A447" s="52"/>
      <c r="B447" s="49"/>
      <c r="C447" s="49"/>
      <c r="D447" s="49"/>
      <c r="E447" s="49"/>
      <c r="F447" s="49"/>
      <c r="G447" s="49"/>
      <c r="H447" s="49"/>
      <c r="I447" s="49"/>
      <c r="J447" s="49"/>
      <c r="K447" s="53"/>
    </row>
    <row r="448" spans="1:11" x14ac:dyDescent="0.25">
      <c r="A448" s="52"/>
      <c r="B448" s="49"/>
      <c r="C448" s="49"/>
      <c r="D448" s="49"/>
      <c r="E448" s="49"/>
      <c r="F448" s="49"/>
      <c r="G448" s="49"/>
      <c r="H448" s="49"/>
      <c r="I448" s="49"/>
      <c r="J448" s="49"/>
      <c r="K448" s="53"/>
    </row>
    <row r="449" spans="1:11" x14ac:dyDescent="0.25">
      <c r="A449" s="52"/>
      <c r="B449" s="49"/>
      <c r="C449" s="49"/>
      <c r="D449" s="49"/>
      <c r="E449" s="49"/>
      <c r="F449" s="49"/>
      <c r="G449" s="49"/>
      <c r="H449" s="49"/>
      <c r="I449" s="49"/>
      <c r="J449" s="49"/>
      <c r="K449" s="53"/>
    </row>
    <row r="450" spans="1:11" x14ac:dyDescent="0.25">
      <c r="A450" s="52"/>
      <c r="B450" s="49"/>
      <c r="C450" s="49"/>
      <c r="D450" s="49"/>
      <c r="E450" s="49"/>
      <c r="F450" s="49"/>
      <c r="G450" s="49"/>
      <c r="H450" s="49"/>
      <c r="I450" s="49"/>
      <c r="J450" s="49"/>
      <c r="K450" s="53"/>
    </row>
    <row r="451" spans="1:11" x14ac:dyDescent="0.25">
      <c r="A451" s="52"/>
      <c r="B451" s="49"/>
      <c r="C451" s="49"/>
      <c r="D451" s="49"/>
      <c r="E451" s="49"/>
      <c r="F451" s="49"/>
      <c r="G451" s="49"/>
      <c r="H451" s="49"/>
      <c r="I451" s="49"/>
      <c r="J451" s="49"/>
      <c r="K451" s="53"/>
    </row>
    <row r="452" spans="1:11" x14ac:dyDescent="0.25">
      <c r="A452" s="52"/>
      <c r="B452" s="49"/>
      <c r="C452" s="49"/>
      <c r="D452" s="49"/>
      <c r="E452" s="49"/>
      <c r="F452" s="49"/>
      <c r="G452" s="49"/>
      <c r="H452" s="49"/>
      <c r="I452" s="49"/>
      <c r="J452" s="49"/>
      <c r="K452" s="53"/>
    </row>
    <row r="453" spans="1:11" x14ac:dyDescent="0.25">
      <c r="A453" s="52"/>
      <c r="B453" s="49"/>
      <c r="C453" s="49"/>
      <c r="D453" s="49"/>
      <c r="E453" s="49"/>
      <c r="F453" s="49"/>
      <c r="G453" s="49"/>
      <c r="H453" s="49"/>
      <c r="I453" s="49"/>
      <c r="J453" s="49"/>
      <c r="K453" s="53"/>
    </row>
    <row r="454" spans="1:11" x14ac:dyDescent="0.25">
      <c r="A454" s="52"/>
      <c r="B454" s="49"/>
      <c r="C454" s="49"/>
      <c r="D454" s="49"/>
      <c r="E454" s="49"/>
      <c r="F454" s="49"/>
      <c r="G454" s="49"/>
      <c r="H454" s="49"/>
      <c r="I454" s="49"/>
      <c r="J454" s="49"/>
      <c r="K454" s="53"/>
    </row>
    <row r="455" spans="1:11" x14ac:dyDescent="0.25">
      <c r="A455" s="52"/>
      <c r="B455" s="49"/>
      <c r="C455" s="49"/>
      <c r="D455" s="49"/>
      <c r="E455" s="49"/>
      <c r="F455" s="49"/>
      <c r="G455" s="49"/>
      <c r="H455" s="49"/>
      <c r="I455" s="49"/>
      <c r="J455" s="49"/>
      <c r="K455" s="53"/>
    </row>
    <row r="456" spans="1:11" x14ac:dyDescent="0.25">
      <c r="A456" s="52"/>
      <c r="B456" s="49"/>
      <c r="C456" s="49"/>
      <c r="D456" s="49"/>
      <c r="E456" s="49"/>
      <c r="F456" s="49"/>
      <c r="G456" s="49"/>
      <c r="H456" s="49"/>
      <c r="I456" s="49"/>
      <c r="J456" s="49"/>
      <c r="K456" s="53"/>
    </row>
    <row r="457" spans="1:11" x14ac:dyDescent="0.25">
      <c r="A457" s="52"/>
      <c r="B457" s="49"/>
      <c r="C457" s="49"/>
      <c r="D457" s="49"/>
      <c r="E457" s="49"/>
      <c r="F457" s="49"/>
      <c r="G457" s="49"/>
      <c r="H457" s="49"/>
      <c r="I457" s="49"/>
      <c r="J457" s="49"/>
      <c r="K457" s="53"/>
    </row>
    <row r="458" spans="1:11" x14ac:dyDescent="0.25">
      <c r="A458" s="52"/>
      <c r="B458" s="49"/>
      <c r="C458" s="49"/>
      <c r="D458" s="49"/>
      <c r="E458" s="49"/>
      <c r="F458" s="49"/>
      <c r="G458" s="49"/>
      <c r="H458" s="49"/>
      <c r="I458" s="49"/>
      <c r="J458" s="49"/>
      <c r="K458" s="53"/>
    </row>
    <row r="459" spans="1:11" x14ac:dyDescent="0.25">
      <c r="A459" s="52"/>
      <c r="B459" s="49"/>
      <c r="C459" s="49"/>
      <c r="D459" s="49"/>
      <c r="E459" s="49"/>
      <c r="F459" s="49"/>
      <c r="G459" s="49"/>
      <c r="H459" s="49"/>
      <c r="I459" s="49"/>
      <c r="J459" s="49"/>
      <c r="K459" s="53"/>
    </row>
    <row r="460" spans="1:11" x14ac:dyDescent="0.25">
      <c r="A460" s="52"/>
      <c r="B460" s="49"/>
      <c r="C460" s="49"/>
      <c r="D460" s="49"/>
      <c r="E460" s="49"/>
      <c r="F460" s="49"/>
      <c r="G460" s="49"/>
      <c r="H460" s="49"/>
      <c r="I460" s="49"/>
      <c r="J460" s="49"/>
      <c r="K460" s="53"/>
    </row>
    <row r="461" spans="1:11" x14ac:dyDescent="0.25">
      <c r="A461" s="52"/>
      <c r="B461" s="49"/>
      <c r="C461" s="49"/>
      <c r="D461" s="49"/>
      <c r="E461" s="49"/>
      <c r="F461" s="49"/>
      <c r="G461" s="49"/>
      <c r="H461" s="49"/>
      <c r="I461" s="49"/>
      <c r="J461" s="49"/>
      <c r="K461" s="53"/>
    </row>
    <row r="462" spans="1:11" x14ac:dyDescent="0.25">
      <c r="A462" s="52"/>
      <c r="B462" s="49"/>
      <c r="C462" s="49"/>
      <c r="D462" s="49"/>
      <c r="E462" s="49"/>
      <c r="F462" s="49"/>
      <c r="G462" s="49"/>
      <c r="H462" s="49"/>
      <c r="I462" s="49"/>
      <c r="J462" s="49"/>
      <c r="K462" s="53"/>
    </row>
    <row r="463" spans="1:11" x14ac:dyDescent="0.25">
      <c r="A463" s="52"/>
      <c r="B463" s="49"/>
      <c r="C463" s="49"/>
      <c r="D463" s="49"/>
      <c r="E463" s="49"/>
      <c r="F463" s="49"/>
      <c r="G463" s="49"/>
      <c r="H463" s="49"/>
      <c r="I463" s="49"/>
      <c r="J463" s="49"/>
      <c r="K463" s="53"/>
    </row>
    <row r="464" spans="1:11" x14ac:dyDescent="0.25">
      <c r="A464" s="52"/>
      <c r="B464" s="49"/>
      <c r="C464" s="49"/>
      <c r="D464" s="49"/>
      <c r="E464" s="49"/>
      <c r="F464" s="49"/>
      <c r="G464" s="49"/>
      <c r="H464" s="49"/>
      <c r="I464" s="49"/>
      <c r="J464" s="49"/>
      <c r="K464" s="53"/>
    </row>
    <row r="465" spans="1:11" x14ac:dyDescent="0.25">
      <c r="A465" s="52"/>
      <c r="B465" s="49"/>
      <c r="C465" s="49"/>
      <c r="D465" s="49"/>
      <c r="E465" s="49"/>
      <c r="F465" s="49"/>
      <c r="G465" s="49"/>
      <c r="H465" s="49"/>
      <c r="I465" s="49"/>
      <c r="J465" s="49"/>
      <c r="K465" s="53"/>
    </row>
    <row r="466" spans="1:11" x14ac:dyDescent="0.25">
      <c r="A466" s="52"/>
      <c r="B466" s="49"/>
      <c r="C466" s="49"/>
      <c r="D466" s="49"/>
      <c r="E466" s="49"/>
      <c r="F466" s="49"/>
      <c r="G466" s="49"/>
      <c r="H466" s="49"/>
      <c r="I466" s="49"/>
      <c r="J466" s="49"/>
      <c r="K466" s="53"/>
    </row>
    <row r="467" spans="1:11" x14ac:dyDescent="0.25">
      <c r="A467" s="52"/>
      <c r="B467" s="49"/>
      <c r="C467" s="49"/>
      <c r="D467" s="49"/>
      <c r="E467" s="49"/>
      <c r="F467" s="49"/>
      <c r="G467" s="49"/>
      <c r="H467" s="49"/>
      <c r="I467" s="49"/>
      <c r="J467" s="49"/>
      <c r="K467" s="53"/>
    </row>
    <row r="468" spans="1:11" x14ac:dyDescent="0.25">
      <c r="A468" s="52"/>
      <c r="B468" s="49"/>
      <c r="C468" s="49"/>
      <c r="D468" s="49"/>
      <c r="E468" s="49"/>
      <c r="F468" s="49"/>
      <c r="G468" s="49"/>
      <c r="H468" s="49"/>
      <c r="I468" s="49"/>
      <c r="J468" s="49"/>
      <c r="K468" s="53"/>
    </row>
    <row r="469" spans="1:11" x14ac:dyDescent="0.25">
      <c r="A469" s="52"/>
      <c r="B469" s="49"/>
      <c r="C469" s="49"/>
      <c r="D469" s="49"/>
      <c r="E469" s="49"/>
      <c r="F469" s="49"/>
      <c r="G469" s="49"/>
      <c r="H469" s="49"/>
      <c r="I469" s="49"/>
      <c r="J469" s="49"/>
      <c r="K469" s="53"/>
    </row>
    <row r="470" spans="1:11" x14ac:dyDescent="0.25">
      <c r="A470" s="52"/>
      <c r="B470" s="49"/>
      <c r="C470" s="49"/>
      <c r="D470" s="49"/>
      <c r="E470" s="49"/>
      <c r="F470" s="49"/>
      <c r="G470" s="49"/>
      <c r="H470" s="49"/>
      <c r="I470" s="49"/>
      <c r="J470" s="49"/>
      <c r="K470" s="53"/>
    </row>
    <row r="471" spans="1:11" x14ac:dyDescent="0.25">
      <c r="A471" s="52"/>
      <c r="B471" s="49"/>
      <c r="C471" s="49"/>
      <c r="D471" s="49"/>
      <c r="E471" s="49"/>
      <c r="F471" s="49"/>
      <c r="G471" s="49"/>
      <c r="H471" s="49"/>
      <c r="I471" s="49"/>
      <c r="J471" s="49"/>
      <c r="K471" s="53"/>
    </row>
    <row r="472" spans="1:11" x14ac:dyDescent="0.25">
      <c r="A472" s="52"/>
      <c r="B472" s="49"/>
      <c r="C472" s="49"/>
      <c r="D472" s="49"/>
      <c r="E472" s="49"/>
      <c r="F472" s="49"/>
      <c r="G472" s="49"/>
      <c r="H472" s="49"/>
      <c r="I472" s="49"/>
      <c r="J472" s="49"/>
      <c r="K472" s="53"/>
    </row>
    <row r="473" spans="1:11" x14ac:dyDescent="0.25">
      <c r="A473" s="52"/>
      <c r="B473" s="49"/>
      <c r="C473" s="49"/>
      <c r="D473" s="49"/>
      <c r="E473" s="49"/>
      <c r="F473" s="49"/>
      <c r="G473" s="49"/>
      <c r="H473" s="49"/>
      <c r="I473" s="49"/>
      <c r="J473" s="49"/>
      <c r="K473" s="53"/>
    </row>
    <row r="474" spans="1:11" x14ac:dyDescent="0.25">
      <c r="A474" s="52"/>
      <c r="B474" s="49"/>
      <c r="C474" s="49"/>
      <c r="D474" s="49"/>
      <c r="E474" s="49"/>
      <c r="F474" s="49"/>
      <c r="G474" s="49"/>
      <c r="H474" s="49"/>
      <c r="I474" s="49"/>
      <c r="J474" s="49"/>
      <c r="K474" s="53"/>
    </row>
    <row r="475" spans="1:11" x14ac:dyDescent="0.25">
      <c r="A475" s="52"/>
      <c r="B475" s="49"/>
      <c r="C475" s="49"/>
      <c r="D475" s="49"/>
      <c r="E475" s="49"/>
      <c r="F475" s="49"/>
      <c r="G475" s="49"/>
      <c r="H475" s="49"/>
      <c r="I475" s="49"/>
      <c r="J475" s="49"/>
      <c r="K475" s="53"/>
    </row>
    <row r="476" spans="1:11" x14ac:dyDescent="0.25">
      <c r="A476" s="52"/>
      <c r="B476" s="49"/>
      <c r="C476" s="49"/>
      <c r="D476" s="49"/>
      <c r="E476" s="49"/>
      <c r="F476" s="49"/>
      <c r="G476" s="49"/>
      <c r="H476" s="49"/>
      <c r="I476" s="49"/>
      <c r="J476" s="49"/>
      <c r="K476" s="53"/>
    </row>
    <row r="477" spans="1:11" x14ac:dyDescent="0.25">
      <c r="A477" s="52"/>
      <c r="B477" s="49"/>
      <c r="C477" s="49"/>
      <c r="D477" s="49"/>
      <c r="E477" s="49"/>
      <c r="F477" s="49"/>
      <c r="G477" s="49"/>
      <c r="H477" s="49"/>
      <c r="I477" s="49"/>
      <c r="J477" s="49"/>
      <c r="K477" s="53"/>
    </row>
    <row r="478" spans="1:11" x14ac:dyDescent="0.25">
      <c r="A478" s="52"/>
      <c r="B478" s="49"/>
      <c r="C478" s="49"/>
      <c r="D478" s="49"/>
      <c r="E478" s="49"/>
      <c r="F478" s="49"/>
      <c r="G478" s="49"/>
      <c r="H478" s="49"/>
      <c r="I478" s="49"/>
      <c r="J478" s="49"/>
      <c r="K478" s="53"/>
    </row>
    <row r="479" spans="1:11" x14ac:dyDescent="0.25">
      <c r="A479" s="52"/>
      <c r="B479" s="49"/>
      <c r="C479" s="49"/>
      <c r="D479" s="49"/>
      <c r="E479" s="49"/>
      <c r="F479" s="49"/>
      <c r="G479" s="49"/>
      <c r="H479" s="49"/>
      <c r="I479" s="49"/>
      <c r="J479" s="49"/>
      <c r="K479" s="53"/>
    </row>
    <row r="480" spans="1:11" x14ac:dyDescent="0.25">
      <c r="A480" s="52"/>
      <c r="B480" s="49"/>
      <c r="C480" s="49"/>
      <c r="D480" s="49"/>
      <c r="E480" s="49"/>
      <c r="F480" s="49"/>
      <c r="G480" s="49"/>
      <c r="H480" s="49"/>
      <c r="I480" s="49"/>
      <c r="J480" s="49"/>
      <c r="K480" s="53"/>
    </row>
    <row r="481" spans="1:11" x14ac:dyDescent="0.25">
      <c r="A481" s="52"/>
      <c r="B481" s="49"/>
      <c r="C481" s="49"/>
      <c r="D481" s="49"/>
      <c r="E481" s="49"/>
      <c r="F481" s="49"/>
      <c r="G481" s="49"/>
      <c r="H481" s="49"/>
      <c r="I481" s="49"/>
      <c r="J481" s="49"/>
      <c r="K481" s="53"/>
    </row>
    <row r="482" spans="1:11" x14ac:dyDescent="0.25">
      <c r="A482" s="52"/>
      <c r="B482" s="49"/>
      <c r="C482" s="49"/>
      <c r="D482" s="49"/>
      <c r="E482" s="49"/>
      <c r="F482" s="49"/>
      <c r="G482" s="49"/>
      <c r="H482" s="49"/>
      <c r="I482" s="49"/>
      <c r="J482" s="49"/>
      <c r="K482" s="53"/>
    </row>
    <row r="483" spans="1:11" x14ac:dyDescent="0.25">
      <c r="A483" s="52"/>
      <c r="B483" s="49"/>
      <c r="C483" s="49"/>
      <c r="D483" s="49"/>
      <c r="E483" s="49"/>
      <c r="F483" s="49"/>
      <c r="G483" s="49"/>
      <c r="H483" s="49"/>
      <c r="I483" s="49"/>
      <c r="J483" s="49"/>
      <c r="K483" s="53"/>
    </row>
    <row r="484" spans="1:11" x14ac:dyDescent="0.25">
      <c r="A484" s="52"/>
      <c r="B484" s="49"/>
      <c r="C484" s="49"/>
      <c r="D484" s="49"/>
      <c r="E484" s="49"/>
      <c r="F484" s="49"/>
      <c r="G484" s="49"/>
      <c r="H484" s="49"/>
      <c r="I484" s="49"/>
      <c r="J484" s="49"/>
      <c r="K484" s="53"/>
    </row>
    <row r="485" spans="1:11" x14ac:dyDescent="0.25">
      <c r="A485" s="52"/>
      <c r="B485" s="49"/>
      <c r="C485" s="49"/>
      <c r="D485" s="49"/>
      <c r="E485" s="49"/>
      <c r="F485" s="49"/>
      <c r="G485" s="49"/>
      <c r="H485" s="49"/>
      <c r="I485" s="49"/>
      <c r="J485" s="49"/>
      <c r="K485" s="53"/>
    </row>
    <row r="486" spans="1:11" x14ac:dyDescent="0.25">
      <c r="A486" s="52"/>
      <c r="B486" s="49"/>
      <c r="C486" s="49"/>
      <c r="D486" s="49"/>
      <c r="E486" s="49"/>
      <c r="F486" s="49"/>
      <c r="G486" s="49"/>
      <c r="H486" s="49"/>
      <c r="I486" s="49"/>
      <c r="J486" s="49"/>
      <c r="K486" s="53"/>
    </row>
    <row r="487" spans="1:11" x14ac:dyDescent="0.25">
      <c r="A487" s="52"/>
      <c r="B487" s="49"/>
      <c r="C487" s="49"/>
      <c r="D487" s="49"/>
      <c r="E487" s="49"/>
      <c r="F487" s="49"/>
      <c r="G487" s="49"/>
      <c r="H487" s="49"/>
      <c r="I487" s="49"/>
      <c r="J487" s="49"/>
      <c r="K487" s="53"/>
    </row>
    <row r="488" spans="1:11" x14ac:dyDescent="0.25">
      <c r="A488" s="52"/>
      <c r="B488" s="49"/>
      <c r="C488" s="49"/>
      <c r="D488" s="49"/>
      <c r="E488" s="49"/>
      <c r="F488" s="49"/>
      <c r="G488" s="49"/>
      <c r="H488" s="49"/>
      <c r="I488" s="49"/>
      <c r="J488" s="49"/>
      <c r="K488" s="53"/>
    </row>
    <row r="489" spans="1:11" x14ac:dyDescent="0.25">
      <c r="A489" s="52"/>
      <c r="B489" s="49"/>
      <c r="C489" s="49"/>
      <c r="D489" s="49"/>
      <c r="E489" s="49"/>
      <c r="F489" s="49"/>
      <c r="G489" s="49"/>
      <c r="H489" s="49"/>
      <c r="I489" s="49"/>
      <c r="J489" s="49"/>
      <c r="K489" s="53"/>
    </row>
    <row r="490" spans="1:11" x14ac:dyDescent="0.25">
      <c r="A490" s="52"/>
      <c r="B490" s="49"/>
      <c r="C490" s="49"/>
      <c r="D490" s="49"/>
      <c r="E490" s="49"/>
      <c r="F490" s="49"/>
      <c r="G490" s="49"/>
      <c r="H490" s="49"/>
      <c r="I490" s="49"/>
      <c r="J490" s="49"/>
      <c r="K490" s="53"/>
    </row>
    <row r="491" spans="1:11" x14ac:dyDescent="0.25">
      <c r="A491" s="52"/>
      <c r="B491" s="49"/>
      <c r="C491" s="49"/>
      <c r="D491" s="49"/>
      <c r="E491" s="49"/>
      <c r="F491" s="49"/>
      <c r="G491" s="49"/>
      <c r="H491" s="49"/>
      <c r="I491" s="49"/>
      <c r="J491" s="49"/>
      <c r="K491" s="53"/>
    </row>
    <row r="492" spans="1:11" x14ac:dyDescent="0.25">
      <c r="A492" s="52"/>
      <c r="B492" s="49"/>
      <c r="C492" s="49"/>
      <c r="D492" s="49"/>
      <c r="E492" s="49"/>
      <c r="F492" s="49"/>
      <c r="G492" s="49"/>
      <c r="H492" s="49"/>
      <c r="I492" s="49"/>
      <c r="J492" s="49"/>
      <c r="K492" s="53"/>
    </row>
    <row r="493" spans="1:11" x14ac:dyDescent="0.25">
      <c r="A493" s="52"/>
      <c r="B493" s="49"/>
      <c r="C493" s="49"/>
      <c r="D493" s="49"/>
      <c r="E493" s="49"/>
      <c r="F493" s="49"/>
      <c r="G493" s="49"/>
      <c r="H493" s="49"/>
      <c r="I493" s="49"/>
      <c r="J493" s="49"/>
      <c r="K493" s="53"/>
    </row>
    <row r="494" spans="1:11" x14ac:dyDescent="0.25">
      <c r="A494" s="52"/>
      <c r="B494" s="49"/>
      <c r="C494" s="49"/>
      <c r="D494" s="49"/>
      <c r="E494" s="49"/>
      <c r="F494" s="49"/>
      <c r="G494" s="49"/>
      <c r="H494" s="49"/>
      <c r="I494" s="49"/>
      <c r="J494" s="49"/>
      <c r="K494" s="53"/>
    </row>
    <row r="495" spans="1:11" x14ac:dyDescent="0.25">
      <c r="A495" s="52"/>
      <c r="B495" s="49"/>
      <c r="C495" s="49"/>
      <c r="D495" s="49"/>
      <c r="E495" s="49"/>
      <c r="F495" s="49"/>
      <c r="G495" s="49"/>
      <c r="H495" s="49"/>
      <c r="I495" s="49"/>
      <c r="J495" s="49"/>
      <c r="K495" s="53"/>
    </row>
    <row r="496" spans="1:11" x14ac:dyDescent="0.25">
      <c r="A496" s="52"/>
      <c r="B496" s="49"/>
      <c r="C496" s="49"/>
      <c r="D496" s="49"/>
      <c r="E496" s="49"/>
      <c r="F496" s="49"/>
      <c r="G496" s="49"/>
      <c r="H496" s="49"/>
      <c r="I496" s="49"/>
      <c r="J496" s="49"/>
      <c r="K496" s="53"/>
    </row>
    <row r="497" spans="1:11" x14ac:dyDescent="0.25">
      <c r="A497" s="52"/>
      <c r="B497" s="49"/>
      <c r="C497" s="49"/>
      <c r="D497" s="49"/>
      <c r="E497" s="49"/>
      <c r="F497" s="49"/>
      <c r="G497" s="49"/>
      <c r="H497" s="49"/>
      <c r="I497" s="49"/>
      <c r="J497" s="49"/>
      <c r="K497" s="53"/>
    </row>
    <row r="498" spans="1:11" x14ac:dyDescent="0.25">
      <c r="A498" s="52"/>
      <c r="B498" s="49"/>
      <c r="C498" s="49"/>
      <c r="D498" s="49"/>
      <c r="E498" s="49"/>
      <c r="F498" s="49"/>
      <c r="G498" s="49"/>
      <c r="H498" s="49"/>
      <c r="I498" s="49"/>
      <c r="J498" s="49"/>
      <c r="K498" s="53"/>
    </row>
    <row r="499" spans="1:11" x14ac:dyDescent="0.25">
      <c r="A499" s="52"/>
      <c r="B499" s="49"/>
      <c r="C499" s="49"/>
      <c r="D499" s="49"/>
      <c r="E499" s="49"/>
      <c r="F499" s="49"/>
      <c r="G499" s="49"/>
      <c r="H499" s="49"/>
      <c r="I499" s="49"/>
      <c r="J499" s="49"/>
      <c r="K499" s="53"/>
    </row>
    <row r="500" spans="1:11" x14ac:dyDescent="0.25">
      <c r="A500" s="52"/>
      <c r="B500" s="49"/>
      <c r="C500" s="49"/>
      <c r="D500" s="49"/>
      <c r="E500" s="49"/>
      <c r="F500" s="49"/>
      <c r="G500" s="49"/>
      <c r="H500" s="49"/>
      <c r="I500" s="49"/>
      <c r="J500" s="49"/>
      <c r="K500" s="53"/>
    </row>
    <row r="501" spans="1:11" x14ac:dyDescent="0.25">
      <c r="A501" s="52"/>
      <c r="B501" s="49"/>
      <c r="C501" s="49"/>
      <c r="D501" s="49"/>
      <c r="E501" s="49"/>
      <c r="F501" s="49"/>
      <c r="G501" s="49"/>
      <c r="H501" s="49"/>
      <c r="I501" s="49"/>
      <c r="J501" s="49"/>
      <c r="K501" s="53"/>
    </row>
    <row r="502" spans="1:11" x14ac:dyDescent="0.25">
      <c r="A502" s="52"/>
      <c r="B502" s="49"/>
      <c r="C502" s="49"/>
      <c r="D502" s="49"/>
      <c r="E502" s="49"/>
      <c r="F502" s="49"/>
      <c r="G502" s="49"/>
      <c r="H502" s="49"/>
      <c r="I502" s="49"/>
      <c r="J502" s="49"/>
      <c r="K502" s="53"/>
    </row>
    <row r="503" spans="1:11" x14ac:dyDescent="0.25">
      <c r="A503" s="52"/>
      <c r="B503" s="49"/>
      <c r="C503" s="49"/>
      <c r="D503" s="49"/>
      <c r="E503" s="49"/>
      <c r="F503" s="49"/>
      <c r="G503" s="49"/>
      <c r="H503" s="49"/>
      <c r="I503" s="49"/>
      <c r="J503" s="49"/>
      <c r="K503" s="53"/>
    </row>
    <row r="504" spans="1:11" x14ac:dyDescent="0.25">
      <c r="A504" s="52"/>
      <c r="B504" s="49"/>
      <c r="C504" s="49"/>
      <c r="D504" s="49"/>
      <c r="E504" s="49"/>
      <c r="F504" s="49"/>
      <c r="G504" s="49"/>
      <c r="H504" s="49"/>
      <c r="I504" s="49"/>
      <c r="J504" s="49"/>
      <c r="K504" s="53"/>
    </row>
    <row r="505" spans="1:11" x14ac:dyDescent="0.25">
      <c r="A505" s="52"/>
      <c r="B505" s="49"/>
      <c r="C505" s="49"/>
      <c r="D505" s="49"/>
      <c r="E505" s="49"/>
      <c r="F505" s="49"/>
      <c r="G505" s="49"/>
      <c r="H505" s="49"/>
      <c r="I505" s="49"/>
      <c r="J505" s="49"/>
      <c r="K505" s="53"/>
    </row>
    <row r="506" spans="1:11" x14ac:dyDescent="0.25">
      <c r="A506" s="52"/>
      <c r="B506" s="49"/>
      <c r="C506" s="49"/>
      <c r="D506" s="49"/>
      <c r="E506" s="49"/>
      <c r="F506" s="49"/>
      <c r="G506" s="49"/>
      <c r="H506" s="49"/>
      <c r="I506" s="49"/>
      <c r="J506" s="49"/>
      <c r="K506" s="53"/>
    </row>
    <row r="507" spans="1:11" x14ac:dyDescent="0.25">
      <c r="A507" s="52"/>
      <c r="B507" s="49"/>
      <c r="C507" s="49"/>
      <c r="D507" s="49"/>
      <c r="E507" s="49"/>
      <c r="F507" s="49"/>
      <c r="G507" s="49"/>
      <c r="H507" s="49"/>
      <c r="I507" s="49"/>
      <c r="J507" s="49"/>
      <c r="K507" s="53"/>
    </row>
    <row r="508" spans="1:11" x14ac:dyDescent="0.25">
      <c r="A508" s="52"/>
      <c r="B508" s="49"/>
      <c r="C508" s="49"/>
      <c r="D508" s="49"/>
      <c r="E508" s="49"/>
      <c r="F508" s="49"/>
      <c r="G508" s="49"/>
      <c r="H508" s="49"/>
      <c r="I508" s="49"/>
      <c r="J508" s="49"/>
      <c r="K508" s="53"/>
    </row>
    <row r="509" spans="1:11" x14ac:dyDescent="0.25">
      <c r="A509" s="52"/>
      <c r="B509" s="49"/>
      <c r="C509" s="49"/>
      <c r="D509" s="49"/>
      <c r="E509" s="49"/>
      <c r="F509" s="49"/>
      <c r="G509" s="49"/>
      <c r="H509" s="49"/>
      <c r="I509" s="49"/>
      <c r="J509" s="49"/>
      <c r="K509" s="53"/>
    </row>
    <row r="510" spans="1:11" x14ac:dyDescent="0.25">
      <c r="A510" s="52"/>
      <c r="B510" s="49"/>
      <c r="C510" s="49"/>
      <c r="D510" s="49"/>
      <c r="E510" s="49"/>
      <c r="F510" s="49"/>
      <c r="G510" s="49"/>
      <c r="H510" s="49"/>
      <c r="I510" s="49"/>
      <c r="J510" s="49"/>
      <c r="K510" s="53"/>
    </row>
    <row r="511" spans="1:11" x14ac:dyDescent="0.25">
      <c r="A511" s="52"/>
      <c r="B511" s="49"/>
      <c r="C511" s="49"/>
      <c r="D511" s="49"/>
      <c r="E511" s="49"/>
      <c r="F511" s="49"/>
      <c r="G511" s="49"/>
      <c r="H511" s="49"/>
      <c r="I511" s="49"/>
      <c r="J511" s="49"/>
      <c r="K511" s="53"/>
    </row>
    <row r="512" spans="1:11" x14ac:dyDescent="0.25">
      <c r="A512" s="52"/>
      <c r="B512" s="49"/>
      <c r="C512" s="49"/>
      <c r="D512" s="49"/>
      <c r="E512" s="49"/>
      <c r="F512" s="49"/>
      <c r="G512" s="49"/>
      <c r="H512" s="49"/>
      <c r="I512" s="49"/>
      <c r="J512" s="49"/>
      <c r="K512" s="53"/>
    </row>
    <row r="513" spans="1:11" x14ac:dyDescent="0.25">
      <c r="A513" s="52"/>
      <c r="B513" s="49"/>
      <c r="C513" s="49"/>
      <c r="D513" s="49"/>
      <c r="E513" s="49"/>
      <c r="F513" s="49"/>
      <c r="G513" s="49"/>
      <c r="H513" s="49"/>
      <c r="I513" s="49"/>
      <c r="J513" s="49"/>
      <c r="K513" s="53"/>
    </row>
    <row r="514" spans="1:11" x14ac:dyDescent="0.25">
      <c r="A514" s="52"/>
      <c r="B514" s="49"/>
      <c r="C514" s="49"/>
      <c r="D514" s="49"/>
      <c r="E514" s="49"/>
      <c r="F514" s="49"/>
      <c r="G514" s="49"/>
      <c r="H514" s="49"/>
      <c r="I514" s="49"/>
      <c r="J514" s="49"/>
      <c r="K514" s="53"/>
    </row>
    <row r="515" spans="1:11" x14ac:dyDescent="0.25">
      <c r="A515" s="52"/>
      <c r="B515" s="49"/>
      <c r="C515" s="49"/>
      <c r="D515" s="49"/>
      <c r="E515" s="49"/>
      <c r="F515" s="49"/>
      <c r="G515" s="49"/>
      <c r="H515" s="49"/>
      <c r="I515" s="49"/>
      <c r="J515" s="49"/>
      <c r="K515" s="53"/>
    </row>
    <row r="516" spans="1:11" x14ac:dyDescent="0.25">
      <c r="A516" s="52"/>
      <c r="B516" s="49"/>
      <c r="C516" s="49"/>
      <c r="D516" s="49"/>
      <c r="E516" s="49"/>
      <c r="F516" s="49"/>
      <c r="G516" s="49"/>
      <c r="H516" s="49"/>
      <c r="I516" s="49"/>
      <c r="J516" s="49"/>
      <c r="K516" s="53"/>
    </row>
    <row r="517" spans="1:11" x14ac:dyDescent="0.25">
      <c r="A517" s="52"/>
      <c r="B517" s="49"/>
      <c r="C517" s="49"/>
      <c r="D517" s="49"/>
      <c r="E517" s="49"/>
      <c r="F517" s="49"/>
      <c r="G517" s="49"/>
      <c r="H517" s="49"/>
      <c r="I517" s="49"/>
      <c r="J517" s="49"/>
      <c r="K517" s="53"/>
    </row>
    <row r="518" spans="1:11" x14ac:dyDescent="0.25">
      <c r="A518" s="52"/>
      <c r="B518" s="49"/>
      <c r="C518" s="49"/>
      <c r="D518" s="49"/>
      <c r="E518" s="49"/>
      <c r="F518" s="49"/>
      <c r="G518" s="49"/>
      <c r="H518" s="49"/>
      <c r="I518" s="49"/>
      <c r="J518" s="49"/>
      <c r="K518" s="53"/>
    </row>
    <row r="519" spans="1:11" x14ac:dyDescent="0.25">
      <c r="A519" s="52"/>
      <c r="B519" s="49"/>
      <c r="C519" s="49"/>
      <c r="D519" s="49"/>
      <c r="E519" s="49"/>
      <c r="F519" s="49"/>
      <c r="G519" s="49"/>
      <c r="H519" s="49"/>
      <c r="I519" s="49"/>
      <c r="J519" s="49"/>
      <c r="K519" s="53"/>
    </row>
    <row r="520" spans="1:11" x14ac:dyDescent="0.25">
      <c r="A520" s="52"/>
      <c r="B520" s="49"/>
      <c r="C520" s="49"/>
      <c r="D520" s="49"/>
      <c r="E520" s="49"/>
      <c r="F520" s="49"/>
      <c r="G520" s="49"/>
      <c r="H520" s="49"/>
      <c r="I520" s="49"/>
      <c r="J520" s="49"/>
      <c r="K520" s="53"/>
    </row>
    <row r="521" spans="1:11" x14ac:dyDescent="0.25">
      <c r="A521" s="52"/>
      <c r="B521" s="49"/>
      <c r="C521" s="49"/>
      <c r="D521" s="49"/>
      <c r="E521" s="49"/>
      <c r="F521" s="49"/>
      <c r="G521" s="49"/>
      <c r="H521" s="49"/>
      <c r="I521" s="49"/>
      <c r="J521" s="49"/>
      <c r="K521" s="53"/>
    </row>
    <row r="522" spans="1:11" x14ac:dyDescent="0.25">
      <c r="A522" s="52"/>
      <c r="B522" s="49"/>
      <c r="C522" s="49"/>
      <c r="D522" s="49"/>
      <c r="E522" s="49"/>
      <c r="F522" s="49"/>
      <c r="G522" s="49"/>
      <c r="H522" s="49"/>
      <c r="I522" s="49"/>
      <c r="J522" s="49"/>
      <c r="K522" s="53"/>
    </row>
    <row r="523" spans="1:11" x14ac:dyDescent="0.25">
      <c r="A523" s="52"/>
      <c r="B523" s="49"/>
      <c r="C523" s="49"/>
      <c r="D523" s="49"/>
      <c r="E523" s="49"/>
      <c r="F523" s="49"/>
      <c r="G523" s="49"/>
      <c r="H523" s="49"/>
      <c r="I523" s="49"/>
      <c r="J523" s="49"/>
      <c r="K523" s="53"/>
    </row>
    <row r="524" spans="1:11" x14ac:dyDescent="0.25">
      <c r="A524" s="52"/>
      <c r="B524" s="49"/>
      <c r="C524" s="49"/>
      <c r="D524" s="49"/>
      <c r="E524" s="49"/>
      <c r="F524" s="49"/>
      <c r="G524" s="49"/>
      <c r="H524" s="49"/>
      <c r="I524" s="49"/>
      <c r="J524" s="49"/>
      <c r="K524" s="53"/>
    </row>
    <row r="525" spans="1:11" x14ac:dyDescent="0.25">
      <c r="A525" s="52"/>
      <c r="B525" s="49"/>
      <c r="C525" s="49"/>
      <c r="D525" s="49"/>
      <c r="E525" s="49"/>
      <c r="F525" s="49"/>
      <c r="G525" s="49"/>
      <c r="H525" s="49"/>
      <c r="I525" s="49"/>
      <c r="J525" s="49"/>
      <c r="K525" s="53"/>
    </row>
  </sheetData>
  <mergeCells count="64">
    <mergeCell ref="J264:J265"/>
    <mergeCell ref="J345:J346"/>
    <mergeCell ref="F345:F346"/>
    <mergeCell ref="G345:G346"/>
    <mergeCell ref="H345:H346"/>
    <mergeCell ref="I345:I346"/>
    <mergeCell ref="A345:A346"/>
    <mergeCell ref="B345:B346"/>
    <mergeCell ref="C345:C346"/>
    <mergeCell ref="D345:D346"/>
    <mergeCell ref="E345:E346"/>
    <mergeCell ref="F327:F328"/>
    <mergeCell ref="G327:G328"/>
    <mergeCell ref="H327:H328"/>
    <mergeCell ref="I327:I328"/>
    <mergeCell ref="A340:A341"/>
    <mergeCell ref="B340:B341"/>
    <mergeCell ref="C340:C341"/>
    <mergeCell ref="D340:D341"/>
    <mergeCell ref="E340:E341"/>
    <mergeCell ref="F340:F341"/>
    <mergeCell ref="G340:G341"/>
    <mergeCell ref="H340:H341"/>
    <mergeCell ref="I340:I341"/>
    <mergeCell ref="A327:A328"/>
    <mergeCell ref="B327:B328"/>
    <mergeCell ref="C327:C328"/>
    <mergeCell ref="D327:D328"/>
    <mergeCell ref="E327:E328"/>
    <mergeCell ref="I264:I265"/>
    <mergeCell ref="A322:A323"/>
    <mergeCell ref="B322:B323"/>
    <mergeCell ref="C322:C323"/>
    <mergeCell ref="D322:D323"/>
    <mergeCell ref="E322:E323"/>
    <mergeCell ref="F322:F323"/>
    <mergeCell ref="G322:G323"/>
    <mergeCell ref="H322:H323"/>
    <mergeCell ref="I322:I323"/>
    <mergeCell ref="A264:A265"/>
    <mergeCell ref="B264:B265"/>
    <mergeCell ref="C264:C265"/>
    <mergeCell ref="D264:D265"/>
    <mergeCell ref="E264:E265"/>
    <mergeCell ref="F23:F24"/>
    <mergeCell ref="G23:G24"/>
    <mergeCell ref="H23:H24"/>
    <mergeCell ref="I23:I24"/>
    <mergeCell ref="F264:F265"/>
    <mergeCell ref="G264:G265"/>
    <mergeCell ref="H264:H265"/>
    <mergeCell ref="F2:I5"/>
    <mergeCell ref="A8:K8"/>
    <mergeCell ref="A9:K9"/>
    <mergeCell ref="A10:K10"/>
    <mergeCell ref="A12:A13"/>
    <mergeCell ref="B12:B13"/>
    <mergeCell ref="K12:K13"/>
    <mergeCell ref="C12:J12"/>
    <mergeCell ref="A23:A24"/>
    <mergeCell ref="B23:B24"/>
    <mergeCell ref="C23:C24"/>
    <mergeCell ref="D23:D24"/>
    <mergeCell ref="E23:E24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R357"/>
  <sheetViews>
    <sheetView workbookViewId="0">
      <selection activeCell="B136" sqref="B136"/>
    </sheetView>
  </sheetViews>
  <sheetFormatPr defaultRowHeight="15" x14ac:dyDescent="0.25"/>
  <cols>
    <col min="1" max="1" width="8.28515625" style="8" bestFit="1" customWidth="1"/>
    <col min="2" max="2" width="41.140625" customWidth="1"/>
    <col min="3" max="3" width="16.140625" customWidth="1"/>
    <col min="4" max="4" width="12.140625" customWidth="1"/>
    <col min="5" max="5" width="13.42578125" customWidth="1"/>
    <col min="6" max="6" width="14.140625" style="49" customWidth="1"/>
    <col min="7" max="7" width="11.7109375" style="49" customWidth="1"/>
    <col min="8" max="9" width="11.5703125" customWidth="1"/>
    <col min="10" max="10" width="14" style="6" bestFit="1" customWidth="1"/>
    <col min="11" max="11" width="10.140625" bestFit="1" customWidth="1"/>
    <col min="12" max="12" width="10.5703125" customWidth="1"/>
    <col min="13" max="13" width="11.7109375" customWidth="1"/>
    <col min="15" max="15" width="11.7109375" customWidth="1"/>
  </cols>
  <sheetData>
    <row r="2" spans="1:13" ht="16.5" customHeight="1" x14ac:dyDescent="0.25">
      <c r="F2" s="79" t="s">
        <v>104</v>
      </c>
      <c r="G2" s="79"/>
      <c r="H2" s="79"/>
      <c r="I2" s="79"/>
    </row>
    <row r="3" spans="1:13" x14ac:dyDescent="0.25">
      <c r="F3" s="79"/>
      <c r="G3" s="79"/>
      <c r="H3" s="79"/>
      <c r="I3" s="79"/>
    </row>
    <row r="4" spans="1:13" ht="16.5" customHeight="1" x14ac:dyDescent="0.25">
      <c r="F4" s="79"/>
      <c r="G4" s="79"/>
      <c r="H4" s="79"/>
      <c r="I4" s="79"/>
    </row>
    <row r="5" spans="1:13" x14ac:dyDescent="0.25">
      <c r="F5" s="79"/>
      <c r="G5" s="79"/>
      <c r="H5" s="79"/>
      <c r="I5" s="79"/>
    </row>
    <row r="6" spans="1:13" x14ac:dyDescent="0.25">
      <c r="F6" s="43" t="s">
        <v>103</v>
      </c>
      <c r="G6" s="43"/>
      <c r="H6" s="9"/>
    </row>
    <row r="8" spans="1:13" ht="16.5" x14ac:dyDescent="0.25">
      <c r="A8" s="101" t="s">
        <v>100</v>
      </c>
      <c r="B8" s="101"/>
      <c r="C8" s="101"/>
      <c r="D8" s="101"/>
      <c r="E8" s="101"/>
      <c r="F8" s="101"/>
      <c r="G8" s="101"/>
      <c r="H8" s="101"/>
      <c r="I8" s="101"/>
      <c r="J8" s="101"/>
      <c r="K8" s="7"/>
      <c r="L8" s="7"/>
      <c r="M8" s="7"/>
    </row>
    <row r="9" spans="1:13" ht="16.5" x14ac:dyDescent="0.25">
      <c r="A9" s="101" t="s">
        <v>101</v>
      </c>
      <c r="B9" s="101"/>
      <c r="C9" s="101"/>
      <c r="D9" s="101"/>
      <c r="E9" s="101"/>
      <c r="F9" s="101"/>
      <c r="G9" s="101"/>
      <c r="H9" s="101"/>
      <c r="I9" s="101"/>
      <c r="J9" s="101"/>
      <c r="K9" s="7"/>
      <c r="L9" s="7"/>
      <c r="M9" s="7"/>
    </row>
    <row r="10" spans="1:13" ht="16.5" x14ac:dyDescent="0.25">
      <c r="A10" s="101" t="s">
        <v>102</v>
      </c>
      <c r="B10" s="101"/>
      <c r="C10" s="101"/>
      <c r="D10" s="101"/>
      <c r="E10" s="101"/>
      <c r="F10" s="101"/>
      <c r="G10" s="101"/>
      <c r="H10" s="101"/>
      <c r="I10" s="101"/>
      <c r="J10" s="101"/>
      <c r="K10" s="7"/>
      <c r="L10" s="7"/>
      <c r="M10" s="7"/>
    </row>
    <row r="12" spans="1:13" ht="38.25" customHeight="1" x14ac:dyDescent="0.25">
      <c r="A12" s="102" t="s">
        <v>0</v>
      </c>
      <c r="B12" s="103" t="s">
        <v>1</v>
      </c>
      <c r="C12" s="103" t="s">
        <v>2</v>
      </c>
      <c r="D12" s="103"/>
      <c r="E12" s="103"/>
      <c r="F12" s="103"/>
      <c r="G12" s="103"/>
      <c r="H12" s="103"/>
      <c r="I12" s="103"/>
      <c r="J12" s="104" t="s">
        <v>3</v>
      </c>
    </row>
    <row r="13" spans="1:13" ht="113.25" customHeight="1" x14ac:dyDescent="0.25">
      <c r="A13" s="102"/>
      <c r="B13" s="103"/>
      <c r="C13" s="33" t="s">
        <v>4</v>
      </c>
      <c r="D13" s="33" t="s">
        <v>5</v>
      </c>
      <c r="E13" s="33" t="s">
        <v>6</v>
      </c>
      <c r="F13" s="44" t="s">
        <v>7</v>
      </c>
      <c r="G13" s="44" t="s">
        <v>8</v>
      </c>
      <c r="H13" s="33" t="s">
        <v>9</v>
      </c>
      <c r="I13" s="33" t="s">
        <v>10</v>
      </c>
      <c r="J13" s="104"/>
    </row>
    <row r="14" spans="1:13" ht="15.75" x14ac:dyDescent="0.25">
      <c r="A14" s="33">
        <v>1</v>
      </c>
      <c r="B14" s="33">
        <v>2</v>
      </c>
      <c r="C14" s="33">
        <v>3</v>
      </c>
      <c r="D14" s="33">
        <v>4</v>
      </c>
      <c r="E14" s="33">
        <v>5</v>
      </c>
      <c r="F14" s="44">
        <v>6</v>
      </c>
      <c r="G14" s="44">
        <v>7</v>
      </c>
      <c r="H14" s="33">
        <v>8</v>
      </c>
      <c r="I14" s="33">
        <v>9</v>
      </c>
      <c r="J14" s="33">
        <v>10</v>
      </c>
    </row>
    <row r="15" spans="1:13" ht="31.5" x14ac:dyDescent="0.25">
      <c r="A15" s="29">
        <v>1</v>
      </c>
      <c r="B15" s="29" t="s">
        <v>11</v>
      </c>
      <c r="C15" s="30">
        <f>SUM(C16:C18)</f>
        <v>410015.07</v>
      </c>
      <c r="D15" s="30">
        <f>SUM(D16:D18)</f>
        <v>50434.420000000006</v>
      </c>
      <c r="E15" s="30">
        <f t="shared" ref="E15:I15" si="0">SUM(E16:E18)</f>
        <v>102922.81</v>
      </c>
      <c r="F15" s="45">
        <f t="shared" si="0"/>
        <v>115471.47</v>
      </c>
      <c r="G15" s="45">
        <f t="shared" si="0"/>
        <v>51393.21</v>
      </c>
      <c r="H15" s="30">
        <f t="shared" si="0"/>
        <v>86328.01999999999</v>
      </c>
      <c r="I15" s="30">
        <f t="shared" si="0"/>
        <v>3465.14</v>
      </c>
      <c r="J15" s="29"/>
    </row>
    <row r="16" spans="1:13" ht="15.75" x14ac:dyDescent="0.25">
      <c r="A16" s="29">
        <v>2</v>
      </c>
      <c r="B16" s="29" t="s">
        <v>12</v>
      </c>
      <c r="C16" s="30">
        <f t="shared" ref="C16:C18" si="1">SUM(D16:I16)</f>
        <v>3578.3</v>
      </c>
      <c r="D16" s="30">
        <f t="shared" ref="D16:I18" si="2">D20+D341</f>
        <v>3578.3</v>
      </c>
      <c r="E16" s="30">
        <f t="shared" si="2"/>
        <v>0</v>
      </c>
      <c r="F16" s="45">
        <f t="shared" si="2"/>
        <v>0</v>
      </c>
      <c r="G16" s="45">
        <f t="shared" si="2"/>
        <v>0</v>
      </c>
      <c r="H16" s="30">
        <f t="shared" si="2"/>
        <v>0</v>
      </c>
      <c r="I16" s="30">
        <f t="shared" si="2"/>
        <v>0</v>
      </c>
      <c r="J16" s="29"/>
    </row>
    <row r="17" spans="1:15" ht="15.75" x14ac:dyDescent="0.25">
      <c r="A17" s="29">
        <v>3</v>
      </c>
      <c r="B17" s="29" t="s">
        <v>13</v>
      </c>
      <c r="C17" s="30">
        <f t="shared" si="1"/>
        <v>69090.640000000014</v>
      </c>
      <c r="D17" s="30">
        <f t="shared" si="2"/>
        <v>46708.600000000006</v>
      </c>
      <c r="E17" s="30">
        <f t="shared" si="2"/>
        <v>3685</v>
      </c>
      <c r="F17" s="45">
        <f t="shared" si="2"/>
        <v>11709.6</v>
      </c>
      <c r="G17" s="45">
        <f t="shared" si="2"/>
        <v>2271.06</v>
      </c>
      <c r="H17" s="30">
        <f t="shared" si="2"/>
        <v>3049.67</v>
      </c>
      <c r="I17" s="30">
        <f t="shared" si="2"/>
        <v>1666.71</v>
      </c>
      <c r="J17" s="29"/>
    </row>
    <row r="18" spans="1:15" ht="15.75" x14ac:dyDescent="0.25">
      <c r="A18" s="29">
        <v>4</v>
      </c>
      <c r="B18" s="29" t="s">
        <v>14</v>
      </c>
      <c r="C18" s="30">
        <f t="shared" si="1"/>
        <v>337346.13</v>
      </c>
      <c r="D18" s="30">
        <f t="shared" si="2"/>
        <v>147.52000000000001</v>
      </c>
      <c r="E18" s="30">
        <f t="shared" si="2"/>
        <v>99237.81</v>
      </c>
      <c r="F18" s="45">
        <f t="shared" si="2"/>
        <v>103761.87</v>
      </c>
      <c r="G18" s="45">
        <f t="shared" si="2"/>
        <v>49122.15</v>
      </c>
      <c r="H18" s="30">
        <f t="shared" si="2"/>
        <v>83278.349999999991</v>
      </c>
      <c r="I18" s="30">
        <f t="shared" si="2"/>
        <v>1798.4299999999998</v>
      </c>
      <c r="J18" s="29"/>
    </row>
    <row r="19" spans="1:15" ht="15.75" x14ac:dyDescent="0.25">
      <c r="A19" s="10">
        <v>5</v>
      </c>
      <c r="B19" s="10" t="s">
        <v>15</v>
      </c>
      <c r="C19" s="11">
        <f>SUM(C20:C22)</f>
        <v>408105.17000000004</v>
      </c>
      <c r="D19" s="11">
        <f t="shared" ref="D19:I19" si="3">SUM(D20:D22)</f>
        <v>50158.320000000007</v>
      </c>
      <c r="E19" s="11">
        <f t="shared" si="3"/>
        <v>102692.81</v>
      </c>
      <c r="F19" s="46">
        <f t="shared" si="3"/>
        <v>115230.47</v>
      </c>
      <c r="G19" s="46">
        <f t="shared" si="3"/>
        <v>51005.61</v>
      </c>
      <c r="H19" s="11">
        <f t="shared" si="3"/>
        <v>85940.42</v>
      </c>
      <c r="I19" s="11">
        <f t="shared" si="3"/>
        <v>3077.54</v>
      </c>
      <c r="J19" s="10"/>
    </row>
    <row r="20" spans="1:15" ht="15.75" x14ac:dyDescent="0.25">
      <c r="A20" s="32">
        <v>6</v>
      </c>
      <c r="B20" s="32" t="s">
        <v>12</v>
      </c>
      <c r="C20" s="12">
        <f>SUM(D20:I20)</f>
        <v>3578.3</v>
      </c>
      <c r="D20" s="12">
        <f>D25+D274+D332+D337+D341+D355</f>
        <v>3578.3</v>
      </c>
      <c r="E20" s="12">
        <f t="shared" ref="E20:H20" si="4">E25+E274+E332+E337+E341+E355</f>
        <v>0</v>
      </c>
      <c r="F20" s="12">
        <f t="shared" si="4"/>
        <v>0</v>
      </c>
      <c r="G20" s="12">
        <f t="shared" si="4"/>
        <v>0</v>
      </c>
      <c r="H20" s="12">
        <f t="shared" si="4"/>
        <v>0</v>
      </c>
      <c r="I20" s="12">
        <f>I25+I274+I332+I337+I341</f>
        <v>0</v>
      </c>
      <c r="J20" s="32"/>
    </row>
    <row r="21" spans="1:15" ht="15.75" x14ac:dyDescent="0.25">
      <c r="A21" s="32">
        <v>7</v>
      </c>
      <c r="B21" s="32" t="s">
        <v>13</v>
      </c>
      <c r="C21" s="12">
        <f t="shared" ref="C21:C22" si="5">SUM(D21:I21)</f>
        <v>67180.740000000005</v>
      </c>
      <c r="D21" s="12">
        <f>D26+D275+D333+D338+D356</f>
        <v>46432.500000000007</v>
      </c>
      <c r="E21" s="12">
        <f>E26+E275+E333+E338+E342+E356</f>
        <v>3455</v>
      </c>
      <c r="F21" s="36">
        <f t="shared" ref="F21:H22" si="6">F26+F275+F333+F338+F342</f>
        <v>11468.6</v>
      </c>
      <c r="G21" s="36">
        <f t="shared" si="6"/>
        <v>1883.46</v>
      </c>
      <c r="H21" s="12">
        <f t="shared" si="6"/>
        <v>2662.07</v>
      </c>
      <c r="I21" s="12">
        <f>I26+I275+I333+I338+I342</f>
        <v>1279.1100000000001</v>
      </c>
      <c r="J21" s="32"/>
    </row>
    <row r="22" spans="1:15" ht="15.75" x14ac:dyDescent="0.25">
      <c r="A22" s="32">
        <v>8</v>
      </c>
      <c r="B22" s="32" t="s">
        <v>14</v>
      </c>
      <c r="C22" s="12">
        <f t="shared" si="5"/>
        <v>337346.13</v>
      </c>
      <c r="D22" s="12">
        <f>D27+D276+D334+D339+D343+D357</f>
        <v>147.52000000000001</v>
      </c>
      <c r="E22" s="12">
        <f>E27+E276+E334+E339+E343</f>
        <v>99237.81</v>
      </c>
      <c r="F22" s="36">
        <f t="shared" si="6"/>
        <v>103761.87</v>
      </c>
      <c r="G22" s="36">
        <f t="shared" si="6"/>
        <v>49122.15</v>
      </c>
      <c r="H22" s="12">
        <f t="shared" si="6"/>
        <v>83278.349999999991</v>
      </c>
      <c r="I22" s="12">
        <f>I27+I276+I334+I339+I343</f>
        <v>1798.4299999999998</v>
      </c>
      <c r="J22" s="32"/>
    </row>
    <row r="23" spans="1:15" ht="15.75" x14ac:dyDescent="0.25">
      <c r="A23" s="97">
        <v>9</v>
      </c>
      <c r="B23" s="98" t="s">
        <v>20</v>
      </c>
      <c r="C23" s="99">
        <f>SUM(C25:C27)</f>
        <v>103429.15999999999</v>
      </c>
      <c r="D23" s="99">
        <f>D25+D26+D27</f>
        <v>14102.619999999999</v>
      </c>
      <c r="E23" s="99">
        <f t="shared" ref="E23:I23" si="7">E25+E26+E27</f>
        <v>55428.729999999996</v>
      </c>
      <c r="F23" s="78">
        <f t="shared" si="7"/>
        <v>16171.309999999998</v>
      </c>
      <c r="G23" s="78">
        <f t="shared" si="7"/>
        <v>8646.8000000000011</v>
      </c>
      <c r="H23" s="99">
        <f t="shared" si="7"/>
        <v>6689.76</v>
      </c>
      <c r="I23" s="99">
        <f t="shared" si="7"/>
        <v>2389.9399999999996</v>
      </c>
      <c r="J23" s="13" t="s">
        <v>16</v>
      </c>
    </row>
    <row r="24" spans="1:15" ht="15.75" x14ac:dyDescent="0.25">
      <c r="A24" s="97"/>
      <c r="B24" s="98"/>
      <c r="C24" s="99"/>
      <c r="D24" s="99"/>
      <c r="E24" s="99"/>
      <c r="F24" s="78"/>
      <c r="G24" s="78"/>
      <c r="H24" s="99"/>
      <c r="I24" s="99"/>
      <c r="J24" s="13" t="s">
        <v>17</v>
      </c>
    </row>
    <row r="25" spans="1:15" ht="15.75" x14ac:dyDescent="0.25">
      <c r="A25" s="32">
        <v>10</v>
      </c>
      <c r="B25" s="32" t="s">
        <v>12</v>
      </c>
      <c r="C25" s="12">
        <f t="shared" ref="C25:C27" si="8">SUM(D25:I25)</f>
        <v>3076.3</v>
      </c>
      <c r="D25" s="12">
        <f>D31+D37+D43+D49+D55+D61+D75+D81+D95+D101+D107+D113+D119+D125+D131+D137+D143+D149+D155+D161+D167+D173+D179+D185+D191+D197+D203+D209+D215+D221+D227+D234+D239+D245+D251+D257+D263+D269</f>
        <v>3076.3</v>
      </c>
      <c r="E25" s="12">
        <f t="shared" ref="E25:I25" si="9">E31+E37+E43+E49+E55+E61+E75+E81+E95+E101+E107+E113+E119+E125+E131+E137+E143+E149+E155+E161+E167+E173+E179+E185+E191+E197+E203+E209+E215+E221+E227+E234+E239+E245+E251+E257+E263+E269</f>
        <v>0</v>
      </c>
      <c r="F25" s="12">
        <f t="shared" si="9"/>
        <v>0</v>
      </c>
      <c r="G25" s="12">
        <f t="shared" si="9"/>
        <v>0</v>
      </c>
      <c r="H25" s="12">
        <f>H31+H37+H43+H49+H55+H61+H75+H81+H95+H101+H107+H113+H119+H125+H131+H137+H143+H149+H155+H161+H167+H173+H179+H185+H191+H197+H203+H209+H215+H221+H227+H233+H239+H245+H251+H257+H263+H269</f>
        <v>0</v>
      </c>
      <c r="I25" s="12">
        <f t="shared" si="9"/>
        <v>0</v>
      </c>
      <c r="J25" s="32"/>
    </row>
    <row r="26" spans="1:15" ht="15.75" x14ac:dyDescent="0.25">
      <c r="A26" s="32">
        <v>11</v>
      </c>
      <c r="B26" s="32" t="s">
        <v>13</v>
      </c>
      <c r="C26" s="12">
        <f t="shared" si="8"/>
        <v>20640.64</v>
      </c>
      <c r="D26" s="12">
        <f>9853.4+3591.4-2566</f>
        <v>10878.8</v>
      </c>
      <c r="E26" s="12">
        <f t="shared" ref="E26:I27" si="10">E32+E38+E44+E50+E56+E62+E76+E82+E96+E102+E108+E114+E120+E126+E132+E138+E144+E150+E156+E162+E168+E174+E180+E186+E192+E198+E204+E210+E216+E222+E228+E235+E240+E246+E252+E258+E264</f>
        <v>3000</v>
      </c>
      <c r="F26" s="36">
        <f t="shared" si="10"/>
        <v>3000.0000000000005</v>
      </c>
      <c r="G26" s="36">
        <f t="shared" si="10"/>
        <v>1195.8600000000001</v>
      </c>
      <c r="H26" s="12">
        <f t="shared" si="10"/>
        <v>1974.47</v>
      </c>
      <c r="I26" s="12">
        <f t="shared" si="10"/>
        <v>591.51</v>
      </c>
      <c r="J26" s="32"/>
      <c r="O26" s="28"/>
    </row>
    <row r="27" spans="1:15" ht="15.75" x14ac:dyDescent="0.25">
      <c r="A27" s="32">
        <v>12</v>
      </c>
      <c r="B27" s="32" t="s">
        <v>14</v>
      </c>
      <c r="C27" s="12">
        <f t="shared" si="8"/>
        <v>79712.219999999987</v>
      </c>
      <c r="D27" s="12">
        <f>D33+D39+D45+D51+D57+D63+D77+D83+D97+D103+D109+D115+D121+D127+D133+D139+D145+D151+D157+D163+D169+D175+D181+D187+D193+D199+D205+D211+D217+D223+D229+D236+D241+D247+D253+D259+D265</f>
        <v>147.52000000000001</v>
      </c>
      <c r="E27" s="12">
        <f t="shared" si="10"/>
        <v>52428.729999999996</v>
      </c>
      <c r="F27" s="36">
        <f t="shared" si="10"/>
        <v>13171.309999999998</v>
      </c>
      <c r="G27" s="36">
        <f t="shared" si="10"/>
        <v>7450.9400000000005</v>
      </c>
      <c r="H27" s="12">
        <f t="shared" si="10"/>
        <v>4715.29</v>
      </c>
      <c r="I27" s="12">
        <f t="shared" si="10"/>
        <v>1798.4299999999998</v>
      </c>
      <c r="J27" s="32"/>
    </row>
    <row r="28" spans="1:15" ht="15.75" x14ac:dyDescent="0.25">
      <c r="A28" s="32"/>
      <c r="B28" s="1" t="s">
        <v>25</v>
      </c>
      <c r="C28" s="30">
        <f>SUM(C30:C33)</f>
        <v>4274.49</v>
      </c>
      <c r="D28" s="30">
        <f t="shared" ref="D28:I28" si="11">SUM(D30:D33)</f>
        <v>190.76</v>
      </c>
      <c r="E28" s="30">
        <f t="shared" si="11"/>
        <v>13608.1</v>
      </c>
      <c r="F28" s="45">
        <f t="shared" si="11"/>
        <v>0</v>
      </c>
      <c r="G28" s="45">
        <f t="shared" si="11"/>
        <v>0</v>
      </c>
      <c r="H28" s="30">
        <f t="shared" si="11"/>
        <v>0</v>
      </c>
      <c r="I28" s="30">
        <f t="shared" si="11"/>
        <v>0</v>
      </c>
      <c r="J28" s="32"/>
      <c r="K28" s="51"/>
    </row>
    <row r="29" spans="1:15" ht="31.5" x14ac:dyDescent="0.25">
      <c r="A29" s="32"/>
      <c r="B29" s="2" t="s">
        <v>26</v>
      </c>
      <c r="C29" s="12"/>
      <c r="D29" s="12"/>
      <c r="E29" s="12"/>
      <c r="F29" s="36"/>
      <c r="G29" s="36"/>
      <c r="H29" s="12"/>
      <c r="I29" s="12"/>
      <c r="J29" s="32"/>
      <c r="K29" s="51"/>
      <c r="L29" s="39"/>
    </row>
    <row r="30" spans="1:15" ht="15.75" x14ac:dyDescent="0.25">
      <c r="A30" s="32"/>
      <c r="B30" s="40" t="s">
        <v>27</v>
      </c>
      <c r="C30" s="12"/>
      <c r="D30" s="12"/>
      <c r="E30" s="12"/>
      <c r="F30" s="36"/>
      <c r="G30" s="36"/>
      <c r="H30" s="12"/>
      <c r="I30" s="12"/>
      <c r="J30" s="32"/>
      <c r="K30" s="51"/>
    </row>
    <row r="31" spans="1:15" ht="15.75" x14ac:dyDescent="0.25">
      <c r="A31" s="32"/>
      <c r="B31" s="32" t="s">
        <v>12</v>
      </c>
      <c r="C31" s="12">
        <v>0</v>
      </c>
      <c r="D31" s="12">
        <v>0</v>
      </c>
      <c r="E31" s="12">
        <v>0</v>
      </c>
      <c r="F31" s="36">
        <v>0</v>
      </c>
      <c r="G31" s="36">
        <v>0</v>
      </c>
      <c r="H31" s="12">
        <v>0</v>
      </c>
      <c r="I31" s="12">
        <v>0</v>
      </c>
      <c r="J31" s="32"/>
      <c r="K31" s="51"/>
      <c r="L31" s="39"/>
      <c r="M31" s="51"/>
    </row>
    <row r="32" spans="1:15" ht="15.75" x14ac:dyDescent="0.25">
      <c r="A32" s="32"/>
      <c r="B32" s="32" t="s">
        <v>13</v>
      </c>
      <c r="C32" s="12">
        <v>291.14</v>
      </c>
      <c r="D32" s="12">
        <f>99.59+91.17</f>
        <v>190.76</v>
      </c>
      <c r="E32" s="12">
        <v>269.39999999999998</v>
      </c>
      <c r="F32" s="36">
        <v>0</v>
      </c>
      <c r="G32" s="36">
        <v>0</v>
      </c>
      <c r="H32" s="12">
        <v>0</v>
      </c>
      <c r="I32" s="12">
        <v>0</v>
      </c>
      <c r="J32" s="32"/>
      <c r="K32" s="51"/>
      <c r="L32" s="39"/>
    </row>
    <row r="33" spans="1:13" ht="15.75" x14ac:dyDescent="0.25">
      <c r="A33" s="32"/>
      <c r="B33" s="32" t="s">
        <v>14</v>
      </c>
      <c r="C33" s="12">
        <v>3983.35</v>
      </c>
      <c r="D33" s="12">
        <v>0</v>
      </c>
      <c r="E33" s="12">
        <v>13338.7</v>
      </c>
      <c r="F33" s="36">
        <v>0</v>
      </c>
      <c r="G33" s="36">
        <v>0</v>
      </c>
      <c r="H33" s="12">
        <v>0</v>
      </c>
      <c r="I33" s="12">
        <v>0</v>
      </c>
      <c r="J33" s="32"/>
      <c r="K33" s="51"/>
    </row>
    <row r="34" spans="1:13" ht="15.75" x14ac:dyDescent="0.25">
      <c r="A34" s="32"/>
      <c r="B34" s="5" t="s">
        <v>28</v>
      </c>
      <c r="C34" s="30">
        <f t="shared" ref="C34:I34" si="12">SUM(C36:C39)</f>
        <v>2590.4700000000003</v>
      </c>
      <c r="D34" s="30">
        <f t="shared" si="12"/>
        <v>2343.9500000000003</v>
      </c>
      <c r="E34" s="30">
        <f t="shared" si="12"/>
        <v>0</v>
      </c>
      <c r="F34" s="45">
        <f t="shared" si="12"/>
        <v>0</v>
      </c>
      <c r="G34" s="45">
        <f t="shared" si="12"/>
        <v>0</v>
      </c>
      <c r="H34" s="30">
        <f t="shared" si="12"/>
        <v>0</v>
      </c>
      <c r="I34" s="30">
        <f t="shared" si="12"/>
        <v>0</v>
      </c>
      <c r="J34" s="32"/>
    </row>
    <row r="35" spans="1:13" ht="31.5" x14ac:dyDescent="0.25">
      <c r="A35" s="32"/>
      <c r="B35" s="2" t="s">
        <v>26</v>
      </c>
      <c r="C35" s="12"/>
      <c r="D35" s="12"/>
      <c r="E35" s="12"/>
      <c r="F35" s="36"/>
      <c r="G35" s="36"/>
      <c r="H35" s="12"/>
      <c r="I35" s="12"/>
      <c r="J35" s="32"/>
    </row>
    <row r="36" spans="1:13" ht="15.75" x14ac:dyDescent="0.25">
      <c r="A36" s="32"/>
      <c r="B36" s="40" t="s">
        <v>29</v>
      </c>
      <c r="C36" s="12"/>
      <c r="D36" s="12"/>
      <c r="E36" s="12"/>
      <c r="F36" s="36"/>
      <c r="G36" s="36"/>
      <c r="H36" s="12"/>
      <c r="I36" s="12"/>
      <c r="J36" s="32"/>
    </row>
    <row r="37" spans="1:13" ht="15.75" x14ac:dyDescent="0.25">
      <c r="A37" s="32"/>
      <c r="B37" s="32" t="s">
        <v>12</v>
      </c>
      <c r="C37" s="12">
        <v>0</v>
      </c>
      <c r="D37" s="12">
        <v>0</v>
      </c>
      <c r="E37" s="12">
        <v>0</v>
      </c>
      <c r="F37" s="36">
        <v>0</v>
      </c>
      <c r="G37" s="36">
        <v>0</v>
      </c>
      <c r="H37" s="12">
        <v>0</v>
      </c>
      <c r="I37" s="12">
        <v>0</v>
      </c>
      <c r="J37" s="32"/>
      <c r="L37" s="39"/>
    </row>
    <row r="38" spans="1:13" ht="15.75" x14ac:dyDescent="0.25">
      <c r="A38" s="32"/>
      <c r="B38" s="32" t="s">
        <v>13</v>
      </c>
      <c r="C38" s="12">
        <v>176.44</v>
      </c>
      <c r="D38" s="12">
        <v>2320.5100000000002</v>
      </c>
      <c r="E38" s="12">
        <v>0</v>
      </c>
      <c r="F38" s="36">
        <v>0</v>
      </c>
      <c r="G38" s="36">
        <v>0</v>
      </c>
      <c r="H38" s="12">
        <v>0</v>
      </c>
      <c r="I38" s="12">
        <v>0</v>
      </c>
      <c r="J38" s="32"/>
    </row>
    <row r="39" spans="1:13" ht="15.75" x14ac:dyDescent="0.25">
      <c r="A39" s="32"/>
      <c r="B39" s="32" t="s">
        <v>14</v>
      </c>
      <c r="C39" s="12">
        <v>2414.0300000000002</v>
      </c>
      <c r="D39" s="12">
        <v>23.44</v>
      </c>
      <c r="E39" s="12">
        <v>0</v>
      </c>
      <c r="F39" s="36">
        <v>0</v>
      </c>
      <c r="G39" s="36">
        <v>0</v>
      </c>
      <c r="H39" s="12">
        <v>0</v>
      </c>
      <c r="I39" s="12">
        <v>0</v>
      </c>
      <c r="J39" s="32"/>
    </row>
    <row r="40" spans="1:13" ht="15.75" x14ac:dyDescent="0.25">
      <c r="A40" s="32"/>
      <c r="B40" s="1" t="s">
        <v>30</v>
      </c>
      <c r="C40" s="30">
        <f t="shared" ref="C40:I40" si="13">SUM(C42:C45)</f>
        <v>4098.2700000000004</v>
      </c>
      <c r="D40" s="30">
        <f t="shared" si="13"/>
        <v>39.74</v>
      </c>
      <c r="E40" s="30">
        <f t="shared" si="13"/>
        <v>0</v>
      </c>
      <c r="F40" s="45">
        <f t="shared" si="13"/>
        <v>0</v>
      </c>
      <c r="G40" s="45">
        <f t="shared" si="13"/>
        <v>4146.8</v>
      </c>
      <c r="H40" s="30">
        <f t="shared" si="13"/>
        <v>0</v>
      </c>
      <c r="I40" s="30">
        <f t="shared" si="13"/>
        <v>0</v>
      </c>
      <c r="J40" s="32"/>
      <c r="K40" s="50"/>
      <c r="L40" s="50"/>
      <c r="M40" s="50"/>
    </row>
    <row r="41" spans="1:13" ht="31.5" x14ac:dyDescent="0.25">
      <c r="A41" s="32"/>
      <c r="B41" s="2" t="s">
        <v>26</v>
      </c>
      <c r="C41" s="12"/>
      <c r="D41" s="12"/>
      <c r="E41" s="12"/>
      <c r="F41" s="36"/>
      <c r="G41" s="36"/>
      <c r="H41" s="12"/>
      <c r="I41" s="12"/>
      <c r="J41" s="32"/>
      <c r="K41" s="50"/>
      <c r="L41" s="50"/>
      <c r="M41" s="50"/>
    </row>
    <row r="42" spans="1:13" ht="15.75" x14ac:dyDescent="0.25">
      <c r="A42" s="32"/>
      <c r="B42" s="40" t="s">
        <v>31</v>
      </c>
      <c r="C42" s="12"/>
      <c r="D42" s="12"/>
      <c r="E42" s="12"/>
      <c r="F42" s="36"/>
      <c r="G42" s="36"/>
      <c r="H42" s="12"/>
      <c r="I42" s="12"/>
      <c r="J42" s="32"/>
      <c r="K42" s="50"/>
      <c r="L42" s="50"/>
      <c r="M42" s="50"/>
    </row>
    <row r="43" spans="1:13" ht="15.75" x14ac:dyDescent="0.25">
      <c r="A43" s="32"/>
      <c r="B43" s="32" t="s">
        <v>12</v>
      </c>
      <c r="C43" s="12">
        <v>0</v>
      </c>
      <c r="D43" s="12">
        <v>0</v>
      </c>
      <c r="E43" s="12">
        <v>0</v>
      </c>
      <c r="F43" s="36">
        <v>0</v>
      </c>
      <c r="G43" s="36">
        <v>0</v>
      </c>
      <c r="H43" s="12">
        <v>0</v>
      </c>
      <c r="I43" s="12">
        <v>0</v>
      </c>
      <c r="J43" s="32"/>
      <c r="K43" s="50"/>
      <c r="L43" s="50"/>
      <c r="M43" s="50"/>
    </row>
    <row r="44" spans="1:13" ht="15.75" x14ac:dyDescent="0.25">
      <c r="A44" s="32"/>
      <c r="B44" s="32" t="s">
        <v>13</v>
      </c>
      <c r="C44" s="12">
        <v>279.14</v>
      </c>
      <c r="D44" s="12">
        <v>39.74</v>
      </c>
      <c r="E44" s="12">
        <v>0</v>
      </c>
      <c r="F44" s="12">
        <v>0</v>
      </c>
      <c r="G44" s="36">
        <v>82.11</v>
      </c>
      <c r="H44" s="12">
        <v>0</v>
      </c>
      <c r="I44" s="12">
        <v>0</v>
      </c>
      <c r="J44" s="32"/>
      <c r="K44" s="50"/>
      <c r="L44" s="50"/>
      <c r="M44" s="50"/>
    </row>
    <row r="45" spans="1:13" ht="15.75" x14ac:dyDescent="0.25">
      <c r="A45" s="32"/>
      <c r="B45" s="32" t="s">
        <v>14</v>
      </c>
      <c r="C45" s="12">
        <v>3819.13</v>
      </c>
      <c r="D45" s="12">
        <v>0</v>
      </c>
      <c r="E45" s="12">
        <v>0</v>
      </c>
      <c r="F45" s="12">
        <v>0</v>
      </c>
      <c r="G45" s="36">
        <v>4064.69</v>
      </c>
      <c r="H45" s="12">
        <v>0</v>
      </c>
      <c r="I45" s="12">
        <v>0</v>
      </c>
      <c r="J45" s="32"/>
    </row>
    <row r="46" spans="1:13" ht="15.75" x14ac:dyDescent="0.25">
      <c r="A46" s="32"/>
      <c r="B46" s="1" t="s">
        <v>32</v>
      </c>
      <c r="C46" s="30">
        <f t="shared" ref="C46:I46" si="14">SUM(C48:C51)</f>
        <v>913.49</v>
      </c>
      <c r="D46" s="30">
        <f t="shared" si="14"/>
        <v>819.75</v>
      </c>
      <c r="E46" s="30">
        <f t="shared" si="14"/>
        <v>0</v>
      </c>
      <c r="F46" s="45">
        <f t="shared" si="14"/>
        <v>0</v>
      </c>
      <c r="G46" s="45">
        <f t="shared" si="14"/>
        <v>0</v>
      </c>
      <c r="H46" s="30">
        <f t="shared" si="14"/>
        <v>0</v>
      </c>
      <c r="I46" s="30">
        <f t="shared" si="14"/>
        <v>0</v>
      </c>
      <c r="J46" s="32"/>
    </row>
    <row r="47" spans="1:13" ht="31.5" x14ac:dyDescent="0.25">
      <c r="A47" s="32"/>
      <c r="B47" s="2" t="s">
        <v>26</v>
      </c>
      <c r="C47" s="12"/>
      <c r="D47" s="12"/>
      <c r="E47" s="12"/>
      <c r="F47" s="36"/>
      <c r="G47" s="36"/>
      <c r="H47" s="12"/>
      <c r="I47" s="12"/>
      <c r="J47" s="32"/>
    </row>
    <row r="48" spans="1:13" ht="15.75" x14ac:dyDescent="0.25">
      <c r="A48" s="32"/>
      <c r="B48" s="41" t="s">
        <v>33</v>
      </c>
      <c r="C48" s="12"/>
      <c r="D48" s="12"/>
      <c r="E48" s="12"/>
      <c r="F48" s="36"/>
      <c r="G48" s="36"/>
      <c r="H48" s="12"/>
      <c r="I48" s="12"/>
      <c r="J48" s="32"/>
    </row>
    <row r="49" spans="1:13" ht="15.75" x14ac:dyDescent="0.25">
      <c r="A49" s="32"/>
      <c r="B49" s="32" t="s">
        <v>12</v>
      </c>
      <c r="C49" s="12">
        <v>0</v>
      </c>
      <c r="D49" s="12">
        <v>0</v>
      </c>
      <c r="E49" s="12">
        <v>0</v>
      </c>
      <c r="F49" s="36">
        <v>0</v>
      </c>
      <c r="G49" s="36">
        <v>0</v>
      </c>
      <c r="H49" s="12">
        <v>0</v>
      </c>
      <c r="I49" s="12">
        <v>0</v>
      </c>
      <c r="J49" s="32"/>
      <c r="L49" s="39"/>
    </row>
    <row r="50" spans="1:13" ht="15.75" x14ac:dyDescent="0.25">
      <c r="A50" s="32"/>
      <c r="B50" s="32" t="s">
        <v>13</v>
      </c>
      <c r="C50" s="12">
        <v>62.22</v>
      </c>
      <c r="D50" s="12">
        <v>811.55</v>
      </c>
      <c r="E50" s="12">
        <v>0</v>
      </c>
      <c r="F50" s="36">
        <v>0</v>
      </c>
      <c r="G50" s="36">
        <v>0</v>
      </c>
      <c r="H50" s="12">
        <v>0</v>
      </c>
      <c r="I50" s="12">
        <v>0</v>
      </c>
      <c r="J50" s="32"/>
    </row>
    <row r="51" spans="1:13" ht="15.75" x14ac:dyDescent="0.25">
      <c r="A51" s="32"/>
      <c r="B51" s="32" t="s">
        <v>14</v>
      </c>
      <c r="C51" s="12">
        <v>851.27</v>
      </c>
      <c r="D51" s="12">
        <v>8.1999999999999993</v>
      </c>
      <c r="E51" s="12">
        <v>0</v>
      </c>
      <c r="F51" s="36">
        <v>0</v>
      </c>
      <c r="G51" s="36">
        <v>0</v>
      </c>
      <c r="H51" s="12">
        <v>0</v>
      </c>
      <c r="I51" s="12">
        <v>0</v>
      </c>
      <c r="J51" s="32"/>
    </row>
    <row r="52" spans="1:13" ht="15.75" x14ac:dyDescent="0.25">
      <c r="A52" s="32"/>
      <c r="B52" s="1" t="s">
        <v>34</v>
      </c>
      <c r="C52" s="30">
        <f t="shared" ref="C52:I52" si="15">SUM(C54:C57)</f>
        <v>5381.96</v>
      </c>
      <c r="D52" s="30">
        <f t="shared" si="15"/>
        <v>0</v>
      </c>
      <c r="E52" s="30">
        <f t="shared" si="15"/>
        <v>15233.4</v>
      </c>
      <c r="F52" s="45">
        <f t="shared" si="15"/>
        <v>0</v>
      </c>
      <c r="G52" s="45">
        <f t="shared" si="15"/>
        <v>0</v>
      </c>
      <c r="H52" s="30">
        <f t="shared" si="15"/>
        <v>0</v>
      </c>
      <c r="I52" s="30">
        <f t="shared" si="15"/>
        <v>0</v>
      </c>
      <c r="J52" s="32"/>
    </row>
    <row r="53" spans="1:13" ht="31.5" x14ac:dyDescent="0.25">
      <c r="A53" s="32"/>
      <c r="B53" s="2" t="s">
        <v>26</v>
      </c>
      <c r="C53" s="12"/>
      <c r="D53" s="12"/>
      <c r="E53" s="12"/>
      <c r="F53" s="36"/>
      <c r="G53" s="36"/>
      <c r="H53" s="12"/>
      <c r="I53" s="12"/>
      <c r="J53" s="32"/>
      <c r="K53" s="51"/>
      <c r="L53" s="39"/>
    </row>
    <row r="54" spans="1:13" ht="15.75" x14ac:dyDescent="0.25">
      <c r="A54" s="32"/>
      <c r="B54" s="42" t="s">
        <v>35</v>
      </c>
      <c r="C54" s="12"/>
      <c r="D54" s="12"/>
      <c r="E54" s="12"/>
      <c r="F54" s="36"/>
      <c r="G54" s="36"/>
      <c r="H54" s="12"/>
      <c r="I54" s="12"/>
      <c r="J54" s="32"/>
      <c r="K54" s="51"/>
    </row>
    <row r="55" spans="1:13" ht="15.75" x14ac:dyDescent="0.25">
      <c r="A55" s="32"/>
      <c r="B55" s="32" t="s">
        <v>12</v>
      </c>
      <c r="C55" s="12">
        <v>0</v>
      </c>
      <c r="D55" s="12">
        <v>0</v>
      </c>
      <c r="E55" s="12">
        <v>0</v>
      </c>
      <c r="F55" s="36">
        <v>0</v>
      </c>
      <c r="G55" s="36">
        <v>0</v>
      </c>
      <c r="H55" s="12">
        <v>0</v>
      </c>
      <c r="I55" s="12">
        <v>0</v>
      </c>
      <c r="J55" s="32"/>
      <c r="K55" s="51"/>
      <c r="L55" s="39"/>
      <c r="M55" s="51"/>
    </row>
    <row r="56" spans="1:13" ht="15.75" x14ac:dyDescent="0.25">
      <c r="A56" s="32"/>
      <c r="B56" s="32" t="s">
        <v>13</v>
      </c>
      <c r="C56" s="12">
        <v>366.57</v>
      </c>
      <c r="D56" s="12">
        <v>0</v>
      </c>
      <c r="E56" s="12">
        <v>301.60000000000002</v>
      </c>
      <c r="F56" s="36">
        <v>0</v>
      </c>
      <c r="G56" s="36">
        <v>0</v>
      </c>
      <c r="H56" s="12">
        <v>0</v>
      </c>
      <c r="I56" s="12">
        <v>0</v>
      </c>
      <c r="J56" s="32"/>
      <c r="K56" s="51"/>
      <c r="L56" s="39"/>
    </row>
    <row r="57" spans="1:13" ht="15.75" x14ac:dyDescent="0.25">
      <c r="A57" s="32"/>
      <c r="B57" s="32" t="s">
        <v>14</v>
      </c>
      <c r="C57" s="12">
        <v>5015.3900000000003</v>
      </c>
      <c r="D57" s="12">
        <v>0</v>
      </c>
      <c r="E57" s="12">
        <v>14931.8</v>
      </c>
      <c r="F57" s="36">
        <v>0</v>
      </c>
      <c r="G57" s="36">
        <v>0</v>
      </c>
      <c r="H57" s="12">
        <v>0</v>
      </c>
      <c r="I57" s="12">
        <v>0</v>
      </c>
      <c r="J57" s="32"/>
    </row>
    <row r="58" spans="1:13" ht="15.75" x14ac:dyDescent="0.25">
      <c r="A58" s="32"/>
      <c r="B58" s="1" t="s">
        <v>36</v>
      </c>
      <c r="C58" s="30">
        <f t="shared" ref="C58:I58" si="16">SUM(C60:C63)</f>
        <v>6016.3499999999995</v>
      </c>
      <c r="D58" s="30">
        <f t="shared" si="16"/>
        <v>863.33</v>
      </c>
      <c r="E58" s="30">
        <f t="shared" si="16"/>
        <v>1941.0100000000002</v>
      </c>
      <c r="F58" s="45">
        <f t="shared" si="16"/>
        <v>4068.59</v>
      </c>
      <c r="G58" s="45">
        <f t="shared" si="16"/>
        <v>0</v>
      </c>
      <c r="H58" s="30">
        <f t="shared" si="16"/>
        <v>0</v>
      </c>
      <c r="I58" s="30">
        <f t="shared" si="16"/>
        <v>0</v>
      </c>
      <c r="J58" s="32"/>
    </row>
    <row r="59" spans="1:13" ht="31.5" x14ac:dyDescent="0.25">
      <c r="A59" s="32"/>
      <c r="B59" s="2" t="s">
        <v>26</v>
      </c>
      <c r="C59" s="12"/>
      <c r="D59" s="12"/>
      <c r="E59" s="12"/>
      <c r="F59" s="36"/>
      <c r="G59" s="36"/>
      <c r="H59" s="12"/>
      <c r="I59" s="12"/>
      <c r="J59" s="32"/>
      <c r="K59" s="51"/>
    </row>
    <row r="60" spans="1:13" ht="15.75" x14ac:dyDescent="0.25">
      <c r="A60" s="32"/>
      <c r="B60" s="42" t="s">
        <v>37</v>
      </c>
      <c r="C60" s="12"/>
      <c r="D60" s="12"/>
      <c r="E60" s="12"/>
      <c r="F60" s="36"/>
      <c r="G60" s="36"/>
      <c r="H60" s="12"/>
      <c r="I60" s="12"/>
      <c r="J60" s="32"/>
      <c r="K60" s="50"/>
    </row>
    <row r="61" spans="1:13" ht="15.75" x14ac:dyDescent="0.25">
      <c r="A61" s="32"/>
      <c r="B61" s="32" t="s">
        <v>12</v>
      </c>
      <c r="C61" s="12">
        <v>0</v>
      </c>
      <c r="D61" s="12">
        <f>D65+D69</f>
        <v>0</v>
      </c>
      <c r="E61" s="12">
        <f t="shared" ref="E61:I61" si="17">E65+E69</f>
        <v>0</v>
      </c>
      <c r="F61" s="12">
        <f t="shared" si="17"/>
        <v>0</v>
      </c>
      <c r="G61" s="12">
        <f t="shared" si="17"/>
        <v>0</v>
      </c>
      <c r="H61" s="12">
        <f t="shared" si="17"/>
        <v>0</v>
      </c>
      <c r="I61" s="12">
        <f t="shared" si="17"/>
        <v>0</v>
      </c>
      <c r="J61" s="32"/>
      <c r="K61" s="50"/>
      <c r="L61" s="39"/>
    </row>
    <row r="62" spans="1:13" ht="15.75" x14ac:dyDescent="0.25">
      <c r="A62" s="32"/>
      <c r="B62" s="32" t="s">
        <v>13</v>
      </c>
      <c r="C62" s="12">
        <v>409.78</v>
      </c>
      <c r="D62" s="12">
        <f t="shared" ref="D62:I63" si="18">D66+D70</f>
        <v>794.6</v>
      </c>
      <c r="E62" s="12">
        <f t="shared" si="18"/>
        <v>1941.0100000000002</v>
      </c>
      <c r="F62" s="12">
        <f t="shared" si="18"/>
        <v>0</v>
      </c>
      <c r="G62" s="12">
        <f t="shared" si="18"/>
        <v>0</v>
      </c>
      <c r="H62" s="12">
        <f t="shared" si="18"/>
        <v>0</v>
      </c>
      <c r="I62" s="12">
        <f t="shared" si="18"/>
        <v>0</v>
      </c>
      <c r="J62" s="32"/>
      <c r="K62" s="50"/>
    </row>
    <row r="63" spans="1:13" ht="15.75" x14ac:dyDescent="0.25">
      <c r="A63" s="32"/>
      <c r="B63" s="32" t="s">
        <v>14</v>
      </c>
      <c r="C63" s="12">
        <v>5606.57</v>
      </c>
      <c r="D63" s="12">
        <f t="shared" si="18"/>
        <v>68.73</v>
      </c>
      <c r="E63" s="12">
        <f t="shared" si="18"/>
        <v>0</v>
      </c>
      <c r="F63" s="12">
        <f t="shared" si="18"/>
        <v>4068.59</v>
      </c>
      <c r="G63" s="12">
        <f t="shared" si="18"/>
        <v>0</v>
      </c>
      <c r="H63" s="12">
        <f t="shared" si="18"/>
        <v>0</v>
      </c>
      <c r="I63" s="12">
        <f t="shared" si="18"/>
        <v>0</v>
      </c>
      <c r="J63" s="32"/>
      <c r="K63" s="51"/>
      <c r="L63" s="39"/>
      <c r="M63" s="51"/>
    </row>
    <row r="64" spans="1:13" ht="31.5" x14ac:dyDescent="0.25">
      <c r="A64" s="32"/>
      <c r="B64" s="42" t="s">
        <v>132</v>
      </c>
      <c r="C64" s="12"/>
      <c r="D64" s="12"/>
      <c r="E64" s="12"/>
      <c r="F64" s="36"/>
      <c r="G64" s="36"/>
      <c r="H64" s="12"/>
      <c r="I64" s="12"/>
      <c r="J64" s="32"/>
      <c r="K64" s="50"/>
    </row>
    <row r="65" spans="1:13" ht="15.75" x14ac:dyDescent="0.25">
      <c r="A65" s="32"/>
      <c r="B65" s="32" t="s">
        <v>12</v>
      </c>
      <c r="C65" s="12">
        <v>0</v>
      </c>
      <c r="D65" s="12">
        <v>0</v>
      </c>
      <c r="E65" s="12">
        <v>0</v>
      </c>
      <c r="F65" s="36">
        <v>0</v>
      </c>
      <c r="G65" s="36">
        <v>0</v>
      </c>
      <c r="H65" s="12">
        <v>0</v>
      </c>
      <c r="I65" s="12">
        <v>0</v>
      </c>
      <c r="J65" s="32"/>
      <c r="K65" s="50"/>
      <c r="L65" s="39"/>
    </row>
    <row r="66" spans="1:13" ht="15.75" x14ac:dyDescent="0.25">
      <c r="A66" s="32"/>
      <c r="B66" s="32" t="s">
        <v>13</v>
      </c>
      <c r="C66" s="12">
        <v>409.78</v>
      </c>
      <c r="D66" s="12">
        <v>794.6</v>
      </c>
      <c r="E66" s="12">
        <v>0</v>
      </c>
      <c r="F66" s="36">
        <v>0</v>
      </c>
      <c r="G66" s="36">
        <v>0</v>
      </c>
      <c r="H66" s="12">
        <v>0</v>
      </c>
      <c r="I66" s="12">
        <v>0</v>
      </c>
      <c r="J66" s="32"/>
      <c r="K66" s="50"/>
    </row>
    <row r="67" spans="1:13" ht="15.75" x14ac:dyDescent="0.25">
      <c r="A67" s="32"/>
      <c r="B67" s="32" t="s">
        <v>14</v>
      </c>
      <c r="C67" s="12">
        <v>5606.57</v>
      </c>
      <c r="D67" s="12">
        <v>8.0299999999999994</v>
      </c>
      <c r="E67" s="12">
        <v>0</v>
      </c>
      <c r="F67" s="36">
        <v>0</v>
      </c>
      <c r="G67" s="36">
        <v>0</v>
      </c>
      <c r="H67" s="12">
        <v>0</v>
      </c>
      <c r="I67" s="12">
        <v>0</v>
      </c>
      <c r="J67" s="32"/>
      <c r="K67" s="51"/>
      <c r="L67" s="39"/>
      <c r="M67" s="51"/>
    </row>
    <row r="68" spans="1:13" ht="31.5" x14ac:dyDescent="0.25">
      <c r="A68" s="32"/>
      <c r="B68" s="42" t="s">
        <v>133</v>
      </c>
      <c r="C68" s="12"/>
      <c r="D68" s="12"/>
      <c r="E68" s="12"/>
      <c r="F68" s="36"/>
      <c r="G68" s="36"/>
      <c r="H68" s="12"/>
      <c r="I68" s="12"/>
      <c r="J68" s="32"/>
      <c r="K68" s="50"/>
    </row>
    <row r="69" spans="1:13" ht="15.75" x14ac:dyDescent="0.25">
      <c r="A69" s="32"/>
      <c r="B69" s="32" t="s">
        <v>12</v>
      </c>
      <c r="C69" s="12">
        <v>0</v>
      </c>
      <c r="D69" s="12">
        <v>0</v>
      </c>
      <c r="E69" s="12">
        <v>0</v>
      </c>
      <c r="F69" s="36">
        <v>0</v>
      </c>
      <c r="G69" s="36">
        <v>0</v>
      </c>
      <c r="H69" s="12">
        <v>0</v>
      </c>
      <c r="I69" s="12">
        <v>0</v>
      </c>
      <c r="J69" s="32"/>
      <c r="K69" s="50"/>
      <c r="L69" s="39"/>
    </row>
    <row r="70" spans="1:13" ht="15.75" x14ac:dyDescent="0.25">
      <c r="A70" s="32"/>
      <c r="B70" s="32" t="s">
        <v>13</v>
      </c>
      <c r="C70" s="12">
        <v>409.78</v>
      </c>
      <c r="D70" s="12">
        <v>0</v>
      </c>
      <c r="E70" s="12">
        <f>6009.6-4068.59</f>
        <v>1941.0100000000002</v>
      </c>
      <c r="F70" s="36">
        <v>0</v>
      </c>
      <c r="G70" s="36">
        <v>0</v>
      </c>
      <c r="H70" s="12">
        <v>0</v>
      </c>
      <c r="I70" s="12">
        <v>0</v>
      </c>
      <c r="J70" s="32"/>
      <c r="K70" s="50"/>
    </row>
    <row r="71" spans="1:13" ht="15.75" x14ac:dyDescent="0.25">
      <c r="A71" s="32"/>
      <c r="B71" s="32" t="s">
        <v>14</v>
      </c>
      <c r="C71" s="12">
        <v>5606.57</v>
      </c>
      <c r="D71" s="12">
        <v>60.7</v>
      </c>
      <c r="E71" s="12">
        <v>0</v>
      </c>
      <c r="F71" s="36">
        <v>4068.59</v>
      </c>
      <c r="G71" s="36">
        <v>0</v>
      </c>
      <c r="H71" s="12">
        <v>0</v>
      </c>
      <c r="I71" s="12">
        <v>0</v>
      </c>
      <c r="J71" s="32"/>
      <c r="K71" s="51"/>
      <c r="L71" s="39"/>
      <c r="M71" s="51"/>
    </row>
    <row r="72" spans="1:13" ht="15.75" x14ac:dyDescent="0.25">
      <c r="A72" s="32"/>
      <c r="B72" s="1" t="s">
        <v>38</v>
      </c>
      <c r="C72" s="30">
        <f t="shared" ref="C72:I72" si="19">SUM(C74:C77)</f>
        <v>5630.25</v>
      </c>
      <c r="D72" s="30">
        <f t="shared" si="19"/>
        <v>99.97</v>
      </c>
      <c r="E72" s="30">
        <f t="shared" si="19"/>
        <v>11616.34</v>
      </c>
      <c r="F72" s="45">
        <f t="shared" si="19"/>
        <v>0</v>
      </c>
      <c r="G72" s="45">
        <f t="shared" si="19"/>
        <v>0</v>
      </c>
      <c r="H72" s="30">
        <f t="shared" si="19"/>
        <v>0</v>
      </c>
      <c r="I72" s="30">
        <f t="shared" si="19"/>
        <v>0</v>
      </c>
      <c r="J72" s="32"/>
      <c r="K72" s="51"/>
      <c r="L72" s="39"/>
    </row>
    <row r="73" spans="1:13" ht="31.5" x14ac:dyDescent="0.25">
      <c r="A73" s="32"/>
      <c r="B73" s="2" t="s">
        <v>26</v>
      </c>
      <c r="C73" s="12"/>
      <c r="D73" s="12"/>
      <c r="E73" s="12"/>
      <c r="F73" s="36"/>
      <c r="G73" s="36"/>
      <c r="H73" s="12"/>
      <c r="I73" s="12"/>
      <c r="J73" s="32"/>
      <c r="K73" s="50"/>
      <c r="L73" s="50"/>
      <c r="M73" s="50"/>
    </row>
    <row r="74" spans="1:13" ht="15.75" x14ac:dyDescent="0.25">
      <c r="A74" s="32"/>
      <c r="B74" s="42" t="s">
        <v>39</v>
      </c>
      <c r="C74" s="12"/>
      <c r="D74" s="12"/>
      <c r="E74" s="12"/>
      <c r="F74" s="36"/>
      <c r="G74" s="36"/>
      <c r="H74" s="12"/>
      <c r="I74" s="12"/>
      <c r="J74" s="32"/>
      <c r="K74" s="50"/>
      <c r="L74" s="50"/>
      <c r="M74" s="50"/>
    </row>
    <row r="75" spans="1:13" ht="15.75" x14ac:dyDescent="0.25">
      <c r="A75" s="32"/>
      <c r="B75" s="32" t="s">
        <v>12</v>
      </c>
      <c r="C75" s="12">
        <v>0</v>
      </c>
      <c r="D75" s="12">
        <v>0</v>
      </c>
      <c r="E75" s="12">
        <v>0</v>
      </c>
      <c r="F75" s="36">
        <v>0</v>
      </c>
      <c r="G75" s="36">
        <v>0</v>
      </c>
      <c r="H75" s="12">
        <v>0</v>
      </c>
      <c r="I75" s="12">
        <v>0</v>
      </c>
      <c r="J75" s="32"/>
      <c r="K75" s="50"/>
      <c r="L75" s="50"/>
      <c r="M75" s="50"/>
    </row>
    <row r="76" spans="1:13" ht="15.75" x14ac:dyDescent="0.25">
      <c r="A76" s="32"/>
      <c r="B76" s="32" t="s">
        <v>13</v>
      </c>
      <c r="C76" s="12">
        <v>383.48</v>
      </c>
      <c r="D76" s="12">
        <v>99.97</v>
      </c>
      <c r="E76" s="12">
        <v>230</v>
      </c>
      <c r="F76" s="36">
        <v>0</v>
      </c>
      <c r="G76" s="36">
        <v>0</v>
      </c>
      <c r="H76" s="12">
        <v>0</v>
      </c>
      <c r="I76" s="12">
        <v>0</v>
      </c>
      <c r="J76" s="32"/>
      <c r="K76" s="50"/>
      <c r="L76" s="50"/>
      <c r="M76" s="50"/>
    </row>
    <row r="77" spans="1:13" ht="15.75" x14ac:dyDescent="0.25">
      <c r="A77" s="32"/>
      <c r="B77" s="32" t="s">
        <v>14</v>
      </c>
      <c r="C77" s="12">
        <v>5246.77</v>
      </c>
      <c r="D77" s="12">
        <v>0</v>
      </c>
      <c r="E77" s="12">
        <v>11386.34</v>
      </c>
      <c r="F77" s="36">
        <v>0</v>
      </c>
      <c r="G77" s="36">
        <v>0</v>
      </c>
      <c r="H77" s="12">
        <v>0</v>
      </c>
      <c r="I77" s="12">
        <v>0</v>
      </c>
      <c r="J77" s="32"/>
      <c r="K77" s="50"/>
      <c r="L77" s="50"/>
      <c r="M77" s="50"/>
    </row>
    <row r="78" spans="1:13" ht="15.75" x14ac:dyDescent="0.25">
      <c r="A78" s="32"/>
      <c r="B78" s="1" t="s">
        <v>40</v>
      </c>
      <c r="C78" s="30">
        <f t="shared" ref="C78:I78" si="20">SUM(C80:C83)</f>
        <v>11902.210000000001</v>
      </c>
      <c r="D78" s="30">
        <f t="shared" si="20"/>
        <v>6974.72</v>
      </c>
      <c r="E78" s="30">
        <f t="shared" si="20"/>
        <v>4927.4900000000007</v>
      </c>
      <c r="F78" s="45">
        <f t="shared" si="20"/>
        <v>0</v>
      </c>
      <c r="G78" s="45">
        <f t="shared" si="20"/>
        <v>0</v>
      </c>
      <c r="H78" s="30">
        <f t="shared" si="20"/>
        <v>0</v>
      </c>
      <c r="I78" s="30">
        <f t="shared" si="20"/>
        <v>0</v>
      </c>
      <c r="J78" s="32"/>
      <c r="K78" s="50"/>
      <c r="L78" s="50"/>
      <c r="M78" s="50"/>
    </row>
    <row r="79" spans="1:13" ht="31.5" x14ac:dyDescent="0.25">
      <c r="A79" s="32"/>
      <c r="B79" s="2" t="s">
        <v>26</v>
      </c>
      <c r="C79" s="12"/>
      <c r="D79" s="12"/>
      <c r="E79" s="12"/>
      <c r="F79" s="36"/>
      <c r="G79" s="36"/>
      <c r="H79" s="12"/>
      <c r="I79" s="12"/>
      <c r="J79" s="32"/>
    </row>
    <row r="80" spans="1:13" ht="31.5" x14ac:dyDescent="0.25">
      <c r="A80" s="32"/>
      <c r="B80" s="42" t="s">
        <v>41</v>
      </c>
      <c r="C80" s="12"/>
      <c r="D80" s="12"/>
      <c r="E80" s="12"/>
      <c r="F80" s="36"/>
      <c r="G80" s="36"/>
      <c r="H80" s="12"/>
      <c r="I80" s="12"/>
      <c r="J80" s="32"/>
    </row>
    <row r="81" spans="1:18" ht="15.75" x14ac:dyDescent="0.25">
      <c r="A81" s="32"/>
      <c r="B81" s="32" t="s">
        <v>12</v>
      </c>
      <c r="C81" s="12">
        <f>SUM(D81:I81)</f>
        <v>2566</v>
      </c>
      <c r="D81" s="12">
        <f>D85+D89</f>
        <v>2566</v>
      </c>
      <c r="E81" s="12">
        <f t="shared" ref="E81:I81" si="21">E85+E89</f>
        <v>0</v>
      </c>
      <c r="F81" s="12">
        <f t="shared" si="21"/>
        <v>0</v>
      </c>
      <c r="G81" s="12">
        <f t="shared" si="21"/>
        <v>0</v>
      </c>
      <c r="H81" s="12">
        <f t="shared" si="21"/>
        <v>0</v>
      </c>
      <c r="I81" s="12">
        <f t="shared" si="21"/>
        <v>0</v>
      </c>
      <c r="J81" s="32"/>
      <c r="L81" s="39"/>
    </row>
    <row r="82" spans="1:18" ht="15.75" x14ac:dyDescent="0.25">
      <c r="A82" s="32"/>
      <c r="B82" s="32" t="s">
        <v>13</v>
      </c>
      <c r="C82" s="12">
        <f t="shared" ref="C82:C83" si="22">SUM(D82:I82)</f>
        <v>4470.7500000000009</v>
      </c>
      <c r="D82" s="12">
        <f t="shared" ref="D82:I83" si="23">D86+D90</f>
        <v>4373.1900000000005</v>
      </c>
      <c r="E82" s="12">
        <f t="shared" si="23"/>
        <v>97.56</v>
      </c>
      <c r="F82" s="12">
        <f t="shared" si="23"/>
        <v>0</v>
      </c>
      <c r="G82" s="12">
        <f t="shared" si="23"/>
        <v>0</v>
      </c>
      <c r="H82" s="12">
        <f t="shared" si="23"/>
        <v>0</v>
      </c>
      <c r="I82" s="12">
        <f t="shared" si="23"/>
        <v>0</v>
      </c>
      <c r="J82" s="32"/>
      <c r="L82" s="39"/>
    </row>
    <row r="83" spans="1:18" ht="15.75" x14ac:dyDescent="0.25">
      <c r="A83" s="32"/>
      <c r="B83" s="32" t="s">
        <v>14</v>
      </c>
      <c r="C83" s="12">
        <f t="shared" si="22"/>
        <v>4865.46</v>
      </c>
      <c r="D83" s="12">
        <f t="shared" si="23"/>
        <v>35.53</v>
      </c>
      <c r="E83" s="12">
        <f t="shared" si="23"/>
        <v>4829.93</v>
      </c>
      <c r="F83" s="12">
        <f t="shared" si="23"/>
        <v>0</v>
      </c>
      <c r="G83" s="12">
        <f t="shared" si="23"/>
        <v>0</v>
      </c>
      <c r="H83" s="12">
        <f t="shared" si="23"/>
        <v>0</v>
      </c>
      <c r="I83" s="12">
        <f t="shared" si="23"/>
        <v>0</v>
      </c>
      <c r="J83" s="32"/>
      <c r="L83" s="39"/>
    </row>
    <row r="84" spans="1:18" ht="31.5" x14ac:dyDescent="0.25">
      <c r="A84" s="32"/>
      <c r="B84" s="42" t="s">
        <v>105</v>
      </c>
      <c r="C84" s="12"/>
      <c r="D84" s="12"/>
      <c r="E84" s="12"/>
      <c r="F84" s="36"/>
      <c r="G84" s="36"/>
      <c r="H84" s="12"/>
      <c r="I84" s="12"/>
      <c r="J84" s="32"/>
      <c r="L84" s="39"/>
    </row>
    <row r="85" spans="1:18" ht="15.75" x14ac:dyDescent="0.25">
      <c r="A85" s="32"/>
      <c r="B85" s="32" t="s">
        <v>12</v>
      </c>
      <c r="C85" s="12">
        <v>0</v>
      </c>
      <c r="D85" s="12">
        <v>2566</v>
      </c>
      <c r="E85" s="12">
        <v>0</v>
      </c>
      <c r="F85" s="36">
        <v>0</v>
      </c>
      <c r="G85" s="36">
        <v>0</v>
      </c>
      <c r="H85" s="12">
        <v>0</v>
      </c>
      <c r="I85" s="12">
        <v>0</v>
      </c>
      <c r="J85" s="32"/>
    </row>
    <row r="86" spans="1:18" ht="15.75" x14ac:dyDescent="0.25">
      <c r="A86" s="32"/>
      <c r="B86" s="32" t="s">
        <v>13</v>
      </c>
      <c r="C86" s="12">
        <v>589.4</v>
      </c>
      <c r="D86" s="12">
        <v>855.33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32"/>
    </row>
    <row r="87" spans="1:18" ht="15.75" x14ac:dyDescent="0.25">
      <c r="A87" s="32"/>
      <c r="B87" s="32" t="s">
        <v>14</v>
      </c>
      <c r="C87" s="12">
        <v>8064.1</v>
      </c>
      <c r="D87" s="12">
        <v>0</v>
      </c>
      <c r="E87" s="12">
        <v>0</v>
      </c>
      <c r="F87" s="36">
        <v>0</v>
      </c>
      <c r="G87" s="36">
        <v>0</v>
      </c>
      <c r="H87" s="12">
        <v>0</v>
      </c>
      <c r="I87" s="12">
        <v>0</v>
      </c>
      <c r="J87" s="32"/>
    </row>
    <row r="88" spans="1:18" ht="31.5" x14ac:dyDescent="0.25">
      <c r="A88" s="32"/>
      <c r="B88" s="42" t="s">
        <v>106</v>
      </c>
      <c r="C88" s="12"/>
      <c r="D88" s="12"/>
      <c r="E88" s="12"/>
      <c r="F88" s="36"/>
      <c r="G88" s="36"/>
      <c r="H88" s="12"/>
      <c r="I88" s="12"/>
      <c r="J88" s="32"/>
    </row>
    <row r="89" spans="1:18" ht="15.75" x14ac:dyDescent="0.25">
      <c r="A89" s="32"/>
      <c r="B89" s="32" t="s">
        <v>12</v>
      </c>
      <c r="C89" s="12">
        <v>0</v>
      </c>
      <c r="D89" s="12">
        <v>0</v>
      </c>
      <c r="E89" s="12">
        <v>0</v>
      </c>
      <c r="F89" s="36">
        <v>0</v>
      </c>
      <c r="G89" s="36">
        <v>0</v>
      </c>
      <c r="H89" s="12">
        <v>0</v>
      </c>
      <c r="I89" s="12">
        <v>0</v>
      </c>
      <c r="J89" s="32"/>
      <c r="K89" s="50"/>
      <c r="L89" s="50"/>
      <c r="M89" s="50"/>
      <c r="P89" s="50"/>
      <c r="Q89" s="50"/>
      <c r="R89" s="50"/>
    </row>
    <row r="90" spans="1:18" ht="15.75" x14ac:dyDescent="0.25">
      <c r="A90" s="32"/>
      <c r="B90" s="32" t="s">
        <v>13</v>
      </c>
      <c r="C90" s="12">
        <v>589.4</v>
      </c>
      <c r="D90" s="12">
        <v>3517.86</v>
      </c>
      <c r="E90" s="12">
        <v>97.56</v>
      </c>
      <c r="F90" s="12">
        <v>0</v>
      </c>
      <c r="G90" s="12">
        <v>0</v>
      </c>
      <c r="H90" s="12">
        <v>0</v>
      </c>
      <c r="I90" s="12">
        <v>0</v>
      </c>
      <c r="J90" s="32"/>
      <c r="K90" s="50"/>
      <c r="L90" s="50"/>
      <c r="M90" s="50"/>
      <c r="P90" s="50"/>
      <c r="Q90" s="50"/>
      <c r="R90" s="50"/>
    </row>
    <row r="91" spans="1:18" ht="15.75" x14ac:dyDescent="0.25">
      <c r="A91" s="32"/>
      <c r="B91" s="32" t="s">
        <v>14</v>
      </c>
      <c r="C91" s="12">
        <v>8064.1</v>
      </c>
      <c r="D91" s="12">
        <v>35.53</v>
      </c>
      <c r="E91" s="12">
        <v>4829.93</v>
      </c>
      <c r="F91" s="36">
        <v>0</v>
      </c>
      <c r="G91" s="36">
        <v>0</v>
      </c>
      <c r="H91" s="12">
        <v>0</v>
      </c>
      <c r="I91" s="12">
        <v>0</v>
      </c>
      <c r="J91" s="32"/>
      <c r="K91" s="50"/>
      <c r="L91" s="50"/>
      <c r="M91" s="50"/>
      <c r="P91" s="50"/>
      <c r="Q91" s="50"/>
      <c r="R91" s="50"/>
    </row>
    <row r="92" spans="1:18" ht="15.75" x14ac:dyDescent="0.25">
      <c r="A92" s="32"/>
      <c r="B92" s="1" t="s">
        <v>42</v>
      </c>
      <c r="C92" s="30">
        <f t="shared" ref="C92:I92" si="24">SUM(C94:C97)</f>
        <v>1390.63</v>
      </c>
      <c r="D92" s="30">
        <f t="shared" si="24"/>
        <v>510.3</v>
      </c>
      <c r="E92" s="30">
        <f t="shared" si="24"/>
        <v>0</v>
      </c>
      <c r="F92" s="45">
        <f t="shared" si="24"/>
        <v>0</v>
      </c>
      <c r="G92" s="45">
        <f t="shared" si="24"/>
        <v>0</v>
      </c>
      <c r="H92" s="30">
        <f t="shared" si="24"/>
        <v>0</v>
      </c>
      <c r="I92" s="30">
        <f t="shared" si="24"/>
        <v>0</v>
      </c>
      <c r="J92" s="32"/>
      <c r="K92" s="50"/>
      <c r="L92" s="50"/>
      <c r="M92" s="50"/>
      <c r="P92" s="50"/>
      <c r="Q92" s="50"/>
      <c r="R92" s="50"/>
    </row>
    <row r="93" spans="1:18" ht="31.5" x14ac:dyDescent="0.25">
      <c r="A93" s="32"/>
      <c r="B93" s="2" t="s">
        <v>26</v>
      </c>
      <c r="C93" s="12"/>
      <c r="D93" s="12"/>
      <c r="E93" s="12"/>
      <c r="F93" s="36"/>
      <c r="G93" s="36"/>
      <c r="H93" s="12"/>
      <c r="I93" s="12"/>
      <c r="J93" s="32"/>
      <c r="K93" s="50"/>
      <c r="L93" s="50"/>
      <c r="M93" s="50"/>
    </row>
    <row r="94" spans="1:18" ht="15.75" x14ac:dyDescent="0.25">
      <c r="A94" s="32"/>
      <c r="B94" s="42" t="s">
        <v>43</v>
      </c>
      <c r="C94" s="12"/>
      <c r="D94" s="12"/>
      <c r="E94" s="12"/>
      <c r="F94" s="36"/>
      <c r="G94" s="36"/>
      <c r="H94" s="12"/>
      <c r="I94" s="12"/>
      <c r="J94" s="32"/>
    </row>
    <row r="95" spans="1:18" ht="15.75" x14ac:dyDescent="0.25">
      <c r="A95" s="32"/>
      <c r="B95" s="32" t="s">
        <v>12</v>
      </c>
      <c r="C95" s="12">
        <v>0</v>
      </c>
      <c r="D95" s="12">
        <v>0</v>
      </c>
      <c r="E95" s="12">
        <v>0</v>
      </c>
      <c r="F95" s="36">
        <v>0</v>
      </c>
      <c r="G95" s="36">
        <v>0</v>
      </c>
      <c r="H95" s="12">
        <v>0</v>
      </c>
      <c r="I95" s="12">
        <v>0</v>
      </c>
      <c r="J95" s="32"/>
    </row>
    <row r="96" spans="1:18" ht="15.75" x14ac:dyDescent="0.25">
      <c r="A96" s="32"/>
      <c r="B96" s="32" t="s">
        <v>13</v>
      </c>
      <c r="C96" s="12">
        <v>94.72</v>
      </c>
      <c r="D96" s="36">
        <v>510.3</v>
      </c>
      <c r="E96" s="12">
        <v>0</v>
      </c>
      <c r="F96" s="36">
        <v>0</v>
      </c>
      <c r="G96" s="36">
        <v>0</v>
      </c>
      <c r="H96" s="12">
        <v>0</v>
      </c>
      <c r="I96" s="12">
        <v>0</v>
      </c>
      <c r="J96" s="32"/>
    </row>
    <row r="97" spans="1:13" ht="15.75" x14ac:dyDescent="0.25">
      <c r="A97" s="32"/>
      <c r="B97" s="32" t="s">
        <v>14</v>
      </c>
      <c r="C97" s="12">
        <v>1295.9100000000001</v>
      </c>
      <c r="D97" s="36">
        <v>0</v>
      </c>
      <c r="E97" s="12">
        <v>0</v>
      </c>
      <c r="F97" s="36">
        <v>0</v>
      </c>
      <c r="G97" s="36">
        <v>0</v>
      </c>
      <c r="H97" s="12">
        <v>0</v>
      </c>
      <c r="I97" s="12">
        <v>0</v>
      </c>
      <c r="J97" s="32"/>
    </row>
    <row r="98" spans="1:13" ht="15.75" x14ac:dyDescent="0.25">
      <c r="A98" s="32"/>
      <c r="B98" s="1" t="s">
        <v>44</v>
      </c>
      <c r="C98" s="30">
        <f t="shared" ref="C98:I98" si="25">SUM(C100:C103)</f>
        <v>2025.6200000000001</v>
      </c>
      <c r="D98" s="30">
        <f t="shared" si="25"/>
        <v>0</v>
      </c>
      <c r="E98" s="30">
        <f t="shared" si="25"/>
        <v>7658.58</v>
      </c>
      <c r="F98" s="45">
        <f t="shared" si="25"/>
        <v>0</v>
      </c>
      <c r="G98" s="45">
        <f t="shared" si="25"/>
        <v>0</v>
      </c>
      <c r="H98" s="30">
        <f t="shared" si="25"/>
        <v>0</v>
      </c>
      <c r="I98" s="30">
        <f t="shared" si="25"/>
        <v>0</v>
      </c>
      <c r="J98" s="32"/>
    </row>
    <row r="99" spans="1:13" ht="31.5" x14ac:dyDescent="0.25">
      <c r="A99" s="32"/>
      <c r="B99" s="2" t="s">
        <v>26</v>
      </c>
      <c r="C99" s="12"/>
      <c r="D99" s="12"/>
      <c r="E99" s="12"/>
      <c r="F99" s="36"/>
      <c r="G99" s="36"/>
      <c r="H99" s="12"/>
      <c r="I99" s="12"/>
      <c r="J99" s="32"/>
    </row>
    <row r="100" spans="1:13" ht="15.75" x14ac:dyDescent="0.25">
      <c r="A100" s="32"/>
      <c r="B100" s="42" t="s">
        <v>45</v>
      </c>
      <c r="C100" s="12"/>
      <c r="D100" s="12"/>
      <c r="E100" s="12"/>
      <c r="F100" s="36"/>
      <c r="G100" s="36"/>
      <c r="H100" s="12"/>
      <c r="I100" s="12"/>
      <c r="J100" s="32"/>
      <c r="K100" s="50"/>
      <c r="L100" s="50"/>
      <c r="M100" s="50"/>
    </row>
    <row r="101" spans="1:13" ht="15.75" x14ac:dyDescent="0.25">
      <c r="A101" s="32"/>
      <c r="B101" s="32" t="s">
        <v>12</v>
      </c>
      <c r="C101" s="12">
        <v>0</v>
      </c>
      <c r="D101" s="12">
        <v>0</v>
      </c>
      <c r="E101" s="12">
        <v>0</v>
      </c>
      <c r="F101" s="36">
        <v>0</v>
      </c>
      <c r="G101" s="36">
        <v>0</v>
      </c>
      <c r="H101" s="12">
        <v>0</v>
      </c>
      <c r="I101" s="12">
        <v>0</v>
      </c>
      <c r="J101" s="32"/>
      <c r="K101" s="50"/>
      <c r="L101" s="50"/>
      <c r="M101" s="50"/>
    </row>
    <row r="102" spans="1:13" ht="15.75" x14ac:dyDescent="0.25">
      <c r="A102" s="32"/>
      <c r="B102" s="32" t="s">
        <v>13</v>
      </c>
      <c r="C102" s="12">
        <v>137.97</v>
      </c>
      <c r="D102" s="12">
        <v>0</v>
      </c>
      <c r="E102" s="12">
        <v>151.63999999999999</v>
      </c>
      <c r="F102" s="36">
        <v>0</v>
      </c>
      <c r="G102" s="36">
        <v>0</v>
      </c>
      <c r="H102" s="12">
        <v>0</v>
      </c>
      <c r="I102" s="12">
        <v>0</v>
      </c>
      <c r="J102" s="32"/>
      <c r="K102" s="50"/>
      <c r="L102" s="50"/>
      <c r="M102" s="50"/>
    </row>
    <row r="103" spans="1:13" ht="15.75" x14ac:dyDescent="0.25">
      <c r="A103" s="32"/>
      <c r="B103" s="32" t="s">
        <v>14</v>
      </c>
      <c r="C103" s="12">
        <v>1887.65</v>
      </c>
      <c r="D103" s="12">
        <v>0</v>
      </c>
      <c r="E103" s="12">
        <v>7506.94</v>
      </c>
      <c r="F103" s="36">
        <v>0</v>
      </c>
      <c r="G103" s="36">
        <v>0</v>
      </c>
      <c r="H103" s="12">
        <v>0</v>
      </c>
      <c r="I103" s="12">
        <v>0</v>
      </c>
      <c r="J103" s="32"/>
      <c r="K103" s="50"/>
      <c r="L103" s="50"/>
      <c r="M103" s="50"/>
    </row>
    <row r="104" spans="1:13" ht="15.75" x14ac:dyDescent="0.25">
      <c r="A104" s="32"/>
      <c r="B104" s="1" t="s">
        <v>46</v>
      </c>
      <c r="C104" s="30">
        <f t="shared" ref="C104:I104" si="26">SUM(C106:C109)</f>
        <v>1298.74</v>
      </c>
      <c r="D104" s="30">
        <f t="shared" si="26"/>
        <v>1162.1199999999999</v>
      </c>
      <c r="E104" s="30">
        <f t="shared" si="26"/>
        <v>0</v>
      </c>
      <c r="F104" s="45">
        <f t="shared" si="26"/>
        <v>0</v>
      </c>
      <c r="G104" s="45">
        <f t="shared" si="26"/>
        <v>0</v>
      </c>
      <c r="H104" s="30">
        <f t="shared" si="26"/>
        <v>0</v>
      </c>
      <c r="I104" s="30">
        <f t="shared" si="26"/>
        <v>0</v>
      </c>
      <c r="J104" s="32"/>
      <c r="K104" s="50"/>
      <c r="L104" s="50"/>
      <c r="M104" s="50"/>
    </row>
    <row r="105" spans="1:13" ht="31.5" x14ac:dyDescent="0.25">
      <c r="A105" s="32"/>
      <c r="B105" s="2" t="s">
        <v>26</v>
      </c>
      <c r="C105" s="12"/>
      <c r="D105" s="12"/>
      <c r="E105" s="12"/>
      <c r="F105" s="36"/>
      <c r="G105" s="36"/>
      <c r="H105" s="12"/>
      <c r="I105" s="12"/>
      <c r="J105" s="32"/>
      <c r="K105" s="50"/>
      <c r="L105" s="50"/>
      <c r="M105" s="50"/>
    </row>
    <row r="106" spans="1:13" ht="15.75" x14ac:dyDescent="0.25">
      <c r="A106" s="32"/>
      <c r="B106" s="42" t="s">
        <v>47</v>
      </c>
      <c r="C106" s="12"/>
      <c r="D106" s="12"/>
      <c r="E106" s="12"/>
      <c r="F106" s="36"/>
      <c r="G106" s="36"/>
      <c r="H106" s="12"/>
      <c r="I106" s="12"/>
      <c r="J106" s="32"/>
    </row>
    <row r="107" spans="1:13" ht="15.75" x14ac:dyDescent="0.25">
      <c r="A107" s="32"/>
      <c r="B107" s="32" t="s">
        <v>12</v>
      </c>
      <c r="C107" s="12">
        <v>0</v>
      </c>
      <c r="D107" s="12">
        <v>0</v>
      </c>
      <c r="E107" s="12">
        <v>0</v>
      </c>
      <c r="F107" s="36">
        <v>0</v>
      </c>
      <c r="G107" s="36">
        <v>0</v>
      </c>
      <c r="H107" s="12">
        <v>0</v>
      </c>
      <c r="I107" s="12">
        <v>0</v>
      </c>
      <c r="J107" s="32"/>
      <c r="L107" s="39"/>
    </row>
    <row r="108" spans="1:13" ht="15.75" x14ac:dyDescent="0.25">
      <c r="A108" s="32"/>
      <c r="B108" s="32" t="s">
        <v>13</v>
      </c>
      <c r="C108" s="12">
        <v>88.46</v>
      </c>
      <c r="D108" s="12">
        <v>1150.5</v>
      </c>
      <c r="E108" s="12">
        <v>0</v>
      </c>
      <c r="F108" s="36">
        <v>0</v>
      </c>
      <c r="G108" s="36">
        <v>0</v>
      </c>
      <c r="H108" s="12">
        <v>0</v>
      </c>
      <c r="I108" s="12">
        <v>0</v>
      </c>
      <c r="J108" s="32"/>
    </row>
    <row r="109" spans="1:13" ht="15.75" x14ac:dyDescent="0.25">
      <c r="A109" s="32"/>
      <c r="B109" s="32" t="s">
        <v>14</v>
      </c>
      <c r="C109" s="12">
        <v>1210.28</v>
      </c>
      <c r="D109" s="12">
        <v>11.62</v>
      </c>
      <c r="E109" s="12">
        <v>0</v>
      </c>
      <c r="F109" s="36">
        <v>0</v>
      </c>
      <c r="G109" s="36">
        <v>0</v>
      </c>
      <c r="H109" s="12">
        <v>0</v>
      </c>
      <c r="I109" s="12">
        <v>0</v>
      </c>
      <c r="J109" s="32"/>
    </row>
    <row r="110" spans="1:13" ht="15.75" x14ac:dyDescent="0.25">
      <c r="A110" s="32"/>
      <c r="B110" s="1" t="s">
        <v>48</v>
      </c>
      <c r="C110" s="30">
        <f t="shared" ref="C110:I110" si="27">SUM(C112:C115)</f>
        <v>735.36</v>
      </c>
      <c r="D110" s="30">
        <f t="shared" si="27"/>
        <v>0</v>
      </c>
      <c r="E110" s="30">
        <f t="shared" si="27"/>
        <v>0</v>
      </c>
      <c r="F110" s="45">
        <f t="shared" si="27"/>
        <v>0</v>
      </c>
      <c r="G110" s="45">
        <f t="shared" si="27"/>
        <v>0</v>
      </c>
      <c r="H110" s="30">
        <f t="shared" si="27"/>
        <v>0</v>
      </c>
      <c r="I110" s="30">
        <f t="shared" si="27"/>
        <v>0</v>
      </c>
      <c r="J110" s="32"/>
    </row>
    <row r="111" spans="1:13" ht="31.5" x14ac:dyDescent="0.25">
      <c r="A111" s="32"/>
      <c r="B111" s="2" t="s">
        <v>26</v>
      </c>
      <c r="C111" s="12"/>
      <c r="D111" s="12"/>
      <c r="E111" s="12"/>
      <c r="F111" s="36"/>
      <c r="G111" s="36"/>
      <c r="H111" s="12"/>
      <c r="I111" s="12"/>
      <c r="J111" s="32"/>
    </row>
    <row r="112" spans="1:13" ht="15.75" x14ac:dyDescent="0.25">
      <c r="A112" s="32"/>
      <c r="B112" s="42" t="s">
        <v>49</v>
      </c>
      <c r="C112" s="12"/>
      <c r="D112" s="12"/>
      <c r="E112" s="12"/>
      <c r="F112" s="36"/>
      <c r="G112" s="36"/>
      <c r="H112" s="12"/>
      <c r="I112" s="12"/>
      <c r="J112" s="32"/>
    </row>
    <row r="113" spans="1:10" ht="15.75" x14ac:dyDescent="0.25">
      <c r="A113" s="32"/>
      <c r="B113" s="32" t="s">
        <v>12</v>
      </c>
      <c r="C113" s="12">
        <v>0</v>
      </c>
      <c r="D113" s="12">
        <v>0</v>
      </c>
      <c r="E113" s="12">
        <v>0</v>
      </c>
      <c r="F113" s="36">
        <v>0</v>
      </c>
      <c r="G113" s="36">
        <v>0</v>
      </c>
      <c r="H113" s="12">
        <v>0</v>
      </c>
      <c r="I113" s="12">
        <v>0</v>
      </c>
      <c r="J113" s="32"/>
    </row>
    <row r="114" spans="1:10" ht="15.75" x14ac:dyDescent="0.25">
      <c r="A114" s="32"/>
      <c r="B114" s="32" t="s">
        <v>13</v>
      </c>
      <c r="C114" s="12">
        <v>735.36</v>
      </c>
      <c r="D114" s="12">
        <v>0</v>
      </c>
      <c r="E114" s="12">
        <v>0</v>
      </c>
      <c r="F114" s="36">
        <v>0</v>
      </c>
      <c r="G114" s="36">
        <v>0</v>
      </c>
      <c r="H114" s="12">
        <v>0</v>
      </c>
      <c r="I114" s="12">
        <v>0</v>
      </c>
      <c r="J114" s="32"/>
    </row>
    <row r="115" spans="1:10" ht="15.75" x14ac:dyDescent="0.25">
      <c r="A115" s="32"/>
      <c r="B115" s="32" t="s">
        <v>14</v>
      </c>
      <c r="C115" s="12"/>
      <c r="D115" s="12"/>
      <c r="E115" s="12">
        <v>0</v>
      </c>
      <c r="F115" s="36"/>
      <c r="G115" s="36"/>
      <c r="H115" s="12"/>
      <c r="I115" s="12"/>
      <c r="J115" s="32"/>
    </row>
    <row r="116" spans="1:10" ht="15.75" x14ac:dyDescent="0.25">
      <c r="A116" s="32"/>
      <c r="B116" s="1" t="s">
        <v>50</v>
      </c>
      <c r="C116" s="30">
        <f t="shared" ref="C116:I116" si="28">SUM(C118:C121)</f>
        <v>3580.13</v>
      </c>
      <c r="D116" s="30">
        <f t="shared" si="28"/>
        <v>487.68</v>
      </c>
      <c r="E116" s="30">
        <f t="shared" si="28"/>
        <v>0</v>
      </c>
      <c r="F116" s="45">
        <f t="shared" si="28"/>
        <v>3092.45</v>
      </c>
      <c r="G116" s="45">
        <f t="shared" si="28"/>
        <v>0</v>
      </c>
      <c r="H116" s="30">
        <f t="shared" si="28"/>
        <v>0</v>
      </c>
      <c r="I116" s="30">
        <f t="shared" si="28"/>
        <v>0</v>
      </c>
      <c r="J116" s="32"/>
    </row>
    <row r="117" spans="1:10" ht="31.5" x14ac:dyDescent="0.25">
      <c r="A117" s="32"/>
      <c r="B117" s="2" t="s">
        <v>26</v>
      </c>
      <c r="C117" s="12"/>
      <c r="D117" s="12"/>
      <c r="E117" s="12"/>
      <c r="F117" s="36"/>
      <c r="G117" s="36"/>
      <c r="H117" s="12"/>
      <c r="I117" s="12"/>
      <c r="J117" s="32"/>
    </row>
    <row r="118" spans="1:10" ht="15.75" x14ac:dyDescent="0.25">
      <c r="A118" s="32"/>
      <c r="B118" s="42" t="s">
        <v>51</v>
      </c>
      <c r="C118" s="12"/>
      <c r="D118" s="12"/>
      <c r="E118" s="12"/>
      <c r="F118" s="36"/>
      <c r="G118" s="36"/>
      <c r="H118" s="12"/>
      <c r="I118" s="12"/>
      <c r="J118" s="32"/>
    </row>
    <row r="119" spans="1:10" ht="15.75" x14ac:dyDescent="0.25">
      <c r="A119" s="32"/>
      <c r="B119" s="32" t="s">
        <v>12</v>
      </c>
      <c r="C119" s="12">
        <f>SUM(D119:I119)</f>
        <v>0</v>
      </c>
      <c r="D119" s="12"/>
      <c r="E119" s="12"/>
      <c r="F119" s="36">
        <v>0</v>
      </c>
      <c r="G119" s="36"/>
      <c r="H119" s="12"/>
      <c r="I119" s="12"/>
      <c r="J119" s="32"/>
    </row>
    <row r="120" spans="1:10" ht="15.75" x14ac:dyDescent="0.25">
      <c r="A120" s="32"/>
      <c r="B120" s="32" t="s">
        <v>13</v>
      </c>
      <c r="C120" s="12">
        <f t="shared" ref="C120:C121" si="29">SUM(D120:I120)</f>
        <v>1253.05</v>
      </c>
      <c r="D120" s="12">
        <v>487.68</v>
      </c>
      <c r="E120" s="12"/>
      <c r="F120" s="36">
        <f>765.39-0.02</f>
        <v>765.37</v>
      </c>
      <c r="G120" s="36"/>
      <c r="H120" s="12"/>
      <c r="I120" s="12"/>
      <c r="J120" s="32"/>
    </row>
    <row r="121" spans="1:10" ht="15.75" x14ac:dyDescent="0.25">
      <c r="A121" s="32"/>
      <c r="B121" s="32" t="s">
        <v>14</v>
      </c>
      <c r="C121" s="12">
        <f t="shared" si="29"/>
        <v>2327.08</v>
      </c>
      <c r="D121" s="12"/>
      <c r="E121" s="12"/>
      <c r="F121" s="36">
        <f>2296.16+30.92</f>
        <v>2327.08</v>
      </c>
      <c r="G121" s="36"/>
      <c r="H121" s="12"/>
      <c r="I121" s="12"/>
      <c r="J121" s="32"/>
    </row>
    <row r="122" spans="1:10" ht="15.75" x14ac:dyDescent="0.25">
      <c r="A122" s="32"/>
      <c r="B122" s="1" t="s">
        <v>52</v>
      </c>
      <c r="C122" s="12">
        <f t="shared" ref="C122:I122" si="30">SUM(C124:C127)</f>
        <v>937.26</v>
      </c>
      <c r="D122" s="12">
        <f t="shared" si="30"/>
        <v>0</v>
      </c>
      <c r="E122" s="12">
        <f t="shared" si="30"/>
        <v>0</v>
      </c>
      <c r="F122" s="36">
        <f t="shared" si="30"/>
        <v>0</v>
      </c>
      <c r="G122" s="36">
        <f t="shared" si="30"/>
        <v>0</v>
      </c>
      <c r="H122" s="12">
        <f t="shared" si="30"/>
        <v>937.26</v>
      </c>
      <c r="I122" s="12">
        <f t="shared" si="30"/>
        <v>0</v>
      </c>
      <c r="J122" s="32"/>
    </row>
    <row r="123" spans="1:10" ht="31.5" x14ac:dyDescent="0.25">
      <c r="A123" s="32"/>
      <c r="B123" s="2" t="s">
        <v>26</v>
      </c>
      <c r="C123" s="12"/>
      <c r="D123" s="12"/>
      <c r="E123" s="12"/>
      <c r="F123" s="36"/>
      <c r="G123" s="36"/>
      <c r="H123" s="12"/>
      <c r="I123" s="12"/>
      <c r="J123" s="32"/>
    </row>
    <row r="124" spans="1:10" ht="31.5" x14ac:dyDescent="0.25">
      <c r="A124" s="32"/>
      <c r="B124" s="42" t="s">
        <v>53</v>
      </c>
      <c r="C124" s="12"/>
      <c r="D124" s="12"/>
      <c r="E124" s="12"/>
      <c r="F124" s="36"/>
      <c r="G124" s="36"/>
      <c r="H124" s="12"/>
      <c r="I124" s="12"/>
      <c r="J124" s="32"/>
    </row>
    <row r="125" spans="1:10" ht="15.75" x14ac:dyDescent="0.25">
      <c r="A125" s="32"/>
      <c r="B125" s="32" t="s">
        <v>12</v>
      </c>
      <c r="C125" s="12">
        <f t="shared" ref="C125:C127" si="31">SUM(D125:I125)</f>
        <v>0</v>
      </c>
      <c r="D125" s="12"/>
      <c r="E125" s="12"/>
      <c r="F125" s="36"/>
      <c r="G125" s="36"/>
      <c r="H125" s="12">
        <v>0</v>
      </c>
      <c r="I125" s="12"/>
      <c r="J125" s="32"/>
    </row>
    <row r="126" spans="1:10" ht="15.75" x14ac:dyDescent="0.25">
      <c r="A126" s="32"/>
      <c r="B126" s="32" t="s">
        <v>13</v>
      </c>
      <c r="C126" s="12">
        <f t="shared" si="31"/>
        <v>231.97</v>
      </c>
      <c r="D126" s="12"/>
      <c r="E126" s="12"/>
      <c r="F126" s="36"/>
      <c r="G126" s="36"/>
      <c r="H126" s="12">
        <v>231.97</v>
      </c>
      <c r="I126" s="12"/>
      <c r="J126" s="32"/>
    </row>
    <row r="127" spans="1:10" ht="15.75" x14ac:dyDescent="0.25">
      <c r="A127" s="32"/>
      <c r="B127" s="32" t="s">
        <v>14</v>
      </c>
      <c r="C127" s="12">
        <f t="shared" si="31"/>
        <v>705.29</v>
      </c>
      <c r="D127" s="12"/>
      <c r="E127" s="12"/>
      <c r="F127" s="36"/>
      <c r="G127" s="36"/>
      <c r="H127" s="12">
        <f>9.37+695.92</f>
        <v>705.29</v>
      </c>
      <c r="I127" s="12"/>
      <c r="J127" s="32"/>
    </row>
    <row r="128" spans="1:10" ht="15.75" x14ac:dyDescent="0.25">
      <c r="A128" s="32"/>
      <c r="B128" s="1" t="s">
        <v>54</v>
      </c>
      <c r="C128" s="12">
        <f t="shared" ref="C128:I128" si="32">SUM(C130:C133)</f>
        <v>489.93999999999994</v>
      </c>
      <c r="D128" s="12">
        <f t="shared" si="32"/>
        <v>0</v>
      </c>
      <c r="E128" s="12">
        <f t="shared" si="32"/>
        <v>0</v>
      </c>
      <c r="F128" s="36">
        <f t="shared" si="32"/>
        <v>0</v>
      </c>
      <c r="G128" s="36">
        <f t="shared" si="32"/>
        <v>0</v>
      </c>
      <c r="H128" s="12">
        <f t="shared" si="32"/>
        <v>0</v>
      </c>
      <c r="I128" s="12">
        <f t="shared" si="32"/>
        <v>489.93999999999994</v>
      </c>
      <c r="J128" s="32"/>
    </row>
    <row r="129" spans="1:13" ht="31.5" x14ac:dyDescent="0.25">
      <c r="A129" s="32"/>
      <c r="B129" s="2" t="s">
        <v>26</v>
      </c>
      <c r="C129" s="12"/>
      <c r="D129" s="12"/>
      <c r="E129" s="12"/>
      <c r="F129" s="36"/>
      <c r="G129" s="36"/>
      <c r="H129" s="12"/>
      <c r="I129" s="12"/>
      <c r="J129" s="32"/>
    </row>
    <row r="130" spans="1:13" ht="15.75" x14ac:dyDescent="0.25">
      <c r="A130" s="32"/>
      <c r="B130" s="42" t="s">
        <v>55</v>
      </c>
      <c r="C130" s="12"/>
      <c r="D130" s="12"/>
      <c r="E130" s="12"/>
      <c r="F130" s="36"/>
      <c r="G130" s="36"/>
      <c r="H130" s="12"/>
      <c r="I130" s="12"/>
      <c r="J130" s="32"/>
    </row>
    <row r="131" spans="1:13" ht="15.75" x14ac:dyDescent="0.25">
      <c r="A131" s="32"/>
      <c r="B131" s="32" t="s">
        <v>12</v>
      </c>
      <c r="C131" s="12">
        <f t="shared" ref="C131:C133" si="33">SUM(D131:I131)</f>
        <v>0</v>
      </c>
      <c r="D131" s="12"/>
      <c r="E131" s="12"/>
      <c r="F131" s="36"/>
      <c r="G131" s="36"/>
      <c r="H131" s="12"/>
      <c r="I131" s="12">
        <v>0</v>
      </c>
      <c r="J131" s="32"/>
    </row>
    <row r="132" spans="1:13" ht="15.75" x14ac:dyDescent="0.25">
      <c r="A132" s="32"/>
      <c r="B132" s="32" t="s">
        <v>13</v>
      </c>
      <c r="C132" s="12">
        <f t="shared" si="33"/>
        <v>121.26</v>
      </c>
      <c r="D132" s="12"/>
      <c r="E132" s="12"/>
      <c r="F132" s="36"/>
      <c r="G132" s="36"/>
      <c r="H132" s="12"/>
      <c r="I132" s="12">
        <v>121.26</v>
      </c>
      <c r="J132" s="32"/>
    </row>
    <row r="133" spans="1:13" ht="15.75" x14ac:dyDescent="0.25">
      <c r="A133" s="32"/>
      <c r="B133" s="32" t="s">
        <v>14</v>
      </c>
      <c r="C133" s="12">
        <f t="shared" si="33"/>
        <v>368.67999999999995</v>
      </c>
      <c r="D133" s="12"/>
      <c r="E133" s="12"/>
      <c r="F133" s="36"/>
      <c r="G133" s="36"/>
      <c r="H133" s="12"/>
      <c r="I133" s="12">
        <f>4.9+363.78</f>
        <v>368.67999999999995</v>
      </c>
      <c r="J133" s="32"/>
    </row>
    <row r="134" spans="1:13" ht="15.75" x14ac:dyDescent="0.25">
      <c r="A134" s="32"/>
      <c r="B134" s="1" t="s">
        <v>56</v>
      </c>
      <c r="C134" s="30">
        <f t="shared" ref="C134:I134" si="34">SUM(C136:C139)</f>
        <v>443.81</v>
      </c>
      <c r="D134" s="30">
        <f t="shared" si="34"/>
        <v>0</v>
      </c>
      <c r="E134" s="30">
        <f t="shared" si="34"/>
        <v>443.81</v>
      </c>
      <c r="F134" s="45">
        <f t="shared" si="34"/>
        <v>0</v>
      </c>
      <c r="G134" s="45">
        <f t="shared" si="34"/>
        <v>0</v>
      </c>
      <c r="H134" s="30">
        <f t="shared" si="34"/>
        <v>0</v>
      </c>
      <c r="I134" s="30">
        <f t="shared" si="34"/>
        <v>0</v>
      </c>
      <c r="J134" s="32"/>
    </row>
    <row r="135" spans="1:13" ht="31.5" x14ac:dyDescent="0.25">
      <c r="A135" s="32"/>
      <c r="B135" s="2" t="s">
        <v>26</v>
      </c>
      <c r="C135" s="12"/>
      <c r="D135" s="12"/>
      <c r="E135" s="12"/>
      <c r="F135" s="36"/>
      <c r="G135" s="36"/>
      <c r="H135" s="12"/>
      <c r="I135" s="12"/>
      <c r="J135" s="32"/>
      <c r="K135" s="50"/>
      <c r="L135" s="50"/>
      <c r="M135" s="50"/>
    </row>
    <row r="136" spans="1:13" ht="15.75" x14ac:dyDescent="0.25">
      <c r="A136" s="32"/>
      <c r="B136" s="42" t="s">
        <v>57</v>
      </c>
      <c r="C136" s="12"/>
      <c r="D136" s="12"/>
      <c r="E136" s="12"/>
      <c r="F136" s="36"/>
      <c r="G136" s="36"/>
      <c r="H136" s="12"/>
      <c r="I136" s="12"/>
      <c r="J136" s="32"/>
      <c r="K136" s="50"/>
      <c r="L136" s="50"/>
      <c r="M136" s="50"/>
    </row>
    <row r="137" spans="1:13" ht="15.75" x14ac:dyDescent="0.25">
      <c r="A137" s="32"/>
      <c r="B137" s="32" t="s">
        <v>12</v>
      </c>
      <c r="C137" s="12">
        <f t="shared" ref="C137:C139" si="35">SUM(D137:I137)</f>
        <v>0</v>
      </c>
      <c r="D137" s="12"/>
      <c r="E137" s="12">
        <v>0</v>
      </c>
      <c r="F137" s="36"/>
      <c r="G137" s="36"/>
      <c r="H137" s="12"/>
      <c r="I137" s="12"/>
      <c r="J137" s="32"/>
      <c r="K137" s="50"/>
      <c r="L137" s="50"/>
      <c r="M137" s="50"/>
    </row>
    <row r="138" spans="1:13" ht="15.75" x14ac:dyDescent="0.25">
      <c r="A138" s="32"/>
      <c r="B138" s="32" t="s">
        <v>13</v>
      </c>
      <c r="C138" s="12">
        <f t="shared" si="35"/>
        <v>8.7899999999999991</v>
      </c>
      <c r="D138" s="12"/>
      <c r="E138" s="12">
        <v>8.7899999999999991</v>
      </c>
      <c r="F138" s="36"/>
      <c r="G138" s="36"/>
      <c r="H138" s="12"/>
      <c r="I138" s="12"/>
      <c r="J138" s="32"/>
      <c r="K138" s="50"/>
      <c r="L138" s="50"/>
      <c r="M138" s="50"/>
    </row>
    <row r="139" spans="1:13" ht="15.75" x14ac:dyDescent="0.25">
      <c r="A139" s="32"/>
      <c r="B139" s="32" t="s">
        <v>14</v>
      </c>
      <c r="C139" s="12">
        <f t="shared" si="35"/>
        <v>435.02</v>
      </c>
      <c r="D139" s="12"/>
      <c r="E139" s="12">
        <v>435.02</v>
      </c>
      <c r="F139" s="36"/>
      <c r="G139" s="36"/>
      <c r="H139" s="12"/>
      <c r="I139" s="12"/>
      <c r="J139" s="32"/>
      <c r="K139" s="50"/>
      <c r="L139" s="50"/>
      <c r="M139" s="50"/>
    </row>
    <row r="140" spans="1:13" ht="15.75" x14ac:dyDescent="0.25">
      <c r="A140" s="32"/>
      <c r="B140" s="1" t="s">
        <v>58</v>
      </c>
      <c r="C140" s="30">
        <f t="shared" ref="C140:I140" si="36">SUM(C142:C145)</f>
        <v>99.995999999999995</v>
      </c>
      <c r="D140" s="30">
        <f t="shared" si="36"/>
        <v>99.995999999999995</v>
      </c>
      <c r="E140" s="30">
        <f t="shared" si="36"/>
        <v>0</v>
      </c>
      <c r="F140" s="45">
        <f t="shared" si="36"/>
        <v>0</v>
      </c>
      <c r="G140" s="45">
        <f t="shared" si="36"/>
        <v>0</v>
      </c>
      <c r="H140" s="30">
        <f t="shared" si="36"/>
        <v>0</v>
      </c>
      <c r="I140" s="30">
        <f t="shared" si="36"/>
        <v>0</v>
      </c>
      <c r="J140" s="32"/>
    </row>
    <row r="141" spans="1:13" ht="31.5" x14ac:dyDescent="0.25">
      <c r="A141" s="32"/>
      <c r="B141" s="2" t="s">
        <v>26</v>
      </c>
      <c r="C141" s="12"/>
      <c r="D141" s="12"/>
      <c r="E141" s="12"/>
      <c r="F141" s="36"/>
      <c r="G141" s="36"/>
      <c r="H141" s="12"/>
      <c r="I141" s="12"/>
      <c r="J141" s="32"/>
    </row>
    <row r="142" spans="1:13" ht="15.75" x14ac:dyDescent="0.25">
      <c r="A142" s="32"/>
      <c r="B142" s="42" t="s">
        <v>59</v>
      </c>
      <c r="C142" s="12"/>
      <c r="D142" s="12"/>
      <c r="E142" s="12"/>
      <c r="F142" s="36"/>
      <c r="G142" s="36"/>
      <c r="H142" s="12"/>
      <c r="I142" s="12"/>
      <c r="J142" s="32"/>
    </row>
    <row r="143" spans="1:13" ht="15.75" x14ac:dyDescent="0.25">
      <c r="A143" s="32"/>
      <c r="B143" s="32" t="s">
        <v>12</v>
      </c>
      <c r="C143" s="12">
        <f t="shared" ref="C143:C145" si="37">SUM(D143:I143)</f>
        <v>0</v>
      </c>
      <c r="D143" s="12"/>
      <c r="E143" s="12">
        <v>0</v>
      </c>
      <c r="F143" s="36"/>
      <c r="G143" s="36"/>
      <c r="H143" s="12"/>
      <c r="I143" s="12"/>
      <c r="J143" s="32"/>
    </row>
    <row r="144" spans="1:13" ht="15.75" x14ac:dyDescent="0.25">
      <c r="A144" s="32"/>
      <c r="B144" s="32" t="s">
        <v>13</v>
      </c>
      <c r="C144" s="12">
        <f t="shared" si="37"/>
        <v>99.995999999999995</v>
      </c>
      <c r="D144" s="12">
        <v>99.995999999999995</v>
      </c>
      <c r="E144" s="12">
        <v>0</v>
      </c>
      <c r="F144" s="36"/>
      <c r="G144" s="36"/>
      <c r="H144" s="12"/>
      <c r="I144" s="12"/>
      <c r="J144" s="32"/>
    </row>
    <row r="145" spans="1:10" ht="15.75" x14ac:dyDescent="0.25">
      <c r="A145" s="32"/>
      <c r="B145" s="32" t="s">
        <v>14</v>
      </c>
      <c r="C145" s="12">
        <f t="shared" si="37"/>
        <v>0</v>
      </c>
      <c r="D145" s="12"/>
      <c r="E145" s="12">
        <v>0</v>
      </c>
      <c r="F145" s="36"/>
      <c r="G145" s="36"/>
      <c r="H145" s="12"/>
      <c r="I145" s="12"/>
      <c r="J145" s="32"/>
    </row>
    <row r="146" spans="1:10" ht="15.75" x14ac:dyDescent="0.25">
      <c r="A146" s="32"/>
      <c r="B146" s="1" t="s">
        <v>60</v>
      </c>
      <c r="C146" s="30">
        <f t="shared" ref="C146:I146" si="38">SUM(C148:C151)</f>
        <v>0</v>
      </c>
      <c r="D146" s="30">
        <f t="shared" si="38"/>
        <v>0</v>
      </c>
      <c r="E146" s="30">
        <f t="shared" si="38"/>
        <v>0</v>
      </c>
      <c r="F146" s="45">
        <f t="shared" si="38"/>
        <v>0</v>
      </c>
      <c r="G146" s="45">
        <f t="shared" si="38"/>
        <v>0</v>
      </c>
      <c r="H146" s="30">
        <f t="shared" si="38"/>
        <v>0</v>
      </c>
      <c r="I146" s="30">
        <f t="shared" si="38"/>
        <v>0</v>
      </c>
      <c r="J146" s="32"/>
    </row>
    <row r="147" spans="1:10" ht="31.5" x14ac:dyDescent="0.25">
      <c r="A147" s="32"/>
      <c r="B147" s="2" t="s">
        <v>26</v>
      </c>
      <c r="C147" s="12"/>
      <c r="D147" s="12"/>
      <c r="E147" s="12"/>
      <c r="F147" s="36"/>
      <c r="G147" s="36"/>
      <c r="H147" s="12"/>
      <c r="I147" s="12"/>
      <c r="J147" s="32"/>
    </row>
    <row r="148" spans="1:10" ht="15.75" x14ac:dyDescent="0.25">
      <c r="A148" s="32"/>
      <c r="B148" s="42" t="s">
        <v>61</v>
      </c>
      <c r="C148" s="12"/>
      <c r="D148" s="12"/>
      <c r="E148" s="12"/>
      <c r="F148" s="36"/>
      <c r="G148" s="36"/>
      <c r="H148" s="12"/>
      <c r="I148" s="12"/>
      <c r="J148" s="32"/>
    </row>
    <row r="149" spans="1:10" ht="15.75" x14ac:dyDescent="0.25">
      <c r="A149" s="32"/>
      <c r="B149" s="32" t="s">
        <v>12</v>
      </c>
      <c r="C149" s="12">
        <f t="shared" ref="C149:C151" si="39">SUM(D149:I149)</f>
        <v>0</v>
      </c>
      <c r="D149" s="12"/>
      <c r="E149" s="12">
        <v>0</v>
      </c>
      <c r="F149" s="36"/>
      <c r="G149" s="36"/>
      <c r="H149" s="12"/>
      <c r="I149" s="12"/>
      <c r="J149" s="32"/>
    </row>
    <row r="150" spans="1:10" ht="15.75" x14ac:dyDescent="0.25">
      <c r="A150" s="32"/>
      <c r="B150" s="32" t="s">
        <v>13</v>
      </c>
      <c r="C150" s="12">
        <f t="shared" si="39"/>
        <v>0</v>
      </c>
      <c r="D150" s="12"/>
      <c r="E150" s="12">
        <v>0</v>
      </c>
      <c r="F150" s="36"/>
      <c r="G150" s="36"/>
      <c r="H150" s="12"/>
      <c r="I150" s="12"/>
      <c r="J150" s="32"/>
    </row>
    <row r="151" spans="1:10" ht="15.75" x14ac:dyDescent="0.25">
      <c r="A151" s="32"/>
      <c r="B151" s="32" t="s">
        <v>14</v>
      </c>
      <c r="C151" s="12">
        <f t="shared" si="39"/>
        <v>0</v>
      </c>
      <c r="D151" s="12"/>
      <c r="E151" s="12">
        <v>0</v>
      </c>
      <c r="F151" s="36"/>
      <c r="G151" s="36"/>
      <c r="H151" s="12"/>
      <c r="I151" s="12"/>
      <c r="J151" s="32"/>
    </row>
    <row r="152" spans="1:10" ht="15.75" x14ac:dyDescent="0.25">
      <c r="A152" s="32"/>
      <c r="B152" s="1" t="s">
        <v>62</v>
      </c>
      <c r="C152" s="30">
        <f t="shared" ref="C152:I152" si="40">SUM(C154:C157)</f>
        <v>2536.2399999999998</v>
      </c>
      <c r="D152" s="30">
        <f t="shared" si="40"/>
        <v>0</v>
      </c>
      <c r="E152" s="30">
        <f t="shared" si="40"/>
        <v>0</v>
      </c>
      <c r="F152" s="45">
        <f t="shared" si="40"/>
        <v>2536.2399999999998</v>
      </c>
      <c r="G152" s="45">
        <f t="shared" si="40"/>
        <v>0</v>
      </c>
      <c r="H152" s="30">
        <f t="shared" si="40"/>
        <v>0</v>
      </c>
      <c r="I152" s="30">
        <f t="shared" si="40"/>
        <v>0</v>
      </c>
      <c r="J152" s="32"/>
    </row>
    <row r="153" spans="1:10" ht="31.5" x14ac:dyDescent="0.25">
      <c r="A153" s="32"/>
      <c r="B153" s="2" t="s">
        <v>26</v>
      </c>
      <c r="C153" s="12"/>
      <c r="D153" s="12"/>
      <c r="E153" s="12"/>
      <c r="F153" s="36"/>
      <c r="G153" s="36"/>
      <c r="H153" s="12"/>
      <c r="I153" s="12"/>
      <c r="J153" s="32"/>
    </row>
    <row r="154" spans="1:10" ht="15.75" x14ac:dyDescent="0.25">
      <c r="A154" s="32"/>
      <c r="B154" s="42" t="s">
        <v>63</v>
      </c>
      <c r="C154" s="12"/>
      <c r="D154" s="12"/>
      <c r="E154" s="12"/>
      <c r="F154" s="36"/>
      <c r="G154" s="36"/>
      <c r="H154" s="12"/>
      <c r="I154" s="12"/>
      <c r="J154" s="32"/>
    </row>
    <row r="155" spans="1:10" ht="15.75" x14ac:dyDescent="0.25">
      <c r="A155" s="32"/>
      <c r="B155" s="32" t="s">
        <v>12</v>
      </c>
      <c r="C155" s="12">
        <f t="shared" ref="C155:C157" si="41">SUM(D155:I155)</f>
        <v>0</v>
      </c>
      <c r="D155" s="12"/>
      <c r="E155" s="12"/>
      <c r="F155" s="36">
        <v>0</v>
      </c>
      <c r="G155" s="36"/>
      <c r="H155" s="12"/>
      <c r="I155" s="12"/>
      <c r="J155" s="32"/>
    </row>
    <row r="156" spans="1:10" ht="15.75" x14ac:dyDescent="0.25">
      <c r="A156" s="32"/>
      <c r="B156" s="32" t="s">
        <v>13</v>
      </c>
      <c r="C156" s="12">
        <f t="shared" si="41"/>
        <v>627.72</v>
      </c>
      <c r="D156" s="12"/>
      <c r="E156" s="12"/>
      <c r="F156" s="36">
        <v>627.72</v>
      </c>
      <c r="G156" s="36"/>
      <c r="H156" s="12"/>
      <c r="I156" s="12"/>
      <c r="J156" s="32"/>
    </row>
    <row r="157" spans="1:10" ht="15.75" x14ac:dyDescent="0.25">
      <c r="A157" s="32"/>
      <c r="B157" s="32" t="s">
        <v>14</v>
      </c>
      <c r="C157" s="12">
        <f t="shared" si="41"/>
        <v>1908.52</v>
      </c>
      <c r="D157" s="12"/>
      <c r="E157" s="12"/>
      <c r="F157" s="36">
        <f>1883.16+25.36</f>
        <v>1908.52</v>
      </c>
      <c r="G157" s="36"/>
      <c r="H157" s="12"/>
      <c r="I157" s="12"/>
      <c r="J157" s="32"/>
    </row>
    <row r="158" spans="1:10" ht="15.75" x14ac:dyDescent="0.25">
      <c r="A158" s="32"/>
      <c r="B158" s="1" t="s">
        <v>64</v>
      </c>
      <c r="C158" s="30">
        <f t="shared" ref="C158:I158" si="42">SUM(C160:C163)</f>
        <v>0</v>
      </c>
      <c r="D158" s="30">
        <f t="shared" si="42"/>
        <v>0</v>
      </c>
      <c r="E158" s="30">
        <f t="shared" si="42"/>
        <v>0</v>
      </c>
      <c r="F158" s="45">
        <f t="shared" si="42"/>
        <v>0</v>
      </c>
      <c r="G158" s="45">
        <f t="shared" si="42"/>
        <v>0</v>
      </c>
      <c r="H158" s="30">
        <f t="shared" si="42"/>
        <v>0</v>
      </c>
      <c r="I158" s="30">
        <f t="shared" si="42"/>
        <v>0</v>
      </c>
      <c r="J158" s="32"/>
    </row>
    <row r="159" spans="1:10" ht="31.5" x14ac:dyDescent="0.25">
      <c r="A159" s="32"/>
      <c r="B159" s="2" t="s">
        <v>26</v>
      </c>
      <c r="C159" s="12"/>
      <c r="D159" s="12"/>
      <c r="E159" s="12"/>
      <c r="F159" s="36"/>
      <c r="G159" s="36"/>
      <c r="H159" s="12"/>
      <c r="I159" s="12"/>
      <c r="J159" s="32"/>
    </row>
    <row r="160" spans="1:10" ht="15.75" x14ac:dyDescent="0.25">
      <c r="A160" s="32"/>
      <c r="B160" s="42" t="s">
        <v>65</v>
      </c>
      <c r="C160" s="12"/>
      <c r="D160" s="12"/>
      <c r="E160" s="12"/>
      <c r="F160" s="36"/>
      <c r="G160" s="36"/>
      <c r="H160" s="12"/>
      <c r="I160" s="12"/>
      <c r="J160" s="32"/>
    </row>
    <row r="161" spans="1:10" ht="15.75" x14ac:dyDescent="0.25">
      <c r="A161" s="32"/>
      <c r="B161" s="32" t="s">
        <v>12</v>
      </c>
      <c r="C161" s="12">
        <f t="shared" ref="C161:C163" si="43">SUM(D161:I161)</f>
        <v>0</v>
      </c>
      <c r="D161" s="12"/>
      <c r="E161" s="12">
        <v>0</v>
      </c>
      <c r="F161" s="36"/>
      <c r="G161" s="36"/>
      <c r="H161" s="12"/>
      <c r="I161" s="12"/>
      <c r="J161" s="32"/>
    </row>
    <row r="162" spans="1:10" ht="15.75" x14ac:dyDescent="0.25">
      <c r="A162" s="32"/>
      <c r="B162" s="32" t="s">
        <v>13</v>
      </c>
      <c r="C162" s="12">
        <f t="shared" si="43"/>
        <v>0</v>
      </c>
      <c r="D162" s="12"/>
      <c r="E162" s="12">
        <v>0</v>
      </c>
      <c r="F162" s="36"/>
      <c r="G162" s="36"/>
      <c r="H162" s="12"/>
      <c r="I162" s="12"/>
      <c r="J162" s="32"/>
    </row>
    <row r="163" spans="1:10" ht="15.75" x14ac:dyDescent="0.25">
      <c r="A163" s="32"/>
      <c r="B163" s="32" t="s">
        <v>14</v>
      </c>
      <c r="C163" s="12">
        <f t="shared" si="43"/>
        <v>0</v>
      </c>
      <c r="D163" s="12"/>
      <c r="E163" s="12">
        <v>0</v>
      </c>
      <c r="F163" s="36"/>
      <c r="G163" s="36"/>
      <c r="H163" s="12"/>
      <c r="I163" s="12"/>
      <c r="J163" s="32"/>
    </row>
    <row r="164" spans="1:10" ht="15.75" x14ac:dyDescent="0.25">
      <c r="A164" s="32"/>
      <c r="B164" s="1" t="s">
        <v>66</v>
      </c>
      <c r="C164" s="30">
        <f t="shared" ref="C164:I164" si="44">SUM(C166:C169)</f>
        <v>1831.5100000000002</v>
      </c>
      <c r="D164" s="30">
        <f t="shared" si="44"/>
        <v>0</v>
      </c>
      <c r="E164" s="30">
        <f t="shared" si="44"/>
        <v>0</v>
      </c>
      <c r="F164" s="45">
        <f t="shared" si="44"/>
        <v>1831.5100000000002</v>
      </c>
      <c r="G164" s="45">
        <f t="shared" si="44"/>
        <v>0</v>
      </c>
      <c r="H164" s="30">
        <f t="shared" si="44"/>
        <v>0</v>
      </c>
      <c r="I164" s="30">
        <f t="shared" si="44"/>
        <v>0</v>
      </c>
      <c r="J164" s="32"/>
    </row>
    <row r="165" spans="1:10" ht="31.5" x14ac:dyDescent="0.25">
      <c r="A165" s="32"/>
      <c r="B165" s="2" t="s">
        <v>26</v>
      </c>
      <c r="C165" s="12"/>
      <c r="D165" s="12"/>
      <c r="E165" s="12"/>
      <c r="F165" s="36"/>
      <c r="G165" s="36"/>
      <c r="H165" s="12"/>
      <c r="I165" s="12"/>
      <c r="J165" s="32"/>
    </row>
    <row r="166" spans="1:10" ht="31.5" x14ac:dyDescent="0.25">
      <c r="A166" s="32"/>
      <c r="B166" s="42" t="s">
        <v>67</v>
      </c>
      <c r="C166" s="12"/>
      <c r="D166" s="12"/>
      <c r="E166" s="12"/>
      <c r="F166" s="36"/>
      <c r="G166" s="36"/>
      <c r="H166" s="12"/>
      <c r="I166" s="12"/>
      <c r="J166" s="32"/>
    </row>
    <row r="167" spans="1:10" ht="15.75" x14ac:dyDescent="0.25">
      <c r="A167" s="32"/>
      <c r="B167" s="32" t="s">
        <v>12</v>
      </c>
      <c r="C167" s="12">
        <f t="shared" ref="C167:C169" si="45">SUM(D167:I167)</f>
        <v>0</v>
      </c>
      <c r="D167" s="12"/>
      <c r="E167" s="12"/>
      <c r="F167" s="36">
        <v>0</v>
      </c>
      <c r="G167" s="36"/>
      <c r="H167" s="12"/>
      <c r="I167" s="12"/>
      <c r="J167" s="32"/>
    </row>
    <row r="168" spans="1:10" ht="15.75" x14ac:dyDescent="0.25">
      <c r="A168" s="32"/>
      <c r="B168" s="32" t="s">
        <v>13</v>
      </c>
      <c r="C168" s="12">
        <f t="shared" si="45"/>
        <v>457.88</v>
      </c>
      <c r="D168" s="12"/>
      <c r="E168" s="12"/>
      <c r="F168" s="36">
        <v>457.88</v>
      </c>
      <c r="G168" s="36"/>
      <c r="H168" s="12"/>
      <c r="I168" s="12"/>
      <c r="J168" s="32"/>
    </row>
    <row r="169" spans="1:10" ht="15.75" x14ac:dyDescent="0.25">
      <c r="A169" s="32"/>
      <c r="B169" s="32" t="s">
        <v>14</v>
      </c>
      <c r="C169" s="12">
        <f t="shared" si="45"/>
        <v>1373.63</v>
      </c>
      <c r="D169" s="12"/>
      <c r="E169" s="12"/>
      <c r="F169" s="36">
        <f>1373.63</f>
        <v>1373.63</v>
      </c>
      <c r="G169" s="36"/>
      <c r="H169" s="12"/>
      <c r="I169" s="12"/>
      <c r="J169" s="32"/>
    </row>
    <row r="170" spans="1:10" ht="15.75" x14ac:dyDescent="0.25">
      <c r="A170" s="32"/>
      <c r="B170" s="1" t="s">
        <v>68</v>
      </c>
      <c r="C170" s="30">
        <f t="shared" ref="C170:I170" si="46">SUM(C172:C175)</f>
        <v>850.01</v>
      </c>
      <c r="D170" s="30">
        <f t="shared" si="46"/>
        <v>0</v>
      </c>
      <c r="E170" s="30">
        <f t="shared" si="46"/>
        <v>0</v>
      </c>
      <c r="F170" s="45">
        <f t="shared" si="46"/>
        <v>850.01</v>
      </c>
      <c r="G170" s="45">
        <f t="shared" si="46"/>
        <v>0</v>
      </c>
      <c r="H170" s="30">
        <f t="shared" si="46"/>
        <v>0</v>
      </c>
      <c r="I170" s="30">
        <f t="shared" si="46"/>
        <v>0</v>
      </c>
      <c r="J170" s="32"/>
    </row>
    <row r="171" spans="1:10" ht="31.5" x14ac:dyDescent="0.25">
      <c r="A171" s="32"/>
      <c r="B171" s="2" t="s">
        <v>26</v>
      </c>
      <c r="C171" s="12"/>
      <c r="D171" s="12"/>
      <c r="E171" s="12"/>
      <c r="F171" s="36"/>
      <c r="G171" s="36"/>
      <c r="H171" s="12"/>
      <c r="I171" s="12"/>
      <c r="J171" s="32"/>
    </row>
    <row r="172" spans="1:10" ht="15.75" x14ac:dyDescent="0.25">
      <c r="A172" s="32"/>
      <c r="B172" s="42" t="s">
        <v>69</v>
      </c>
      <c r="C172" s="12"/>
      <c r="D172" s="12"/>
      <c r="E172" s="12"/>
      <c r="F172" s="36"/>
      <c r="G172" s="36"/>
      <c r="H172" s="12"/>
      <c r="I172" s="12"/>
      <c r="J172" s="32"/>
    </row>
    <row r="173" spans="1:10" ht="15.75" x14ac:dyDescent="0.25">
      <c r="A173" s="32"/>
      <c r="B173" s="32" t="s">
        <v>12</v>
      </c>
      <c r="C173" s="12">
        <f t="shared" ref="C173:C175" si="47">SUM(D173:I173)</f>
        <v>0</v>
      </c>
      <c r="D173" s="12"/>
      <c r="E173" s="12"/>
      <c r="F173" s="36">
        <v>0</v>
      </c>
      <c r="G173" s="36"/>
      <c r="H173" s="12"/>
      <c r="I173" s="12"/>
      <c r="J173" s="32"/>
    </row>
    <row r="174" spans="1:10" ht="15.75" x14ac:dyDescent="0.25">
      <c r="A174" s="32"/>
      <c r="B174" s="32" t="s">
        <v>13</v>
      </c>
      <c r="C174" s="12">
        <f t="shared" si="47"/>
        <v>210.38</v>
      </c>
      <c r="D174" s="12"/>
      <c r="E174" s="12"/>
      <c r="F174" s="36">
        <v>210.38</v>
      </c>
      <c r="G174" s="36"/>
      <c r="H174" s="12"/>
      <c r="I174" s="12"/>
      <c r="J174" s="32"/>
    </row>
    <row r="175" spans="1:10" ht="15.75" x14ac:dyDescent="0.25">
      <c r="A175" s="32"/>
      <c r="B175" s="32" t="s">
        <v>14</v>
      </c>
      <c r="C175" s="12">
        <f t="shared" si="47"/>
        <v>639.63</v>
      </c>
      <c r="D175" s="12"/>
      <c r="E175" s="12"/>
      <c r="F175" s="36">
        <f>631.13+8.5</f>
        <v>639.63</v>
      </c>
      <c r="G175" s="36"/>
      <c r="H175" s="12"/>
      <c r="I175" s="12"/>
      <c r="J175" s="32"/>
    </row>
    <row r="176" spans="1:10" ht="15.75" x14ac:dyDescent="0.25">
      <c r="A176" s="32"/>
      <c r="B176" s="1" t="s">
        <v>70</v>
      </c>
      <c r="C176" s="30">
        <f t="shared" ref="C176:I176" si="48">SUM(C178:C181)</f>
        <v>0</v>
      </c>
      <c r="D176" s="30">
        <f t="shared" si="48"/>
        <v>0</v>
      </c>
      <c r="E176" s="30">
        <f t="shared" si="48"/>
        <v>0</v>
      </c>
      <c r="F176" s="45">
        <f t="shared" si="48"/>
        <v>0</v>
      </c>
      <c r="G176" s="45">
        <f t="shared" si="48"/>
        <v>0</v>
      </c>
      <c r="H176" s="30">
        <f t="shared" si="48"/>
        <v>0</v>
      </c>
      <c r="I176" s="30">
        <f t="shared" si="48"/>
        <v>0</v>
      </c>
      <c r="J176" s="32"/>
    </row>
    <row r="177" spans="1:10" ht="31.5" x14ac:dyDescent="0.25">
      <c r="A177" s="32"/>
      <c r="B177" s="2" t="s">
        <v>26</v>
      </c>
      <c r="C177" s="12"/>
      <c r="D177" s="12"/>
      <c r="E177" s="12"/>
      <c r="F177" s="36"/>
      <c r="G177" s="36"/>
      <c r="H177" s="12"/>
      <c r="I177" s="12"/>
      <c r="J177" s="32"/>
    </row>
    <row r="178" spans="1:10" ht="15.75" x14ac:dyDescent="0.25">
      <c r="A178" s="32"/>
      <c r="B178" s="42" t="s">
        <v>71</v>
      </c>
      <c r="C178" s="12"/>
      <c r="D178" s="12"/>
      <c r="E178" s="12"/>
      <c r="F178" s="36"/>
      <c r="G178" s="36"/>
      <c r="H178" s="12"/>
      <c r="I178" s="12"/>
      <c r="J178" s="32"/>
    </row>
    <row r="179" spans="1:10" ht="15.75" x14ac:dyDescent="0.25">
      <c r="A179" s="32"/>
      <c r="B179" s="32" t="s">
        <v>12</v>
      </c>
      <c r="C179" s="12">
        <f t="shared" ref="C179:C181" si="49">SUM(D179:I179)</f>
        <v>0</v>
      </c>
      <c r="D179" s="12"/>
      <c r="E179" s="12">
        <v>0</v>
      </c>
      <c r="F179" s="36"/>
      <c r="G179" s="36"/>
      <c r="H179" s="12"/>
      <c r="I179" s="12"/>
      <c r="J179" s="32"/>
    </row>
    <row r="180" spans="1:10" ht="15.75" x14ac:dyDescent="0.25">
      <c r="A180" s="32"/>
      <c r="B180" s="32" t="s">
        <v>13</v>
      </c>
      <c r="C180" s="12">
        <f t="shared" si="49"/>
        <v>0</v>
      </c>
      <c r="D180" s="12"/>
      <c r="E180" s="12">
        <v>0</v>
      </c>
      <c r="F180" s="36"/>
      <c r="G180" s="36"/>
      <c r="H180" s="12"/>
      <c r="I180" s="12"/>
      <c r="J180" s="32"/>
    </row>
    <row r="181" spans="1:10" ht="15.75" x14ac:dyDescent="0.25">
      <c r="A181" s="32"/>
      <c r="B181" s="32" t="s">
        <v>14</v>
      </c>
      <c r="C181" s="12">
        <f t="shared" si="49"/>
        <v>0</v>
      </c>
      <c r="D181" s="12"/>
      <c r="E181" s="12">
        <v>0</v>
      </c>
      <c r="F181" s="36"/>
      <c r="G181" s="36"/>
      <c r="H181" s="12"/>
      <c r="I181" s="12"/>
      <c r="J181" s="32"/>
    </row>
    <row r="182" spans="1:10" ht="15.75" x14ac:dyDescent="0.25">
      <c r="A182" s="32"/>
      <c r="B182" s="1" t="s">
        <v>72</v>
      </c>
      <c r="C182" s="30">
        <f t="shared" ref="C182:I182" si="50">SUM(C184:C187)</f>
        <v>900</v>
      </c>
      <c r="D182" s="30">
        <f t="shared" si="50"/>
        <v>0</v>
      </c>
      <c r="E182" s="30">
        <f t="shared" si="50"/>
        <v>0</v>
      </c>
      <c r="F182" s="45">
        <f t="shared" si="50"/>
        <v>0</v>
      </c>
      <c r="G182" s="45">
        <f t="shared" si="50"/>
        <v>900</v>
      </c>
      <c r="H182" s="30">
        <f t="shared" si="50"/>
        <v>0</v>
      </c>
      <c r="I182" s="30">
        <f t="shared" si="50"/>
        <v>0</v>
      </c>
      <c r="J182" s="32"/>
    </row>
    <row r="183" spans="1:10" ht="31.5" x14ac:dyDescent="0.25">
      <c r="A183" s="32"/>
      <c r="B183" s="2" t="s">
        <v>26</v>
      </c>
      <c r="C183" s="12"/>
      <c r="D183" s="12"/>
      <c r="E183" s="12"/>
      <c r="F183" s="36"/>
      <c r="G183" s="36"/>
      <c r="H183" s="12"/>
      <c r="I183" s="12"/>
      <c r="J183" s="32"/>
    </row>
    <row r="184" spans="1:10" ht="15.75" x14ac:dyDescent="0.25">
      <c r="A184" s="32"/>
      <c r="B184" s="42" t="s">
        <v>73</v>
      </c>
      <c r="C184" s="12"/>
      <c r="D184" s="12"/>
      <c r="E184" s="12"/>
      <c r="F184" s="36"/>
      <c r="G184" s="36"/>
      <c r="H184" s="12"/>
      <c r="I184" s="12"/>
      <c r="J184" s="32"/>
    </row>
    <row r="185" spans="1:10" ht="15.75" x14ac:dyDescent="0.25">
      <c r="A185" s="32"/>
      <c r="B185" s="32" t="s">
        <v>12</v>
      </c>
      <c r="C185" s="12">
        <f t="shared" ref="C185:C187" si="51">SUM(D185:I185)</f>
        <v>0</v>
      </c>
      <c r="D185" s="12"/>
      <c r="E185" s="12"/>
      <c r="F185" s="36"/>
      <c r="G185" s="36">
        <v>0</v>
      </c>
      <c r="H185" s="12"/>
      <c r="I185" s="12"/>
      <c r="J185" s="32"/>
    </row>
    <row r="186" spans="1:10" ht="15.75" x14ac:dyDescent="0.25">
      <c r="A186" s="32"/>
      <c r="B186" s="32" t="s">
        <v>13</v>
      </c>
      <c r="C186" s="12">
        <f t="shared" si="51"/>
        <v>222.75</v>
      </c>
      <c r="D186" s="12"/>
      <c r="E186" s="12"/>
      <c r="F186" s="36"/>
      <c r="G186" s="36">
        <v>222.75</v>
      </c>
      <c r="H186" s="12"/>
      <c r="I186" s="12"/>
      <c r="J186" s="32"/>
    </row>
    <row r="187" spans="1:10" ht="15.75" x14ac:dyDescent="0.25">
      <c r="A187" s="32"/>
      <c r="B187" s="32" t="s">
        <v>14</v>
      </c>
      <c r="C187" s="12">
        <f t="shared" si="51"/>
        <v>677.25</v>
      </c>
      <c r="D187" s="12"/>
      <c r="E187" s="12"/>
      <c r="F187" s="36"/>
      <c r="G187" s="36">
        <f>668.25+9</f>
        <v>677.25</v>
      </c>
      <c r="H187" s="12"/>
      <c r="I187" s="12"/>
      <c r="J187" s="32"/>
    </row>
    <row r="188" spans="1:10" ht="15.75" x14ac:dyDescent="0.25">
      <c r="A188" s="32"/>
      <c r="B188" s="1" t="s">
        <v>74</v>
      </c>
      <c r="C188" s="30">
        <f t="shared" ref="C188:I188" si="52">SUM(C190:C193)</f>
        <v>222.75</v>
      </c>
      <c r="D188" s="30">
        <f t="shared" si="52"/>
        <v>0</v>
      </c>
      <c r="E188" s="30">
        <f t="shared" si="52"/>
        <v>0</v>
      </c>
      <c r="F188" s="45">
        <f t="shared" si="52"/>
        <v>0</v>
      </c>
      <c r="G188" s="45">
        <f t="shared" si="52"/>
        <v>900</v>
      </c>
      <c r="H188" s="30">
        <f t="shared" si="52"/>
        <v>0</v>
      </c>
      <c r="I188" s="30">
        <f t="shared" si="52"/>
        <v>0</v>
      </c>
      <c r="J188" s="32"/>
    </row>
    <row r="189" spans="1:10" ht="31.5" x14ac:dyDescent="0.25">
      <c r="A189" s="32"/>
      <c r="B189" s="2" t="s">
        <v>26</v>
      </c>
      <c r="C189" s="12"/>
      <c r="D189" s="12"/>
      <c r="E189" s="12"/>
      <c r="F189" s="36"/>
      <c r="G189" s="36"/>
      <c r="H189" s="12"/>
      <c r="I189" s="12"/>
      <c r="J189" s="32"/>
    </row>
    <row r="190" spans="1:10" ht="15.75" x14ac:dyDescent="0.25">
      <c r="A190" s="32"/>
      <c r="B190" s="42" t="s">
        <v>75</v>
      </c>
      <c r="C190" s="12">
        <f>SUM(D190:I190)</f>
        <v>0</v>
      </c>
      <c r="D190" s="12"/>
      <c r="E190" s="12"/>
      <c r="F190" s="36"/>
      <c r="G190" s="36"/>
      <c r="H190" s="12"/>
      <c r="I190" s="12"/>
      <c r="J190" s="32"/>
    </row>
    <row r="191" spans="1:10" ht="15.75" x14ac:dyDescent="0.25">
      <c r="A191" s="32"/>
      <c r="B191" s="32" t="s">
        <v>12</v>
      </c>
      <c r="C191" s="12">
        <f t="shared" ref="C191:C192" si="53">SUM(D191:I191)</f>
        <v>0</v>
      </c>
      <c r="D191" s="12"/>
      <c r="E191" s="12"/>
      <c r="F191" s="36"/>
      <c r="G191" s="36">
        <v>0</v>
      </c>
      <c r="H191" s="12"/>
      <c r="I191" s="12"/>
      <c r="J191" s="32"/>
    </row>
    <row r="192" spans="1:10" ht="15.75" x14ac:dyDescent="0.25">
      <c r="A192" s="32"/>
      <c r="B192" s="32" t="s">
        <v>13</v>
      </c>
      <c r="C192" s="12">
        <f t="shared" si="53"/>
        <v>222.75</v>
      </c>
      <c r="D192" s="12"/>
      <c r="E192" s="12"/>
      <c r="F192" s="36"/>
      <c r="G192" s="36">
        <v>222.75</v>
      </c>
      <c r="H192" s="12"/>
      <c r="I192" s="12"/>
      <c r="J192" s="32"/>
    </row>
    <row r="193" spans="1:10" ht="15.75" x14ac:dyDescent="0.25">
      <c r="A193" s="32"/>
      <c r="B193" s="32" t="s">
        <v>14</v>
      </c>
      <c r="C193" s="12"/>
      <c r="D193" s="12"/>
      <c r="E193" s="12"/>
      <c r="F193" s="36"/>
      <c r="G193" s="36">
        <f>668.25+9</f>
        <v>677.25</v>
      </c>
      <c r="H193" s="12"/>
      <c r="I193" s="12"/>
      <c r="J193" s="32"/>
    </row>
    <row r="194" spans="1:10" ht="15.75" x14ac:dyDescent="0.25">
      <c r="A194" s="32"/>
      <c r="B194" s="1" t="s">
        <v>76</v>
      </c>
      <c r="C194" s="30">
        <f t="shared" ref="C194:I194" si="54">SUM(C196:C199)</f>
        <v>900</v>
      </c>
      <c r="D194" s="30">
        <f t="shared" si="54"/>
        <v>0</v>
      </c>
      <c r="E194" s="30">
        <f t="shared" si="54"/>
        <v>0</v>
      </c>
      <c r="F194" s="45">
        <f t="shared" si="54"/>
        <v>0</v>
      </c>
      <c r="G194" s="45">
        <f t="shared" si="54"/>
        <v>900</v>
      </c>
      <c r="H194" s="30">
        <f t="shared" si="54"/>
        <v>0</v>
      </c>
      <c r="I194" s="30">
        <f t="shared" si="54"/>
        <v>0</v>
      </c>
      <c r="J194" s="32"/>
    </row>
    <row r="195" spans="1:10" ht="31.5" x14ac:dyDescent="0.25">
      <c r="A195" s="32"/>
      <c r="B195" s="2" t="s">
        <v>26</v>
      </c>
      <c r="C195" s="12"/>
      <c r="D195" s="12"/>
      <c r="E195" s="12"/>
      <c r="F195" s="36"/>
      <c r="G195" s="36"/>
      <c r="H195" s="12"/>
      <c r="I195" s="12"/>
      <c r="J195" s="32"/>
    </row>
    <row r="196" spans="1:10" ht="15.75" x14ac:dyDescent="0.25">
      <c r="A196" s="32"/>
      <c r="B196" s="42" t="s">
        <v>77</v>
      </c>
      <c r="C196" s="12"/>
      <c r="D196" s="12"/>
      <c r="E196" s="12"/>
      <c r="F196" s="36"/>
      <c r="G196" s="36"/>
      <c r="H196" s="12"/>
      <c r="I196" s="12"/>
      <c r="J196" s="32"/>
    </row>
    <row r="197" spans="1:10" ht="15.75" x14ac:dyDescent="0.25">
      <c r="A197" s="32"/>
      <c r="B197" s="32" t="s">
        <v>12</v>
      </c>
      <c r="C197" s="12">
        <f>SUM(D197:I197)</f>
        <v>0</v>
      </c>
      <c r="D197" s="12"/>
      <c r="E197" s="12"/>
      <c r="F197" s="36"/>
      <c r="G197" s="36">
        <v>0</v>
      </c>
      <c r="H197" s="12"/>
      <c r="I197" s="12"/>
      <c r="J197" s="32"/>
    </row>
    <row r="198" spans="1:10" ht="15.75" x14ac:dyDescent="0.25">
      <c r="A198" s="32"/>
      <c r="B198" s="32" t="s">
        <v>13</v>
      </c>
      <c r="C198" s="12">
        <f t="shared" ref="C198:C199" si="55">SUM(D198:I198)</f>
        <v>222.75</v>
      </c>
      <c r="D198" s="12"/>
      <c r="E198" s="12"/>
      <c r="F198" s="36"/>
      <c r="G198" s="36">
        <v>222.75</v>
      </c>
      <c r="H198" s="12"/>
      <c r="I198" s="12"/>
      <c r="J198" s="32"/>
    </row>
    <row r="199" spans="1:10" ht="15.75" x14ac:dyDescent="0.25">
      <c r="A199" s="32"/>
      <c r="B199" s="32" t="s">
        <v>14</v>
      </c>
      <c r="C199" s="12">
        <f t="shared" si="55"/>
        <v>677.25</v>
      </c>
      <c r="D199" s="12"/>
      <c r="E199" s="12"/>
      <c r="F199" s="36"/>
      <c r="G199" s="36">
        <f>668.25+9</f>
        <v>677.25</v>
      </c>
      <c r="H199" s="12"/>
      <c r="I199" s="12"/>
      <c r="J199" s="32"/>
    </row>
    <row r="200" spans="1:10" ht="15.75" x14ac:dyDescent="0.25">
      <c r="A200" s="32"/>
      <c r="B200" s="1" t="s">
        <v>78</v>
      </c>
      <c r="C200" s="30">
        <f t="shared" ref="C200:I200" si="56">SUM(C202:C205)</f>
        <v>900</v>
      </c>
      <c r="D200" s="30">
        <f t="shared" si="56"/>
        <v>0</v>
      </c>
      <c r="E200" s="30">
        <f t="shared" si="56"/>
        <v>0</v>
      </c>
      <c r="F200" s="45">
        <f t="shared" si="56"/>
        <v>0</v>
      </c>
      <c r="G200" s="45">
        <f t="shared" si="56"/>
        <v>900</v>
      </c>
      <c r="H200" s="30">
        <f t="shared" si="56"/>
        <v>0</v>
      </c>
      <c r="I200" s="30">
        <f t="shared" si="56"/>
        <v>0</v>
      </c>
      <c r="J200" s="32"/>
    </row>
    <row r="201" spans="1:10" ht="31.5" x14ac:dyDescent="0.25">
      <c r="A201" s="32"/>
      <c r="B201" s="2" t="s">
        <v>26</v>
      </c>
      <c r="C201" s="12"/>
      <c r="D201" s="12"/>
      <c r="E201" s="12"/>
      <c r="F201" s="36"/>
      <c r="G201" s="36"/>
      <c r="H201" s="12"/>
      <c r="I201" s="12"/>
      <c r="J201" s="32"/>
    </row>
    <row r="202" spans="1:10" ht="15.75" x14ac:dyDescent="0.25">
      <c r="A202" s="32"/>
      <c r="B202" s="42" t="s">
        <v>79</v>
      </c>
      <c r="C202" s="12"/>
      <c r="D202" s="12"/>
      <c r="E202" s="12"/>
      <c r="F202" s="36"/>
      <c r="G202" s="36"/>
      <c r="H202" s="12"/>
      <c r="I202" s="12"/>
      <c r="J202" s="32"/>
    </row>
    <row r="203" spans="1:10" ht="15.75" x14ac:dyDescent="0.25">
      <c r="A203" s="32"/>
      <c r="B203" s="32" t="s">
        <v>12</v>
      </c>
      <c r="C203" s="12">
        <f>SUM(D203:I203)</f>
        <v>0</v>
      </c>
      <c r="D203" s="12"/>
      <c r="E203" s="12"/>
      <c r="F203" s="36"/>
      <c r="G203" s="36">
        <v>0</v>
      </c>
      <c r="H203" s="12"/>
      <c r="I203" s="12"/>
      <c r="J203" s="32"/>
    </row>
    <row r="204" spans="1:10" ht="15.75" x14ac:dyDescent="0.25">
      <c r="A204" s="32"/>
      <c r="B204" s="32" t="s">
        <v>13</v>
      </c>
      <c r="C204" s="12">
        <f t="shared" ref="C204:C205" si="57">SUM(D204:I204)</f>
        <v>222.75</v>
      </c>
      <c r="D204" s="12"/>
      <c r="E204" s="12"/>
      <c r="F204" s="36"/>
      <c r="G204" s="36">
        <v>222.75</v>
      </c>
      <c r="H204" s="12"/>
      <c r="I204" s="12"/>
      <c r="J204" s="32"/>
    </row>
    <row r="205" spans="1:10" ht="15.75" x14ac:dyDescent="0.25">
      <c r="A205" s="32"/>
      <c r="B205" s="32" t="s">
        <v>14</v>
      </c>
      <c r="C205" s="12">
        <f t="shared" si="57"/>
        <v>677.25</v>
      </c>
      <c r="D205" s="12"/>
      <c r="E205" s="12"/>
      <c r="F205" s="36"/>
      <c r="G205" s="36">
        <f>668.25+9</f>
        <v>677.25</v>
      </c>
      <c r="H205" s="12"/>
      <c r="I205" s="12"/>
      <c r="J205" s="32"/>
    </row>
    <row r="206" spans="1:10" ht="15.75" x14ac:dyDescent="0.25">
      <c r="A206" s="32"/>
      <c r="B206" s="1" t="s">
        <v>80</v>
      </c>
      <c r="C206" s="30">
        <f t="shared" ref="C206:I206" si="58">SUM(C208:C211)</f>
        <v>900</v>
      </c>
      <c r="D206" s="30">
        <f t="shared" si="58"/>
        <v>0</v>
      </c>
      <c r="E206" s="30">
        <f t="shared" si="58"/>
        <v>0</v>
      </c>
      <c r="F206" s="45">
        <f t="shared" si="58"/>
        <v>0</v>
      </c>
      <c r="G206" s="45">
        <f t="shared" si="58"/>
        <v>900</v>
      </c>
      <c r="H206" s="30">
        <f t="shared" si="58"/>
        <v>0</v>
      </c>
      <c r="I206" s="30">
        <f t="shared" si="58"/>
        <v>0</v>
      </c>
      <c r="J206" s="32"/>
    </row>
    <row r="207" spans="1:10" ht="31.5" x14ac:dyDescent="0.25">
      <c r="A207" s="32"/>
      <c r="B207" s="2" t="s">
        <v>26</v>
      </c>
      <c r="C207" s="12"/>
      <c r="D207" s="12"/>
      <c r="E207" s="12"/>
      <c r="F207" s="36"/>
      <c r="G207" s="36"/>
      <c r="H207" s="12"/>
      <c r="I207" s="12"/>
      <c r="J207" s="32"/>
    </row>
    <row r="208" spans="1:10" ht="31.5" x14ac:dyDescent="0.25">
      <c r="A208" s="32"/>
      <c r="B208" s="42" t="s">
        <v>81</v>
      </c>
      <c r="C208" s="12"/>
      <c r="D208" s="12"/>
      <c r="E208" s="12"/>
      <c r="F208" s="36"/>
      <c r="G208" s="36"/>
      <c r="H208" s="12"/>
      <c r="I208" s="12"/>
      <c r="J208" s="32"/>
    </row>
    <row r="209" spans="1:10" ht="15.75" x14ac:dyDescent="0.25">
      <c r="A209" s="32"/>
      <c r="B209" s="32" t="s">
        <v>12</v>
      </c>
      <c r="C209" s="12">
        <f>SUM(D209:I209)</f>
        <v>0</v>
      </c>
      <c r="D209" s="12"/>
      <c r="E209" s="12"/>
      <c r="F209" s="36"/>
      <c r="G209" s="36">
        <v>0</v>
      </c>
      <c r="H209" s="12"/>
      <c r="I209" s="12"/>
      <c r="J209" s="32"/>
    </row>
    <row r="210" spans="1:10" ht="15.75" x14ac:dyDescent="0.25">
      <c r="A210" s="32"/>
      <c r="B210" s="32" t="s">
        <v>13</v>
      </c>
      <c r="C210" s="12">
        <f t="shared" ref="C210:C211" si="59">SUM(D210:I210)</f>
        <v>222.75</v>
      </c>
      <c r="D210" s="12"/>
      <c r="E210" s="12"/>
      <c r="F210" s="36"/>
      <c r="G210" s="36">
        <v>222.75</v>
      </c>
      <c r="H210" s="12"/>
      <c r="I210" s="12"/>
      <c r="J210" s="32"/>
    </row>
    <row r="211" spans="1:10" ht="15.75" x14ac:dyDescent="0.25">
      <c r="A211" s="32"/>
      <c r="B211" s="32" t="s">
        <v>14</v>
      </c>
      <c r="C211" s="12">
        <f t="shared" si="59"/>
        <v>677.25</v>
      </c>
      <c r="D211" s="12"/>
      <c r="E211" s="12"/>
      <c r="F211" s="36"/>
      <c r="G211" s="36">
        <f>668.25+9</f>
        <v>677.25</v>
      </c>
      <c r="H211" s="12"/>
      <c r="I211" s="12"/>
      <c r="J211" s="32"/>
    </row>
    <row r="212" spans="1:10" ht="15.75" x14ac:dyDescent="0.25">
      <c r="A212" s="32"/>
      <c r="B212" s="1" t="s">
        <v>82</v>
      </c>
      <c r="C212" s="30">
        <f t="shared" ref="C212:I212" si="60">SUM(C214:C217)</f>
        <v>942.49999999999989</v>
      </c>
      <c r="D212" s="30">
        <f t="shared" si="60"/>
        <v>0</v>
      </c>
      <c r="E212" s="30">
        <f t="shared" si="60"/>
        <v>0</v>
      </c>
      <c r="F212" s="45">
        <f t="shared" si="60"/>
        <v>942.49999999999989</v>
      </c>
      <c r="G212" s="45">
        <f t="shared" si="60"/>
        <v>0</v>
      </c>
      <c r="H212" s="30">
        <f t="shared" si="60"/>
        <v>0</v>
      </c>
      <c r="I212" s="30">
        <f t="shared" si="60"/>
        <v>0</v>
      </c>
      <c r="J212" s="32"/>
    </row>
    <row r="213" spans="1:10" ht="31.5" x14ac:dyDescent="0.25">
      <c r="A213" s="32"/>
      <c r="B213" s="2" t="s">
        <v>26</v>
      </c>
      <c r="C213" s="12"/>
      <c r="D213" s="12"/>
      <c r="E213" s="12"/>
      <c r="F213" s="36"/>
      <c r="G213" s="36"/>
      <c r="H213" s="12"/>
      <c r="I213" s="12"/>
      <c r="J213" s="32"/>
    </row>
    <row r="214" spans="1:10" ht="15.75" x14ac:dyDescent="0.25">
      <c r="A214" s="32"/>
      <c r="B214" s="42" t="s">
        <v>83</v>
      </c>
      <c r="C214" s="12"/>
      <c r="D214" s="12"/>
      <c r="E214" s="12"/>
      <c r="F214" s="36"/>
      <c r="G214" s="36"/>
      <c r="H214" s="12"/>
      <c r="I214" s="12"/>
      <c r="J214" s="32"/>
    </row>
    <row r="215" spans="1:10" ht="15.75" x14ac:dyDescent="0.25">
      <c r="A215" s="32"/>
      <c r="B215" s="32" t="s">
        <v>12</v>
      </c>
      <c r="C215" s="12">
        <f>SUM(D215:I215)</f>
        <v>0</v>
      </c>
      <c r="D215" s="12"/>
      <c r="E215" s="12"/>
      <c r="F215" s="36">
        <v>0</v>
      </c>
      <c r="G215" s="36"/>
      <c r="H215" s="12"/>
      <c r="I215" s="12"/>
      <c r="J215" s="32"/>
    </row>
    <row r="216" spans="1:10" ht="15.75" x14ac:dyDescent="0.25">
      <c r="A216" s="32"/>
      <c r="B216" s="32" t="s">
        <v>13</v>
      </c>
      <c r="C216" s="12">
        <f t="shared" ref="C216:C217" si="61">SUM(D216:I216)</f>
        <v>233.27</v>
      </c>
      <c r="D216" s="12"/>
      <c r="E216" s="12"/>
      <c r="F216" s="36">
        <v>233.27</v>
      </c>
      <c r="G216" s="36"/>
      <c r="H216" s="12"/>
      <c r="I216" s="12"/>
      <c r="J216" s="32"/>
    </row>
    <row r="217" spans="1:10" ht="15.75" x14ac:dyDescent="0.25">
      <c r="A217" s="32"/>
      <c r="B217" s="32" t="s">
        <v>14</v>
      </c>
      <c r="C217" s="12">
        <f t="shared" si="61"/>
        <v>709.2299999999999</v>
      </c>
      <c r="D217" s="12"/>
      <c r="E217" s="12"/>
      <c r="F217" s="36">
        <f>699.8+9.43</f>
        <v>709.2299999999999</v>
      </c>
      <c r="G217" s="36"/>
      <c r="H217" s="12"/>
      <c r="I217" s="12"/>
      <c r="J217" s="32"/>
    </row>
    <row r="218" spans="1:10" ht="15.75" x14ac:dyDescent="0.25">
      <c r="A218" s="32"/>
      <c r="B218" s="1" t="s">
        <v>84</v>
      </c>
      <c r="C218" s="30">
        <f t="shared" ref="C218:I218" si="62">SUM(C220:C223)</f>
        <v>1000</v>
      </c>
      <c r="D218" s="30">
        <f t="shared" si="62"/>
        <v>0</v>
      </c>
      <c r="E218" s="30">
        <f t="shared" si="62"/>
        <v>0</v>
      </c>
      <c r="F218" s="45">
        <f t="shared" si="62"/>
        <v>0</v>
      </c>
      <c r="G218" s="45">
        <f t="shared" si="62"/>
        <v>0</v>
      </c>
      <c r="H218" s="30">
        <f t="shared" si="62"/>
        <v>1000</v>
      </c>
      <c r="I218" s="30">
        <f t="shared" si="62"/>
        <v>0</v>
      </c>
      <c r="J218" s="32"/>
    </row>
    <row r="219" spans="1:10" ht="31.5" x14ac:dyDescent="0.25">
      <c r="A219" s="32"/>
      <c r="B219" s="2" t="s">
        <v>26</v>
      </c>
      <c r="C219" s="12"/>
      <c r="D219" s="12"/>
      <c r="E219" s="12"/>
      <c r="F219" s="36"/>
      <c r="G219" s="36"/>
      <c r="H219" s="12"/>
      <c r="I219" s="12"/>
      <c r="J219" s="32"/>
    </row>
    <row r="220" spans="1:10" ht="15.75" x14ac:dyDescent="0.25">
      <c r="A220" s="32"/>
      <c r="B220" s="42" t="s">
        <v>85</v>
      </c>
      <c r="C220" s="12"/>
      <c r="D220" s="12"/>
      <c r="E220" s="12"/>
      <c r="F220" s="36"/>
      <c r="G220" s="36"/>
      <c r="H220" s="12"/>
      <c r="I220" s="12"/>
      <c r="J220" s="32"/>
    </row>
    <row r="221" spans="1:10" ht="15.75" x14ac:dyDescent="0.25">
      <c r="A221" s="32"/>
      <c r="B221" s="32" t="s">
        <v>12</v>
      </c>
      <c r="C221" s="12">
        <f>SUM(D221:I221)</f>
        <v>0</v>
      </c>
      <c r="D221" s="12"/>
      <c r="E221" s="12"/>
      <c r="F221" s="36"/>
      <c r="G221" s="36"/>
      <c r="H221" s="12">
        <v>0</v>
      </c>
      <c r="I221" s="12"/>
      <c r="J221" s="32"/>
    </row>
    <row r="222" spans="1:10" ht="15.75" x14ac:dyDescent="0.25">
      <c r="A222" s="32"/>
      <c r="B222" s="32" t="s">
        <v>13</v>
      </c>
      <c r="C222" s="12">
        <f t="shared" ref="C222:C223" si="63">SUM(D222:I222)</f>
        <v>247.5</v>
      </c>
      <c r="D222" s="12"/>
      <c r="E222" s="12"/>
      <c r="F222" s="36"/>
      <c r="G222" s="36"/>
      <c r="H222" s="12">
        <v>247.5</v>
      </c>
      <c r="I222" s="12"/>
      <c r="J222" s="32"/>
    </row>
    <row r="223" spans="1:10" ht="15.75" x14ac:dyDescent="0.25">
      <c r="A223" s="32"/>
      <c r="B223" s="32" t="s">
        <v>14</v>
      </c>
      <c r="C223" s="12">
        <f t="shared" si="63"/>
        <v>752.5</v>
      </c>
      <c r="D223" s="12"/>
      <c r="E223" s="12"/>
      <c r="F223" s="36"/>
      <c r="G223" s="36"/>
      <c r="H223" s="12">
        <f>742.5+10</f>
        <v>752.5</v>
      </c>
      <c r="I223" s="12"/>
      <c r="J223" s="32"/>
    </row>
    <row r="224" spans="1:10" ht="15.75" x14ac:dyDescent="0.25">
      <c r="A224" s="32"/>
      <c r="B224" s="1" t="s">
        <v>86</v>
      </c>
      <c r="C224" s="30">
        <f t="shared" ref="C224:I224" si="64">SUM(C226:C229)</f>
        <v>1000</v>
      </c>
      <c r="D224" s="30">
        <f t="shared" si="64"/>
        <v>0</v>
      </c>
      <c r="E224" s="30">
        <f t="shared" si="64"/>
        <v>0</v>
      </c>
      <c r="F224" s="45">
        <f t="shared" si="64"/>
        <v>0</v>
      </c>
      <c r="G224" s="45">
        <f t="shared" si="64"/>
        <v>0</v>
      </c>
      <c r="H224" s="30">
        <f t="shared" si="64"/>
        <v>1000</v>
      </c>
      <c r="I224" s="30">
        <f t="shared" si="64"/>
        <v>0</v>
      </c>
      <c r="J224" s="32"/>
    </row>
    <row r="225" spans="1:10" ht="31.5" x14ac:dyDescent="0.25">
      <c r="A225" s="32"/>
      <c r="B225" s="2" t="s">
        <v>26</v>
      </c>
      <c r="C225" s="12"/>
      <c r="D225" s="12"/>
      <c r="E225" s="12"/>
      <c r="F225" s="36"/>
      <c r="G225" s="36"/>
      <c r="H225" s="12"/>
      <c r="I225" s="12"/>
      <c r="J225" s="32"/>
    </row>
    <row r="226" spans="1:10" ht="15.75" x14ac:dyDescent="0.25">
      <c r="A226" s="32"/>
      <c r="B226" s="42" t="s">
        <v>87</v>
      </c>
      <c r="C226" s="12"/>
      <c r="D226" s="12"/>
      <c r="E226" s="12"/>
      <c r="F226" s="36"/>
      <c r="G226" s="36"/>
      <c r="H226" s="12"/>
      <c r="I226" s="12"/>
      <c r="J226" s="32"/>
    </row>
    <row r="227" spans="1:10" ht="15.75" x14ac:dyDescent="0.25">
      <c r="A227" s="32"/>
      <c r="B227" s="32" t="s">
        <v>12</v>
      </c>
      <c r="C227" s="12">
        <f>SUM(D227:I227)</f>
        <v>0</v>
      </c>
      <c r="D227" s="12"/>
      <c r="E227" s="12"/>
      <c r="F227" s="36"/>
      <c r="G227" s="36"/>
      <c r="H227" s="12">
        <v>0</v>
      </c>
      <c r="I227" s="12"/>
      <c r="J227" s="32"/>
    </row>
    <row r="228" spans="1:10" ht="15.75" x14ac:dyDescent="0.25">
      <c r="A228" s="32"/>
      <c r="B228" s="32" t="s">
        <v>13</v>
      </c>
      <c r="C228" s="12">
        <f t="shared" ref="C228:C229" si="65">SUM(D228:I228)</f>
        <v>247.5</v>
      </c>
      <c r="D228" s="12"/>
      <c r="E228" s="12"/>
      <c r="F228" s="36"/>
      <c r="G228" s="36"/>
      <c r="H228" s="12">
        <v>247.5</v>
      </c>
      <c r="I228" s="12"/>
      <c r="J228" s="32"/>
    </row>
    <row r="229" spans="1:10" ht="15.75" x14ac:dyDescent="0.25">
      <c r="A229" s="32"/>
      <c r="B229" s="32" t="s">
        <v>14</v>
      </c>
      <c r="C229" s="12">
        <f t="shared" si="65"/>
        <v>752.5</v>
      </c>
      <c r="D229" s="12"/>
      <c r="E229" s="12"/>
      <c r="F229" s="36"/>
      <c r="G229" s="36"/>
      <c r="H229" s="12">
        <f>742.5+10</f>
        <v>752.5</v>
      </c>
      <c r="I229" s="12"/>
      <c r="J229" s="32"/>
    </row>
    <row r="230" spans="1:10" ht="15.75" x14ac:dyDescent="0.25">
      <c r="A230" s="32"/>
      <c r="B230" s="1" t="s">
        <v>88</v>
      </c>
      <c r="C230" s="30">
        <f t="shared" ref="C230:I230" si="66">SUM(C232:C235)</f>
        <v>1000</v>
      </c>
      <c r="D230" s="30">
        <f t="shared" si="66"/>
        <v>0</v>
      </c>
      <c r="E230" s="30">
        <f t="shared" si="66"/>
        <v>0</v>
      </c>
      <c r="F230" s="45">
        <f t="shared" si="66"/>
        <v>0</v>
      </c>
      <c r="G230" s="45">
        <f t="shared" si="66"/>
        <v>0</v>
      </c>
      <c r="H230" s="30">
        <f t="shared" si="66"/>
        <v>1000</v>
      </c>
      <c r="I230" s="30">
        <f t="shared" si="66"/>
        <v>0</v>
      </c>
      <c r="J230" s="32"/>
    </row>
    <row r="231" spans="1:10" ht="31.5" x14ac:dyDescent="0.25">
      <c r="A231" s="32"/>
      <c r="B231" s="2" t="s">
        <v>26</v>
      </c>
      <c r="C231" s="12"/>
      <c r="D231" s="12"/>
      <c r="E231" s="12"/>
      <c r="F231" s="36"/>
      <c r="G231" s="36"/>
      <c r="H231" s="12"/>
      <c r="I231" s="12"/>
      <c r="J231" s="32"/>
    </row>
    <row r="232" spans="1:10" ht="15.75" x14ac:dyDescent="0.25">
      <c r="A232" s="32"/>
      <c r="B232" s="42" t="s">
        <v>89</v>
      </c>
      <c r="C232" s="12"/>
      <c r="D232" s="12"/>
      <c r="E232" s="12"/>
      <c r="F232" s="36"/>
      <c r="G232" s="36"/>
      <c r="H232" s="12"/>
      <c r="I232" s="12"/>
      <c r="J232" s="32"/>
    </row>
    <row r="233" spans="1:10" ht="15.75" x14ac:dyDescent="0.25">
      <c r="A233" s="32"/>
      <c r="B233" s="32" t="s">
        <v>12</v>
      </c>
      <c r="C233" s="12">
        <f>SUM(D233:I233)</f>
        <v>0</v>
      </c>
      <c r="D233" s="12"/>
      <c r="E233" s="12"/>
      <c r="F233" s="36"/>
      <c r="G233" s="36"/>
      <c r="H233" s="12">
        <v>0</v>
      </c>
      <c r="I233" s="12"/>
      <c r="J233" s="32"/>
    </row>
    <row r="234" spans="1:10" ht="15.75" x14ac:dyDescent="0.25">
      <c r="A234" s="32"/>
      <c r="B234" s="32" t="s">
        <v>13</v>
      </c>
      <c r="C234" s="12">
        <f t="shared" ref="C234:C235" si="67">SUM(D234:I234)</f>
        <v>247.5</v>
      </c>
      <c r="D234" s="12"/>
      <c r="E234" s="12"/>
      <c r="F234" s="36"/>
      <c r="G234" s="36"/>
      <c r="H234" s="12">
        <v>247.5</v>
      </c>
      <c r="I234" s="12"/>
      <c r="J234" s="32"/>
    </row>
    <row r="235" spans="1:10" ht="15.75" x14ac:dyDescent="0.25">
      <c r="A235" s="32"/>
      <c r="B235" s="32" t="s">
        <v>14</v>
      </c>
      <c r="C235" s="12">
        <f t="shared" si="67"/>
        <v>752.5</v>
      </c>
      <c r="D235" s="12"/>
      <c r="E235" s="12"/>
      <c r="F235" s="36"/>
      <c r="G235" s="36"/>
      <c r="H235" s="12">
        <f>742.5+10</f>
        <v>752.5</v>
      </c>
      <c r="I235" s="12"/>
      <c r="J235" s="32"/>
    </row>
    <row r="236" spans="1:10" ht="15.75" x14ac:dyDescent="0.25">
      <c r="A236" s="32"/>
      <c r="B236" s="1" t="s">
        <v>90</v>
      </c>
      <c r="C236" s="30">
        <f t="shared" ref="C236:I236" si="68">SUM(C238:C241)</f>
        <v>1000</v>
      </c>
      <c r="D236" s="30">
        <f t="shared" si="68"/>
        <v>0</v>
      </c>
      <c r="E236" s="30">
        <f t="shared" si="68"/>
        <v>0</v>
      </c>
      <c r="F236" s="45">
        <f t="shared" si="68"/>
        <v>0</v>
      </c>
      <c r="G236" s="45">
        <f t="shared" si="68"/>
        <v>0</v>
      </c>
      <c r="H236" s="30">
        <f t="shared" si="68"/>
        <v>1000</v>
      </c>
      <c r="I236" s="30">
        <f t="shared" si="68"/>
        <v>0</v>
      </c>
      <c r="J236" s="32"/>
    </row>
    <row r="237" spans="1:10" ht="31.5" x14ac:dyDescent="0.25">
      <c r="A237" s="32"/>
      <c r="B237" s="2" t="s">
        <v>26</v>
      </c>
      <c r="C237" s="12"/>
      <c r="D237" s="12"/>
      <c r="E237" s="12"/>
      <c r="F237" s="36"/>
      <c r="G237" s="36"/>
      <c r="H237" s="12"/>
      <c r="I237" s="12"/>
      <c r="J237" s="32"/>
    </row>
    <row r="238" spans="1:10" ht="15.75" x14ac:dyDescent="0.25">
      <c r="A238" s="32"/>
      <c r="B238" s="42" t="s">
        <v>91</v>
      </c>
      <c r="C238" s="12"/>
      <c r="D238" s="12"/>
      <c r="E238" s="12"/>
      <c r="F238" s="36"/>
      <c r="G238" s="36"/>
      <c r="H238" s="12"/>
      <c r="I238" s="12"/>
      <c r="J238" s="32"/>
    </row>
    <row r="239" spans="1:10" ht="15.75" x14ac:dyDescent="0.25">
      <c r="A239" s="32"/>
      <c r="B239" s="32" t="s">
        <v>12</v>
      </c>
      <c r="C239" s="12">
        <f>SUM(D239:I239)</f>
        <v>0</v>
      </c>
      <c r="D239" s="12"/>
      <c r="E239" s="12"/>
      <c r="F239" s="36"/>
      <c r="G239" s="36"/>
      <c r="H239" s="12">
        <v>0</v>
      </c>
      <c r="I239" s="12"/>
      <c r="J239" s="32"/>
    </row>
    <row r="240" spans="1:10" ht="15.75" x14ac:dyDescent="0.25">
      <c r="A240" s="32"/>
      <c r="B240" s="32" t="s">
        <v>13</v>
      </c>
      <c r="C240" s="12">
        <f t="shared" ref="C240:C241" si="69">SUM(D240:I240)</f>
        <v>247.5</v>
      </c>
      <c r="D240" s="12"/>
      <c r="E240" s="12"/>
      <c r="F240" s="36"/>
      <c r="G240" s="36"/>
      <c r="H240" s="12">
        <v>247.5</v>
      </c>
      <c r="I240" s="12"/>
      <c r="J240" s="32"/>
    </row>
    <row r="241" spans="1:10" ht="15.75" x14ac:dyDescent="0.25">
      <c r="A241" s="32"/>
      <c r="B241" s="32" t="s">
        <v>14</v>
      </c>
      <c r="C241" s="12">
        <f t="shared" si="69"/>
        <v>752.5</v>
      </c>
      <c r="D241" s="12"/>
      <c r="E241" s="12"/>
      <c r="F241" s="36"/>
      <c r="G241" s="36"/>
      <c r="H241" s="12">
        <f>742.5+10</f>
        <v>752.5</v>
      </c>
      <c r="I241" s="12"/>
      <c r="J241" s="32"/>
    </row>
    <row r="242" spans="1:10" ht="15.75" x14ac:dyDescent="0.25">
      <c r="A242" s="32"/>
      <c r="B242" s="1" t="s">
        <v>92</v>
      </c>
      <c r="C242" s="30">
        <f t="shared" ref="C242:I242" si="70">SUM(C244:C247)</f>
        <v>1000</v>
      </c>
      <c r="D242" s="30">
        <f t="shared" si="70"/>
        <v>0</v>
      </c>
      <c r="E242" s="30">
        <f t="shared" si="70"/>
        <v>0</v>
      </c>
      <c r="F242" s="45">
        <f t="shared" si="70"/>
        <v>0</v>
      </c>
      <c r="G242" s="45">
        <f t="shared" si="70"/>
        <v>0</v>
      </c>
      <c r="H242" s="30">
        <f t="shared" si="70"/>
        <v>1000</v>
      </c>
      <c r="I242" s="30">
        <f t="shared" si="70"/>
        <v>0</v>
      </c>
      <c r="J242" s="32"/>
    </row>
    <row r="243" spans="1:10" ht="31.5" x14ac:dyDescent="0.25">
      <c r="A243" s="32"/>
      <c r="B243" s="2" t="s">
        <v>26</v>
      </c>
      <c r="C243" s="12"/>
      <c r="D243" s="12"/>
      <c r="E243" s="12"/>
      <c r="F243" s="36"/>
      <c r="G243" s="36"/>
      <c r="H243" s="12"/>
      <c r="I243" s="12"/>
      <c r="J243" s="32"/>
    </row>
    <row r="244" spans="1:10" ht="15.75" x14ac:dyDescent="0.25">
      <c r="A244" s="32"/>
      <c r="B244" s="42" t="s">
        <v>93</v>
      </c>
      <c r="C244" s="12"/>
      <c r="D244" s="12"/>
      <c r="E244" s="12"/>
      <c r="F244" s="36"/>
      <c r="G244" s="36"/>
      <c r="H244" s="12"/>
      <c r="I244" s="12"/>
      <c r="J244" s="32"/>
    </row>
    <row r="245" spans="1:10" ht="15.75" x14ac:dyDescent="0.25">
      <c r="A245" s="32"/>
      <c r="B245" s="32" t="s">
        <v>12</v>
      </c>
      <c r="C245" s="12">
        <f>SUM(D245:I245)</f>
        <v>0</v>
      </c>
      <c r="D245" s="12"/>
      <c r="E245" s="12"/>
      <c r="F245" s="36"/>
      <c r="G245" s="36"/>
      <c r="H245" s="12">
        <v>0</v>
      </c>
      <c r="I245" s="12"/>
      <c r="J245" s="32"/>
    </row>
    <row r="246" spans="1:10" ht="15.75" x14ac:dyDescent="0.25">
      <c r="A246" s="32"/>
      <c r="B246" s="32" t="s">
        <v>13</v>
      </c>
      <c r="C246" s="12">
        <f t="shared" ref="C246:C247" si="71">SUM(D246:I246)</f>
        <v>247.5</v>
      </c>
      <c r="D246" s="12"/>
      <c r="E246" s="12"/>
      <c r="F246" s="36"/>
      <c r="G246" s="36"/>
      <c r="H246" s="12">
        <v>247.5</v>
      </c>
      <c r="I246" s="12"/>
      <c r="J246" s="32"/>
    </row>
    <row r="247" spans="1:10" ht="15.75" x14ac:dyDescent="0.25">
      <c r="A247" s="32"/>
      <c r="B247" s="32" t="s">
        <v>14</v>
      </c>
      <c r="C247" s="12">
        <f t="shared" si="71"/>
        <v>752.5</v>
      </c>
      <c r="D247" s="12"/>
      <c r="E247" s="12"/>
      <c r="F247" s="36"/>
      <c r="G247" s="36"/>
      <c r="H247" s="12">
        <f>742.5+10</f>
        <v>752.5</v>
      </c>
      <c r="I247" s="12"/>
      <c r="J247" s="32"/>
    </row>
    <row r="248" spans="1:10" ht="15.75" x14ac:dyDescent="0.25">
      <c r="A248" s="32"/>
      <c r="B248" s="1" t="s">
        <v>94</v>
      </c>
      <c r="C248" s="30">
        <f t="shared" ref="C248:I248" si="72">SUM(C250:C253)</f>
        <v>1000</v>
      </c>
      <c r="D248" s="30">
        <f t="shared" si="72"/>
        <v>0</v>
      </c>
      <c r="E248" s="30">
        <f t="shared" si="72"/>
        <v>0</v>
      </c>
      <c r="F248" s="45">
        <f t="shared" si="72"/>
        <v>0</v>
      </c>
      <c r="G248" s="45">
        <f t="shared" si="72"/>
        <v>0</v>
      </c>
      <c r="H248" s="30">
        <f t="shared" si="72"/>
        <v>0</v>
      </c>
      <c r="I248" s="30">
        <f t="shared" si="72"/>
        <v>1000</v>
      </c>
      <c r="J248" s="32"/>
    </row>
    <row r="249" spans="1:10" ht="31.5" x14ac:dyDescent="0.25">
      <c r="A249" s="32"/>
      <c r="B249" s="2" t="s">
        <v>26</v>
      </c>
      <c r="C249" s="12"/>
      <c r="D249" s="12"/>
      <c r="E249" s="12"/>
      <c r="F249" s="36"/>
      <c r="G249" s="36"/>
      <c r="H249" s="12"/>
      <c r="I249" s="12"/>
      <c r="J249" s="32"/>
    </row>
    <row r="250" spans="1:10" ht="15.75" x14ac:dyDescent="0.25">
      <c r="A250" s="32"/>
      <c r="B250" s="42" t="s">
        <v>95</v>
      </c>
      <c r="C250" s="12"/>
      <c r="D250" s="12"/>
      <c r="E250" s="12"/>
      <c r="F250" s="36"/>
      <c r="G250" s="36"/>
      <c r="H250" s="12"/>
      <c r="I250" s="12"/>
      <c r="J250" s="32"/>
    </row>
    <row r="251" spans="1:10" ht="15.75" x14ac:dyDescent="0.25">
      <c r="A251" s="32"/>
      <c r="B251" s="32" t="s">
        <v>12</v>
      </c>
      <c r="C251" s="12">
        <f>SUM(D251:I251)</f>
        <v>0</v>
      </c>
      <c r="D251" s="12"/>
      <c r="E251" s="12"/>
      <c r="F251" s="36"/>
      <c r="G251" s="36"/>
      <c r="H251" s="12"/>
      <c r="I251" s="12">
        <v>0</v>
      </c>
      <c r="J251" s="32"/>
    </row>
    <row r="252" spans="1:10" ht="15.75" x14ac:dyDescent="0.25">
      <c r="A252" s="32"/>
      <c r="B252" s="32" t="s">
        <v>13</v>
      </c>
      <c r="C252" s="12">
        <f t="shared" ref="C252:C253" si="73">SUM(D252:I252)</f>
        <v>247.5</v>
      </c>
      <c r="D252" s="12"/>
      <c r="E252" s="12"/>
      <c r="F252" s="36"/>
      <c r="G252" s="36"/>
      <c r="H252" s="12"/>
      <c r="I252" s="12">
        <v>247.5</v>
      </c>
      <c r="J252" s="32"/>
    </row>
    <row r="253" spans="1:10" ht="15.75" x14ac:dyDescent="0.25">
      <c r="A253" s="32"/>
      <c r="B253" s="32" t="s">
        <v>14</v>
      </c>
      <c r="C253" s="12">
        <f t="shared" si="73"/>
        <v>752.5</v>
      </c>
      <c r="D253" s="12"/>
      <c r="E253" s="12"/>
      <c r="F253" s="36"/>
      <c r="G253" s="36"/>
      <c r="H253" s="12"/>
      <c r="I253" s="12">
        <f>742.5+10</f>
        <v>752.5</v>
      </c>
      <c r="J253" s="32"/>
    </row>
    <row r="254" spans="1:10" ht="15.75" x14ac:dyDescent="0.25">
      <c r="A254" s="32"/>
      <c r="B254" s="1" t="s">
        <v>96</v>
      </c>
      <c r="C254" s="30">
        <f t="shared" ref="C254:I254" si="74">SUM(C256:C259)</f>
        <v>900</v>
      </c>
      <c r="D254" s="30">
        <f t="shared" si="74"/>
        <v>0</v>
      </c>
      <c r="E254" s="30">
        <f t="shared" si="74"/>
        <v>0</v>
      </c>
      <c r="F254" s="45">
        <f t="shared" si="74"/>
        <v>0</v>
      </c>
      <c r="G254" s="45">
        <f t="shared" si="74"/>
        <v>0</v>
      </c>
      <c r="H254" s="30">
        <f t="shared" si="74"/>
        <v>0</v>
      </c>
      <c r="I254" s="30">
        <f t="shared" si="74"/>
        <v>900</v>
      </c>
      <c r="J254" s="32"/>
    </row>
    <row r="255" spans="1:10" ht="31.5" x14ac:dyDescent="0.25">
      <c r="A255" s="32"/>
      <c r="B255" s="2" t="s">
        <v>26</v>
      </c>
      <c r="C255" s="12"/>
      <c r="D255" s="12"/>
      <c r="E255" s="12"/>
      <c r="F255" s="36"/>
      <c r="G255" s="36"/>
      <c r="H255" s="12"/>
      <c r="I255" s="12"/>
      <c r="J255" s="32"/>
    </row>
    <row r="256" spans="1:10" ht="15.75" x14ac:dyDescent="0.25">
      <c r="A256" s="32"/>
      <c r="B256" s="42" t="s">
        <v>97</v>
      </c>
      <c r="C256" s="12"/>
      <c r="D256" s="12"/>
      <c r="E256" s="12"/>
      <c r="F256" s="36"/>
      <c r="G256" s="36"/>
      <c r="H256" s="12"/>
      <c r="I256" s="12"/>
      <c r="J256" s="32"/>
    </row>
    <row r="257" spans="1:10" ht="15.75" x14ac:dyDescent="0.25">
      <c r="A257" s="32"/>
      <c r="B257" s="32" t="s">
        <v>12</v>
      </c>
      <c r="C257" s="12">
        <f>SUM(D257:I257)</f>
        <v>0</v>
      </c>
      <c r="D257" s="12"/>
      <c r="E257" s="12"/>
      <c r="F257" s="36"/>
      <c r="G257" s="36"/>
      <c r="H257" s="12"/>
      <c r="I257" s="12">
        <v>0</v>
      </c>
      <c r="J257" s="32"/>
    </row>
    <row r="258" spans="1:10" ht="15.75" x14ac:dyDescent="0.25">
      <c r="A258" s="32"/>
      <c r="B258" s="32" t="s">
        <v>13</v>
      </c>
      <c r="C258" s="12">
        <f t="shared" ref="C258:C259" si="75">SUM(D258:I258)</f>
        <v>222.75</v>
      </c>
      <c r="D258" s="12"/>
      <c r="E258" s="12"/>
      <c r="F258" s="36"/>
      <c r="G258" s="36"/>
      <c r="H258" s="12"/>
      <c r="I258" s="12">
        <v>222.75</v>
      </c>
      <c r="J258" s="32"/>
    </row>
    <row r="259" spans="1:10" ht="15.75" x14ac:dyDescent="0.25">
      <c r="A259" s="32"/>
      <c r="B259" s="32" t="s">
        <v>14</v>
      </c>
      <c r="C259" s="12">
        <f t="shared" si="75"/>
        <v>677.25</v>
      </c>
      <c r="D259" s="12"/>
      <c r="E259" s="12"/>
      <c r="F259" s="36"/>
      <c r="G259" s="36"/>
      <c r="H259" s="12"/>
      <c r="I259" s="12">
        <f>668.25+9</f>
        <v>677.25</v>
      </c>
      <c r="J259" s="32"/>
    </row>
    <row r="260" spans="1:10" ht="15.75" x14ac:dyDescent="0.25">
      <c r="A260" s="32"/>
      <c r="B260" s="1" t="s">
        <v>98</v>
      </c>
      <c r="C260" s="30">
        <f t="shared" ref="C260:I260" si="76">SUM(C262:C265)</f>
        <v>2850.01</v>
      </c>
      <c r="D260" s="30">
        <f t="shared" si="76"/>
        <v>0</v>
      </c>
      <c r="E260" s="30">
        <f t="shared" si="76"/>
        <v>0</v>
      </c>
      <c r="F260" s="45">
        <f t="shared" si="76"/>
        <v>2850.01</v>
      </c>
      <c r="G260" s="45">
        <f t="shared" si="76"/>
        <v>0</v>
      </c>
      <c r="H260" s="30">
        <f t="shared" si="76"/>
        <v>0</v>
      </c>
      <c r="I260" s="30">
        <f t="shared" si="76"/>
        <v>0</v>
      </c>
      <c r="J260" s="32"/>
    </row>
    <row r="261" spans="1:10" ht="31.5" x14ac:dyDescent="0.25">
      <c r="A261" s="32"/>
      <c r="B261" s="2" t="s">
        <v>26</v>
      </c>
      <c r="C261" s="12"/>
      <c r="D261" s="12"/>
      <c r="E261" s="12"/>
      <c r="F261" s="36"/>
      <c r="G261" s="36"/>
      <c r="H261" s="12"/>
      <c r="I261" s="12"/>
      <c r="J261" s="32"/>
    </row>
    <row r="262" spans="1:10" ht="15.75" x14ac:dyDescent="0.25">
      <c r="A262" s="32"/>
      <c r="B262" s="42" t="s">
        <v>99</v>
      </c>
      <c r="C262" s="12"/>
      <c r="D262" s="12"/>
      <c r="E262" s="12"/>
      <c r="F262" s="36"/>
      <c r="G262" s="36"/>
      <c r="H262" s="12"/>
      <c r="I262" s="12"/>
      <c r="J262" s="32"/>
    </row>
    <row r="263" spans="1:10" ht="15.75" x14ac:dyDescent="0.25">
      <c r="A263" s="32"/>
      <c r="B263" s="32" t="s">
        <v>12</v>
      </c>
      <c r="C263" s="12">
        <f>SUM(D263:I263)</f>
        <v>0</v>
      </c>
      <c r="D263" s="12"/>
      <c r="E263" s="12"/>
      <c r="F263" s="36">
        <v>0</v>
      </c>
      <c r="G263" s="36"/>
      <c r="H263" s="12"/>
      <c r="I263" s="12"/>
      <c r="J263" s="32"/>
    </row>
    <row r="264" spans="1:10" ht="15.75" x14ac:dyDescent="0.25">
      <c r="A264" s="32"/>
      <c r="B264" s="32" t="s">
        <v>13</v>
      </c>
      <c r="C264" s="12">
        <f t="shared" ref="C264:C265" si="77">SUM(D264:I264)</f>
        <v>705.38</v>
      </c>
      <c r="D264" s="12"/>
      <c r="E264" s="12"/>
      <c r="F264" s="36">
        <v>705.38</v>
      </c>
      <c r="G264" s="36"/>
      <c r="H264" s="12"/>
      <c r="I264" s="12"/>
      <c r="J264" s="32"/>
    </row>
    <row r="265" spans="1:10" ht="15.75" x14ac:dyDescent="0.25">
      <c r="A265" s="32"/>
      <c r="B265" s="32" t="s">
        <v>14</v>
      </c>
      <c r="C265" s="12">
        <f t="shared" si="77"/>
        <v>2144.63</v>
      </c>
      <c r="D265" s="12"/>
      <c r="E265" s="12"/>
      <c r="F265" s="36">
        <f>2116.13+28.5</f>
        <v>2144.63</v>
      </c>
      <c r="G265" s="36"/>
      <c r="H265" s="12"/>
      <c r="I265" s="12"/>
      <c r="J265" s="32"/>
    </row>
    <row r="266" spans="1:10" ht="15.75" x14ac:dyDescent="0.25">
      <c r="A266" s="32"/>
      <c r="B266" s="1" t="s">
        <v>130</v>
      </c>
      <c r="C266" s="30">
        <f t="shared" ref="C266:I266" si="78">SUM(C268:C271)</f>
        <v>510.3</v>
      </c>
      <c r="D266" s="30">
        <f t="shared" si="78"/>
        <v>510.3</v>
      </c>
      <c r="E266" s="30">
        <f t="shared" si="78"/>
        <v>0</v>
      </c>
      <c r="F266" s="45">
        <f t="shared" si="78"/>
        <v>0</v>
      </c>
      <c r="G266" s="45">
        <f t="shared" si="78"/>
        <v>0</v>
      </c>
      <c r="H266" s="30">
        <f t="shared" si="78"/>
        <v>0</v>
      </c>
      <c r="I266" s="30">
        <f t="shared" si="78"/>
        <v>0</v>
      </c>
      <c r="J266" s="32"/>
    </row>
    <row r="267" spans="1:10" ht="31.5" x14ac:dyDescent="0.25">
      <c r="A267" s="32"/>
      <c r="B267" s="2" t="s">
        <v>26</v>
      </c>
      <c r="C267" s="12"/>
      <c r="D267" s="12"/>
      <c r="E267" s="12"/>
      <c r="F267" s="36"/>
      <c r="G267" s="36"/>
      <c r="H267" s="12"/>
      <c r="I267" s="12"/>
      <c r="J267" s="32"/>
    </row>
    <row r="268" spans="1:10" ht="15.75" x14ac:dyDescent="0.25">
      <c r="A268" s="32"/>
      <c r="B268" s="42" t="s">
        <v>131</v>
      </c>
      <c r="C268" s="12"/>
      <c r="D268" s="12"/>
      <c r="E268" s="12"/>
      <c r="F268" s="36"/>
      <c r="G268" s="36"/>
      <c r="H268" s="12"/>
      <c r="I268" s="12"/>
      <c r="J268" s="32"/>
    </row>
    <row r="269" spans="1:10" ht="15.75" x14ac:dyDescent="0.25">
      <c r="A269" s="32"/>
      <c r="B269" s="32" t="s">
        <v>12</v>
      </c>
      <c r="C269" s="12">
        <f>SUM(D269:I269)</f>
        <v>510.3</v>
      </c>
      <c r="D269" s="12">
        <v>510.3</v>
      </c>
      <c r="E269" s="12"/>
      <c r="F269" s="36">
        <v>0</v>
      </c>
      <c r="G269" s="36"/>
      <c r="H269" s="12"/>
      <c r="I269" s="12"/>
      <c r="J269" s="32"/>
    </row>
    <row r="270" spans="1:10" ht="15.75" x14ac:dyDescent="0.25">
      <c r="A270" s="32"/>
      <c r="B270" s="32" t="s">
        <v>13</v>
      </c>
      <c r="C270" s="12">
        <f t="shared" ref="C270:C271" si="79">SUM(D270:I270)</f>
        <v>0</v>
      </c>
      <c r="D270" s="12">
        <v>0</v>
      </c>
      <c r="E270" s="12"/>
      <c r="F270" s="36">
        <v>0</v>
      </c>
      <c r="G270" s="36"/>
      <c r="H270" s="12"/>
      <c r="I270" s="12"/>
      <c r="J270" s="32"/>
    </row>
    <row r="271" spans="1:10" ht="15.75" x14ac:dyDescent="0.25">
      <c r="A271" s="32"/>
      <c r="B271" s="32" t="s">
        <v>14</v>
      </c>
      <c r="C271" s="12">
        <f t="shared" si="79"/>
        <v>0</v>
      </c>
      <c r="D271" s="12">
        <v>0</v>
      </c>
      <c r="E271" s="12"/>
      <c r="F271" s="36">
        <v>0</v>
      </c>
      <c r="G271" s="36"/>
      <c r="H271" s="12"/>
      <c r="I271" s="12"/>
      <c r="J271" s="32"/>
    </row>
    <row r="272" spans="1:10" ht="15.75" x14ac:dyDescent="0.25">
      <c r="A272" s="100">
        <v>13</v>
      </c>
      <c r="B272" s="98" t="s">
        <v>21</v>
      </c>
      <c r="C272" s="99">
        <f>SUM(C274:C276)</f>
        <v>298964.81</v>
      </c>
      <c r="D272" s="99">
        <f t="shared" ref="D272:I272" si="80">SUM(D274:D276)</f>
        <v>33328.300000000003</v>
      </c>
      <c r="E272" s="99">
        <f t="shared" si="80"/>
        <v>46809.08</v>
      </c>
      <c r="F272" s="78">
        <f t="shared" si="80"/>
        <v>98593.16</v>
      </c>
      <c r="G272" s="78">
        <f>SUM(G274:G276)</f>
        <v>41671.21</v>
      </c>
      <c r="H272" s="99">
        <f t="shared" si="80"/>
        <v>78563.06</v>
      </c>
      <c r="I272" s="99">
        <f t="shared" si="80"/>
        <v>0</v>
      </c>
      <c r="J272" s="33" t="s">
        <v>18</v>
      </c>
    </row>
    <row r="273" spans="1:13" ht="40.5" customHeight="1" x14ac:dyDescent="0.25">
      <c r="A273" s="100"/>
      <c r="B273" s="98"/>
      <c r="C273" s="99"/>
      <c r="D273" s="99"/>
      <c r="E273" s="99"/>
      <c r="F273" s="78"/>
      <c r="G273" s="78"/>
      <c r="H273" s="99"/>
      <c r="I273" s="99"/>
      <c r="J273" s="33" t="s">
        <v>17</v>
      </c>
    </row>
    <row r="274" spans="1:13" ht="15.75" x14ac:dyDescent="0.25">
      <c r="A274" s="19">
        <v>14</v>
      </c>
      <c r="B274" s="32" t="s">
        <v>12</v>
      </c>
      <c r="C274" s="12">
        <f t="shared" ref="C274" si="81">SUM(D274:I274)</f>
        <v>502</v>
      </c>
      <c r="D274" s="12">
        <f t="shared" ref="D274:E276" si="82">D279+D284+D289+D294+D299+D304+D309+D314+D319+D323+D327</f>
        <v>502</v>
      </c>
      <c r="E274" s="12">
        <f t="shared" si="82"/>
        <v>0</v>
      </c>
      <c r="F274" s="36">
        <f t="shared" ref="F274:I276" si="83">F279+F284+F289+F294+F299+F304+F309+F314+F319+F323+F327</f>
        <v>0</v>
      </c>
      <c r="G274" s="36">
        <f t="shared" si="83"/>
        <v>0</v>
      </c>
      <c r="H274" s="12">
        <f t="shared" si="83"/>
        <v>0</v>
      </c>
      <c r="I274" s="12">
        <f t="shared" si="83"/>
        <v>0</v>
      </c>
      <c r="J274" s="32"/>
    </row>
    <row r="275" spans="1:13" ht="15.75" x14ac:dyDescent="0.25">
      <c r="A275" s="19">
        <v>15</v>
      </c>
      <c r="B275" s="32" t="s">
        <v>13</v>
      </c>
      <c r="C275" s="12">
        <f t="shared" ref="C275:C276" si="84">SUM(D275:I275)</f>
        <v>40828.9</v>
      </c>
      <c r="D275" s="12">
        <f t="shared" si="82"/>
        <v>32826.300000000003</v>
      </c>
      <c r="E275" s="12">
        <f t="shared" si="82"/>
        <v>0</v>
      </c>
      <c r="F275" s="36">
        <f t="shared" si="83"/>
        <v>8002.6</v>
      </c>
      <c r="G275" s="36">
        <f t="shared" si="83"/>
        <v>0</v>
      </c>
      <c r="H275" s="12">
        <f t="shared" si="83"/>
        <v>0</v>
      </c>
      <c r="I275" s="12">
        <f t="shared" si="83"/>
        <v>0</v>
      </c>
      <c r="J275" s="32"/>
      <c r="K275" t="s">
        <v>126</v>
      </c>
    </row>
    <row r="276" spans="1:13" ht="15.75" x14ac:dyDescent="0.25">
      <c r="A276" s="19">
        <v>16</v>
      </c>
      <c r="B276" s="32" t="s">
        <v>14</v>
      </c>
      <c r="C276" s="12">
        <f t="shared" si="84"/>
        <v>257633.91</v>
      </c>
      <c r="D276" s="12">
        <f t="shared" si="82"/>
        <v>0</v>
      </c>
      <c r="E276" s="12">
        <f t="shared" si="82"/>
        <v>46809.08</v>
      </c>
      <c r="F276" s="36">
        <f t="shared" si="83"/>
        <v>90590.56</v>
      </c>
      <c r="G276" s="36">
        <f t="shared" si="83"/>
        <v>41671.21</v>
      </c>
      <c r="H276" s="12">
        <f t="shared" si="83"/>
        <v>78563.06</v>
      </c>
      <c r="I276" s="12">
        <f t="shared" si="83"/>
        <v>0</v>
      </c>
      <c r="J276" s="32"/>
    </row>
    <row r="277" spans="1:13" ht="15.75" x14ac:dyDescent="0.25">
      <c r="A277" s="19">
        <f t="shared" ref="A277:A319" si="85">A276+1</f>
        <v>17</v>
      </c>
      <c r="B277" s="1" t="s">
        <v>107</v>
      </c>
      <c r="C277" s="30">
        <f>SUM(C279:C281)</f>
        <v>20741.900000000001</v>
      </c>
      <c r="D277" s="30">
        <f>SUM(D279:D281)</f>
        <v>12739.3</v>
      </c>
      <c r="E277" s="30">
        <f t="shared" ref="E277:I277" si="86">SUM(E279:E281)</f>
        <v>0</v>
      </c>
      <c r="F277" s="45">
        <f t="shared" si="86"/>
        <v>8002.6</v>
      </c>
      <c r="G277" s="45">
        <f t="shared" si="86"/>
        <v>0</v>
      </c>
      <c r="H277" s="30">
        <f t="shared" si="86"/>
        <v>0</v>
      </c>
      <c r="I277" s="30">
        <f t="shared" si="86"/>
        <v>0</v>
      </c>
      <c r="J277" s="33"/>
    </row>
    <row r="278" spans="1:13" ht="31.5" x14ac:dyDescent="0.25">
      <c r="A278" s="19">
        <f t="shared" si="85"/>
        <v>18</v>
      </c>
      <c r="B278" s="14" t="s">
        <v>108</v>
      </c>
      <c r="C278" s="12"/>
      <c r="D278" s="12"/>
      <c r="E278" s="12"/>
      <c r="F278" s="36"/>
      <c r="G278" s="36"/>
      <c r="H278" s="12"/>
      <c r="I278" s="12"/>
      <c r="J278" s="33"/>
    </row>
    <row r="279" spans="1:13" ht="15.75" x14ac:dyDescent="0.25">
      <c r="A279" s="19">
        <f t="shared" si="85"/>
        <v>19</v>
      </c>
      <c r="B279" s="32" t="s">
        <v>12</v>
      </c>
      <c r="C279" s="12">
        <f>SUM(D277:J277)</f>
        <v>20741.900000000001</v>
      </c>
      <c r="D279" s="12">
        <v>0</v>
      </c>
      <c r="E279" s="12">
        <v>0</v>
      </c>
      <c r="F279" s="36"/>
      <c r="G279" s="36">
        <v>0</v>
      </c>
      <c r="H279" s="12">
        <v>0</v>
      </c>
      <c r="I279" s="12">
        <v>0</v>
      </c>
      <c r="J279" s="33"/>
    </row>
    <row r="280" spans="1:13" ht="15.75" x14ac:dyDescent="0.25">
      <c r="A280" s="19">
        <f t="shared" si="85"/>
        <v>20</v>
      </c>
      <c r="B280" s="32" t="s">
        <v>13</v>
      </c>
      <c r="C280" s="12">
        <f>SUM(D278:J278)</f>
        <v>0</v>
      </c>
      <c r="D280" s="12">
        <v>12739.3</v>
      </c>
      <c r="E280" s="12">
        <v>0</v>
      </c>
      <c r="F280" s="36">
        <v>8002.6</v>
      </c>
      <c r="G280" s="36">
        <v>0</v>
      </c>
      <c r="H280" s="12">
        <v>0</v>
      </c>
      <c r="I280" s="12">
        <v>0</v>
      </c>
      <c r="J280" s="33"/>
    </row>
    <row r="281" spans="1:13" ht="15.75" x14ac:dyDescent="0.25">
      <c r="A281" s="19">
        <f t="shared" si="85"/>
        <v>21</v>
      </c>
      <c r="B281" s="32" t="s">
        <v>14</v>
      </c>
      <c r="C281" s="12">
        <f>SUM(D279:J279)</f>
        <v>0</v>
      </c>
      <c r="D281" s="12">
        <v>0</v>
      </c>
      <c r="E281" s="12">
        <v>0</v>
      </c>
      <c r="F281" s="36"/>
      <c r="G281" s="36">
        <v>0</v>
      </c>
      <c r="H281" s="12">
        <v>0</v>
      </c>
      <c r="I281" s="12">
        <v>0</v>
      </c>
      <c r="J281" s="33"/>
    </row>
    <row r="282" spans="1:13" ht="15.75" x14ac:dyDescent="0.25">
      <c r="A282" s="19">
        <f t="shared" si="85"/>
        <v>22</v>
      </c>
      <c r="B282" s="1" t="s">
        <v>109</v>
      </c>
      <c r="C282" s="30">
        <f t="shared" ref="C282:I282" si="87">SUM(C284:C286)</f>
        <v>66871.08</v>
      </c>
      <c r="D282" s="30">
        <f t="shared" si="87"/>
        <v>20062</v>
      </c>
      <c r="E282" s="30">
        <f t="shared" si="87"/>
        <v>46809.08</v>
      </c>
      <c r="F282" s="45">
        <f t="shared" si="87"/>
        <v>0</v>
      </c>
      <c r="G282" s="45">
        <f t="shared" si="87"/>
        <v>0</v>
      </c>
      <c r="H282" s="30">
        <f t="shared" si="87"/>
        <v>0</v>
      </c>
      <c r="I282" s="30">
        <f t="shared" si="87"/>
        <v>0</v>
      </c>
      <c r="J282" s="33"/>
      <c r="K282" s="27"/>
      <c r="L282" s="27"/>
      <c r="M282" s="28"/>
    </row>
    <row r="283" spans="1:13" ht="63" x14ac:dyDescent="0.25">
      <c r="A283" s="19">
        <f t="shared" si="85"/>
        <v>23</v>
      </c>
      <c r="B283" s="14" t="s">
        <v>110</v>
      </c>
      <c r="C283" s="12"/>
      <c r="D283" s="12"/>
      <c r="E283" s="12"/>
      <c r="F283" s="36"/>
      <c r="G283" s="36"/>
      <c r="H283" s="12"/>
      <c r="I283" s="12"/>
      <c r="J283" s="33"/>
    </row>
    <row r="284" spans="1:13" ht="15.75" x14ac:dyDescent="0.25">
      <c r="A284" s="19">
        <f t="shared" si="85"/>
        <v>24</v>
      </c>
      <c r="B284" s="32" t="s">
        <v>12</v>
      </c>
      <c r="C284" s="12">
        <f>SUM(D282:J282)</f>
        <v>66871.08</v>
      </c>
      <c r="D284" s="12">
        <v>0</v>
      </c>
      <c r="E284" s="12">
        <v>0</v>
      </c>
      <c r="F284" s="36">
        <v>0</v>
      </c>
      <c r="G284" s="36">
        <v>0</v>
      </c>
      <c r="H284" s="12">
        <v>0</v>
      </c>
      <c r="I284" s="12">
        <v>0</v>
      </c>
      <c r="J284" s="33"/>
    </row>
    <row r="285" spans="1:13" ht="15.75" x14ac:dyDescent="0.25">
      <c r="A285" s="19">
        <f t="shared" si="85"/>
        <v>25</v>
      </c>
      <c r="B285" s="32" t="s">
        <v>13</v>
      </c>
      <c r="C285" s="12">
        <f>SUM(D283:J283)</f>
        <v>0</v>
      </c>
      <c r="D285" s="37">
        <f>16500+3562</f>
        <v>20062</v>
      </c>
      <c r="E285" s="12">
        <v>0</v>
      </c>
      <c r="F285" s="36">
        <v>0</v>
      </c>
      <c r="G285" s="36">
        <v>0</v>
      </c>
      <c r="H285" s="12">
        <v>0</v>
      </c>
      <c r="I285" s="12">
        <v>0</v>
      </c>
      <c r="J285" s="33"/>
    </row>
    <row r="286" spans="1:13" ht="15.75" x14ac:dyDescent="0.25">
      <c r="A286" s="19">
        <f t="shared" si="85"/>
        <v>26</v>
      </c>
      <c r="B286" s="32" t="s">
        <v>14</v>
      </c>
      <c r="C286" s="12">
        <f>SUM(D284:J284)</f>
        <v>0</v>
      </c>
      <c r="D286" s="12">
        <v>0</v>
      </c>
      <c r="E286" s="12">
        <f>50371.08-3562</f>
        <v>46809.08</v>
      </c>
      <c r="F286" s="36">
        <v>0</v>
      </c>
      <c r="G286" s="36">
        <v>0</v>
      </c>
      <c r="H286" s="12">
        <v>0</v>
      </c>
      <c r="I286" s="12">
        <v>0</v>
      </c>
      <c r="J286" s="33"/>
    </row>
    <row r="287" spans="1:13" ht="15.75" x14ac:dyDescent="0.25">
      <c r="A287" s="19">
        <f t="shared" si="85"/>
        <v>27</v>
      </c>
      <c r="B287" s="1" t="s">
        <v>111</v>
      </c>
      <c r="C287" s="30">
        <f t="shared" ref="C287:I287" si="88">SUM(C289:C291)</f>
        <v>40590.559999999998</v>
      </c>
      <c r="D287" s="30">
        <f t="shared" si="88"/>
        <v>0</v>
      </c>
      <c r="E287" s="30">
        <f t="shared" si="88"/>
        <v>0</v>
      </c>
      <c r="F287" s="45">
        <f t="shared" si="88"/>
        <v>40590.559999999998</v>
      </c>
      <c r="G287" s="45">
        <f t="shared" si="88"/>
        <v>0</v>
      </c>
      <c r="H287" s="30">
        <f t="shared" si="88"/>
        <v>0</v>
      </c>
      <c r="I287" s="30">
        <f t="shared" si="88"/>
        <v>0</v>
      </c>
      <c r="J287" s="33"/>
    </row>
    <row r="288" spans="1:13" ht="63" x14ac:dyDescent="0.25">
      <c r="A288" s="19">
        <f t="shared" si="85"/>
        <v>28</v>
      </c>
      <c r="B288" s="14" t="s">
        <v>112</v>
      </c>
      <c r="C288" s="12"/>
      <c r="D288" s="12"/>
      <c r="E288" s="12"/>
      <c r="F288" s="36"/>
      <c r="G288" s="36"/>
      <c r="H288" s="12"/>
      <c r="I288" s="12"/>
      <c r="J288" s="33"/>
    </row>
    <row r="289" spans="1:10" ht="15.75" x14ac:dyDescent="0.25">
      <c r="A289" s="19">
        <f t="shared" si="85"/>
        <v>29</v>
      </c>
      <c r="B289" s="32" t="s">
        <v>12</v>
      </c>
      <c r="C289" s="12">
        <f>SUM(D287:J287)</f>
        <v>40590.559999999998</v>
      </c>
      <c r="D289" s="12">
        <v>0</v>
      </c>
      <c r="E289" s="12">
        <v>0</v>
      </c>
      <c r="F289" s="36">
        <v>0</v>
      </c>
      <c r="G289" s="36">
        <v>0</v>
      </c>
      <c r="H289" s="12">
        <v>0</v>
      </c>
      <c r="I289" s="12">
        <v>0</v>
      </c>
      <c r="J289" s="33"/>
    </row>
    <row r="290" spans="1:10" ht="15.75" x14ac:dyDescent="0.25">
      <c r="A290" s="19">
        <f t="shared" si="85"/>
        <v>30</v>
      </c>
      <c r="B290" s="32" t="s">
        <v>13</v>
      </c>
      <c r="C290" s="12">
        <f>SUM(D288:J288)</f>
        <v>0</v>
      </c>
      <c r="D290" s="12">
        <v>0</v>
      </c>
      <c r="E290" s="12">
        <v>0</v>
      </c>
      <c r="F290" s="36">
        <v>0</v>
      </c>
      <c r="G290" s="36">
        <v>0</v>
      </c>
      <c r="H290" s="12">
        <v>0</v>
      </c>
      <c r="I290" s="12">
        <v>0</v>
      </c>
      <c r="J290" s="33"/>
    </row>
    <row r="291" spans="1:10" ht="15.75" x14ac:dyDescent="0.25">
      <c r="A291" s="19">
        <f t="shared" si="85"/>
        <v>31</v>
      </c>
      <c r="B291" s="32" t="s">
        <v>14</v>
      </c>
      <c r="C291" s="12">
        <f>SUM(D289:J289)</f>
        <v>0</v>
      </c>
      <c r="D291" s="12">
        <v>0</v>
      </c>
      <c r="E291" s="12">
        <v>0</v>
      </c>
      <c r="F291" s="36">
        <v>40590.559999999998</v>
      </c>
      <c r="G291" s="36">
        <v>0</v>
      </c>
      <c r="H291" s="12">
        <v>0</v>
      </c>
      <c r="I291" s="12">
        <v>0</v>
      </c>
      <c r="J291" s="33"/>
    </row>
    <row r="292" spans="1:10" ht="15.75" x14ac:dyDescent="0.25">
      <c r="A292" s="19">
        <f t="shared" si="85"/>
        <v>32</v>
      </c>
      <c r="B292" s="1" t="s">
        <v>113</v>
      </c>
      <c r="C292" s="30">
        <f t="shared" ref="C292:I292" si="89">SUM(C294:C296)</f>
        <v>3205.86</v>
      </c>
      <c r="D292" s="30">
        <f t="shared" si="89"/>
        <v>0</v>
      </c>
      <c r="E292" s="30">
        <f t="shared" si="89"/>
        <v>0</v>
      </c>
      <c r="F292" s="45">
        <f t="shared" si="89"/>
        <v>0</v>
      </c>
      <c r="G292" s="45">
        <f t="shared" si="89"/>
        <v>3205.86</v>
      </c>
      <c r="H292" s="30">
        <f t="shared" si="89"/>
        <v>0</v>
      </c>
      <c r="I292" s="30">
        <f t="shared" si="89"/>
        <v>0</v>
      </c>
      <c r="J292" s="33"/>
    </row>
    <row r="293" spans="1:10" ht="63" x14ac:dyDescent="0.25">
      <c r="A293" s="19">
        <f t="shared" si="85"/>
        <v>33</v>
      </c>
      <c r="B293" s="14" t="s">
        <v>114</v>
      </c>
      <c r="C293" s="12"/>
      <c r="D293" s="12"/>
      <c r="E293" s="12"/>
      <c r="F293" s="36"/>
      <c r="G293" s="36"/>
      <c r="H293" s="12"/>
      <c r="I293" s="12"/>
      <c r="J293" s="33"/>
    </row>
    <row r="294" spans="1:10" ht="15.75" x14ac:dyDescent="0.25">
      <c r="A294" s="19">
        <f t="shared" si="85"/>
        <v>34</v>
      </c>
      <c r="B294" s="32" t="s">
        <v>12</v>
      </c>
      <c r="C294" s="12">
        <f>SUM(D292:J292)</f>
        <v>3205.86</v>
      </c>
      <c r="D294" s="12">
        <v>0</v>
      </c>
      <c r="E294" s="12">
        <v>0</v>
      </c>
      <c r="F294" s="36">
        <v>0</v>
      </c>
      <c r="G294" s="36">
        <v>0</v>
      </c>
      <c r="H294" s="12">
        <v>0</v>
      </c>
      <c r="I294" s="12">
        <v>0</v>
      </c>
      <c r="J294" s="33"/>
    </row>
    <row r="295" spans="1:10" ht="15.75" x14ac:dyDescent="0.25">
      <c r="A295" s="19">
        <f t="shared" si="85"/>
        <v>35</v>
      </c>
      <c r="B295" s="32" t="s">
        <v>13</v>
      </c>
      <c r="C295" s="12">
        <f>SUM(D293:J293)</f>
        <v>0</v>
      </c>
      <c r="D295" s="12">
        <v>0</v>
      </c>
      <c r="E295" s="12">
        <v>0</v>
      </c>
      <c r="F295" s="36">
        <v>0</v>
      </c>
      <c r="G295" s="36">
        <v>0</v>
      </c>
      <c r="H295" s="12">
        <v>0</v>
      </c>
      <c r="I295" s="12">
        <v>0</v>
      </c>
      <c r="J295" s="33"/>
    </row>
    <row r="296" spans="1:10" ht="15.75" x14ac:dyDescent="0.25">
      <c r="A296" s="19">
        <f t="shared" si="85"/>
        <v>36</v>
      </c>
      <c r="B296" s="32" t="s">
        <v>14</v>
      </c>
      <c r="C296" s="12">
        <f>SUM(D294:J294)</f>
        <v>0</v>
      </c>
      <c r="D296" s="12">
        <v>0</v>
      </c>
      <c r="E296" s="12">
        <v>0</v>
      </c>
      <c r="F296" s="36">
        <v>0</v>
      </c>
      <c r="G296" s="36">
        <v>3205.86</v>
      </c>
      <c r="H296" s="12">
        <v>0</v>
      </c>
      <c r="I296" s="12">
        <v>0</v>
      </c>
      <c r="J296" s="33"/>
    </row>
    <row r="297" spans="1:10" ht="15.75" x14ac:dyDescent="0.25">
      <c r="A297" s="19">
        <f t="shared" si="85"/>
        <v>37</v>
      </c>
      <c r="B297" s="1" t="s">
        <v>115</v>
      </c>
      <c r="C297" s="30">
        <f t="shared" ref="C297:I297" si="90">SUM(C299:C301)</f>
        <v>8465.35</v>
      </c>
      <c r="D297" s="30">
        <f t="shared" si="90"/>
        <v>0</v>
      </c>
      <c r="E297" s="30">
        <f t="shared" si="90"/>
        <v>0</v>
      </c>
      <c r="F297" s="45">
        <f t="shared" si="90"/>
        <v>0</v>
      </c>
      <c r="G297" s="45">
        <f t="shared" si="90"/>
        <v>8465.35</v>
      </c>
      <c r="H297" s="30">
        <f t="shared" si="90"/>
        <v>0</v>
      </c>
      <c r="I297" s="30">
        <f t="shared" si="90"/>
        <v>0</v>
      </c>
      <c r="J297" s="33"/>
    </row>
    <row r="298" spans="1:10" ht="63" x14ac:dyDescent="0.25">
      <c r="A298" s="19">
        <f t="shared" si="85"/>
        <v>38</v>
      </c>
      <c r="B298" s="14" t="s">
        <v>116</v>
      </c>
      <c r="C298" s="12"/>
      <c r="D298" s="12"/>
      <c r="E298" s="12"/>
      <c r="F298" s="36"/>
      <c r="G298" s="36"/>
      <c r="H298" s="12"/>
      <c r="I298" s="12"/>
      <c r="J298" s="33"/>
    </row>
    <row r="299" spans="1:10" ht="15.75" x14ac:dyDescent="0.25">
      <c r="A299" s="19">
        <f t="shared" si="85"/>
        <v>39</v>
      </c>
      <c r="B299" s="32" t="s">
        <v>12</v>
      </c>
      <c r="C299" s="12">
        <f>SUM(D297:J297)</f>
        <v>8465.35</v>
      </c>
      <c r="D299" s="12">
        <v>0</v>
      </c>
      <c r="E299" s="12">
        <v>0</v>
      </c>
      <c r="F299" s="36">
        <v>0</v>
      </c>
      <c r="G299" s="36">
        <v>0</v>
      </c>
      <c r="H299" s="12">
        <v>0</v>
      </c>
      <c r="I299" s="12">
        <v>0</v>
      </c>
      <c r="J299" s="33"/>
    </row>
    <row r="300" spans="1:10" ht="15.75" x14ac:dyDescent="0.25">
      <c r="A300" s="19">
        <f t="shared" si="85"/>
        <v>40</v>
      </c>
      <c r="B300" s="32" t="s">
        <v>13</v>
      </c>
      <c r="C300" s="12">
        <f>SUM(D298:J298)</f>
        <v>0</v>
      </c>
      <c r="D300" s="12">
        <v>0</v>
      </c>
      <c r="E300" s="12">
        <v>0</v>
      </c>
      <c r="F300" s="36">
        <v>0</v>
      </c>
      <c r="G300" s="36">
        <v>0</v>
      </c>
      <c r="H300" s="12">
        <v>0</v>
      </c>
      <c r="I300" s="12">
        <v>0</v>
      </c>
      <c r="J300" s="33"/>
    </row>
    <row r="301" spans="1:10" ht="15.75" x14ac:dyDescent="0.25">
      <c r="A301" s="19">
        <f t="shared" si="85"/>
        <v>41</v>
      </c>
      <c r="B301" s="32" t="s">
        <v>14</v>
      </c>
      <c r="C301" s="12">
        <f>SUM(D299:J299)</f>
        <v>0</v>
      </c>
      <c r="D301" s="12">
        <v>0</v>
      </c>
      <c r="E301" s="12">
        <v>0</v>
      </c>
      <c r="F301" s="36">
        <v>0</v>
      </c>
      <c r="G301" s="36">
        <v>8465.35</v>
      </c>
      <c r="H301" s="12">
        <v>0</v>
      </c>
      <c r="I301" s="12">
        <v>0</v>
      </c>
      <c r="J301" s="33"/>
    </row>
    <row r="302" spans="1:10" ht="15.75" x14ac:dyDescent="0.25">
      <c r="A302" s="19">
        <f t="shared" si="85"/>
        <v>42</v>
      </c>
      <c r="B302" s="1" t="s">
        <v>117</v>
      </c>
      <c r="C302" s="30">
        <f t="shared" ref="C302:I302" si="91">SUM(C304:C306)</f>
        <v>78563.06</v>
      </c>
      <c r="D302" s="30">
        <f t="shared" si="91"/>
        <v>0</v>
      </c>
      <c r="E302" s="30">
        <f t="shared" si="91"/>
        <v>0</v>
      </c>
      <c r="F302" s="45">
        <f t="shared" si="91"/>
        <v>0</v>
      </c>
      <c r="G302" s="45">
        <f t="shared" si="91"/>
        <v>0</v>
      </c>
      <c r="H302" s="30">
        <f t="shared" si="91"/>
        <v>78563.06</v>
      </c>
      <c r="I302" s="30">
        <f t="shared" si="91"/>
        <v>0</v>
      </c>
      <c r="J302" s="33"/>
    </row>
    <row r="303" spans="1:10" ht="63" x14ac:dyDescent="0.25">
      <c r="A303" s="19">
        <f t="shared" si="85"/>
        <v>43</v>
      </c>
      <c r="B303" s="14" t="s">
        <v>118</v>
      </c>
      <c r="C303" s="12"/>
      <c r="D303" s="12"/>
      <c r="E303" s="12"/>
      <c r="F303" s="36"/>
      <c r="G303" s="36"/>
      <c r="H303" s="12"/>
      <c r="I303" s="12"/>
      <c r="J303" s="33"/>
    </row>
    <row r="304" spans="1:10" ht="15.75" x14ac:dyDescent="0.25">
      <c r="A304" s="19">
        <f t="shared" si="85"/>
        <v>44</v>
      </c>
      <c r="B304" s="32" t="s">
        <v>12</v>
      </c>
      <c r="C304" s="12">
        <f>SUM(D302:J302)</f>
        <v>78563.06</v>
      </c>
      <c r="D304" s="12">
        <v>0</v>
      </c>
      <c r="E304" s="12">
        <v>0</v>
      </c>
      <c r="F304" s="36">
        <v>0</v>
      </c>
      <c r="G304" s="36">
        <v>0</v>
      </c>
      <c r="H304" s="12">
        <v>0</v>
      </c>
      <c r="I304" s="12">
        <v>0</v>
      </c>
      <c r="J304" s="33"/>
    </row>
    <row r="305" spans="1:13" ht="15.75" x14ac:dyDescent="0.25">
      <c r="A305" s="19">
        <f t="shared" si="85"/>
        <v>45</v>
      </c>
      <c r="B305" s="32" t="s">
        <v>13</v>
      </c>
      <c r="C305" s="12">
        <f>SUM(D303:J303)</f>
        <v>0</v>
      </c>
      <c r="D305" s="12">
        <v>0</v>
      </c>
      <c r="E305" s="12">
        <v>0</v>
      </c>
      <c r="F305" s="36">
        <v>0</v>
      </c>
      <c r="G305" s="36">
        <v>0</v>
      </c>
      <c r="H305" s="12">
        <v>0</v>
      </c>
      <c r="I305" s="12">
        <v>0</v>
      </c>
      <c r="J305" s="33"/>
    </row>
    <row r="306" spans="1:13" ht="15.75" x14ac:dyDescent="0.25">
      <c r="A306" s="19">
        <f t="shared" si="85"/>
        <v>46</v>
      </c>
      <c r="B306" s="32" t="s">
        <v>14</v>
      </c>
      <c r="C306" s="12">
        <f>SUM(D304:J304)</f>
        <v>0</v>
      </c>
      <c r="D306" s="12">
        <v>0</v>
      </c>
      <c r="E306" s="12">
        <v>0</v>
      </c>
      <c r="F306" s="36">
        <v>0</v>
      </c>
      <c r="G306" s="36">
        <v>0</v>
      </c>
      <c r="H306" s="12">
        <v>78563.06</v>
      </c>
      <c r="I306" s="12">
        <v>0</v>
      </c>
      <c r="J306" s="33"/>
    </row>
    <row r="307" spans="1:13" ht="15.75" x14ac:dyDescent="0.25">
      <c r="A307" s="19">
        <f t="shared" si="85"/>
        <v>47</v>
      </c>
      <c r="B307" s="1" t="s">
        <v>119</v>
      </c>
      <c r="C307" s="30">
        <f t="shared" ref="C307:I307" si="92">SUM(C309:C311)</f>
        <v>50000</v>
      </c>
      <c r="D307" s="30">
        <f t="shared" si="92"/>
        <v>0</v>
      </c>
      <c r="E307" s="30">
        <f t="shared" si="92"/>
        <v>0</v>
      </c>
      <c r="F307" s="45">
        <f t="shared" si="92"/>
        <v>50000</v>
      </c>
      <c r="G307" s="45">
        <f t="shared" si="92"/>
        <v>0</v>
      </c>
      <c r="H307" s="30">
        <f t="shared" si="92"/>
        <v>0</v>
      </c>
      <c r="I307" s="30">
        <f t="shared" si="92"/>
        <v>0</v>
      </c>
      <c r="J307" s="33"/>
      <c r="M307" s="28"/>
    </row>
    <row r="308" spans="1:13" ht="15.75" x14ac:dyDescent="0.25">
      <c r="A308" s="19">
        <f t="shared" si="85"/>
        <v>48</v>
      </c>
      <c r="B308" s="14" t="s">
        <v>120</v>
      </c>
      <c r="C308" s="12"/>
      <c r="D308" s="12"/>
      <c r="E308" s="12"/>
      <c r="F308" s="36"/>
      <c r="G308" s="36"/>
      <c r="H308" s="12"/>
      <c r="I308" s="12"/>
      <c r="J308" s="33"/>
    </row>
    <row r="309" spans="1:13" ht="15.75" x14ac:dyDescent="0.25">
      <c r="A309" s="19">
        <f t="shared" si="85"/>
        <v>49</v>
      </c>
      <c r="B309" s="32" t="s">
        <v>12</v>
      </c>
      <c r="C309" s="12">
        <f>SUM(D307:J307)</f>
        <v>50000</v>
      </c>
      <c r="D309" s="12">
        <v>0</v>
      </c>
      <c r="E309" s="12">
        <v>0</v>
      </c>
      <c r="F309" s="36">
        <v>0</v>
      </c>
      <c r="G309" s="36">
        <v>0</v>
      </c>
      <c r="H309" s="12">
        <v>0</v>
      </c>
      <c r="I309" s="12">
        <v>0</v>
      </c>
      <c r="J309" s="33"/>
    </row>
    <row r="310" spans="1:13" ht="15.75" x14ac:dyDescent="0.25">
      <c r="A310" s="19">
        <f t="shared" si="85"/>
        <v>50</v>
      </c>
      <c r="B310" s="32" t="s">
        <v>13</v>
      </c>
      <c r="C310" s="12">
        <f>SUM(D308:J308)</f>
        <v>0</v>
      </c>
      <c r="D310" s="12">
        <v>0</v>
      </c>
      <c r="E310" s="12">
        <v>0</v>
      </c>
      <c r="F310" s="36">
        <v>0</v>
      </c>
      <c r="G310" s="36">
        <v>0</v>
      </c>
      <c r="H310" s="12">
        <v>0</v>
      </c>
      <c r="I310" s="12">
        <v>0</v>
      </c>
      <c r="J310" s="33"/>
    </row>
    <row r="311" spans="1:13" ht="15.75" x14ac:dyDescent="0.25">
      <c r="A311" s="19">
        <f t="shared" si="85"/>
        <v>51</v>
      </c>
      <c r="B311" s="32" t="s">
        <v>14</v>
      </c>
      <c r="C311" s="12">
        <f>SUM(D309:J309)</f>
        <v>0</v>
      </c>
      <c r="D311" s="12">
        <v>0</v>
      </c>
      <c r="E311" s="12">
        <v>0</v>
      </c>
      <c r="F311" s="36">
        <v>50000</v>
      </c>
      <c r="G311" s="36">
        <v>0</v>
      </c>
      <c r="H311" s="12">
        <v>0</v>
      </c>
      <c r="I311" s="12">
        <v>0</v>
      </c>
      <c r="J311" s="33"/>
    </row>
    <row r="312" spans="1:13" ht="15.75" x14ac:dyDescent="0.25">
      <c r="A312" s="19">
        <f t="shared" si="85"/>
        <v>52</v>
      </c>
      <c r="B312" s="1" t="s">
        <v>121</v>
      </c>
      <c r="C312" s="30">
        <f t="shared" ref="C312:I312" si="93">SUM(C314:C316)</f>
        <v>30000</v>
      </c>
      <c r="D312" s="30">
        <f t="shared" si="93"/>
        <v>0</v>
      </c>
      <c r="E312" s="30">
        <f t="shared" si="93"/>
        <v>0</v>
      </c>
      <c r="F312" s="45">
        <f t="shared" si="93"/>
        <v>0</v>
      </c>
      <c r="G312" s="45">
        <f t="shared" si="93"/>
        <v>30000</v>
      </c>
      <c r="H312" s="30">
        <f t="shared" si="93"/>
        <v>0</v>
      </c>
      <c r="I312" s="30">
        <f t="shared" si="93"/>
        <v>0</v>
      </c>
      <c r="J312" s="33"/>
    </row>
    <row r="313" spans="1:13" ht="31.5" x14ac:dyDescent="0.25">
      <c r="A313" s="19">
        <f t="shared" si="85"/>
        <v>53</v>
      </c>
      <c r="B313" s="14" t="s">
        <v>122</v>
      </c>
      <c r="C313" s="12"/>
      <c r="D313" s="12"/>
      <c r="E313" s="12"/>
      <c r="F313" s="36"/>
      <c r="G313" s="36"/>
      <c r="H313" s="12"/>
      <c r="I313" s="12"/>
      <c r="J313" s="33"/>
    </row>
    <row r="314" spans="1:13" ht="15.75" x14ac:dyDescent="0.25">
      <c r="A314" s="19">
        <f t="shared" si="85"/>
        <v>54</v>
      </c>
      <c r="B314" s="32" t="s">
        <v>12</v>
      </c>
      <c r="C314" s="12">
        <f>SUM(D312:J312)</f>
        <v>30000</v>
      </c>
      <c r="D314" s="12">
        <v>0</v>
      </c>
      <c r="E314" s="12">
        <v>0</v>
      </c>
      <c r="F314" s="36">
        <v>0</v>
      </c>
      <c r="G314" s="36">
        <v>0</v>
      </c>
      <c r="H314" s="12">
        <v>0</v>
      </c>
      <c r="I314" s="12">
        <v>0</v>
      </c>
      <c r="J314" s="33"/>
    </row>
    <row r="315" spans="1:13" ht="15.75" x14ac:dyDescent="0.25">
      <c r="A315" s="19">
        <f t="shared" si="85"/>
        <v>55</v>
      </c>
      <c r="B315" s="32" t="s">
        <v>13</v>
      </c>
      <c r="C315" s="12">
        <f>SUM(D313:J313)</f>
        <v>0</v>
      </c>
      <c r="D315" s="12">
        <v>0</v>
      </c>
      <c r="E315" s="12">
        <v>0</v>
      </c>
      <c r="F315" s="36">
        <v>0</v>
      </c>
      <c r="G315" s="36">
        <v>0</v>
      </c>
      <c r="H315" s="12">
        <v>0</v>
      </c>
      <c r="I315" s="12">
        <v>0</v>
      </c>
      <c r="J315" s="33"/>
    </row>
    <row r="316" spans="1:13" ht="15.75" x14ac:dyDescent="0.25">
      <c r="A316" s="19">
        <f t="shared" si="85"/>
        <v>56</v>
      </c>
      <c r="B316" s="32" t="s">
        <v>14</v>
      </c>
      <c r="C316" s="12">
        <f>SUM(D314:J314)</f>
        <v>0</v>
      </c>
      <c r="D316" s="12">
        <v>0</v>
      </c>
      <c r="E316" s="12">
        <v>0</v>
      </c>
      <c r="F316" s="36">
        <v>0</v>
      </c>
      <c r="G316" s="36">
        <v>30000</v>
      </c>
      <c r="H316" s="12">
        <v>0</v>
      </c>
      <c r="I316" s="12">
        <v>0</v>
      </c>
      <c r="J316" s="33"/>
    </row>
    <row r="317" spans="1:13" ht="15.75" x14ac:dyDescent="0.25">
      <c r="A317" s="19">
        <f t="shared" si="85"/>
        <v>57</v>
      </c>
      <c r="B317" s="1" t="s">
        <v>123</v>
      </c>
      <c r="C317" s="30">
        <f t="shared" ref="C317:I317" si="94">SUM(C319:C321)</f>
        <v>0</v>
      </c>
      <c r="D317" s="30">
        <f t="shared" si="94"/>
        <v>0</v>
      </c>
      <c r="E317" s="30">
        <f t="shared" si="94"/>
        <v>0</v>
      </c>
      <c r="F317" s="45">
        <f t="shared" si="94"/>
        <v>0</v>
      </c>
      <c r="G317" s="45">
        <f t="shared" si="94"/>
        <v>0</v>
      </c>
      <c r="H317" s="30">
        <f t="shared" si="94"/>
        <v>0</v>
      </c>
      <c r="I317" s="30">
        <f t="shared" si="94"/>
        <v>0</v>
      </c>
      <c r="J317" s="33"/>
    </row>
    <row r="318" spans="1:13" ht="31.5" x14ac:dyDescent="0.25">
      <c r="A318" s="31">
        <f t="shared" si="85"/>
        <v>58</v>
      </c>
      <c r="B318" s="2" t="s">
        <v>124</v>
      </c>
      <c r="C318" s="12"/>
      <c r="D318" s="12"/>
      <c r="E318" s="12"/>
      <c r="F318" s="36"/>
      <c r="G318" s="36"/>
      <c r="H318" s="12"/>
      <c r="I318" s="12"/>
      <c r="J318" s="33"/>
    </row>
    <row r="319" spans="1:13" ht="15.75" x14ac:dyDescent="0.25">
      <c r="A319" s="31">
        <f t="shared" si="85"/>
        <v>59</v>
      </c>
      <c r="B319" s="32" t="s">
        <v>12</v>
      </c>
      <c r="C319" s="12">
        <f>SUM(D317:J317)</f>
        <v>0</v>
      </c>
      <c r="D319" s="12">
        <v>0</v>
      </c>
      <c r="E319" s="12">
        <v>0</v>
      </c>
      <c r="F319" s="36">
        <v>0</v>
      </c>
      <c r="G319" s="36">
        <v>0</v>
      </c>
      <c r="H319" s="12">
        <v>0</v>
      </c>
      <c r="I319" s="12">
        <v>0</v>
      </c>
      <c r="J319" s="33"/>
    </row>
    <row r="320" spans="1:13" ht="15.75" x14ac:dyDescent="0.25">
      <c r="A320" s="31">
        <v>60</v>
      </c>
      <c r="B320" s="32" t="s">
        <v>13</v>
      </c>
      <c r="C320" s="12">
        <f>SUM(D318:J318)</f>
        <v>0</v>
      </c>
      <c r="D320" s="12">
        <v>0</v>
      </c>
      <c r="E320" s="12">
        <v>0</v>
      </c>
      <c r="F320" s="36">
        <v>0</v>
      </c>
      <c r="G320" s="36">
        <v>0</v>
      </c>
      <c r="H320" s="12">
        <v>0</v>
      </c>
      <c r="I320" s="12">
        <v>0</v>
      </c>
      <c r="J320" s="33"/>
    </row>
    <row r="321" spans="1:10" ht="15.75" x14ac:dyDescent="0.25">
      <c r="A321" s="31">
        <v>61</v>
      </c>
      <c r="B321" s="32" t="s">
        <v>14</v>
      </c>
      <c r="C321" s="12">
        <f>SUM(D319:J319)</f>
        <v>0</v>
      </c>
      <c r="D321" s="12">
        <v>0</v>
      </c>
      <c r="E321" s="12">
        <v>0</v>
      </c>
      <c r="F321" s="36">
        <v>0</v>
      </c>
      <c r="G321" s="36">
        <v>0</v>
      </c>
      <c r="H321" s="12">
        <v>0</v>
      </c>
      <c r="I321" s="12">
        <v>0</v>
      </c>
      <c r="J321" s="33"/>
    </row>
    <row r="322" spans="1:10" s="35" customFormat="1" ht="15.75" x14ac:dyDescent="0.25">
      <c r="A322" s="29"/>
      <c r="B322" s="29" t="s">
        <v>127</v>
      </c>
      <c r="C322" s="30">
        <f ca="1">SUM(C324:C325)</f>
        <v>0</v>
      </c>
      <c r="D322" s="30">
        <f t="shared" ref="D322:I322" si="95">SUM(D324:D325)</f>
        <v>0</v>
      </c>
      <c r="E322" s="30">
        <f t="shared" si="95"/>
        <v>0</v>
      </c>
      <c r="F322" s="45">
        <f t="shared" si="95"/>
        <v>0</v>
      </c>
      <c r="G322" s="45">
        <f t="shared" si="95"/>
        <v>0</v>
      </c>
      <c r="H322" s="30">
        <f t="shared" si="95"/>
        <v>0</v>
      </c>
      <c r="I322" s="30">
        <f t="shared" si="95"/>
        <v>0</v>
      </c>
      <c r="J322" s="29"/>
    </row>
    <row r="323" spans="1:10" ht="15.75" x14ac:dyDescent="0.25">
      <c r="A323" s="32"/>
      <c r="B323" s="32" t="s">
        <v>12</v>
      </c>
      <c r="C323" s="12">
        <f ca="1">SUM(C323:C325)</f>
        <v>0</v>
      </c>
      <c r="D323" s="37">
        <v>502</v>
      </c>
      <c r="E323" s="12">
        <v>0</v>
      </c>
      <c r="F323" s="36">
        <v>0</v>
      </c>
      <c r="G323" s="36">
        <v>0</v>
      </c>
      <c r="H323" s="12">
        <v>0</v>
      </c>
      <c r="I323" s="12">
        <v>0</v>
      </c>
      <c r="J323" s="32"/>
    </row>
    <row r="324" spans="1:10" ht="15.75" x14ac:dyDescent="0.25">
      <c r="A324" s="32"/>
      <c r="B324" s="32" t="s">
        <v>13</v>
      </c>
      <c r="C324" s="12">
        <f ca="1">SUM(C324:C325)</f>
        <v>0</v>
      </c>
      <c r="D324" s="12">
        <v>0</v>
      </c>
      <c r="E324" s="12">
        <v>0</v>
      </c>
      <c r="F324" s="36">
        <v>0</v>
      </c>
      <c r="G324" s="36">
        <v>0</v>
      </c>
      <c r="H324" s="12">
        <v>0</v>
      </c>
      <c r="I324" s="12">
        <v>0</v>
      </c>
      <c r="J324" s="32"/>
    </row>
    <row r="325" spans="1:10" ht="15.75" x14ac:dyDescent="0.25">
      <c r="A325" s="32"/>
      <c r="B325" s="32" t="s">
        <v>14</v>
      </c>
      <c r="C325" s="12">
        <f ca="1">SUM(C325:C325)</f>
        <v>0</v>
      </c>
      <c r="D325" s="12">
        <v>0</v>
      </c>
      <c r="E325" s="12">
        <v>0</v>
      </c>
      <c r="F325" s="36">
        <v>0</v>
      </c>
      <c r="G325" s="36">
        <v>0</v>
      </c>
      <c r="H325" s="12">
        <v>0</v>
      </c>
      <c r="I325" s="12">
        <v>0</v>
      </c>
      <c r="J325" s="32"/>
    </row>
    <row r="326" spans="1:10" s="35" customFormat="1" ht="63" x14ac:dyDescent="0.25">
      <c r="A326" s="29"/>
      <c r="B326" s="29" t="s">
        <v>128</v>
      </c>
      <c r="C326" s="30">
        <f ca="1">SUM(C328:C329)</f>
        <v>0</v>
      </c>
      <c r="D326" s="30">
        <f t="shared" ref="D326:I326" si="96">SUM(D328:D329)</f>
        <v>25</v>
      </c>
      <c r="E326" s="30">
        <f t="shared" si="96"/>
        <v>0</v>
      </c>
      <c r="F326" s="45">
        <f t="shared" si="96"/>
        <v>0</v>
      </c>
      <c r="G326" s="45">
        <f t="shared" si="96"/>
        <v>0</v>
      </c>
      <c r="H326" s="30">
        <f t="shared" si="96"/>
        <v>0</v>
      </c>
      <c r="I326" s="30">
        <f t="shared" si="96"/>
        <v>0</v>
      </c>
      <c r="J326" s="29"/>
    </row>
    <row r="327" spans="1:10" ht="15.75" x14ac:dyDescent="0.25">
      <c r="A327" s="32"/>
      <c r="B327" s="32" t="s">
        <v>12</v>
      </c>
      <c r="C327" s="12">
        <f ca="1">SUM(C327:C329)</f>
        <v>0</v>
      </c>
      <c r="D327" s="12">
        <v>0</v>
      </c>
      <c r="E327" s="12">
        <v>0</v>
      </c>
      <c r="F327" s="36">
        <v>0</v>
      </c>
      <c r="G327" s="36">
        <v>0</v>
      </c>
      <c r="H327" s="12">
        <v>0</v>
      </c>
      <c r="I327" s="12">
        <v>0</v>
      </c>
      <c r="J327" s="32"/>
    </row>
    <row r="328" spans="1:10" ht="15.75" x14ac:dyDescent="0.25">
      <c r="A328" s="32"/>
      <c r="B328" s="32" t="s">
        <v>13</v>
      </c>
      <c r="C328" s="12">
        <f ca="1">SUM(C328:C329)</f>
        <v>0</v>
      </c>
      <c r="D328" s="37">
        <v>25</v>
      </c>
      <c r="E328" s="12">
        <v>0</v>
      </c>
      <c r="F328" s="36">
        <v>0</v>
      </c>
      <c r="G328" s="36">
        <v>0</v>
      </c>
      <c r="H328" s="12">
        <v>0</v>
      </c>
      <c r="I328" s="12">
        <v>0</v>
      </c>
      <c r="J328" s="32"/>
    </row>
    <row r="329" spans="1:10" ht="15.75" x14ac:dyDescent="0.25">
      <c r="A329" s="32"/>
      <c r="B329" s="32" t="s">
        <v>14</v>
      </c>
      <c r="C329" s="12">
        <f ca="1">SUM(C329:C329)</f>
        <v>0</v>
      </c>
      <c r="D329" s="12">
        <v>0</v>
      </c>
      <c r="E329" s="12">
        <v>0</v>
      </c>
      <c r="F329" s="36">
        <v>0</v>
      </c>
      <c r="G329" s="36">
        <v>0</v>
      </c>
      <c r="H329" s="12">
        <v>0</v>
      </c>
      <c r="I329" s="12">
        <v>0</v>
      </c>
      <c r="J329" s="32"/>
    </row>
    <row r="330" spans="1:10" ht="15.75" x14ac:dyDescent="0.25">
      <c r="A330" s="97">
        <v>62</v>
      </c>
      <c r="B330" s="98" t="s">
        <v>22</v>
      </c>
      <c r="C330" s="99">
        <f>SUM(C332:C334)</f>
        <v>1862.3</v>
      </c>
      <c r="D330" s="99">
        <f t="shared" ref="D330:I330" si="97">SUM(D332:D334)</f>
        <v>512.29999999999995</v>
      </c>
      <c r="E330" s="99">
        <f t="shared" si="97"/>
        <v>225</v>
      </c>
      <c r="F330" s="78">
        <f t="shared" si="97"/>
        <v>225</v>
      </c>
      <c r="G330" s="78">
        <f t="shared" si="97"/>
        <v>300</v>
      </c>
      <c r="H330" s="99">
        <f t="shared" si="97"/>
        <v>300</v>
      </c>
      <c r="I330" s="99">
        <f t="shared" si="97"/>
        <v>300</v>
      </c>
      <c r="J330" s="33" t="s">
        <v>16</v>
      </c>
    </row>
    <row r="331" spans="1:10" ht="15.75" x14ac:dyDescent="0.25">
      <c r="A331" s="97"/>
      <c r="B331" s="98"/>
      <c r="C331" s="99"/>
      <c r="D331" s="99"/>
      <c r="E331" s="99"/>
      <c r="F331" s="78"/>
      <c r="G331" s="78"/>
      <c r="H331" s="99"/>
      <c r="I331" s="99"/>
      <c r="J331" s="33" t="s">
        <v>17</v>
      </c>
    </row>
    <row r="332" spans="1:10" ht="15.75" x14ac:dyDescent="0.25">
      <c r="A332" s="32">
        <v>63</v>
      </c>
      <c r="B332" s="32" t="s">
        <v>12</v>
      </c>
      <c r="C332" s="12">
        <f t="shared" ref="C332:C334" si="98">SUM(D332:I332)</f>
        <v>0</v>
      </c>
      <c r="D332" s="12">
        <v>0</v>
      </c>
      <c r="E332" s="12">
        <v>0</v>
      </c>
      <c r="F332" s="36">
        <v>0</v>
      </c>
      <c r="G332" s="36">
        <v>0</v>
      </c>
      <c r="H332" s="12">
        <v>0</v>
      </c>
      <c r="I332" s="12">
        <v>0</v>
      </c>
      <c r="J332" s="32"/>
    </row>
    <row r="333" spans="1:10" ht="15.75" x14ac:dyDescent="0.25">
      <c r="A333" s="32">
        <v>64</v>
      </c>
      <c r="B333" s="32" t="s">
        <v>13</v>
      </c>
      <c r="C333" s="12">
        <f t="shared" si="98"/>
        <v>1862.3</v>
      </c>
      <c r="D333" s="37">
        <v>512.29999999999995</v>
      </c>
      <c r="E333" s="12">
        <v>225</v>
      </c>
      <c r="F333" s="36">
        <v>225</v>
      </c>
      <c r="G333" s="36">
        <v>300</v>
      </c>
      <c r="H333" s="12">
        <v>300</v>
      </c>
      <c r="I333" s="12">
        <v>300</v>
      </c>
      <c r="J333" s="32"/>
    </row>
    <row r="334" spans="1:10" ht="15.75" x14ac:dyDescent="0.25">
      <c r="A334" s="32">
        <v>65</v>
      </c>
      <c r="B334" s="32" t="s">
        <v>14</v>
      </c>
      <c r="C334" s="12">
        <f t="shared" si="98"/>
        <v>0</v>
      </c>
      <c r="D334" s="12">
        <v>0</v>
      </c>
      <c r="E334" s="12">
        <v>0</v>
      </c>
      <c r="F334" s="36">
        <v>0</v>
      </c>
      <c r="G334" s="36">
        <v>0</v>
      </c>
      <c r="H334" s="12">
        <v>0</v>
      </c>
      <c r="I334" s="12">
        <v>0</v>
      </c>
      <c r="J334" s="32"/>
    </row>
    <row r="335" spans="1:10" ht="15.75" x14ac:dyDescent="0.25">
      <c r="A335" s="97">
        <v>66</v>
      </c>
      <c r="B335" s="98" t="s">
        <v>23</v>
      </c>
      <c r="C335" s="99">
        <f>SUM(C337:C339)</f>
        <v>95</v>
      </c>
      <c r="D335" s="99">
        <f t="shared" ref="D335:I335" si="99">SUM(D337:D339)</f>
        <v>95</v>
      </c>
      <c r="E335" s="99">
        <f t="shared" si="99"/>
        <v>0</v>
      </c>
      <c r="F335" s="78">
        <f t="shared" si="99"/>
        <v>0</v>
      </c>
      <c r="G335" s="78">
        <f t="shared" si="99"/>
        <v>0</v>
      </c>
      <c r="H335" s="99">
        <f t="shared" si="99"/>
        <v>0</v>
      </c>
      <c r="I335" s="99">
        <f t="shared" si="99"/>
        <v>0</v>
      </c>
      <c r="J335" s="33" t="s">
        <v>16</v>
      </c>
    </row>
    <row r="336" spans="1:10" ht="15.75" x14ac:dyDescent="0.25">
      <c r="A336" s="97"/>
      <c r="B336" s="98"/>
      <c r="C336" s="99"/>
      <c r="D336" s="99"/>
      <c r="E336" s="99"/>
      <c r="F336" s="78"/>
      <c r="G336" s="78"/>
      <c r="H336" s="99"/>
      <c r="I336" s="99"/>
      <c r="J336" s="33" t="s">
        <v>17</v>
      </c>
    </row>
    <row r="337" spans="1:10" ht="15.75" x14ac:dyDescent="0.25">
      <c r="A337" s="32">
        <v>67</v>
      </c>
      <c r="B337" s="32" t="s">
        <v>12</v>
      </c>
      <c r="C337" s="12">
        <f t="shared" ref="C337:C339" si="100">SUM(D337:I337)</f>
        <v>0</v>
      </c>
      <c r="D337" s="12">
        <v>0</v>
      </c>
      <c r="E337" s="12">
        <v>0</v>
      </c>
      <c r="F337" s="36">
        <v>0</v>
      </c>
      <c r="G337" s="36">
        <v>0</v>
      </c>
      <c r="H337" s="12">
        <v>0</v>
      </c>
      <c r="I337" s="12">
        <v>0</v>
      </c>
      <c r="J337" s="32"/>
    </row>
    <row r="338" spans="1:10" ht="15.75" x14ac:dyDescent="0.25">
      <c r="A338" s="32">
        <v>68</v>
      </c>
      <c r="B338" s="32" t="s">
        <v>13</v>
      </c>
      <c r="C338" s="12">
        <f t="shared" si="100"/>
        <v>95</v>
      </c>
      <c r="D338" s="37">
        <v>95</v>
      </c>
      <c r="E338" s="12">
        <v>0</v>
      </c>
      <c r="F338" s="36"/>
      <c r="G338" s="36"/>
      <c r="H338" s="12"/>
      <c r="I338" s="12"/>
      <c r="J338" s="32"/>
    </row>
    <row r="339" spans="1:10" ht="15.75" x14ac:dyDescent="0.25">
      <c r="A339" s="32">
        <v>69</v>
      </c>
      <c r="B339" s="32" t="s">
        <v>14</v>
      </c>
      <c r="C339" s="12">
        <f t="shared" si="100"/>
        <v>0</v>
      </c>
      <c r="D339" s="12">
        <v>0</v>
      </c>
      <c r="E339" s="12">
        <v>0</v>
      </c>
      <c r="F339" s="36">
        <v>0</v>
      </c>
      <c r="G339" s="36">
        <v>0</v>
      </c>
      <c r="H339" s="12">
        <v>0</v>
      </c>
      <c r="I339" s="12">
        <v>0</v>
      </c>
      <c r="J339" s="15"/>
    </row>
    <row r="340" spans="1:10" ht="31.5" x14ac:dyDescent="0.25">
      <c r="A340" s="29">
        <v>70</v>
      </c>
      <c r="B340" s="29" t="s">
        <v>19</v>
      </c>
      <c r="C340" s="30">
        <f>SUM(C341:C343)</f>
        <v>1909.9</v>
      </c>
      <c r="D340" s="30">
        <f t="shared" ref="D340:I340" si="101">SUM(D341:D343)</f>
        <v>276.10000000000002</v>
      </c>
      <c r="E340" s="30">
        <f t="shared" si="101"/>
        <v>230</v>
      </c>
      <c r="F340" s="45">
        <f t="shared" si="101"/>
        <v>241</v>
      </c>
      <c r="G340" s="45">
        <f t="shared" si="101"/>
        <v>387.6</v>
      </c>
      <c r="H340" s="30">
        <f t="shared" si="101"/>
        <v>387.6</v>
      </c>
      <c r="I340" s="30">
        <f t="shared" si="101"/>
        <v>387.6</v>
      </c>
      <c r="J340" s="16"/>
    </row>
    <row r="341" spans="1:10" ht="15.75" x14ac:dyDescent="0.25">
      <c r="A341" s="32">
        <v>71</v>
      </c>
      <c r="B341" s="32" t="s">
        <v>12</v>
      </c>
      <c r="C341" s="12">
        <f t="shared" ref="C341:C343" si="102">SUM(D341:I341)</f>
        <v>0</v>
      </c>
      <c r="D341" s="12">
        <v>0</v>
      </c>
      <c r="E341" s="12">
        <v>0</v>
      </c>
      <c r="F341" s="36">
        <v>0</v>
      </c>
      <c r="G341" s="36">
        <v>0</v>
      </c>
      <c r="H341" s="12">
        <v>0</v>
      </c>
      <c r="I341" s="12">
        <v>0</v>
      </c>
      <c r="J341" s="15"/>
    </row>
    <row r="342" spans="1:10" ht="15.75" x14ac:dyDescent="0.25">
      <c r="A342" s="32">
        <v>72</v>
      </c>
      <c r="B342" s="32" t="s">
        <v>13</v>
      </c>
      <c r="C342" s="12">
        <f t="shared" si="102"/>
        <v>1909.9</v>
      </c>
      <c r="D342" s="37">
        <v>276.10000000000002</v>
      </c>
      <c r="E342" s="12">
        <v>230</v>
      </c>
      <c r="F342" s="36">
        <v>241</v>
      </c>
      <c r="G342" s="36">
        <v>387.6</v>
      </c>
      <c r="H342" s="36">
        <v>387.6</v>
      </c>
      <c r="I342" s="36">
        <v>387.6</v>
      </c>
      <c r="J342" s="31"/>
    </row>
    <row r="343" spans="1:10" ht="15.75" x14ac:dyDescent="0.25">
      <c r="A343" s="32">
        <v>73</v>
      </c>
      <c r="B343" s="32" t="s">
        <v>14</v>
      </c>
      <c r="C343" s="12">
        <f t="shared" si="102"/>
        <v>0</v>
      </c>
      <c r="D343" s="12">
        <v>0</v>
      </c>
      <c r="E343" s="12">
        <v>0</v>
      </c>
      <c r="F343" s="36">
        <v>0</v>
      </c>
      <c r="G343" s="36">
        <v>0</v>
      </c>
      <c r="H343" s="12">
        <v>0</v>
      </c>
      <c r="I343" s="12">
        <v>0</v>
      </c>
      <c r="J343" s="15"/>
    </row>
    <row r="344" spans="1:10" ht="15.75" x14ac:dyDescent="0.25">
      <c r="A344" s="10">
        <v>74</v>
      </c>
      <c r="B344" s="17" t="s">
        <v>15</v>
      </c>
      <c r="C344" s="11">
        <f>SUM(C345:C347)</f>
        <v>1267</v>
      </c>
      <c r="D344" s="11">
        <f t="shared" ref="D344:I344" si="103">SUM(D345:D347)</f>
        <v>0</v>
      </c>
      <c r="E344" s="11">
        <f t="shared" si="103"/>
        <v>230</v>
      </c>
      <c r="F344" s="46">
        <f t="shared" si="103"/>
        <v>241</v>
      </c>
      <c r="G344" s="46">
        <f t="shared" si="103"/>
        <v>253</v>
      </c>
      <c r="H344" s="11">
        <f t="shared" si="103"/>
        <v>265</v>
      </c>
      <c r="I344" s="11">
        <f t="shared" si="103"/>
        <v>278</v>
      </c>
      <c r="J344" s="18"/>
    </row>
    <row r="345" spans="1:10" ht="15.75" x14ac:dyDescent="0.25">
      <c r="A345" s="32">
        <v>75</v>
      </c>
      <c r="B345" s="32" t="s">
        <v>12</v>
      </c>
      <c r="C345" s="12">
        <f t="shared" ref="C345:C347" si="104">SUM(D345:I345)</f>
        <v>0</v>
      </c>
      <c r="D345" s="12">
        <v>0</v>
      </c>
      <c r="E345" s="12">
        <v>0</v>
      </c>
      <c r="F345" s="36">
        <v>0</v>
      </c>
      <c r="G345" s="36">
        <v>0</v>
      </c>
      <c r="H345" s="12">
        <v>0</v>
      </c>
      <c r="I345" s="12">
        <v>0</v>
      </c>
      <c r="J345" s="15"/>
    </row>
    <row r="346" spans="1:10" ht="15.75" x14ac:dyDescent="0.25">
      <c r="A346" s="32">
        <v>76</v>
      </c>
      <c r="B346" s="32" t="s">
        <v>13</v>
      </c>
      <c r="C346" s="12">
        <f t="shared" si="104"/>
        <v>1267</v>
      </c>
      <c r="D346" s="12" t="s">
        <v>129</v>
      </c>
      <c r="E346" s="12">
        <v>230</v>
      </c>
      <c r="F346" s="36">
        <v>241</v>
      </c>
      <c r="G346" s="36">
        <v>253</v>
      </c>
      <c r="H346" s="12">
        <v>265</v>
      </c>
      <c r="I346" s="12">
        <v>278</v>
      </c>
      <c r="J346" s="31"/>
    </row>
    <row r="347" spans="1:10" ht="15.75" x14ac:dyDescent="0.25">
      <c r="A347" s="32">
        <v>77</v>
      </c>
      <c r="B347" s="32" t="s">
        <v>14</v>
      </c>
      <c r="C347" s="12">
        <f t="shared" si="104"/>
        <v>0</v>
      </c>
      <c r="D347" s="36">
        <v>0</v>
      </c>
      <c r="E347" s="12">
        <v>0</v>
      </c>
      <c r="F347" s="36">
        <v>0</v>
      </c>
      <c r="G347" s="36">
        <v>0</v>
      </c>
      <c r="H347" s="12">
        <v>0</v>
      </c>
      <c r="I347" s="12">
        <v>0</v>
      </c>
      <c r="J347" s="15"/>
    </row>
    <row r="348" spans="1:10" ht="15.75" x14ac:dyDescent="0.25">
      <c r="A348" s="97">
        <v>78</v>
      </c>
      <c r="B348" s="98" t="s">
        <v>24</v>
      </c>
      <c r="C348" s="99">
        <f>SUM(C350:C352)</f>
        <v>1909.9</v>
      </c>
      <c r="D348" s="99">
        <f t="shared" ref="D348:I348" si="105">SUM(D350:D352)</f>
        <v>276.10000000000002</v>
      </c>
      <c r="E348" s="99">
        <f t="shared" si="105"/>
        <v>230</v>
      </c>
      <c r="F348" s="78">
        <f t="shared" si="105"/>
        <v>241</v>
      </c>
      <c r="G348" s="78">
        <f t="shared" si="105"/>
        <v>387.6</v>
      </c>
      <c r="H348" s="99">
        <f t="shared" si="105"/>
        <v>387.6</v>
      </c>
      <c r="I348" s="99">
        <f t="shared" si="105"/>
        <v>387.6</v>
      </c>
      <c r="J348" s="13" t="s">
        <v>16</v>
      </c>
    </row>
    <row r="349" spans="1:10" ht="15.75" x14ac:dyDescent="0.25">
      <c r="A349" s="97"/>
      <c r="B349" s="98"/>
      <c r="C349" s="99"/>
      <c r="D349" s="99"/>
      <c r="E349" s="99"/>
      <c r="F349" s="78"/>
      <c r="G349" s="78"/>
      <c r="H349" s="99"/>
      <c r="I349" s="99"/>
      <c r="J349" s="13" t="s">
        <v>17</v>
      </c>
    </row>
    <row r="350" spans="1:10" ht="15.75" x14ac:dyDescent="0.25">
      <c r="A350" s="32">
        <v>79</v>
      </c>
      <c r="B350" s="32" t="s">
        <v>12</v>
      </c>
      <c r="C350" s="12">
        <f t="shared" ref="C350:C352" si="106">SUM(D350:I350)</f>
        <v>0</v>
      </c>
      <c r="D350" s="12">
        <f>D341</f>
        <v>0</v>
      </c>
      <c r="E350" s="12">
        <f t="shared" ref="E350:I350" si="107">E341</f>
        <v>0</v>
      </c>
      <c r="F350" s="36">
        <f t="shared" si="107"/>
        <v>0</v>
      </c>
      <c r="G350" s="36">
        <f t="shared" si="107"/>
        <v>0</v>
      </c>
      <c r="H350" s="12">
        <f t="shared" si="107"/>
        <v>0</v>
      </c>
      <c r="I350" s="12">
        <f t="shared" si="107"/>
        <v>0</v>
      </c>
      <c r="J350" s="15"/>
    </row>
    <row r="351" spans="1:10" ht="15.75" x14ac:dyDescent="0.25">
      <c r="A351" s="32">
        <v>80</v>
      </c>
      <c r="B351" s="32" t="s">
        <v>13</v>
      </c>
      <c r="C351" s="12">
        <f t="shared" si="106"/>
        <v>1909.9</v>
      </c>
      <c r="D351" s="37">
        <f t="shared" ref="D351:I352" si="108">D342</f>
        <v>276.10000000000002</v>
      </c>
      <c r="E351" s="12">
        <f t="shared" si="108"/>
        <v>230</v>
      </c>
      <c r="F351" s="36">
        <f t="shared" si="108"/>
        <v>241</v>
      </c>
      <c r="G351" s="36">
        <f t="shared" si="108"/>
        <v>387.6</v>
      </c>
      <c r="H351" s="12">
        <f t="shared" si="108"/>
        <v>387.6</v>
      </c>
      <c r="I351" s="12">
        <f t="shared" si="108"/>
        <v>387.6</v>
      </c>
      <c r="J351" s="31"/>
    </row>
    <row r="352" spans="1:10" ht="16.5" thickBot="1" x14ac:dyDescent="0.3">
      <c r="A352" s="32">
        <v>81</v>
      </c>
      <c r="B352" s="32" t="s">
        <v>14</v>
      </c>
      <c r="C352" s="12">
        <f t="shared" si="106"/>
        <v>0</v>
      </c>
      <c r="D352" s="12">
        <f t="shared" si="108"/>
        <v>0</v>
      </c>
      <c r="E352" s="12">
        <f t="shared" si="108"/>
        <v>0</v>
      </c>
      <c r="F352" s="36">
        <f t="shared" si="108"/>
        <v>0</v>
      </c>
      <c r="G352" s="36">
        <f t="shared" si="108"/>
        <v>0</v>
      </c>
      <c r="H352" s="12">
        <f t="shared" si="108"/>
        <v>0</v>
      </c>
      <c r="I352" s="12">
        <f t="shared" si="108"/>
        <v>0</v>
      </c>
      <c r="J352" s="15"/>
    </row>
    <row r="353" spans="1:10" ht="15.75" x14ac:dyDescent="0.25">
      <c r="A353" s="91">
        <v>82</v>
      </c>
      <c r="B353" s="93" t="s">
        <v>125</v>
      </c>
      <c r="C353" s="95">
        <v>2120.1</v>
      </c>
      <c r="D353" s="95">
        <v>2120.1</v>
      </c>
      <c r="E353" s="95">
        <v>0</v>
      </c>
      <c r="F353" s="85">
        <v>0</v>
      </c>
      <c r="G353" s="85">
        <v>0</v>
      </c>
      <c r="H353" s="95">
        <v>0</v>
      </c>
      <c r="I353" s="95">
        <v>0</v>
      </c>
      <c r="J353" s="20" t="s">
        <v>16</v>
      </c>
    </row>
    <row r="354" spans="1:10" ht="63" customHeight="1" thickBot="1" x14ac:dyDescent="0.3">
      <c r="A354" s="92"/>
      <c r="B354" s="94"/>
      <c r="C354" s="96"/>
      <c r="D354" s="96"/>
      <c r="E354" s="96"/>
      <c r="F354" s="86"/>
      <c r="G354" s="86"/>
      <c r="H354" s="96"/>
      <c r="I354" s="96"/>
      <c r="J354" s="21" t="s">
        <v>17</v>
      </c>
    </row>
    <row r="355" spans="1:10" ht="16.5" thickBot="1" x14ac:dyDescent="0.3">
      <c r="A355" s="22">
        <v>83</v>
      </c>
      <c r="B355" s="23" t="s">
        <v>12</v>
      </c>
      <c r="C355" s="24">
        <v>0</v>
      </c>
      <c r="D355" s="24">
        <v>0</v>
      </c>
      <c r="E355" s="24">
        <v>0</v>
      </c>
      <c r="F355" s="48">
        <v>0</v>
      </c>
      <c r="G355" s="48">
        <v>0</v>
      </c>
      <c r="H355" s="24">
        <v>0</v>
      </c>
      <c r="I355" s="24">
        <v>0</v>
      </c>
      <c r="J355" s="25"/>
    </row>
    <row r="356" spans="1:10" ht="16.5" thickBot="1" x14ac:dyDescent="0.3">
      <c r="A356" s="22">
        <v>84</v>
      </c>
      <c r="B356" s="23" t="s">
        <v>13</v>
      </c>
      <c r="C356" s="24">
        <v>2120.1</v>
      </c>
      <c r="D356" s="38">
        <v>2120.1</v>
      </c>
      <c r="E356" s="24">
        <v>0</v>
      </c>
      <c r="F356" s="48">
        <v>0</v>
      </c>
      <c r="G356" s="48">
        <v>0</v>
      </c>
      <c r="H356" s="24">
        <v>0</v>
      </c>
      <c r="I356" s="24">
        <v>0</v>
      </c>
      <c r="J356" s="26"/>
    </row>
    <row r="357" spans="1:10" ht="16.5" thickBot="1" x14ac:dyDescent="0.3">
      <c r="A357" s="22">
        <v>85</v>
      </c>
      <c r="B357" s="23" t="s">
        <v>14</v>
      </c>
      <c r="C357" s="24">
        <v>0</v>
      </c>
      <c r="D357" s="24">
        <v>0</v>
      </c>
      <c r="E357" s="24">
        <v>0</v>
      </c>
      <c r="F357" s="48">
        <v>0</v>
      </c>
      <c r="G357" s="48">
        <v>0</v>
      </c>
      <c r="H357" s="24">
        <v>0</v>
      </c>
      <c r="I357" s="24">
        <v>0</v>
      </c>
      <c r="J357" s="25"/>
    </row>
  </sheetData>
  <mergeCells count="62">
    <mergeCell ref="F2:I5"/>
    <mergeCell ref="A8:J8"/>
    <mergeCell ref="A9:J9"/>
    <mergeCell ref="A10:J10"/>
    <mergeCell ref="A12:A13"/>
    <mergeCell ref="B12:B13"/>
    <mergeCell ref="C12:I12"/>
    <mergeCell ref="J12:J13"/>
    <mergeCell ref="G23:G24"/>
    <mergeCell ref="H23:H24"/>
    <mergeCell ref="I23:I24"/>
    <mergeCell ref="A272:A273"/>
    <mergeCell ref="B272:B273"/>
    <mergeCell ref="C272:C273"/>
    <mergeCell ref="D272:D273"/>
    <mergeCell ref="E272:E273"/>
    <mergeCell ref="F272:F273"/>
    <mergeCell ref="G272:G273"/>
    <mergeCell ref="A23:A24"/>
    <mergeCell ref="B23:B24"/>
    <mergeCell ref="C23:C24"/>
    <mergeCell ref="D23:D24"/>
    <mergeCell ref="E23:E24"/>
    <mergeCell ref="F23:F24"/>
    <mergeCell ref="H272:H273"/>
    <mergeCell ref="I272:I273"/>
    <mergeCell ref="A330:A331"/>
    <mergeCell ref="B330:B331"/>
    <mergeCell ref="C330:C331"/>
    <mergeCell ref="D330:D331"/>
    <mergeCell ref="E330:E331"/>
    <mergeCell ref="F330:F331"/>
    <mergeCell ref="G330:G331"/>
    <mergeCell ref="H330:H331"/>
    <mergeCell ref="I330:I331"/>
    <mergeCell ref="A335:A336"/>
    <mergeCell ref="B335:B336"/>
    <mergeCell ref="C335:C336"/>
    <mergeCell ref="D335:D336"/>
    <mergeCell ref="E335:E336"/>
    <mergeCell ref="F335:F336"/>
    <mergeCell ref="G335:G336"/>
    <mergeCell ref="H335:H336"/>
    <mergeCell ref="I335:I336"/>
    <mergeCell ref="F353:F354"/>
    <mergeCell ref="G353:G354"/>
    <mergeCell ref="F348:F349"/>
    <mergeCell ref="H353:H354"/>
    <mergeCell ref="I353:I354"/>
    <mergeCell ref="G348:G349"/>
    <mergeCell ref="H348:H349"/>
    <mergeCell ref="I348:I349"/>
    <mergeCell ref="A348:A349"/>
    <mergeCell ref="B348:B349"/>
    <mergeCell ref="C348:C349"/>
    <mergeCell ref="D348:D349"/>
    <mergeCell ref="E348:E349"/>
    <mergeCell ref="A353:A354"/>
    <mergeCell ref="B353:B354"/>
    <mergeCell ref="C353:C354"/>
    <mergeCell ref="D353:D354"/>
    <mergeCell ref="E353:E354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2018-11-14T12:01:01Z</cp:lastPrinted>
  <dcterms:created xsi:type="dcterms:W3CDTF">2017-12-12T11:40:31Z</dcterms:created>
  <dcterms:modified xsi:type="dcterms:W3CDTF">2019-03-26T03:44:50Z</dcterms:modified>
</cp:coreProperties>
</file>