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35" activeTab="1"/>
  </bookViews>
  <sheets>
    <sheet name="Лист2" sheetId="2" r:id="rId1"/>
    <sheet name="ДЕКАБРЬ 2019" sheetId="4" r:id="rId2"/>
    <sheet name="2020 год" sheetId="5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8" i="4" l="1"/>
  <c r="F265" i="4" l="1"/>
  <c r="I355" i="4"/>
  <c r="G355" i="4"/>
  <c r="H355" i="4"/>
  <c r="H364" i="4" s="1"/>
  <c r="H361" i="4" s="1"/>
  <c r="I364" i="4"/>
  <c r="H359" i="4"/>
  <c r="G359" i="4"/>
  <c r="F355" i="4"/>
  <c r="F371" i="4"/>
  <c r="F364" i="4"/>
  <c r="E279" i="4"/>
  <c r="T35" i="4"/>
  <c r="T36" i="4"/>
  <c r="T34" i="4"/>
  <c r="C95" i="4"/>
  <c r="E299" i="4"/>
  <c r="E364" i="4"/>
  <c r="E359" i="4" s="1"/>
  <c r="E357" i="4" s="1"/>
  <c r="F366" i="4"/>
  <c r="F368" i="4"/>
  <c r="I366" i="4"/>
  <c r="H366" i="4"/>
  <c r="G366" i="4"/>
  <c r="I365" i="4"/>
  <c r="H365" i="4"/>
  <c r="G365" i="4"/>
  <c r="F365" i="4"/>
  <c r="E365" i="4"/>
  <c r="E361" i="4" s="1"/>
  <c r="D365" i="4"/>
  <c r="C365" i="4" s="1"/>
  <c r="G364" i="4"/>
  <c r="D364" i="4"/>
  <c r="I363" i="4"/>
  <c r="H363" i="4"/>
  <c r="G363" i="4"/>
  <c r="G361" i="4" s="1"/>
  <c r="F363" i="4"/>
  <c r="E363" i="4"/>
  <c r="D363" i="4"/>
  <c r="C363" i="4"/>
  <c r="F361" i="4"/>
  <c r="C360" i="4"/>
  <c r="L358" i="4"/>
  <c r="C358" i="4"/>
  <c r="I357" i="4"/>
  <c r="H357" i="4"/>
  <c r="G357" i="4"/>
  <c r="F357" i="4"/>
  <c r="D357" i="4"/>
  <c r="L356" i="4"/>
  <c r="L353" i="4" s="1"/>
  <c r="C356" i="4"/>
  <c r="E355" i="4"/>
  <c r="C354" i="4"/>
  <c r="I353" i="4"/>
  <c r="H353" i="4"/>
  <c r="G353" i="4"/>
  <c r="F353" i="4"/>
  <c r="E353" i="4"/>
  <c r="D353" i="4"/>
  <c r="C352" i="4"/>
  <c r="C351" i="4"/>
  <c r="C348" i="4" s="1"/>
  <c r="C350" i="4"/>
  <c r="L349" i="4"/>
  <c r="I348" i="4"/>
  <c r="H348" i="4"/>
  <c r="G348" i="4"/>
  <c r="F348" i="4"/>
  <c r="E348" i="4"/>
  <c r="D348" i="4"/>
  <c r="C347" i="4"/>
  <c r="C346" i="4"/>
  <c r="C344" i="4" s="1"/>
  <c r="L345" i="4"/>
  <c r="C345" i="4"/>
  <c r="I344" i="4"/>
  <c r="H344" i="4"/>
  <c r="G344" i="4"/>
  <c r="F344" i="4"/>
  <c r="E344" i="4"/>
  <c r="D344" i="4"/>
  <c r="L340" i="4"/>
  <c r="I340" i="4"/>
  <c r="H340" i="4"/>
  <c r="G340" i="4"/>
  <c r="F340" i="4"/>
  <c r="E340" i="4"/>
  <c r="D340" i="4"/>
  <c r="L338" i="4"/>
  <c r="L336" i="4"/>
  <c r="I336" i="4"/>
  <c r="H336" i="4"/>
  <c r="G336" i="4"/>
  <c r="F336" i="4"/>
  <c r="E336" i="4"/>
  <c r="D336" i="4"/>
  <c r="C335" i="4"/>
  <c r="C334" i="4"/>
  <c r="L332" i="4"/>
  <c r="I331" i="4"/>
  <c r="H331" i="4"/>
  <c r="G331" i="4"/>
  <c r="F331" i="4"/>
  <c r="E331" i="4"/>
  <c r="D331" i="4"/>
  <c r="C333" i="4" s="1"/>
  <c r="C331" i="4" s="1"/>
  <c r="C330" i="4"/>
  <c r="C329" i="4"/>
  <c r="L328" i="4"/>
  <c r="I326" i="4"/>
  <c r="H326" i="4"/>
  <c r="G326" i="4"/>
  <c r="F326" i="4"/>
  <c r="E326" i="4"/>
  <c r="D326" i="4"/>
  <c r="C325" i="4"/>
  <c r="C324" i="4"/>
  <c r="L323" i="4"/>
  <c r="I321" i="4"/>
  <c r="H321" i="4"/>
  <c r="G321" i="4"/>
  <c r="F321" i="4"/>
  <c r="E321" i="4"/>
  <c r="D321" i="4"/>
  <c r="C323" i="4" s="1"/>
  <c r="C321" i="4" s="1"/>
  <c r="C320" i="4"/>
  <c r="C319" i="4"/>
  <c r="I316" i="4"/>
  <c r="H316" i="4"/>
  <c r="G316" i="4"/>
  <c r="F316" i="4"/>
  <c r="E316" i="4"/>
  <c r="D316" i="4"/>
  <c r="C318" i="4" s="1"/>
  <c r="C316" i="4" s="1"/>
  <c r="C315" i="4"/>
  <c r="C314" i="4"/>
  <c r="I311" i="4"/>
  <c r="H311" i="4"/>
  <c r="G311" i="4"/>
  <c r="F311" i="4"/>
  <c r="E311" i="4"/>
  <c r="D311" i="4"/>
  <c r="C313" i="4" s="1"/>
  <c r="C311" i="4" s="1"/>
  <c r="C310" i="4"/>
  <c r="C309" i="4"/>
  <c r="I306" i="4"/>
  <c r="H306" i="4"/>
  <c r="G306" i="4"/>
  <c r="F306" i="4"/>
  <c r="E306" i="4"/>
  <c r="D306" i="4"/>
  <c r="C308" i="4" s="1"/>
  <c r="C306" i="4" s="1"/>
  <c r="C305" i="4"/>
  <c r="C304" i="4"/>
  <c r="I301" i="4"/>
  <c r="H301" i="4"/>
  <c r="G301" i="4"/>
  <c r="F301" i="4"/>
  <c r="D301" i="4"/>
  <c r="C303" i="4" s="1"/>
  <c r="C301" i="4" s="1"/>
  <c r="A298" i="4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297" i="4"/>
  <c r="I296" i="4"/>
  <c r="H296" i="4"/>
  <c r="G296" i="4"/>
  <c r="F296" i="4"/>
  <c r="E296" i="4"/>
  <c r="D296" i="4"/>
  <c r="C296" i="4"/>
  <c r="I291" i="4"/>
  <c r="H291" i="4"/>
  <c r="G291" i="4"/>
  <c r="F291" i="4"/>
  <c r="E291" i="4"/>
  <c r="D291" i="4"/>
  <c r="C291" i="4"/>
  <c r="E290" i="4"/>
  <c r="C289" i="4"/>
  <c r="C290" i="4"/>
  <c r="I286" i="4"/>
  <c r="H286" i="4"/>
  <c r="G286" i="4"/>
  <c r="F286" i="4"/>
  <c r="D286" i="4"/>
  <c r="C284" i="4"/>
  <c r="I281" i="4"/>
  <c r="H281" i="4"/>
  <c r="G281" i="4"/>
  <c r="F281" i="4"/>
  <c r="E281" i="4"/>
  <c r="D281" i="4"/>
  <c r="A281" i="4"/>
  <c r="A282" i="4" s="1"/>
  <c r="A283" i="4" s="1"/>
  <c r="A284" i="4" s="1"/>
  <c r="I280" i="4"/>
  <c r="H280" i="4"/>
  <c r="H276" i="4" s="1"/>
  <c r="F23" i="4"/>
  <c r="F19" i="4" s="1"/>
  <c r="D280" i="4"/>
  <c r="I279" i="4"/>
  <c r="H279" i="4"/>
  <c r="D279" i="4"/>
  <c r="I278" i="4"/>
  <c r="I276" i="4" s="1"/>
  <c r="H278" i="4"/>
  <c r="E278" i="4"/>
  <c r="D278" i="4"/>
  <c r="D276" i="4"/>
  <c r="C275" i="4"/>
  <c r="C274" i="4"/>
  <c r="C270" i="4" s="1"/>
  <c r="L273" i="4"/>
  <c r="C273" i="4"/>
  <c r="L271" i="4"/>
  <c r="L270" i="4"/>
  <c r="K270" i="4"/>
  <c r="J270" i="4"/>
  <c r="I270" i="4"/>
  <c r="H270" i="4"/>
  <c r="G270" i="4"/>
  <c r="F270" i="4"/>
  <c r="E270" i="4"/>
  <c r="D270" i="4"/>
  <c r="C269" i="4"/>
  <c r="L268" i="4"/>
  <c r="C268" i="4"/>
  <c r="C265" i="4" s="1"/>
  <c r="C267" i="4"/>
  <c r="L266" i="4"/>
  <c r="I265" i="4"/>
  <c r="H265" i="4"/>
  <c r="G265" i="4"/>
  <c r="E265" i="4"/>
  <c r="D265" i="4"/>
  <c r="C264" i="4"/>
  <c r="C263" i="4"/>
  <c r="L262" i="4"/>
  <c r="C262" i="4"/>
  <c r="C259" i="4" s="1"/>
  <c r="I259" i="4"/>
  <c r="H259" i="4"/>
  <c r="G259" i="4"/>
  <c r="F259" i="4"/>
  <c r="E259" i="4"/>
  <c r="D259" i="4"/>
  <c r="C258" i="4"/>
  <c r="L257" i="4"/>
  <c r="C257" i="4"/>
  <c r="C256" i="4"/>
  <c r="I253" i="4"/>
  <c r="H253" i="4"/>
  <c r="G253" i="4"/>
  <c r="F253" i="4"/>
  <c r="E253" i="4"/>
  <c r="D253" i="4"/>
  <c r="C253" i="4"/>
  <c r="I252" i="4"/>
  <c r="C252" i="4"/>
  <c r="C251" i="4"/>
  <c r="C250" i="4"/>
  <c r="C247" i="4" s="1"/>
  <c r="I247" i="4"/>
  <c r="H247" i="4"/>
  <c r="G247" i="4"/>
  <c r="F247" i="4"/>
  <c r="E247" i="4"/>
  <c r="D247" i="4"/>
  <c r="I246" i="4"/>
  <c r="C246" i="4" s="1"/>
  <c r="C241" i="4" s="1"/>
  <c r="C245" i="4"/>
  <c r="C244" i="4"/>
  <c r="I241" i="4"/>
  <c r="H241" i="4"/>
  <c r="G241" i="4"/>
  <c r="F241" i="4"/>
  <c r="E241" i="4"/>
  <c r="D241" i="4"/>
  <c r="C240" i="4"/>
  <c r="C239" i="4"/>
  <c r="C238" i="4"/>
  <c r="I235" i="4"/>
  <c r="H235" i="4"/>
  <c r="G235" i="4"/>
  <c r="F235" i="4"/>
  <c r="E235" i="4"/>
  <c r="D235" i="4"/>
  <c r="C234" i="4"/>
  <c r="C233" i="4"/>
  <c r="C232" i="4"/>
  <c r="I229" i="4"/>
  <c r="G229" i="4"/>
  <c r="F229" i="4"/>
  <c r="E229" i="4"/>
  <c r="D229" i="4"/>
  <c r="C228" i="4"/>
  <c r="C227" i="4"/>
  <c r="C226" i="4"/>
  <c r="I223" i="4"/>
  <c r="H223" i="4"/>
  <c r="G223" i="4"/>
  <c r="F223" i="4"/>
  <c r="E223" i="4"/>
  <c r="D223" i="4"/>
  <c r="C222" i="4"/>
  <c r="C221" i="4"/>
  <c r="C220" i="4"/>
  <c r="I217" i="4"/>
  <c r="G217" i="4"/>
  <c r="F217" i="4"/>
  <c r="E217" i="4"/>
  <c r="D217" i="4"/>
  <c r="C216" i="4"/>
  <c r="C215" i="4"/>
  <c r="C214" i="4"/>
  <c r="I211" i="4"/>
  <c r="H211" i="4"/>
  <c r="G211" i="4"/>
  <c r="F211" i="4"/>
  <c r="E211" i="4"/>
  <c r="D211" i="4"/>
  <c r="C210" i="4"/>
  <c r="C209" i="4"/>
  <c r="C208" i="4"/>
  <c r="C205" i="4" s="1"/>
  <c r="I205" i="4"/>
  <c r="H205" i="4"/>
  <c r="G205" i="4"/>
  <c r="F205" i="4"/>
  <c r="E205" i="4"/>
  <c r="D205" i="4"/>
  <c r="C204" i="4"/>
  <c r="C203" i="4"/>
  <c r="C202" i="4"/>
  <c r="C199" i="4" s="1"/>
  <c r="I199" i="4"/>
  <c r="H199" i="4"/>
  <c r="G199" i="4"/>
  <c r="F199" i="4"/>
  <c r="E199" i="4"/>
  <c r="D199" i="4"/>
  <c r="C198" i="4"/>
  <c r="C197" i="4"/>
  <c r="C196" i="4"/>
  <c r="C193" i="4" s="1"/>
  <c r="I193" i="4"/>
  <c r="H193" i="4"/>
  <c r="G193" i="4"/>
  <c r="F193" i="4"/>
  <c r="E193" i="4"/>
  <c r="D193" i="4"/>
  <c r="C192" i="4"/>
  <c r="C187" i="4" s="1"/>
  <c r="C191" i="4"/>
  <c r="C190" i="4"/>
  <c r="I187" i="4"/>
  <c r="H187" i="4"/>
  <c r="G187" i="4"/>
  <c r="F187" i="4"/>
  <c r="E187" i="4"/>
  <c r="D187" i="4"/>
  <c r="C185" i="4"/>
  <c r="C184" i="4"/>
  <c r="C183" i="4"/>
  <c r="C181" i="4" s="1"/>
  <c r="I181" i="4"/>
  <c r="H181" i="4"/>
  <c r="G181" i="4"/>
  <c r="F181" i="4"/>
  <c r="E181" i="4"/>
  <c r="D181" i="4"/>
  <c r="C180" i="4"/>
  <c r="C175" i="4" s="1"/>
  <c r="C179" i="4"/>
  <c r="C178" i="4"/>
  <c r="I175" i="4"/>
  <c r="H175" i="4"/>
  <c r="G175" i="4"/>
  <c r="F175" i="4"/>
  <c r="E175" i="4"/>
  <c r="D175" i="4"/>
  <c r="C174" i="4"/>
  <c r="C173" i="4"/>
  <c r="C172" i="4"/>
  <c r="C169" i="4" s="1"/>
  <c r="I169" i="4"/>
  <c r="H169" i="4"/>
  <c r="G169" i="4"/>
  <c r="E169" i="4"/>
  <c r="D169" i="4"/>
  <c r="C168" i="4"/>
  <c r="C167" i="4"/>
  <c r="C166" i="4"/>
  <c r="I163" i="4"/>
  <c r="H163" i="4"/>
  <c r="G163" i="4"/>
  <c r="F163" i="4"/>
  <c r="E163" i="4"/>
  <c r="D163" i="4"/>
  <c r="C163" i="4"/>
  <c r="C162" i="4"/>
  <c r="C161" i="4"/>
  <c r="C160" i="4"/>
  <c r="I157" i="4"/>
  <c r="H157" i="4"/>
  <c r="G157" i="4"/>
  <c r="F157" i="4"/>
  <c r="E157" i="4"/>
  <c r="D157" i="4"/>
  <c r="C157" i="4"/>
  <c r="C156" i="4"/>
  <c r="C155" i="4"/>
  <c r="C154" i="4"/>
  <c r="I151" i="4"/>
  <c r="H151" i="4"/>
  <c r="G151" i="4"/>
  <c r="F151" i="4"/>
  <c r="E151" i="4"/>
  <c r="D151" i="4"/>
  <c r="C151" i="4"/>
  <c r="C150" i="4"/>
  <c r="C149" i="4"/>
  <c r="C148" i="4"/>
  <c r="I145" i="4"/>
  <c r="H145" i="4"/>
  <c r="G145" i="4"/>
  <c r="F145" i="4"/>
  <c r="E145" i="4"/>
  <c r="D145" i="4"/>
  <c r="C145" i="4"/>
  <c r="C144" i="4"/>
  <c r="C143" i="4"/>
  <c r="C142" i="4"/>
  <c r="C139" i="4" s="1"/>
  <c r="I139" i="4"/>
  <c r="H139" i="4"/>
  <c r="G139" i="4"/>
  <c r="E139" i="4"/>
  <c r="D139" i="4"/>
  <c r="C138" i="4"/>
  <c r="C137" i="4"/>
  <c r="C136" i="4"/>
  <c r="I133" i="4"/>
  <c r="H133" i="4"/>
  <c r="G133" i="4"/>
  <c r="F133" i="4"/>
  <c r="D133" i="4"/>
  <c r="C133" i="4"/>
  <c r="C132" i="4"/>
  <c r="C131" i="4"/>
  <c r="C130" i="4"/>
  <c r="I127" i="4"/>
  <c r="H127" i="4"/>
  <c r="G127" i="4"/>
  <c r="F127" i="4"/>
  <c r="E127" i="4"/>
  <c r="D127" i="4"/>
  <c r="C127" i="4"/>
  <c r="I126" i="4"/>
  <c r="C126" i="4"/>
  <c r="C125" i="4"/>
  <c r="C124" i="4"/>
  <c r="I121" i="4"/>
  <c r="H121" i="4"/>
  <c r="G121" i="4"/>
  <c r="F121" i="4"/>
  <c r="E121" i="4"/>
  <c r="D121" i="4"/>
  <c r="C121" i="4"/>
  <c r="C120" i="4"/>
  <c r="C119" i="4"/>
  <c r="C118" i="4"/>
  <c r="I115" i="4"/>
  <c r="G115" i="4"/>
  <c r="F115" i="4"/>
  <c r="E115" i="4"/>
  <c r="D115" i="4"/>
  <c r="C114" i="4"/>
  <c r="C109" i="4" s="1"/>
  <c r="C113" i="4"/>
  <c r="C112" i="4"/>
  <c r="I109" i="4"/>
  <c r="H109" i="4"/>
  <c r="G109" i="4"/>
  <c r="F109" i="4"/>
  <c r="E109" i="4"/>
  <c r="D109" i="4"/>
  <c r="C108" i="4"/>
  <c r="C107" i="4"/>
  <c r="C106" i="4"/>
  <c r="C103" i="4" s="1"/>
  <c r="I103" i="4"/>
  <c r="H103" i="4"/>
  <c r="F103" i="4"/>
  <c r="E103" i="4"/>
  <c r="D103" i="4"/>
  <c r="C102" i="4"/>
  <c r="C101" i="4"/>
  <c r="C100" i="4"/>
  <c r="I97" i="4"/>
  <c r="H97" i="4"/>
  <c r="G97" i="4"/>
  <c r="F97" i="4"/>
  <c r="E97" i="4"/>
  <c r="D97" i="4"/>
  <c r="C97" i="4"/>
  <c r="C96" i="4"/>
  <c r="C94" i="4"/>
  <c r="I91" i="4"/>
  <c r="H91" i="4"/>
  <c r="G91" i="4"/>
  <c r="F91" i="4"/>
  <c r="E91" i="4"/>
  <c r="C90" i="4"/>
  <c r="L89" i="4"/>
  <c r="C89" i="4"/>
  <c r="C88" i="4"/>
  <c r="C87" i="4"/>
  <c r="C86" i="4"/>
  <c r="I85" i="4"/>
  <c r="H85" i="4"/>
  <c r="G85" i="4"/>
  <c r="F85" i="4"/>
  <c r="E85" i="4"/>
  <c r="D85" i="4"/>
  <c r="C85" i="4"/>
  <c r="C84" i="4"/>
  <c r="D83" i="4"/>
  <c r="C83" i="4"/>
  <c r="C82" i="4"/>
  <c r="C81" i="4"/>
  <c r="C80" i="4"/>
  <c r="C79" i="4"/>
  <c r="C78" i="4"/>
  <c r="C77" i="4"/>
  <c r="D76" i="4"/>
  <c r="C76" i="4"/>
  <c r="L75" i="4"/>
  <c r="D75" i="4"/>
  <c r="C75" i="4" s="1"/>
  <c r="D74" i="4"/>
  <c r="C74" i="4"/>
  <c r="C73" i="4"/>
  <c r="C72" i="4"/>
  <c r="L71" i="4"/>
  <c r="I71" i="4"/>
  <c r="H71" i="4"/>
  <c r="G71" i="4"/>
  <c r="F71" i="4"/>
  <c r="D71" i="4"/>
  <c r="C71" i="4" s="1"/>
  <c r="C70" i="4"/>
  <c r="C69" i="4"/>
  <c r="L68" i="4"/>
  <c r="C68" i="4"/>
  <c r="L67" i="4"/>
  <c r="C67" i="4"/>
  <c r="L66" i="4"/>
  <c r="L63" i="4" s="1"/>
  <c r="C66" i="4"/>
  <c r="I65" i="4"/>
  <c r="H65" i="4"/>
  <c r="G65" i="4"/>
  <c r="F65" i="4"/>
  <c r="E65" i="4"/>
  <c r="C65" i="4" s="1"/>
  <c r="C64" i="4"/>
  <c r="C63" i="4"/>
  <c r="C62" i="4"/>
  <c r="C61" i="4"/>
  <c r="C60" i="4"/>
  <c r="I59" i="4"/>
  <c r="H59" i="4"/>
  <c r="G59" i="4"/>
  <c r="F59" i="4"/>
  <c r="E59" i="4"/>
  <c r="D59" i="4"/>
  <c r="C59" i="4" s="1"/>
  <c r="C58" i="4"/>
  <c r="L57" i="4"/>
  <c r="C57" i="4"/>
  <c r="C56" i="4"/>
  <c r="C55" i="4"/>
  <c r="C54" i="4"/>
  <c r="I53" i="4"/>
  <c r="H53" i="4"/>
  <c r="G53" i="4"/>
  <c r="F53" i="4"/>
  <c r="C53" i="4"/>
  <c r="C52" i="4"/>
  <c r="L51" i="4"/>
  <c r="C51" i="4"/>
  <c r="C50" i="4"/>
  <c r="C49" i="4"/>
  <c r="C48" i="4"/>
  <c r="I47" i="4"/>
  <c r="H47" i="4"/>
  <c r="G47" i="4"/>
  <c r="F47" i="4"/>
  <c r="D47" i="4"/>
  <c r="C47" i="4"/>
  <c r="C46" i="4"/>
  <c r="C45" i="4"/>
  <c r="C44" i="4"/>
  <c r="C43" i="4"/>
  <c r="C42" i="4"/>
  <c r="J41" i="4"/>
  <c r="I41" i="4"/>
  <c r="H41" i="4"/>
  <c r="G41" i="4"/>
  <c r="F41" i="4"/>
  <c r="E41" i="4"/>
  <c r="C41" i="4"/>
  <c r="C40" i="4"/>
  <c r="L39" i="4"/>
  <c r="C39" i="4"/>
  <c r="C38" i="4"/>
  <c r="J37" i="4"/>
  <c r="J35" i="4" s="1"/>
  <c r="I37" i="4"/>
  <c r="C36" i="4"/>
  <c r="I35" i="4"/>
  <c r="D35" i="4"/>
  <c r="C34" i="4"/>
  <c r="L33" i="4"/>
  <c r="C33" i="4"/>
  <c r="C32" i="4"/>
  <c r="C31" i="4"/>
  <c r="J30" i="4"/>
  <c r="I29" i="4"/>
  <c r="H37" i="4" s="1"/>
  <c r="H35" i="4" s="1"/>
  <c r="H29" i="4"/>
  <c r="G37" i="4" s="1"/>
  <c r="G35" i="4" s="1"/>
  <c r="G29" i="4"/>
  <c r="F37" i="4" s="1"/>
  <c r="F29" i="4"/>
  <c r="D29" i="4"/>
  <c r="I28" i="4"/>
  <c r="G28" i="4"/>
  <c r="F28" i="4"/>
  <c r="D28" i="4"/>
  <c r="L27" i="4"/>
  <c r="J27" i="4"/>
  <c r="I27" i="4"/>
  <c r="I24" i="4" s="1"/>
  <c r="H27" i="4"/>
  <c r="H22" i="4" s="1"/>
  <c r="G27" i="4"/>
  <c r="D27" i="4"/>
  <c r="I26" i="4"/>
  <c r="G26" i="4"/>
  <c r="G21" i="4" s="1"/>
  <c r="F26" i="4"/>
  <c r="E26" i="4"/>
  <c r="D26" i="4"/>
  <c r="D24" i="4"/>
  <c r="I23" i="4"/>
  <c r="I19" i="4" s="1"/>
  <c r="G23" i="4"/>
  <c r="G19" i="4" s="1"/>
  <c r="D23" i="4"/>
  <c r="J22" i="4"/>
  <c r="I30" i="4" s="1"/>
  <c r="I22" i="4"/>
  <c r="H30" i="4" s="1"/>
  <c r="D22" i="4"/>
  <c r="L21" i="4"/>
  <c r="I21" i="4"/>
  <c r="I20" i="4" s="1"/>
  <c r="F21" i="4"/>
  <c r="F17" i="4" s="1"/>
  <c r="D21" i="4"/>
  <c r="L20" i="4"/>
  <c r="L15" i="4" s="1"/>
  <c r="D20" i="4"/>
  <c r="L19" i="4"/>
  <c r="L14" i="4" s="1"/>
  <c r="M14" i="4" s="1"/>
  <c r="D19" i="4"/>
  <c r="L18" i="4"/>
  <c r="L16" i="4" s="1"/>
  <c r="D18" i="4"/>
  <c r="I17" i="4"/>
  <c r="H17" i="4"/>
  <c r="N16" i="4"/>
  <c r="F27" i="4" l="1"/>
  <c r="F24" i="4" s="1"/>
  <c r="C281" i="4"/>
  <c r="C278" i="4"/>
  <c r="G22" i="4"/>
  <c r="G18" i="4" s="1"/>
  <c r="C355" i="4"/>
  <c r="C353" i="4" s="1"/>
  <c r="I361" i="4"/>
  <c r="G276" i="4"/>
  <c r="C115" i="4"/>
  <c r="C211" i="4"/>
  <c r="C217" i="4"/>
  <c r="C223" i="4"/>
  <c r="C229" i="4"/>
  <c r="C235" i="4"/>
  <c r="G30" i="4"/>
  <c r="H18" i="4"/>
  <c r="F276" i="4"/>
  <c r="C280" i="4"/>
  <c r="C328" i="4"/>
  <c r="C326" i="4" s="1"/>
  <c r="E27" i="4"/>
  <c r="C91" i="4"/>
  <c r="E286" i="4"/>
  <c r="C288" i="4" s="1"/>
  <c r="C286" i="4" s="1"/>
  <c r="C364" i="4"/>
  <c r="C361" i="4"/>
  <c r="C359" i="4"/>
  <c r="C357" i="4" s="1"/>
  <c r="O16" i="4"/>
  <c r="Q16" i="4" s="1"/>
  <c r="M16" i="4"/>
  <c r="G17" i="4"/>
  <c r="E37" i="4"/>
  <c r="D37" i="4" s="1"/>
  <c r="C37" i="4" s="1"/>
  <c r="F35" i="4"/>
  <c r="C35" i="4" s="1"/>
  <c r="L13" i="4"/>
  <c r="C26" i="4"/>
  <c r="E29" i="4"/>
  <c r="C29" i="4" s="1"/>
  <c r="H115" i="4"/>
  <c r="H229" i="4"/>
  <c r="H28" i="4" s="1"/>
  <c r="D17" i="4"/>
  <c r="I18" i="4"/>
  <c r="I16" i="4" s="1"/>
  <c r="E21" i="4"/>
  <c r="G24" i="4"/>
  <c r="E28" i="4"/>
  <c r="E23" i="4" s="1"/>
  <c r="D361" i="4"/>
  <c r="H217" i="4"/>
  <c r="E290" i="2"/>
  <c r="E288" i="2"/>
  <c r="E299" i="2"/>
  <c r="E289" i="2" s="1"/>
  <c r="D296" i="2"/>
  <c r="F296" i="2"/>
  <c r="G296" i="2"/>
  <c r="H296" i="2"/>
  <c r="I296" i="2"/>
  <c r="C296" i="2"/>
  <c r="D291" i="2"/>
  <c r="E291" i="2"/>
  <c r="F291" i="2"/>
  <c r="G291" i="2"/>
  <c r="H291" i="2"/>
  <c r="I291" i="2"/>
  <c r="C291" i="2"/>
  <c r="F22" i="4" l="1"/>
  <c r="F18" i="4" s="1"/>
  <c r="F16" i="4" s="1"/>
  <c r="C27" i="4"/>
  <c r="G16" i="4"/>
  <c r="G20" i="4"/>
  <c r="F30" i="4"/>
  <c r="E30" i="4" s="1"/>
  <c r="D30" i="4" s="1"/>
  <c r="C30" i="4" s="1"/>
  <c r="E22" i="4"/>
  <c r="C279" i="4"/>
  <c r="C276" i="4" s="1"/>
  <c r="E276" i="4"/>
  <c r="E17" i="4"/>
  <c r="C17" i="4" s="1"/>
  <c r="C28" i="4"/>
  <c r="E19" i="4"/>
  <c r="D16" i="4"/>
  <c r="E24" i="4"/>
  <c r="C21" i="4"/>
  <c r="H23" i="4"/>
  <c r="C23" i="4" s="1"/>
  <c r="H24" i="4"/>
  <c r="E296" i="2"/>
  <c r="F346" i="2"/>
  <c r="C24" i="4" l="1"/>
  <c r="C22" i="4"/>
  <c r="C20" i="4" s="1"/>
  <c r="F20" i="4"/>
  <c r="E20" i="4"/>
  <c r="E18" i="4"/>
  <c r="C18" i="4" s="1"/>
  <c r="H20" i="4"/>
  <c r="H19" i="4"/>
  <c r="H16" i="4" s="1"/>
  <c r="J41" i="2"/>
  <c r="J37" i="2"/>
  <c r="J35" i="2" s="1"/>
  <c r="J30" i="2"/>
  <c r="F369" i="2"/>
  <c r="F370" i="2"/>
  <c r="C19" i="4" l="1"/>
  <c r="C16" i="4" s="1"/>
  <c r="E16" i="4"/>
  <c r="I37" i="2"/>
  <c r="E96" i="2"/>
  <c r="E70" i="2"/>
  <c r="E34" i="2"/>
  <c r="F359" i="2"/>
  <c r="E364" i="2"/>
  <c r="E355" i="2" s="1"/>
  <c r="E359" i="2" l="1"/>
  <c r="F279" i="2"/>
  <c r="F371" i="2"/>
  <c r="F368" i="2"/>
  <c r="F133" i="2"/>
  <c r="G366" i="2" l="1"/>
  <c r="H366" i="2"/>
  <c r="I366" i="2"/>
  <c r="F366" i="2"/>
  <c r="L71" i="2" l="1"/>
  <c r="D83" i="2"/>
  <c r="D75" i="2" s="1"/>
  <c r="D27" i="2" s="1"/>
  <c r="D278" i="2"/>
  <c r="L75" i="2"/>
  <c r="L266" i="2"/>
  <c r="L358" i="2"/>
  <c r="L270" i="2"/>
  <c r="L273" i="2"/>
  <c r="L262" i="2"/>
  <c r="L257" i="2"/>
  <c r="L89" i="2"/>
  <c r="L51" i="2"/>
  <c r="L39" i="2"/>
  <c r="L27" i="2"/>
  <c r="L68" i="2"/>
  <c r="L20" i="2" s="1"/>
  <c r="L15" i="2" s="1"/>
  <c r="L66" i="2"/>
  <c r="L18" i="2" s="1"/>
  <c r="D74" i="2"/>
  <c r="L349" i="2"/>
  <c r="L328" i="2"/>
  <c r="D336" i="2"/>
  <c r="L21" i="2"/>
  <c r="L33" i="2"/>
  <c r="L57" i="2"/>
  <c r="L332" i="2"/>
  <c r="L338" i="2"/>
  <c r="L271" i="2" s="1"/>
  <c r="L340" i="2"/>
  <c r="L345" i="2"/>
  <c r="L356" i="2"/>
  <c r="L353" i="2" s="1"/>
  <c r="L336" i="2" l="1"/>
  <c r="N16" i="2" s="1"/>
  <c r="L67" i="2"/>
  <c r="L19" i="2" s="1"/>
  <c r="L14" i="2" s="1"/>
  <c r="L13" i="2"/>
  <c r="L323" i="2"/>
  <c r="L268" i="2"/>
  <c r="F27" i="2"/>
  <c r="F22" i="2" s="1"/>
  <c r="G27" i="2"/>
  <c r="H27" i="2"/>
  <c r="I27" i="2"/>
  <c r="J27" i="2"/>
  <c r="E27" i="2"/>
  <c r="D270" i="2"/>
  <c r="E270" i="2"/>
  <c r="F270" i="2"/>
  <c r="G270" i="2"/>
  <c r="H270" i="2"/>
  <c r="I270" i="2"/>
  <c r="J270" i="2"/>
  <c r="K270" i="2"/>
  <c r="C275" i="2"/>
  <c r="C274" i="2"/>
  <c r="C273" i="2"/>
  <c r="J22" i="2" l="1"/>
  <c r="I30" i="2" s="1"/>
  <c r="L63" i="2"/>
  <c r="C270" i="2"/>
  <c r="L16" i="2"/>
  <c r="M16" i="2" s="1"/>
  <c r="E29" i="2"/>
  <c r="O16" i="2" l="1"/>
  <c r="Q16" i="2" s="1"/>
  <c r="E278" i="2"/>
  <c r="F278" i="2"/>
  <c r="G278" i="2"/>
  <c r="H278" i="2"/>
  <c r="I278" i="2"/>
  <c r="E279" i="2"/>
  <c r="E22" i="2" s="1"/>
  <c r="G279" i="2"/>
  <c r="G22" i="2" s="1"/>
  <c r="H279" i="2"/>
  <c r="H22" i="2" s="1"/>
  <c r="I279" i="2"/>
  <c r="I22" i="2" s="1"/>
  <c r="F29" i="2"/>
  <c r="G29" i="2"/>
  <c r="F301" i="2"/>
  <c r="E41" i="2" l="1"/>
  <c r="C32" i="2"/>
  <c r="C33" i="2"/>
  <c r="C34" i="2"/>
  <c r="C39" i="2"/>
  <c r="C40" i="2"/>
  <c r="C43" i="2"/>
  <c r="C44" i="2"/>
  <c r="C45" i="2"/>
  <c r="C46" i="2"/>
  <c r="C49" i="2"/>
  <c r="C50" i="2"/>
  <c r="C51" i="2"/>
  <c r="C52" i="2"/>
  <c r="C55" i="2"/>
  <c r="C56" i="2"/>
  <c r="C57" i="2"/>
  <c r="C58" i="2"/>
  <c r="C61" i="2"/>
  <c r="C62" i="2"/>
  <c r="C63" i="2"/>
  <c r="C64" i="2"/>
  <c r="C67" i="2"/>
  <c r="C68" i="2"/>
  <c r="C69" i="2"/>
  <c r="C70" i="2"/>
  <c r="C73" i="2"/>
  <c r="C74" i="2"/>
  <c r="C78" i="2"/>
  <c r="C79" i="2"/>
  <c r="C80" i="2"/>
  <c r="C81" i="2"/>
  <c r="C82" i="2"/>
  <c r="C83" i="2"/>
  <c r="C84" i="2"/>
  <c r="C87" i="2"/>
  <c r="C88" i="2"/>
  <c r="C89" i="2"/>
  <c r="C90" i="2"/>
  <c r="C94" i="2"/>
  <c r="C95" i="2"/>
  <c r="C96" i="2"/>
  <c r="E91" i="2"/>
  <c r="E65" i="2"/>
  <c r="G301" i="2" l="1"/>
  <c r="H301" i="2"/>
  <c r="I301" i="2"/>
  <c r="E139" i="2" l="1"/>
  <c r="C284" i="2" l="1"/>
  <c r="C285" i="2"/>
  <c r="C283" i="2"/>
  <c r="C346" i="2"/>
  <c r="C347" i="2"/>
  <c r="C345" i="2"/>
  <c r="E344" i="2"/>
  <c r="F344" i="2"/>
  <c r="G344" i="2"/>
  <c r="H344" i="2"/>
  <c r="I344" i="2"/>
  <c r="D344" i="2"/>
  <c r="C107" i="2"/>
  <c r="C108" i="2"/>
  <c r="C106" i="2"/>
  <c r="C101" i="2"/>
  <c r="C102" i="2"/>
  <c r="C100" i="2"/>
  <c r="D47" i="2"/>
  <c r="D35" i="2"/>
  <c r="E59" i="2"/>
  <c r="F59" i="2"/>
  <c r="G59" i="2"/>
  <c r="H59" i="2"/>
  <c r="I59" i="2"/>
  <c r="D59" i="2"/>
  <c r="C60" i="2" s="1"/>
  <c r="C59" i="2" l="1"/>
  <c r="C344" i="2"/>
  <c r="C103" i="2"/>
  <c r="C97" i="2"/>
  <c r="E103" i="2" l="1"/>
  <c r="E353" i="2"/>
  <c r="C264" i="2"/>
  <c r="C263" i="2"/>
  <c r="C262" i="2"/>
  <c r="I259" i="2"/>
  <c r="H259" i="2"/>
  <c r="G259" i="2"/>
  <c r="F259" i="2"/>
  <c r="E259" i="2"/>
  <c r="D259" i="2"/>
  <c r="C259" i="2" l="1"/>
  <c r="C268" i="2" l="1"/>
  <c r="C269" i="2"/>
  <c r="C267" i="2"/>
  <c r="I265" i="2"/>
  <c r="H265" i="2"/>
  <c r="G265" i="2"/>
  <c r="F265" i="2"/>
  <c r="E265" i="2"/>
  <c r="D265" i="2"/>
  <c r="E363" i="2"/>
  <c r="F363" i="2"/>
  <c r="G363" i="2"/>
  <c r="H363" i="2"/>
  <c r="I363" i="2"/>
  <c r="G364" i="2"/>
  <c r="H364" i="2"/>
  <c r="I364" i="2"/>
  <c r="E365" i="2"/>
  <c r="F365" i="2"/>
  <c r="G365" i="2"/>
  <c r="H365" i="2"/>
  <c r="I365" i="2"/>
  <c r="D364" i="2"/>
  <c r="D365" i="2"/>
  <c r="D363" i="2"/>
  <c r="D280" i="2"/>
  <c r="F280" i="2"/>
  <c r="G280" i="2"/>
  <c r="H280" i="2"/>
  <c r="I280" i="2"/>
  <c r="I340" i="2"/>
  <c r="H340" i="2"/>
  <c r="G340" i="2"/>
  <c r="F340" i="2"/>
  <c r="E340" i="2"/>
  <c r="D340" i="2"/>
  <c r="D279" i="2"/>
  <c r="D22" i="2" s="1"/>
  <c r="M14" i="2" s="1"/>
  <c r="E336" i="2"/>
  <c r="F336" i="2"/>
  <c r="G336" i="2"/>
  <c r="H336" i="2"/>
  <c r="I336" i="2"/>
  <c r="C265" i="2" l="1"/>
  <c r="C363" i="2" l="1"/>
  <c r="I361" i="2"/>
  <c r="H361" i="2"/>
  <c r="G361" i="2"/>
  <c r="E361" i="2"/>
  <c r="D361" i="2"/>
  <c r="C360" i="2"/>
  <c r="I357" i="2"/>
  <c r="H357" i="2"/>
  <c r="G357" i="2"/>
  <c r="E357" i="2"/>
  <c r="D357" i="2"/>
  <c r="C356" i="2"/>
  <c r="I353" i="2"/>
  <c r="H353" i="2"/>
  <c r="G353" i="2"/>
  <c r="D353" i="2"/>
  <c r="C352" i="2"/>
  <c r="C351" i="2"/>
  <c r="C350" i="2"/>
  <c r="I348" i="2"/>
  <c r="H348" i="2"/>
  <c r="G348" i="2"/>
  <c r="F348" i="2"/>
  <c r="E348" i="2"/>
  <c r="D348" i="2"/>
  <c r="C335" i="2"/>
  <c r="I331" i="2"/>
  <c r="H331" i="2"/>
  <c r="G331" i="2"/>
  <c r="F331" i="2"/>
  <c r="C334" i="2" s="1"/>
  <c r="E331" i="2"/>
  <c r="D331" i="2"/>
  <c r="C330" i="2"/>
  <c r="I326" i="2"/>
  <c r="H326" i="2"/>
  <c r="G326" i="2"/>
  <c r="F326" i="2"/>
  <c r="C329" i="2" s="1"/>
  <c r="E326" i="2"/>
  <c r="D326" i="2"/>
  <c r="C325" i="2"/>
  <c r="I321" i="2"/>
  <c r="H321" i="2"/>
  <c r="G321" i="2"/>
  <c r="F321" i="2"/>
  <c r="C324" i="2" s="1"/>
  <c r="E321" i="2"/>
  <c r="D321" i="2"/>
  <c r="C320" i="2"/>
  <c r="I316" i="2"/>
  <c r="H316" i="2"/>
  <c r="G316" i="2"/>
  <c r="F316" i="2"/>
  <c r="C319" i="2" s="1"/>
  <c r="E316" i="2"/>
  <c r="D316" i="2"/>
  <c r="C315" i="2"/>
  <c r="I311" i="2"/>
  <c r="H311" i="2"/>
  <c r="G311" i="2"/>
  <c r="F311" i="2"/>
  <c r="C314" i="2" s="1"/>
  <c r="E311" i="2"/>
  <c r="D311" i="2"/>
  <c r="C310" i="2"/>
  <c r="I306" i="2"/>
  <c r="H306" i="2"/>
  <c r="G306" i="2"/>
  <c r="F306" i="2"/>
  <c r="C309" i="2" s="1"/>
  <c r="E306" i="2"/>
  <c r="D306" i="2"/>
  <c r="C305" i="2"/>
  <c r="C304" i="2"/>
  <c r="D301" i="2"/>
  <c r="C290" i="2"/>
  <c r="D286" i="2"/>
  <c r="I286" i="2"/>
  <c r="H286" i="2"/>
  <c r="G286" i="2"/>
  <c r="F286" i="2"/>
  <c r="C289" i="2" s="1"/>
  <c r="E286" i="2"/>
  <c r="I281" i="2"/>
  <c r="H281" i="2"/>
  <c r="G281" i="2"/>
  <c r="F281" i="2"/>
  <c r="E281" i="2"/>
  <c r="D281" i="2"/>
  <c r="A281" i="2"/>
  <c r="A282" i="2" s="1"/>
  <c r="A283" i="2" s="1"/>
  <c r="A284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F253" i="2"/>
  <c r="C257" i="2"/>
  <c r="C256" i="2"/>
  <c r="I253" i="2"/>
  <c r="H253" i="2"/>
  <c r="G253" i="2"/>
  <c r="E253" i="2"/>
  <c r="D253" i="2"/>
  <c r="I252" i="2"/>
  <c r="C252" i="2" s="1"/>
  <c r="C251" i="2"/>
  <c r="C250" i="2"/>
  <c r="H247" i="2"/>
  <c r="G247" i="2"/>
  <c r="F247" i="2"/>
  <c r="E247" i="2"/>
  <c r="D247" i="2"/>
  <c r="I246" i="2"/>
  <c r="C246" i="2" s="1"/>
  <c r="C245" i="2"/>
  <c r="C244" i="2"/>
  <c r="H241" i="2"/>
  <c r="G241" i="2"/>
  <c r="F241" i="2"/>
  <c r="E241" i="2"/>
  <c r="D241" i="2"/>
  <c r="H240" i="2"/>
  <c r="C240" i="2" s="1"/>
  <c r="C239" i="2"/>
  <c r="C238" i="2"/>
  <c r="I235" i="2"/>
  <c r="G235" i="2"/>
  <c r="F235" i="2"/>
  <c r="E235" i="2"/>
  <c r="D235" i="2"/>
  <c r="H234" i="2"/>
  <c r="C234" i="2" s="1"/>
  <c r="C233" i="2"/>
  <c r="C232" i="2"/>
  <c r="I229" i="2"/>
  <c r="G229" i="2"/>
  <c r="F229" i="2"/>
  <c r="E229" i="2"/>
  <c r="E28" i="2" s="1"/>
  <c r="E23" i="2" s="1"/>
  <c r="E19" i="2" s="1"/>
  <c r="D229" i="2"/>
  <c r="H228" i="2"/>
  <c r="C227" i="2"/>
  <c r="C226" i="2"/>
  <c r="I223" i="2"/>
  <c r="G223" i="2"/>
  <c r="F223" i="2"/>
  <c r="E223" i="2"/>
  <c r="D223" i="2"/>
  <c r="H222" i="2"/>
  <c r="C222" i="2" s="1"/>
  <c r="C221" i="2"/>
  <c r="C220" i="2"/>
  <c r="I217" i="2"/>
  <c r="G217" i="2"/>
  <c r="F217" i="2"/>
  <c r="E217" i="2"/>
  <c r="D217" i="2"/>
  <c r="H216" i="2"/>
  <c r="C216" i="2" s="1"/>
  <c r="C215" i="2"/>
  <c r="C214" i="2"/>
  <c r="I211" i="2"/>
  <c r="G211" i="2"/>
  <c r="F211" i="2"/>
  <c r="E211" i="2"/>
  <c r="D211" i="2"/>
  <c r="F205" i="2"/>
  <c r="C209" i="2"/>
  <c r="C208" i="2"/>
  <c r="I205" i="2"/>
  <c r="H205" i="2"/>
  <c r="G205" i="2"/>
  <c r="E205" i="2"/>
  <c r="D205" i="2"/>
  <c r="C204" i="2"/>
  <c r="C203" i="2"/>
  <c r="C202" i="2"/>
  <c r="I199" i="2"/>
  <c r="H199" i="2"/>
  <c r="F199" i="2"/>
  <c r="E199" i="2"/>
  <c r="D199" i="2"/>
  <c r="C198" i="2"/>
  <c r="C197" i="2"/>
  <c r="C196" i="2"/>
  <c r="I193" i="2"/>
  <c r="H193" i="2"/>
  <c r="F193" i="2"/>
  <c r="E193" i="2"/>
  <c r="D193" i="2"/>
  <c r="C192" i="2"/>
  <c r="C191" i="2"/>
  <c r="C190" i="2"/>
  <c r="I187" i="2"/>
  <c r="H187" i="2"/>
  <c r="F187" i="2"/>
  <c r="E187" i="2"/>
  <c r="D187" i="2"/>
  <c r="G181" i="2"/>
  <c r="C185" i="2"/>
  <c r="C184" i="2"/>
  <c r="C183" i="2"/>
  <c r="I181" i="2"/>
  <c r="H181" i="2"/>
  <c r="F181" i="2"/>
  <c r="E181" i="2"/>
  <c r="D181" i="2"/>
  <c r="C180" i="2"/>
  <c r="C179" i="2"/>
  <c r="C178" i="2"/>
  <c r="I175" i="2"/>
  <c r="H175" i="2"/>
  <c r="F175" i="2"/>
  <c r="E175" i="2"/>
  <c r="D175" i="2"/>
  <c r="C174" i="2"/>
  <c r="C173" i="2"/>
  <c r="C172" i="2"/>
  <c r="I169" i="2"/>
  <c r="H169" i="2"/>
  <c r="G169" i="2"/>
  <c r="D169" i="2"/>
  <c r="C168" i="2"/>
  <c r="C167" i="2"/>
  <c r="C166" i="2"/>
  <c r="I163" i="2"/>
  <c r="H163" i="2"/>
  <c r="G163" i="2"/>
  <c r="E163" i="2"/>
  <c r="D163" i="2"/>
  <c r="F157" i="2"/>
  <c r="C161" i="2"/>
  <c r="C160" i="2"/>
  <c r="I157" i="2"/>
  <c r="H157" i="2"/>
  <c r="G157" i="2"/>
  <c r="E157" i="2"/>
  <c r="D157" i="2"/>
  <c r="C156" i="2"/>
  <c r="C155" i="2"/>
  <c r="C154" i="2"/>
  <c r="I151" i="2"/>
  <c r="H151" i="2"/>
  <c r="G151" i="2"/>
  <c r="F151" i="2"/>
  <c r="D151" i="2"/>
  <c r="C150" i="2"/>
  <c r="C149" i="2"/>
  <c r="C148" i="2"/>
  <c r="I145" i="2"/>
  <c r="H145" i="2"/>
  <c r="G145" i="2"/>
  <c r="E145" i="2"/>
  <c r="D145" i="2"/>
  <c r="C144" i="2"/>
  <c r="C143" i="2"/>
  <c r="C142" i="2"/>
  <c r="I139" i="2"/>
  <c r="H139" i="2"/>
  <c r="G139" i="2"/>
  <c r="D139" i="2"/>
  <c r="C138" i="2"/>
  <c r="C137" i="2"/>
  <c r="C136" i="2"/>
  <c r="I133" i="2"/>
  <c r="H133" i="2"/>
  <c r="G133" i="2"/>
  <c r="D133" i="2"/>
  <c r="C132" i="2"/>
  <c r="C131" i="2"/>
  <c r="C130" i="2"/>
  <c r="I127" i="2"/>
  <c r="H127" i="2"/>
  <c r="G127" i="2"/>
  <c r="F127" i="2"/>
  <c r="D127" i="2"/>
  <c r="I126" i="2"/>
  <c r="C125" i="2"/>
  <c r="C124" i="2"/>
  <c r="H121" i="2"/>
  <c r="G121" i="2"/>
  <c r="F121" i="2"/>
  <c r="E121" i="2"/>
  <c r="D121" i="2"/>
  <c r="H120" i="2"/>
  <c r="C120" i="2" s="1"/>
  <c r="C119" i="2"/>
  <c r="C118" i="2"/>
  <c r="I115" i="2"/>
  <c r="G115" i="2"/>
  <c r="F115" i="2"/>
  <c r="E115" i="2"/>
  <c r="D115" i="2"/>
  <c r="C114" i="2"/>
  <c r="C112" i="2"/>
  <c r="I109" i="2"/>
  <c r="H109" i="2"/>
  <c r="G109" i="2"/>
  <c r="E109" i="2"/>
  <c r="D109" i="2"/>
  <c r="I103" i="2"/>
  <c r="H103" i="2"/>
  <c r="F103" i="2"/>
  <c r="D103" i="2"/>
  <c r="I97" i="2"/>
  <c r="H97" i="2"/>
  <c r="G97" i="2"/>
  <c r="F97" i="2"/>
  <c r="E97" i="2"/>
  <c r="D97" i="2"/>
  <c r="I91" i="2"/>
  <c r="H91" i="2"/>
  <c r="G91" i="2"/>
  <c r="F91" i="2"/>
  <c r="I85" i="2"/>
  <c r="H85" i="2"/>
  <c r="G85" i="2"/>
  <c r="F85" i="2"/>
  <c r="E85" i="2"/>
  <c r="D85" i="2"/>
  <c r="D76" i="2"/>
  <c r="C77" i="2" s="1"/>
  <c r="C75" i="2"/>
  <c r="D26" i="2"/>
  <c r="D21" i="2" s="1"/>
  <c r="I71" i="2"/>
  <c r="H71" i="2"/>
  <c r="G71" i="2"/>
  <c r="F71" i="2"/>
  <c r="I65" i="2"/>
  <c r="H65" i="2"/>
  <c r="G65" i="2"/>
  <c r="F65" i="2"/>
  <c r="C66" i="2" s="1"/>
  <c r="I53" i="2"/>
  <c r="H53" i="2"/>
  <c r="G53" i="2"/>
  <c r="F53" i="2"/>
  <c r="C54" i="2" s="1"/>
  <c r="I47" i="2"/>
  <c r="H47" i="2"/>
  <c r="G47" i="2"/>
  <c r="F47" i="2"/>
  <c r="C48" i="2" s="1"/>
  <c r="I41" i="2"/>
  <c r="H41" i="2"/>
  <c r="G41" i="2"/>
  <c r="F41" i="2"/>
  <c r="C42" i="2" s="1"/>
  <c r="I35" i="2"/>
  <c r="I29" i="2"/>
  <c r="H29" i="2"/>
  <c r="D29" i="2"/>
  <c r="I18" i="2"/>
  <c r="G18" i="2"/>
  <c r="E18" i="2"/>
  <c r="I26" i="2"/>
  <c r="H17" i="2"/>
  <c r="G26" i="2"/>
  <c r="F26" i="2"/>
  <c r="E26" i="2"/>
  <c r="H37" i="2" l="1"/>
  <c r="H35" i="2" s="1"/>
  <c r="C86" i="2"/>
  <c r="E24" i="2"/>
  <c r="C91" i="2"/>
  <c r="C85" i="2"/>
  <c r="C41" i="2"/>
  <c r="C47" i="2"/>
  <c r="C53" i="2"/>
  <c r="C65" i="2"/>
  <c r="D28" i="2"/>
  <c r="D23" i="2" s="1"/>
  <c r="D19" i="2" s="1"/>
  <c r="C76" i="2"/>
  <c r="I21" i="2"/>
  <c r="I17" i="2" s="1"/>
  <c r="G21" i="2"/>
  <c r="G17" i="2" s="1"/>
  <c r="C228" i="2"/>
  <c r="C223" i="2" s="1"/>
  <c r="H18" i="2"/>
  <c r="F21" i="2"/>
  <c r="F17" i="2" s="1"/>
  <c r="E21" i="2"/>
  <c r="E17" i="2" s="1"/>
  <c r="D17" i="2"/>
  <c r="I276" i="2"/>
  <c r="I241" i="2"/>
  <c r="D276" i="2"/>
  <c r="E169" i="2"/>
  <c r="G193" i="2"/>
  <c r="G28" i="2"/>
  <c r="G23" i="2" s="1"/>
  <c r="C162" i="2"/>
  <c r="C157" i="2" s="1"/>
  <c r="C210" i="2"/>
  <c r="C205" i="2" s="1"/>
  <c r="I28" i="2"/>
  <c r="H229" i="2"/>
  <c r="H28" i="2" s="1"/>
  <c r="H23" i="2" s="1"/>
  <c r="F109" i="2"/>
  <c r="I121" i="2"/>
  <c r="E151" i="2"/>
  <c r="C308" i="2"/>
  <c r="C306" i="2" s="1"/>
  <c r="C313" i="2"/>
  <c r="C311" i="2" s="1"/>
  <c r="C318" i="2"/>
  <c r="C316" i="2" s="1"/>
  <c r="C323" i="2"/>
  <c r="C321" i="2" s="1"/>
  <c r="C328" i="2"/>
  <c r="C326" i="2" s="1"/>
  <c r="C333" i="2"/>
  <c r="C331" i="2" s="1"/>
  <c r="E127" i="2"/>
  <c r="G199" i="2"/>
  <c r="H217" i="2"/>
  <c r="C113" i="2"/>
  <c r="C109" i="2" s="1"/>
  <c r="C126" i="2"/>
  <c r="C121" i="2" s="1"/>
  <c r="F145" i="2"/>
  <c r="G175" i="2"/>
  <c r="I247" i="2"/>
  <c r="C258" i="2"/>
  <c r="C253" i="2" s="1"/>
  <c r="C288" i="2"/>
  <c r="C286" i="2" s="1"/>
  <c r="E276" i="2"/>
  <c r="C281" i="2"/>
  <c r="C348" i="2"/>
  <c r="G276" i="2"/>
  <c r="C279" i="2"/>
  <c r="C280" i="2"/>
  <c r="H276" i="2"/>
  <c r="C133" i="2"/>
  <c r="C139" i="2"/>
  <c r="C169" i="2"/>
  <c r="C229" i="2"/>
  <c r="C187" i="2"/>
  <c r="C247" i="2"/>
  <c r="C127" i="2"/>
  <c r="C163" i="2"/>
  <c r="C193" i="2"/>
  <c r="C199" i="2"/>
  <c r="F276" i="2"/>
  <c r="C115" i="2"/>
  <c r="C217" i="2"/>
  <c r="C241" i="2"/>
  <c r="C145" i="2"/>
  <c r="C151" i="2"/>
  <c r="C175" i="2"/>
  <c r="C181" i="2"/>
  <c r="C211" i="2"/>
  <c r="C235" i="2"/>
  <c r="D71" i="2"/>
  <c r="F163" i="2"/>
  <c r="H223" i="2"/>
  <c r="C278" i="2"/>
  <c r="G187" i="2"/>
  <c r="F28" i="2"/>
  <c r="F23" i="2" s="1"/>
  <c r="H115" i="2"/>
  <c r="H211" i="2"/>
  <c r="H235" i="2"/>
  <c r="C71" i="2" l="1"/>
  <c r="C72" i="2"/>
  <c r="C29" i="2"/>
  <c r="I23" i="2"/>
  <c r="I19" i="2" s="1"/>
  <c r="I16" i="2" s="1"/>
  <c r="G24" i="2"/>
  <c r="G20" i="2"/>
  <c r="E16" i="2"/>
  <c r="F19" i="2"/>
  <c r="I24" i="2"/>
  <c r="H30" i="2" s="1"/>
  <c r="G30" i="2" s="1"/>
  <c r="F30" i="2" s="1"/>
  <c r="E30" i="2" s="1"/>
  <c r="D30" i="2" s="1"/>
  <c r="D18" i="2"/>
  <c r="C27" i="2"/>
  <c r="C276" i="2"/>
  <c r="H24" i="2"/>
  <c r="C28" i="2"/>
  <c r="C26" i="2"/>
  <c r="D24" i="2"/>
  <c r="F24" i="2"/>
  <c r="G37" i="2" l="1"/>
  <c r="G35" i="2" s="1"/>
  <c r="F37" i="2" s="1"/>
  <c r="E37" i="2" s="1"/>
  <c r="D37" i="2" s="1"/>
  <c r="C30" i="2"/>
  <c r="C31" i="2"/>
  <c r="I20" i="2"/>
  <c r="G19" i="2"/>
  <c r="G16" i="2" s="1"/>
  <c r="E20" i="2"/>
  <c r="F20" i="2"/>
  <c r="C22" i="2"/>
  <c r="C24" i="2"/>
  <c r="C23" i="2"/>
  <c r="H20" i="2"/>
  <c r="H19" i="2"/>
  <c r="H16" i="2" s="1"/>
  <c r="D20" i="2"/>
  <c r="C21" i="2" s="1"/>
  <c r="F35" i="2" l="1"/>
  <c r="C35" i="2" s="1"/>
  <c r="C37" i="2"/>
  <c r="C38" i="2"/>
  <c r="C36" i="2"/>
  <c r="C20" i="2"/>
  <c r="D16" i="2"/>
  <c r="C303" i="2" l="1"/>
  <c r="C301" i="2" s="1"/>
  <c r="F357" i="2" l="1"/>
  <c r="C358" i="2" s="1"/>
  <c r="C359" i="2"/>
  <c r="F353" i="2"/>
  <c r="C354" i="2" s="1"/>
  <c r="C355" i="2"/>
  <c r="F364" i="2"/>
  <c r="F18" i="2"/>
  <c r="C353" i="2" l="1"/>
  <c r="F361" i="2"/>
  <c r="C365" i="2"/>
  <c r="F16" i="2"/>
  <c r="C17" i="2" s="1"/>
  <c r="C19" i="2"/>
  <c r="C357" i="2"/>
  <c r="C18" i="2"/>
  <c r="C364" i="2"/>
  <c r="C361" i="2" l="1"/>
  <c r="C16" i="2"/>
  <c r="C340" i="2"/>
  <c r="C342" i="2"/>
  <c r="C338" i="4"/>
  <c r="C336" i="4"/>
  <c r="C336" i="2"/>
  <c r="C338" i="2"/>
  <c r="C340" i="4"/>
  <c r="C342" i="4"/>
  <c r="C339" i="4"/>
  <c r="C343" i="2"/>
  <c r="C337" i="2"/>
  <c r="C341" i="4"/>
  <c r="C337" i="4"/>
  <c r="C339" i="2"/>
  <c r="C343" i="4"/>
  <c r="C341" i="2"/>
</calcChain>
</file>

<file path=xl/sharedStrings.xml><?xml version="1.0" encoding="utf-8"?>
<sst xmlns="http://schemas.openxmlformats.org/spreadsheetml/2006/main" count="761" uniqueCount="140">
  <si>
    <t>Наименование мероприятия/ Источники расходов на финансирование</t>
  </si>
  <si>
    <t>Объем расходов на выполнение мероприятий за счет всех источников ресурсного обеспечения, тыс. руб.</t>
  </si>
  <si>
    <t>Номер строки целевых показателей, на достижение которых направлены мероприятия</t>
  </si>
  <si>
    <t>всего</t>
  </si>
  <si>
    <t>2018 год</t>
  </si>
  <si>
    <t>2019 год</t>
  </si>
  <si>
    <t>2020 год</t>
  </si>
  <si>
    <t>2021 год</t>
  </si>
  <si>
    <t>2022 год</t>
  </si>
  <si>
    <t>2023 год</t>
  </si>
  <si>
    <t>ВСЕГО по муниципальной программе, в том числе:</t>
  </si>
  <si>
    <t>Областной бюджет</t>
  </si>
  <si>
    <t>Местный бюджет</t>
  </si>
  <si>
    <t>Внебюджетные источники</t>
  </si>
  <si>
    <t>Прочие нужды, в том числе:</t>
  </si>
  <si>
    <t>1.1.1, 1.1.2;</t>
  </si>
  <si>
    <t>1.1.5, 1.1.6</t>
  </si>
  <si>
    <t>1.1.3, 1.1.4;</t>
  </si>
  <si>
    <t>Общепрограммные расходы, в том числе:</t>
  </si>
  <si>
    <t>Мероприятие 1: Комплексное благоустройство дворовых территорий</t>
  </si>
  <si>
    <t>Мероприятия 2 Комплексное благоустройство общественных территорий</t>
  </si>
  <si>
    <t>Мероприятие 3: Подготовка технической документации, экспертиза сметной документации и прочие услуги по комплексному благоустройству дворовых территорий</t>
  </si>
  <si>
    <t>Мероприятие 5: Обеспечение реализации муниципальной программы «Формирование современной городской среды на территории городского округа Верхняя Пышма на 2018–2023 годы»</t>
  </si>
  <si>
    <t>Мероприятие 1.1.</t>
  </si>
  <si>
    <r>
      <t>Комплексное благоустройство дворовой территории</t>
    </r>
    <r>
      <rPr>
        <sz val="12"/>
        <color theme="1"/>
        <rFont val="Times New Roman"/>
        <family val="1"/>
        <charset val="204"/>
      </rPr>
      <t xml:space="preserve"> по адресу:</t>
    </r>
  </si>
  <si>
    <t>ул. Юбилейная, д. 3,5</t>
  </si>
  <si>
    <t>Мероприятие 1.2.</t>
  </si>
  <si>
    <t>пр. Успенский, д. 58;</t>
  </si>
  <si>
    <t>Мероприятие 1.3.</t>
  </si>
  <si>
    <t>ул. Юбилейная, д. 22,24</t>
  </si>
  <si>
    <t>Мероприятие 1.4.</t>
  </si>
  <si>
    <t>ул. Машиностроителей, д. 12</t>
  </si>
  <si>
    <t>Мероприятие 1.5.</t>
  </si>
  <si>
    <t>ул. М-Сибиряка,7, Кривоусова,49,51</t>
  </si>
  <si>
    <t>Мероприятие 1.6.</t>
  </si>
  <si>
    <t>Мероприятие 1.7.</t>
  </si>
  <si>
    <t>ул. Мичурина,8,8а,8б,8в</t>
  </si>
  <si>
    <t>Мероприятие 1.8.</t>
  </si>
  <si>
    <t>ул. Уральских рабочих,44,41а,43,43а,45</t>
  </si>
  <si>
    <t>Мероприятие 1.9.</t>
  </si>
  <si>
    <t>п. Исеть, ул. Мира,8а</t>
  </si>
  <si>
    <t>Мероприятие 1.10.</t>
  </si>
  <si>
    <t>ул. Кривоусова,36б</t>
  </si>
  <si>
    <t>Мероприятие 1.11.</t>
  </si>
  <si>
    <t>ул. Победы,9</t>
  </si>
  <si>
    <t>Мероприятие 1.12.</t>
  </si>
  <si>
    <t>ул. Огнеупорщиков,11б,17б</t>
  </si>
  <si>
    <t>Мероприятие 1.13.</t>
  </si>
  <si>
    <t>ул. Калинина,64,64а</t>
  </si>
  <si>
    <t>Мероприятие 1.14.</t>
  </si>
  <si>
    <t>ул. Северная, д. 16 – ул. Советская, д. 2, п. Кедровое</t>
  </si>
  <si>
    <t>Мероприятие 1.15.</t>
  </si>
  <si>
    <t>ул. 40 лет Октября, д. 4, п. Кедровое</t>
  </si>
  <si>
    <t>Мероприятие 1.16.</t>
  </si>
  <si>
    <t>ул. Школьников, д. 25, п. Исеть</t>
  </si>
  <si>
    <t>Мероприятие 1.17.</t>
  </si>
  <si>
    <t>ул. Сосновая, д. 6, п. Исеть</t>
  </si>
  <si>
    <t>Мероприятие 1.18.</t>
  </si>
  <si>
    <t>ул. Феофанова, д. 4</t>
  </si>
  <si>
    <t>Мероприятие 1.19.</t>
  </si>
  <si>
    <t>ул. Огнеупорщиков, д. 6</t>
  </si>
  <si>
    <t>Мероприятие 1.20.</t>
  </si>
  <si>
    <t>ул. Кривоусова, д. 34</t>
  </si>
  <si>
    <t>Мероприятие 1.21.</t>
  </si>
  <si>
    <t>ул. Кривоусова, д. 40, ул. Юбилейная, д. 7,7а</t>
  </si>
  <si>
    <t>Мероприятие 1.22.</t>
  </si>
  <si>
    <t>ул. Уральских рабочих, д. 29</t>
  </si>
  <si>
    <t>Мероприятие 1.23.</t>
  </si>
  <si>
    <t>ул. Уральских рабочих, д. 35</t>
  </si>
  <si>
    <t>Мероприятие 1.24.</t>
  </si>
  <si>
    <t>пр. Успенский, д. 123</t>
  </si>
  <si>
    <t>Мероприятие 1.25.</t>
  </si>
  <si>
    <t>пр. Успенский, д. 105б</t>
  </si>
  <si>
    <t>Мероприятие 1.26.</t>
  </si>
  <si>
    <t>ул. Чистова, д. 6</t>
  </si>
  <si>
    <t>Мероприятие 1.27.</t>
  </si>
  <si>
    <t>ул. Феофанова, д. 2</t>
  </si>
  <si>
    <t>Мероприятие 1.28.</t>
  </si>
  <si>
    <t>ул. Менделеева, д. 1, ул. Чкалова, д. 2, ул. Уральских рабочих, д. 13</t>
  </si>
  <si>
    <t>Мероприятие 1.29.</t>
  </si>
  <si>
    <t>ул. Огнеупорщиков, д. 10</t>
  </si>
  <si>
    <t>Мероприятие 1.30.</t>
  </si>
  <si>
    <t>ул. Уральских рабочих, д. 46а</t>
  </si>
  <si>
    <t>Мероприятие 1.31.</t>
  </si>
  <si>
    <t>ул. Калинина, д. 66а</t>
  </si>
  <si>
    <t>Мероприятие 1.32.</t>
  </si>
  <si>
    <t>ул. Юбилейная, д. 12</t>
  </si>
  <si>
    <t>Мероприятие 1.33.</t>
  </si>
  <si>
    <t>ул. Уральских рабочих,27</t>
  </si>
  <si>
    <t>Мероприятие 1.34.</t>
  </si>
  <si>
    <t>ул. Уральских рабочих, д. 31</t>
  </si>
  <si>
    <t>Мероприятие 1.35.</t>
  </si>
  <si>
    <t>ул. Чайковского, д. 33</t>
  </si>
  <si>
    <t>Мероприятие 1.36.</t>
  </si>
  <si>
    <t>ул. Юбилейная, д. 2</t>
  </si>
  <si>
    <t>Мероприятие 1.37.</t>
  </si>
  <si>
    <t>пр. Успенский, д. 111</t>
  </si>
  <si>
    <t>ПЛАН</t>
  </si>
  <si>
    <t>МЕРОПРИЯТИЙ ПО ВЫПОЛНЕНИЮ МУНИЦИПАЛЬНОЙ ПРОГРАММЫ</t>
  </si>
  <si>
    <t>Приложение № 2 к Программе</t>
  </si>
  <si>
    <t>ул. Уральских рабочих,44,41а,43,43а,45 (1 этап)</t>
  </si>
  <si>
    <t>ул. Уральских рабочих,44,41а,43,43а,45 (2 этап)</t>
  </si>
  <si>
    <t>Мероприятие 2.1.</t>
  </si>
  <si>
    <t>Мероприятие 2.2.</t>
  </si>
  <si>
    <t>Благоустройство бульвара по проспекту Успенскому от ул. Калинина до ул. Машиностроителей в г. Верхняя Пышма (1 этап)</t>
  </si>
  <si>
    <t>Мероприятие 2.3.</t>
  </si>
  <si>
    <t>Благоустройство бульвара по проспекту Успенскому от ул. Калинина до ул. Машиностроителей в г. Верхняя Пышма (2 этап)</t>
  </si>
  <si>
    <t>Мероприятие 2.4.</t>
  </si>
  <si>
    <t>Благоустройство бульвара по проспекту Успенскому от ул. Калинина до ул. Машиностроителей в г. Верхняя Пышма (3 этап)</t>
  </si>
  <si>
    <t>Мероприятие 2.5.</t>
  </si>
  <si>
    <t>Благоустройство бульвара по проспекту Успенскому от ул. Калинина до ул. Машиностроителей в г. Верхняя Пышма (4 этап)</t>
  </si>
  <si>
    <t>Мероприятие 2.6.</t>
  </si>
  <si>
    <t>Благоустройство бульвара по проспекту Успенскому от ул. Калинина до ул. Машиностроителей в г. Верхняя Пышма (5 этап)</t>
  </si>
  <si>
    <t>Мероприятие 2.7.</t>
  </si>
  <si>
    <t>Парк культуры и отдыха в п. Красный</t>
  </si>
  <si>
    <t>Мероприятие 2.8.</t>
  </si>
  <si>
    <t>Сквер в поселке Исеть в районе ул. Дружбы - ул. Мира</t>
  </si>
  <si>
    <t>Мероприятие 2.9.</t>
  </si>
  <si>
    <t>Строительство «Скейт-парка» в селе Балтым</t>
  </si>
  <si>
    <t>Мероприятие 6: "Реализация проектов инициативного бюджетирования на благоустройство территорий органов территориального общественного самоуправления"</t>
  </si>
  <si>
    <t>Мероприятие 2.10.</t>
  </si>
  <si>
    <t>Мероприятие 2.11. Проведение конкурса на лучший эскизный проект по благоустройству общественных территорий</t>
  </si>
  <si>
    <t>Мероприятие 1.38.</t>
  </si>
  <si>
    <t xml:space="preserve">п. Исеть, ул.  </t>
  </si>
  <si>
    <t>ул. Машиностроителей,2,2а,4-1,4-2        (2 этап)</t>
  </si>
  <si>
    <t>Мероприятие 1.39.</t>
  </si>
  <si>
    <t xml:space="preserve">Содержание малых архитектурных форм </t>
  </si>
  <si>
    <t>Мероприятие 2.12. Подготовка технической документации, экспертиза сметной документации и прочие услуги по комплексному благоустройству общественных территорий</t>
  </si>
  <si>
    <t>к постановлению администрации                      городского округа Верхняя Пышма                        от ______________  № ________</t>
  </si>
  <si>
    <t>«Формирование современной городской среды на территории городского округа Верхняя Пышма на 2018–2024 годы»</t>
  </si>
  <si>
    <t>2024 год</t>
  </si>
  <si>
    <t>Мероприятие 1.40.</t>
  </si>
  <si>
    <t>Универсальная спортивная площадка по ул. Декабристов (ТОС "Пионерский)</t>
  </si>
  <si>
    <t>Мероприятие 2.2.2.</t>
  </si>
  <si>
    <t>Мероприятие 2.2.1.</t>
  </si>
  <si>
    <t>Благоустройство бульвара по проспекту Успенскому от ул. Калинина до ул. Машиностроителей в г. Верхняя Пышма (1 этап) по соглашению</t>
  </si>
  <si>
    <t>№</t>
  </si>
  <si>
    <t>Благоустройство Верхнепышминского парка культуры и отдыха города Верхняя Пышма, «Манин парк»</t>
  </si>
  <si>
    <t>п. Нагорный</t>
  </si>
  <si>
    <t>Внебюджетные источники*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</si>
</sst>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"/>
      <family val="1"/>
    </font>
    <font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90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vertical="center" wrapText="1"/>
    </xf>
    <xf numFmtId="0" fontId="0" fillId="3" borderId="0" xfId="0" applyFill="1"/>
    <xf numFmtId="4" fontId="1" fillId="2" borderId="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3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left" vertical="top"/>
    </xf>
    <xf numFmtId="0" fontId="0" fillId="2" borderId="0" xfId="0" applyFill="1" applyAlignment="1">
      <alignment vertical="top"/>
    </xf>
    <xf numFmtId="0" fontId="11" fillId="2" borderId="0" xfId="0" applyFont="1" applyFill="1" applyAlignment="1">
      <alignment horizontal="left" vertical="top"/>
    </xf>
    <xf numFmtId="4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justify"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0" fontId="0" fillId="2" borderId="3" xfId="0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vertical="center"/>
    </xf>
    <xf numFmtId="4" fontId="0" fillId="2" borderId="0" xfId="0" applyNumberFormat="1" applyFill="1"/>
    <xf numFmtId="4" fontId="2" fillId="2" borderId="2" xfId="0" applyNumberFormat="1" applyFont="1" applyFill="1" applyBorder="1" applyAlignment="1">
      <alignment horizontal="right" vertical="center" wrapText="1"/>
    </xf>
    <xf numFmtId="0" fontId="9" fillId="2" borderId="0" xfId="0" applyFont="1" applyFill="1"/>
    <xf numFmtId="4" fontId="2" fillId="2" borderId="1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12" fillId="4" borderId="1" xfId="0" applyNumberFormat="1" applyFont="1" applyFill="1" applyBorder="1" applyAlignment="1">
      <alignment horizontal="right"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justify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justify" vertical="center" wrapText="1"/>
    </xf>
    <xf numFmtId="9" fontId="0" fillId="2" borderId="0" xfId="1" applyFont="1" applyFill="1"/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12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justify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justify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justify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828675</xdr:colOff>
      <xdr:row>13</xdr:row>
      <xdr:rowOff>0</xdr:rowOff>
    </xdr:from>
    <xdr:to>
      <xdr:col>10</xdr:col>
      <xdr:colOff>0</xdr:colOff>
      <xdr:row>13</xdr:row>
      <xdr:rowOff>0</xdr:rowOff>
    </xdr:to>
    <xdr:cxnSp macro="">
      <xdr:nvCxnSpPr>
        <xdr:cNvPr id="3" name="Прямая соединительная линия 2"/>
        <xdr:cNvCxnSpPr/>
      </xdr:nvCxnSpPr>
      <xdr:spPr>
        <a:xfrm>
          <a:off x="8500630" y="2983057"/>
          <a:ext cx="933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828675</xdr:colOff>
      <xdr:row>13</xdr:row>
      <xdr:rowOff>0</xdr:rowOff>
    </xdr:from>
    <xdr:to>
      <xdr:col>10</xdr:col>
      <xdr:colOff>0</xdr:colOff>
      <xdr:row>13</xdr:row>
      <xdr:rowOff>0</xdr:rowOff>
    </xdr:to>
    <xdr:cxnSp macro="">
      <xdr:nvCxnSpPr>
        <xdr:cNvPr id="2" name="Прямая соединительная линия 1"/>
        <xdr:cNvCxnSpPr/>
      </xdr:nvCxnSpPr>
      <xdr:spPr>
        <a:xfrm>
          <a:off x="8496300" y="3190875"/>
          <a:ext cx="933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0"/>
  <sheetViews>
    <sheetView topLeftCell="A13" zoomScaleNormal="100" zoomScaleSheetLayoutView="100" workbookViewId="0">
      <pane xSplit="2" ySplit="1" topLeftCell="C264" activePane="bottomRight" state="frozen"/>
      <selection activeCell="A13" sqref="A13"/>
      <selection pane="topRight" activeCell="C13" sqref="C13"/>
      <selection pane="bottomLeft" activeCell="A15" sqref="A15"/>
      <selection pane="bottomRight" activeCell="A13" sqref="A1:XFD1048576"/>
    </sheetView>
  </sheetViews>
  <sheetFormatPr defaultRowHeight="15" x14ac:dyDescent="0.25"/>
  <cols>
    <col min="1" max="1" width="4.85546875" style="7" customWidth="1"/>
    <col min="2" max="2" width="32.140625" customWidth="1"/>
    <col min="3" max="3" width="12.42578125" customWidth="1"/>
    <col min="4" max="4" width="13.28515625" customWidth="1"/>
    <col min="5" max="5" width="13.5703125" customWidth="1"/>
    <col min="6" max="6" width="13.28515625" style="9" customWidth="1"/>
    <col min="7" max="7" width="12.5703125" style="9" customWidth="1"/>
    <col min="8" max="9" width="12.85546875" customWidth="1"/>
    <col min="10" max="10" width="13.5703125" customWidth="1"/>
    <col min="11" max="11" width="14" style="6" bestFit="1" customWidth="1"/>
    <col min="12" max="12" width="12.28515625" hidden="1" customWidth="1"/>
    <col min="13" max="13" width="10.5703125" hidden="1" customWidth="1"/>
    <col min="14" max="14" width="11.7109375" hidden="1" customWidth="1"/>
    <col min="15" max="16" width="9.140625" hidden="1" customWidth="1"/>
    <col min="17" max="17" width="13.28515625" hidden="1" customWidth="1"/>
  </cols>
  <sheetData>
    <row r="1" spans="1:17" s="12" customFormat="1" x14ac:dyDescent="0.25">
      <c r="A1" s="13"/>
      <c r="K1" s="14"/>
    </row>
    <row r="2" spans="1:17" s="12" customFormat="1" ht="16.5" customHeight="1" x14ac:dyDescent="0.25">
      <c r="A2" s="13"/>
      <c r="F2" s="81" t="s">
        <v>128</v>
      </c>
      <c r="G2" s="81"/>
      <c r="H2" s="81"/>
      <c r="I2" s="81"/>
      <c r="J2" s="40"/>
      <c r="K2" s="14"/>
    </row>
    <row r="3" spans="1:17" s="12" customFormat="1" ht="18.75" x14ac:dyDescent="0.25">
      <c r="A3" s="13"/>
      <c r="F3" s="81"/>
      <c r="G3" s="81"/>
      <c r="H3" s="81"/>
      <c r="I3" s="81"/>
      <c r="J3" s="40"/>
      <c r="K3" s="14"/>
    </row>
    <row r="4" spans="1:17" s="12" customFormat="1" ht="16.5" customHeight="1" x14ac:dyDescent="0.25">
      <c r="A4" s="13"/>
      <c r="F4" s="81"/>
      <c r="G4" s="81"/>
      <c r="H4" s="81"/>
      <c r="I4" s="81"/>
      <c r="J4" s="40"/>
      <c r="K4" s="14"/>
    </row>
    <row r="5" spans="1:17" s="12" customFormat="1" ht="29.25" customHeight="1" x14ac:dyDescent="0.25">
      <c r="A5" s="13"/>
      <c r="F5" s="81"/>
      <c r="G5" s="81"/>
      <c r="H5" s="81"/>
      <c r="I5" s="81"/>
      <c r="J5" s="40"/>
      <c r="K5" s="14"/>
    </row>
    <row r="6" spans="1:17" s="12" customFormat="1" ht="18.75" x14ac:dyDescent="0.25">
      <c r="A6" s="13"/>
      <c r="F6" s="22" t="s">
        <v>99</v>
      </c>
      <c r="G6" s="22"/>
      <c r="H6" s="22"/>
      <c r="I6" s="23"/>
      <c r="J6" s="23"/>
      <c r="K6" s="14"/>
    </row>
    <row r="7" spans="1:17" s="12" customFormat="1" ht="18.75" x14ac:dyDescent="0.25">
      <c r="A7" s="13"/>
      <c r="F7" s="24"/>
      <c r="G7" s="24"/>
      <c r="H7" s="24"/>
      <c r="I7" s="23"/>
      <c r="J7" s="23"/>
      <c r="K7" s="14"/>
    </row>
    <row r="8" spans="1:17" s="12" customFormat="1" ht="16.5" x14ac:dyDescent="0.25">
      <c r="A8" s="82" t="s">
        <v>97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35"/>
      <c r="M8" s="35"/>
      <c r="N8" s="35"/>
    </row>
    <row r="9" spans="1:17" s="12" customFormat="1" ht="16.5" x14ac:dyDescent="0.25">
      <c r="A9" s="82" t="s">
        <v>98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35"/>
      <c r="M9" s="35"/>
      <c r="N9" s="35"/>
    </row>
    <row r="10" spans="1:17" s="12" customFormat="1" ht="16.5" x14ac:dyDescent="0.25">
      <c r="A10" s="82" t="s">
        <v>129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35"/>
      <c r="M10" s="35"/>
      <c r="N10" s="35"/>
    </row>
    <row r="11" spans="1:17" s="12" customFormat="1" x14ac:dyDescent="0.25">
      <c r="A11" s="13"/>
      <c r="K11" s="14"/>
    </row>
    <row r="12" spans="1:17" s="12" customFormat="1" ht="38.25" customHeight="1" x14ac:dyDescent="0.25">
      <c r="A12" s="13"/>
      <c r="K12" s="14"/>
    </row>
    <row r="13" spans="1:17" s="12" customFormat="1" ht="15.75" x14ac:dyDescent="0.25">
      <c r="A13" s="87" t="s">
        <v>136</v>
      </c>
      <c r="B13" s="83" t="s">
        <v>0</v>
      </c>
      <c r="C13" s="84" t="s">
        <v>1</v>
      </c>
      <c r="D13" s="85"/>
      <c r="E13" s="85"/>
      <c r="F13" s="85"/>
      <c r="G13" s="85"/>
      <c r="H13" s="85"/>
      <c r="I13" s="85"/>
      <c r="J13" s="86"/>
      <c r="K13" s="75" t="s">
        <v>2</v>
      </c>
      <c r="L13" s="10">
        <f>L18+L270+L342+L346+L364</f>
        <v>2901.6028900000001</v>
      </c>
    </row>
    <row r="14" spans="1:17" s="12" customFormat="1" ht="15.75" x14ac:dyDescent="0.25">
      <c r="A14" s="87"/>
      <c r="B14" s="83"/>
      <c r="C14" s="29" t="s">
        <v>3</v>
      </c>
      <c r="D14" s="29" t="s">
        <v>4</v>
      </c>
      <c r="E14" s="29" t="s">
        <v>5</v>
      </c>
      <c r="F14" s="29" t="s">
        <v>6</v>
      </c>
      <c r="G14" s="29" t="s">
        <v>7</v>
      </c>
      <c r="H14" s="29" t="s">
        <v>8</v>
      </c>
      <c r="I14" s="29" t="s">
        <v>9</v>
      </c>
      <c r="J14" s="42" t="s">
        <v>130</v>
      </c>
      <c r="K14" s="76"/>
      <c r="L14" s="10">
        <f>L19+L271+L343+L365</f>
        <v>23095.36032</v>
      </c>
      <c r="M14" s="36">
        <f>D22-L14</f>
        <v>-1.5603200000005018</v>
      </c>
    </row>
    <row r="15" spans="1:17" s="12" customFormat="1" ht="15.75" x14ac:dyDescent="0.25">
      <c r="A15" s="64">
        <v>1</v>
      </c>
      <c r="B15" s="29">
        <v>2</v>
      </c>
      <c r="C15" s="29">
        <v>3</v>
      </c>
      <c r="D15" s="29">
        <v>4</v>
      </c>
      <c r="E15" s="29">
        <v>5</v>
      </c>
      <c r="F15" s="29">
        <v>6</v>
      </c>
      <c r="G15" s="29">
        <v>7</v>
      </c>
      <c r="H15" s="29">
        <v>8</v>
      </c>
      <c r="I15" s="29">
        <v>9</v>
      </c>
      <c r="J15" s="41"/>
      <c r="K15" s="29">
        <v>10</v>
      </c>
      <c r="L15" s="10">
        <f>L20+L272+L344+L348+L366</f>
        <v>0</v>
      </c>
    </row>
    <row r="16" spans="1:17" s="12" customFormat="1" ht="31.5" x14ac:dyDescent="0.25">
      <c r="A16" s="28">
        <v>1</v>
      </c>
      <c r="B16" s="26" t="s">
        <v>10</v>
      </c>
      <c r="C16" s="25">
        <f>SUM(C17:C19)</f>
        <v>492085.13999999996</v>
      </c>
      <c r="D16" s="25">
        <f>SUM(D17:D19)</f>
        <v>26271.499999999996</v>
      </c>
      <c r="E16" s="25">
        <f t="shared" ref="E16:I16" si="0">SUM(E17:E19)</f>
        <v>110580.09</v>
      </c>
      <c r="F16" s="25">
        <f t="shared" si="0"/>
        <v>234838.28999999998</v>
      </c>
      <c r="G16" s="25">
        <f t="shared" si="0"/>
        <v>31882.3</v>
      </c>
      <c r="H16" s="25">
        <f t="shared" si="0"/>
        <v>85435.42</v>
      </c>
      <c r="I16" s="25">
        <f t="shared" si="0"/>
        <v>3077.54</v>
      </c>
      <c r="J16" s="39">
        <v>0</v>
      </c>
      <c r="K16" s="26"/>
      <c r="L16" s="80">
        <f>L18+L19+L20</f>
        <v>12309.90379</v>
      </c>
      <c r="M16" s="36">
        <f>L16+L262+L328+L336+L353+L358</f>
        <v>15479.916859999998</v>
      </c>
      <c r="N16" s="36">
        <f>L328+L336+L340+L345+L358</f>
        <v>3947.2743799999998</v>
      </c>
      <c r="O16" s="36">
        <f>L16+N16</f>
        <v>16257.178169999999</v>
      </c>
      <c r="P16" s="12">
        <v>16255566.33</v>
      </c>
      <c r="Q16" s="36">
        <f>O16-P16/1000</f>
        <v>1.6118399999995745</v>
      </c>
    </row>
    <row r="17" spans="1:14" s="12" customFormat="1" ht="15.75" x14ac:dyDescent="0.25">
      <c r="A17" s="28">
        <v>2</v>
      </c>
      <c r="B17" s="26" t="s">
        <v>11</v>
      </c>
      <c r="C17" s="25">
        <f>SUM(D17:I17)</f>
        <v>32901.599999999999</v>
      </c>
      <c r="D17" s="25">
        <f t="shared" ref="D17:I19" si="1">D21+D354</f>
        <v>2901.6</v>
      </c>
      <c r="E17" s="25">
        <f t="shared" si="1"/>
        <v>30000</v>
      </c>
      <c r="F17" s="25">
        <f t="shared" si="1"/>
        <v>0</v>
      </c>
      <c r="G17" s="25">
        <f t="shared" si="1"/>
        <v>0</v>
      </c>
      <c r="H17" s="25">
        <f t="shared" si="1"/>
        <v>0</v>
      </c>
      <c r="I17" s="25">
        <f t="shared" si="1"/>
        <v>0</v>
      </c>
      <c r="J17" s="39">
        <v>0</v>
      </c>
      <c r="K17" s="26"/>
      <c r="L17" s="80"/>
    </row>
    <row r="18" spans="1:14" s="12" customFormat="1" ht="15.75" x14ac:dyDescent="0.25">
      <c r="A18" s="63">
        <v>3</v>
      </c>
      <c r="B18" s="26" t="s">
        <v>12</v>
      </c>
      <c r="C18" s="25">
        <f>SUM(D18:I18)</f>
        <v>142079.67999999996</v>
      </c>
      <c r="D18" s="25">
        <f t="shared" si="1"/>
        <v>23369.899999999998</v>
      </c>
      <c r="E18" s="25">
        <f t="shared" si="1"/>
        <v>51512.899999999994</v>
      </c>
      <c r="F18" s="57">
        <f t="shared" si="1"/>
        <v>31878.399999999998</v>
      </c>
      <c r="G18" s="25">
        <f t="shared" si="1"/>
        <v>31882.3</v>
      </c>
      <c r="H18" s="25">
        <f t="shared" si="1"/>
        <v>2157.0700000000002</v>
      </c>
      <c r="I18" s="25">
        <f t="shared" si="1"/>
        <v>1279.1100000000001</v>
      </c>
      <c r="J18" s="39">
        <v>0</v>
      </c>
      <c r="K18" s="26"/>
      <c r="L18" s="10">
        <f>L24+L30+L36+L42+L48+L54+L60+L66+L80+L86+L92+L98+L104+L110+L116+L122+L128+L134+L140+L146+L152+L158+L164+L170+L176+L182+L188+L194+L200+L206+L212+L219+L224+L230+L236+L242+L248</f>
        <v>2506.0234599999999</v>
      </c>
    </row>
    <row r="19" spans="1:14" s="12" customFormat="1" ht="15.75" x14ac:dyDescent="0.25">
      <c r="A19" s="62">
        <v>4</v>
      </c>
      <c r="B19" s="26" t="s">
        <v>13</v>
      </c>
      <c r="C19" s="25">
        <f>SUM(D19:I19)</f>
        <v>317103.86</v>
      </c>
      <c r="D19" s="25">
        <f t="shared" si="1"/>
        <v>0</v>
      </c>
      <c r="E19" s="25">
        <f t="shared" si="1"/>
        <v>29067.190000000002</v>
      </c>
      <c r="F19" s="25">
        <f t="shared" si="1"/>
        <v>202959.88999999998</v>
      </c>
      <c r="G19" s="25">
        <f t="shared" si="1"/>
        <v>0</v>
      </c>
      <c r="H19" s="25">
        <f t="shared" si="1"/>
        <v>83278.349999999991</v>
      </c>
      <c r="I19" s="25">
        <f t="shared" si="1"/>
        <v>1798.4299999999998</v>
      </c>
      <c r="J19" s="39">
        <v>0</v>
      </c>
      <c r="K19" s="26"/>
      <c r="L19" s="10">
        <f>SUM(L25,L31,L37,L43,L49,L55,L61,L67,L81,L87,L93,L99,L105,L111,L117,L123,L129,L135,L141,L147,L153,L159,L165,L171,L177,L183,L189,L195,L201,L207,L213,L219,L225,L231,L237,L243,L249,L255,L260,L266)</f>
        <v>9803.88033</v>
      </c>
    </row>
    <row r="20" spans="1:14" s="12" customFormat="1" ht="15.75" x14ac:dyDescent="0.25">
      <c r="A20" s="28">
        <v>5</v>
      </c>
      <c r="B20" s="15" t="s">
        <v>14</v>
      </c>
      <c r="C20" s="11">
        <f>SUM(C21:C23)</f>
        <v>489646.24</v>
      </c>
      <c r="D20" s="11">
        <f t="shared" ref="D20:I20" si="2">SUM(D21:D23)</f>
        <v>25995.399999999998</v>
      </c>
      <c r="E20" s="11">
        <f t="shared" si="2"/>
        <v>110089.89</v>
      </c>
      <c r="F20" s="11">
        <f t="shared" si="2"/>
        <v>234328.49</v>
      </c>
      <c r="G20" s="11">
        <f t="shared" si="2"/>
        <v>31494.7</v>
      </c>
      <c r="H20" s="11">
        <f t="shared" si="2"/>
        <v>85047.819999999992</v>
      </c>
      <c r="I20" s="11">
        <f t="shared" si="2"/>
        <v>2689.9399999999996</v>
      </c>
      <c r="J20" s="11">
        <v>0</v>
      </c>
      <c r="K20" s="15"/>
      <c r="L20" s="10">
        <f>L26+L32+L38+L44+L50+L56+L62+L68+L82+L88+L94+L100+L106+L112+L118+L124+L130+L136+L142+L148+L154+L160+L166+L172+L178+L184+L190+L196+L202+L208+L214+L221+L226+L232+L238+L244</f>
        <v>0</v>
      </c>
    </row>
    <row r="21" spans="1:14" s="12" customFormat="1" ht="15.75" x14ac:dyDescent="0.25">
      <c r="A21" s="28">
        <v>6</v>
      </c>
      <c r="B21" s="28" t="s">
        <v>11</v>
      </c>
      <c r="C21" s="10">
        <f>SUM(D21:I21)</f>
        <v>32901.599999999999</v>
      </c>
      <c r="D21" s="10">
        <f>D26+D278+D350+D354+D372</f>
        <v>2901.6</v>
      </c>
      <c r="E21" s="10">
        <f>E26+E278+E350+E354+E372</f>
        <v>30000</v>
      </c>
      <c r="F21" s="10">
        <f>F26+F278+F350+F354+F372</f>
        <v>0</v>
      </c>
      <c r="G21" s="10">
        <f>G26+G278+G350+G354+G372</f>
        <v>0</v>
      </c>
      <c r="H21" s="10">
        <v>0</v>
      </c>
      <c r="I21" s="10">
        <f>I26+I278+I350+I354+I372</f>
        <v>0</v>
      </c>
      <c r="J21" s="10">
        <v>0</v>
      </c>
      <c r="K21" s="28"/>
      <c r="L21" s="44">
        <f>SUM(L24:L26)</f>
        <v>0</v>
      </c>
    </row>
    <row r="22" spans="1:14" s="12" customFormat="1" ht="15.75" x14ac:dyDescent="0.25">
      <c r="A22" s="28">
        <v>7</v>
      </c>
      <c r="B22" s="28" t="s">
        <v>12</v>
      </c>
      <c r="C22" s="10">
        <f>SUM(D22:I22)</f>
        <v>139640.78000000003</v>
      </c>
      <c r="D22" s="10">
        <f t="shared" ref="D22:J22" si="3">D27+D279+D351+D373</f>
        <v>23093.8</v>
      </c>
      <c r="E22" s="10">
        <f t="shared" si="3"/>
        <v>51022.7</v>
      </c>
      <c r="F22" s="10">
        <f t="shared" si="3"/>
        <v>31368.6</v>
      </c>
      <c r="G22" s="10">
        <f t="shared" si="3"/>
        <v>31494.7</v>
      </c>
      <c r="H22" s="10">
        <f t="shared" si="3"/>
        <v>1769.47</v>
      </c>
      <c r="I22" s="10">
        <f t="shared" si="3"/>
        <v>891.51</v>
      </c>
      <c r="J22" s="10">
        <f t="shared" si="3"/>
        <v>0</v>
      </c>
      <c r="K22" s="28"/>
    </row>
    <row r="23" spans="1:14" s="12" customFormat="1" ht="15.75" x14ac:dyDescent="0.25">
      <c r="A23" s="28">
        <v>8</v>
      </c>
      <c r="B23" s="28" t="s">
        <v>13</v>
      </c>
      <c r="C23" s="10">
        <f>SUM(D23:I23)</f>
        <v>317103.86</v>
      </c>
      <c r="D23" s="10">
        <f t="shared" ref="D23:I23" si="4">D28+D280+D352+D356+D374</f>
        <v>0</v>
      </c>
      <c r="E23" s="10">
        <f t="shared" si="4"/>
        <v>29067.190000000002</v>
      </c>
      <c r="F23" s="10">
        <f t="shared" si="4"/>
        <v>202959.88999999998</v>
      </c>
      <c r="G23" s="10">
        <f t="shared" si="4"/>
        <v>0</v>
      </c>
      <c r="H23" s="10">
        <f t="shared" si="4"/>
        <v>83278.349999999991</v>
      </c>
      <c r="I23" s="10">
        <f t="shared" si="4"/>
        <v>1798.4299999999998</v>
      </c>
      <c r="J23" s="10">
        <v>0</v>
      </c>
      <c r="K23" s="28"/>
    </row>
    <row r="24" spans="1:14" s="12" customFormat="1" ht="15.75" x14ac:dyDescent="0.25">
      <c r="A24" s="75">
        <v>9</v>
      </c>
      <c r="B24" s="79" t="s">
        <v>19</v>
      </c>
      <c r="C24" s="80">
        <f>SUM(C26:C28)</f>
        <v>73024.150000000009</v>
      </c>
      <c r="D24" s="80">
        <f>D26+D27+D28</f>
        <v>12308.26</v>
      </c>
      <c r="E24" s="80">
        <f>E26+E27+E28</f>
        <v>42601.79</v>
      </c>
      <c r="F24" s="80">
        <f t="shared" ref="F24:I24" si="5">F26+F27+F28</f>
        <v>3269.7</v>
      </c>
      <c r="G24" s="80">
        <f t="shared" si="5"/>
        <v>6269.7</v>
      </c>
      <c r="H24" s="80">
        <f t="shared" si="5"/>
        <v>6184.76</v>
      </c>
      <c r="I24" s="80">
        <f t="shared" si="5"/>
        <v>2389.9399999999996</v>
      </c>
      <c r="J24" s="77">
        <v>0</v>
      </c>
      <c r="K24" s="16" t="s">
        <v>15</v>
      </c>
      <c r="L24" s="50"/>
    </row>
    <row r="25" spans="1:14" s="12" customFormat="1" ht="15.75" x14ac:dyDescent="0.25">
      <c r="A25" s="76"/>
      <c r="B25" s="79"/>
      <c r="C25" s="80"/>
      <c r="D25" s="80"/>
      <c r="E25" s="80"/>
      <c r="F25" s="80"/>
      <c r="G25" s="80"/>
      <c r="H25" s="80"/>
      <c r="I25" s="80"/>
      <c r="J25" s="78"/>
      <c r="K25" s="16" t="s">
        <v>16</v>
      </c>
      <c r="L25" s="50"/>
    </row>
    <row r="26" spans="1:14" s="12" customFormat="1" ht="15.75" x14ac:dyDescent="0.25">
      <c r="A26" s="28">
        <v>10</v>
      </c>
      <c r="B26" s="28" t="s">
        <v>11</v>
      </c>
      <c r="C26" s="10">
        <f t="shared" ref="C26:C57" si="6">SUM(D26:I26)</f>
        <v>2506</v>
      </c>
      <c r="D26" s="10">
        <f>D32+D38+D44+D50+D56+D62+D68+D74+D88+D94+D100+D106+D112+D118+D124+D130+D136+D142+D148+D154+D160+D166+D172+D178+D184+D190+D196+D202+D208+D214+D220+D227+D232+D238+D244+D250+D256+D267+D262</f>
        <v>2506</v>
      </c>
      <c r="E26" s="10">
        <f t="shared" ref="E26:I28" si="7">E32+E38+E44+E50+E56+E62+E68+E74+E88+E94+E100+E106+E112+E118+E124+E130+E136+E142+E148+E154+E160+E166+E172+E178+E184+E190+E196+E202+E208+E214+E220+E227+E232+E238+E244+E250+E256</f>
        <v>0</v>
      </c>
      <c r="F26" s="10">
        <f t="shared" si="7"/>
        <v>0</v>
      </c>
      <c r="G26" s="10">
        <f t="shared" si="7"/>
        <v>0</v>
      </c>
      <c r="H26" s="10">
        <v>0</v>
      </c>
      <c r="I26" s="10">
        <f t="shared" si="7"/>
        <v>0</v>
      </c>
      <c r="J26" s="10">
        <v>0</v>
      </c>
      <c r="K26" s="28"/>
      <c r="L26" s="36"/>
    </row>
    <row r="27" spans="1:14" s="12" customFormat="1" ht="15.75" x14ac:dyDescent="0.25">
      <c r="A27" s="28">
        <v>11</v>
      </c>
      <c r="B27" s="28" t="s">
        <v>12</v>
      </c>
      <c r="C27" s="10">
        <f t="shared" si="6"/>
        <v>34937.240000000005</v>
      </c>
      <c r="D27" s="10">
        <f>SUM(D33,D39,D45,D51,D57,D63,D69,D75,D89,D95,D101,D107,D113,D119,D125,D131,D137,D143,D149,D155,D161,D167,D173,D179,D185,D191,D197,D203,D209,D215,D221,D227,D233,D239,D245,D251,D257,D263,D268,D274)</f>
        <v>9802.26</v>
      </c>
      <c r="E27" s="10">
        <f>SUM(E33,E39,E45,E51,E57,E63,E69,E75,E89,E95,E101,E107,E113,E119,E125,E131,E137,E143,E149,E155,E161,E167,E173,E179,E185,E191,E197,E203,E209,E215,E221,E227,E233,E239,E245,E251,E257,E263,E268,E274)</f>
        <v>13534.599999999999</v>
      </c>
      <c r="F27" s="10">
        <f t="shared" ref="F27:J27" si="8">SUM(F33,F39,F45,F51,F57,F63,F69,F75,F89,F95,F101,F107,F113,F119,F125,F131,F137,F143,F149,F155,F161,F167,F173,F179,F185,F191,F197,F203,F209,F215,F221,F227,F233,F239,F245,F251,F257,F263,F268,F274)</f>
        <v>3269.7</v>
      </c>
      <c r="G27" s="10">
        <f t="shared" si="8"/>
        <v>6269.7</v>
      </c>
      <c r="H27" s="10">
        <f t="shared" si="8"/>
        <v>1469.47</v>
      </c>
      <c r="I27" s="10">
        <f t="shared" si="8"/>
        <v>591.51</v>
      </c>
      <c r="J27" s="10">
        <f t="shared" si="8"/>
        <v>0</v>
      </c>
      <c r="K27" s="28"/>
      <c r="L27" s="48">
        <f>SUM(L30:L32)</f>
        <v>2256.875</v>
      </c>
    </row>
    <row r="28" spans="1:14" s="12" customFormat="1" ht="15.75" x14ac:dyDescent="0.25">
      <c r="A28" s="28">
        <v>12</v>
      </c>
      <c r="B28" s="28" t="s">
        <v>13</v>
      </c>
      <c r="C28" s="10">
        <f t="shared" si="6"/>
        <v>35580.910000000003</v>
      </c>
      <c r="D28" s="10">
        <f>SUM(D34,D40,D46,D52,D58,D64,D70,D76,D90,D96,D102,D108,D114,D120,D126,D132,D138,D144,D150,D156,D162,D168,D174,D180,D186,D192,D198,D204,D210,D216,D222,D228,D234,D240,D246,D252,D258,D264,D269)</f>
        <v>0</v>
      </c>
      <c r="E28" s="10">
        <f>E34+E40+E46+E52+E58+E64+E70+E76+E90+E96+E102+E108+E114+E120+E126+E132+E138+E144+E150+E156+E162+E168+E174+E180+E186+E192+E198+E204+E210+E216+E222+E229+E234+E240+E246+E252</f>
        <v>29067.190000000002</v>
      </c>
      <c r="F28" s="10">
        <f t="shared" si="7"/>
        <v>0</v>
      </c>
      <c r="G28" s="10">
        <f t="shared" si="7"/>
        <v>0</v>
      </c>
      <c r="H28" s="10">
        <f t="shared" si="7"/>
        <v>4715.29</v>
      </c>
      <c r="I28" s="10">
        <f t="shared" si="7"/>
        <v>1798.4299999999998</v>
      </c>
      <c r="J28" s="10">
        <v>0</v>
      </c>
      <c r="K28" s="28"/>
    </row>
    <row r="29" spans="1:14" s="12" customFormat="1" ht="15.75" x14ac:dyDescent="0.25">
      <c r="A29" s="28"/>
      <c r="B29" s="1" t="s">
        <v>23</v>
      </c>
      <c r="C29" s="43">
        <f t="shared" si="6"/>
        <v>13608.060000000001</v>
      </c>
      <c r="D29" s="25">
        <f t="shared" ref="D29:I29" si="9">SUM(D31:D34)</f>
        <v>0</v>
      </c>
      <c r="E29" s="59">
        <f>SUM(E32:E34)</f>
        <v>13608.060000000001</v>
      </c>
      <c r="F29" s="59">
        <f t="shared" ref="F29:G29" si="10">SUM(F32:F34)</f>
        <v>0</v>
      </c>
      <c r="G29" s="59">
        <f t="shared" si="10"/>
        <v>0</v>
      </c>
      <c r="H29" s="25">
        <f t="shared" si="9"/>
        <v>0</v>
      </c>
      <c r="I29" s="25">
        <f t="shared" si="9"/>
        <v>0</v>
      </c>
      <c r="J29" s="39">
        <v>0</v>
      </c>
      <c r="K29" s="28"/>
      <c r="N29" s="36"/>
    </row>
    <row r="30" spans="1:14" s="12" customFormat="1" ht="47.25" x14ac:dyDescent="0.25">
      <c r="A30" s="28"/>
      <c r="B30" s="2" t="s">
        <v>24</v>
      </c>
      <c r="C30" s="43">
        <f t="shared" si="6"/>
        <v>150832.68000000002</v>
      </c>
      <c r="D30" s="58">
        <f>SUM(E30:J30)</f>
        <v>75416.34</v>
      </c>
      <c r="E30" s="58">
        <f>SUM(F30:K30)</f>
        <v>37708.170000000006</v>
      </c>
      <c r="F30" s="58">
        <f>SUM(G22:L22)</f>
        <v>34155.68</v>
      </c>
      <c r="G30" s="58">
        <f>SUM(H22:M22)</f>
        <v>2660.98</v>
      </c>
      <c r="H30" s="58">
        <f>SUM(I22:N22)</f>
        <v>891.51</v>
      </c>
      <c r="I30" s="58">
        <f>SUM(J22:O22)</f>
        <v>0</v>
      </c>
      <c r="J30" s="58">
        <f>SUM(K22:P22)</f>
        <v>0</v>
      </c>
      <c r="K30" s="28"/>
    </row>
    <row r="31" spans="1:14" s="12" customFormat="1" ht="15.75" x14ac:dyDescent="0.25">
      <c r="A31" s="28"/>
      <c r="B31" s="3" t="s">
        <v>25</v>
      </c>
      <c r="C31" s="43">
        <f t="shared" si="6"/>
        <v>0</v>
      </c>
      <c r="D31" s="10"/>
      <c r="E31" s="10"/>
      <c r="F31" s="10"/>
      <c r="G31" s="10"/>
      <c r="H31" s="10"/>
      <c r="I31" s="10"/>
      <c r="J31" s="10"/>
      <c r="K31" s="28"/>
      <c r="L31" s="12">
        <v>2256.875</v>
      </c>
    </row>
    <row r="32" spans="1:14" s="12" customFormat="1" ht="15.75" x14ac:dyDescent="0.25">
      <c r="A32" s="28"/>
      <c r="B32" s="28" t="s">
        <v>11</v>
      </c>
      <c r="C32" s="43">
        <f t="shared" si="6"/>
        <v>0</v>
      </c>
      <c r="D32" s="10">
        <v>0</v>
      </c>
      <c r="E32" s="10"/>
      <c r="F32" s="10">
        <v>0</v>
      </c>
      <c r="G32" s="10">
        <v>0</v>
      </c>
      <c r="H32" s="10">
        <v>0</v>
      </c>
      <c r="I32" s="10">
        <v>0</v>
      </c>
      <c r="J32" s="10"/>
      <c r="K32" s="28"/>
    </row>
    <row r="33" spans="1:12" s="12" customFormat="1" ht="15.75" x14ac:dyDescent="0.25">
      <c r="A33" s="28"/>
      <c r="B33" s="28" t="s">
        <v>12</v>
      </c>
      <c r="C33" s="43">
        <f t="shared" si="6"/>
        <v>2131.96</v>
      </c>
      <c r="D33" s="10">
        <v>0</v>
      </c>
      <c r="E33" s="10">
        <v>2131.96</v>
      </c>
      <c r="F33" s="10">
        <v>0</v>
      </c>
      <c r="G33" s="10">
        <v>0</v>
      </c>
      <c r="H33" s="10">
        <v>0</v>
      </c>
      <c r="I33" s="10">
        <v>0</v>
      </c>
      <c r="J33" s="10"/>
      <c r="K33" s="28"/>
      <c r="L33" s="48">
        <f>SUM(L36:L38)</f>
        <v>0</v>
      </c>
    </row>
    <row r="34" spans="1:12" s="12" customFormat="1" ht="15.75" x14ac:dyDescent="0.25">
      <c r="A34" s="28"/>
      <c r="B34" s="28" t="s">
        <v>13</v>
      </c>
      <c r="C34" s="43">
        <f t="shared" si="6"/>
        <v>11476.1</v>
      </c>
      <c r="D34" s="10">
        <v>0</v>
      </c>
      <c r="E34" s="10">
        <f>680.4+10795.7</f>
        <v>11476.1</v>
      </c>
      <c r="F34" s="10">
        <v>0</v>
      </c>
      <c r="G34" s="10">
        <v>0</v>
      </c>
      <c r="H34" s="10">
        <v>0</v>
      </c>
      <c r="I34" s="10">
        <v>0</v>
      </c>
      <c r="J34" s="10"/>
      <c r="K34" s="28"/>
    </row>
    <row r="35" spans="1:12" s="12" customFormat="1" ht="15.75" x14ac:dyDescent="0.25">
      <c r="A35" s="28"/>
      <c r="B35" s="5" t="s">
        <v>26</v>
      </c>
      <c r="C35" s="43">
        <f t="shared" si="6"/>
        <v>2256.9</v>
      </c>
      <c r="D35" s="25">
        <f>SUM(D38:D40)</f>
        <v>2256.9</v>
      </c>
      <c r="E35" s="25">
        <v>0</v>
      </c>
      <c r="F35" s="25">
        <f t="shared" ref="F35:J35" si="11">SUM(F37:F40)</f>
        <v>0</v>
      </c>
      <c r="G35" s="25">
        <f t="shared" si="11"/>
        <v>0</v>
      </c>
      <c r="H35" s="25">
        <f t="shared" si="11"/>
        <v>0</v>
      </c>
      <c r="I35" s="25">
        <f t="shared" si="11"/>
        <v>0</v>
      </c>
      <c r="J35" s="58">
        <f t="shared" si="11"/>
        <v>0</v>
      </c>
      <c r="K35" s="28"/>
    </row>
    <row r="36" spans="1:12" s="12" customFormat="1" ht="47.25" x14ac:dyDescent="0.25">
      <c r="A36" s="28"/>
      <c r="B36" s="2" t="s">
        <v>24</v>
      </c>
      <c r="C36" s="43">
        <f t="shared" si="6"/>
        <v>0</v>
      </c>
      <c r="D36" s="10"/>
      <c r="E36" s="10"/>
      <c r="F36" s="10"/>
      <c r="G36" s="10"/>
      <c r="H36" s="10"/>
      <c r="I36" s="10"/>
      <c r="J36" s="10"/>
      <c r="K36" s="28"/>
    </row>
    <row r="37" spans="1:12" s="12" customFormat="1" ht="15.75" x14ac:dyDescent="0.25">
      <c r="A37" s="28"/>
      <c r="B37" s="3" t="s">
        <v>27</v>
      </c>
      <c r="C37" s="43">
        <f t="shared" si="6"/>
        <v>0</v>
      </c>
      <c r="D37" s="58">
        <f>SUM(E37:J37)</f>
        <v>0</v>
      </c>
      <c r="E37" s="58">
        <f>SUM(F37:K37)</f>
        <v>0</v>
      </c>
      <c r="F37" s="58">
        <f>SUM(G29:L29)</f>
        <v>0</v>
      </c>
      <c r="G37" s="58">
        <f>SUM(H29:M29)</f>
        <v>0</v>
      </c>
      <c r="H37" s="58">
        <f>SUM(I29:N29)</f>
        <v>0</v>
      </c>
      <c r="I37" s="58">
        <f>SUM(J29:O29)</f>
        <v>0</v>
      </c>
      <c r="J37" s="58">
        <f>SUM(K29:P29)</f>
        <v>0</v>
      </c>
      <c r="K37" s="28"/>
    </row>
    <row r="38" spans="1:12" s="12" customFormat="1" ht="15.75" x14ac:dyDescent="0.25">
      <c r="A38" s="28"/>
      <c r="B38" s="28" t="s">
        <v>11</v>
      </c>
      <c r="C38" s="43">
        <f t="shared" si="6"/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/>
      <c r="K38" s="28"/>
    </row>
    <row r="39" spans="1:12" s="12" customFormat="1" ht="15.75" x14ac:dyDescent="0.25">
      <c r="A39" s="28"/>
      <c r="B39" s="28" t="s">
        <v>12</v>
      </c>
      <c r="C39" s="43">
        <f t="shared" si="6"/>
        <v>2256.9</v>
      </c>
      <c r="D39" s="10">
        <v>2256.9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/>
      <c r="K39" s="28"/>
      <c r="L39" s="48">
        <f>SUM(L43:L44)</f>
        <v>819.75199999999995</v>
      </c>
    </row>
    <row r="40" spans="1:12" s="12" customFormat="1" ht="15.75" x14ac:dyDescent="0.25">
      <c r="A40" s="28"/>
      <c r="B40" s="28" t="s">
        <v>13</v>
      </c>
      <c r="C40" s="43">
        <f t="shared" si="6"/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/>
      <c r="K40" s="28"/>
    </row>
    <row r="41" spans="1:12" s="12" customFormat="1" ht="15.75" x14ac:dyDescent="0.25">
      <c r="A41" s="28"/>
      <c r="B41" s="1" t="s">
        <v>28</v>
      </c>
      <c r="C41" s="43">
        <f t="shared" si="6"/>
        <v>0</v>
      </c>
      <c r="D41" s="25">
        <v>0</v>
      </c>
      <c r="E41" s="25">
        <f>SUM(E44:E46)</f>
        <v>0</v>
      </c>
      <c r="F41" s="25">
        <f t="shared" ref="F41:J41" si="12">SUM(F43:F46)</f>
        <v>0</v>
      </c>
      <c r="G41" s="25">
        <f t="shared" si="12"/>
        <v>0</v>
      </c>
      <c r="H41" s="25">
        <f t="shared" si="12"/>
        <v>0</v>
      </c>
      <c r="I41" s="25">
        <f t="shared" si="12"/>
        <v>0</v>
      </c>
      <c r="J41" s="58">
        <f t="shared" si="12"/>
        <v>0</v>
      </c>
      <c r="K41" s="28"/>
    </row>
    <row r="42" spans="1:12" s="12" customFormat="1" ht="47.25" x14ac:dyDescent="0.25">
      <c r="A42" s="28"/>
      <c r="B42" s="2" t="s">
        <v>24</v>
      </c>
      <c r="C42" s="43">
        <f t="shared" si="6"/>
        <v>0</v>
      </c>
      <c r="D42" s="10"/>
      <c r="E42" s="10"/>
      <c r="F42" s="10"/>
      <c r="G42" s="10"/>
      <c r="H42" s="10"/>
      <c r="I42" s="10"/>
      <c r="J42" s="10"/>
      <c r="K42" s="28"/>
    </row>
    <row r="43" spans="1:12" s="12" customFormat="1" ht="15.75" x14ac:dyDescent="0.25">
      <c r="A43" s="28"/>
      <c r="B43" s="3" t="s">
        <v>29</v>
      </c>
      <c r="C43" s="43">
        <f t="shared" si="6"/>
        <v>0</v>
      </c>
      <c r="D43" s="10"/>
      <c r="E43" s="10"/>
      <c r="F43" s="10"/>
      <c r="G43" s="10"/>
      <c r="H43" s="10"/>
      <c r="I43" s="10"/>
      <c r="J43" s="10"/>
      <c r="K43" s="28"/>
      <c r="L43" s="12">
        <v>819.75199999999995</v>
      </c>
    </row>
    <row r="44" spans="1:12" s="12" customFormat="1" ht="15.75" x14ac:dyDescent="0.25">
      <c r="A44" s="28"/>
      <c r="B44" s="28" t="s">
        <v>11</v>
      </c>
      <c r="C44" s="43">
        <f t="shared" si="6"/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/>
      <c r="K44" s="28"/>
    </row>
    <row r="45" spans="1:12" s="12" customFormat="1" ht="15.75" x14ac:dyDescent="0.25">
      <c r="A45" s="28"/>
      <c r="B45" s="28" t="s">
        <v>12</v>
      </c>
      <c r="C45" s="43">
        <f t="shared" si="6"/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/>
      <c r="K45" s="28"/>
    </row>
    <row r="46" spans="1:12" s="12" customFormat="1" ht="15.75" x14ac:dyDescent="0.25">
      <c r="A46" s="28"/>
      <c r="B46" s="28" t="s">
        <v>13</v>
      </c>
      <c r="C46" s="43">
        <f t="shared" si="6"/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/>
      <c r="K46" s="28"/>
    </row>
    <row r="47" spans="1:12" s="12" customFormat="1" ht="15.75" x14ac:dyDescent="0.25">
      <c r="A47" s="28"/>
      <c r="B47" s="1" t="s">
        <v>30</v>
      </c>
      <c r="C47" s="43">
        <f t="shared" si="6"/>
        <v>819.7</v>
      </c>
      <c r="D47" s="25">
        <f>SUM(D51:D52)</f>
        <v>819.7</v>
      </c>
      <c r="E47" s="25">
        <v>0</v>
      </c>
      <c r="F47" s="25">
        <f t="shared" ref="F47:I47" si="13">SUM(F49:F52)</f>
        <v>0</v>
      </c>
      <c r="G47" s="25">
        <f t="shared" si="13"/>
        <v>0</v>
      </c>
      <c r="H47" s="25">
        <f t="shared" si="13"/>
        <v>0</v>
      </c>
      <c r="I47" s="25">
        <f t="shared" si="13"/>
        <v>0</v>
      </c>
      <c r="J47" s="39"/>
      <c r="K47" s="28"/>
    </row>
    <row r="48" spans="1:12" s="12" customFormat="1" ht="47.25" x14ac:dyDescent="0.25">
      <c r="A48" s="28"/>
      <c r="B48" s="2" t="s">
        <v>24</v>
      </c>
      <c r="C48" s="43">
        <f t="shared" si="6"/>
        <v>0</v>
      </c>
      <c r="D48" s="10"/>
      <c r="E48" s="10"/>
      <c r="F48" s="10"/>
      <c r="G48" s="10"/>
      <c r="H48" s="10"/>
      <c r="I48" s="10"/>
      <c r="J48" s="10"/>
      <c r="K48" s="28"/>
    </row>
    <row r="49" spans="1:12" s="12" customFormat="1" ht="15.75" x14ac:dyDescent="0.25">
      <c r="A49" s="28"/>
      <c r="B49" s="4" t="s">
        <v>31</v>
      </c>
      <c r="C49" s="43">
        <f t="shared" si="6"/>
        <v>0</v>
      </c>
      <c r="D49" s="10"/>
      <c r="E49" s="10"/>
      <c r="F49" s="10"/>
      <c r="G49" s="10"/>
      <c r="H49" s="10"/>
      <c r="I49" s="10"/>
      <c r="J49" s="10"/>
      <c r="K49" s="28"/>
    </row>
    <row r="50" spans="1:12" s="12" customFormat="1" ht="15.75" x14ac:dyDescent="0.25">
      <c r="A50" s="28"/>
      <c r="B50" s="28" t="s">
        <v>11</v>
      </c>
      <c r="C50" s="43">
        <f t="shared" si="6"/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/>
      <c r="K50" s="28"/>
    </row>
    <row r="51" spans="1:12" s="12" customFormat="1" ht="15.75" x14ac:dyDescent="0.25">
      <c r="A51" s="28"/>
      <c r="B51" s="28" t="s">
        <v>12</v>
      </c>
      <c r="C51" s="43">
        <f t="shared" si="6"/>
        <v>819.7</v>
      </c>
      <c r="D51" s="10">
        <v>819.7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/>
      <c r="K51" s="28"/>
      <c r="L51" s="48">
        <f>SUM(L55:L56)</f>
        <v>802.63</v>
      </c>
    </row>
    <row r="52" spans="1:12" s="12" customFormat="1" ht="15.75" x14ac:dyDescent="0.25">
      <c r="A52" s="28"/>
      <c r="B52" s="28" t="s">
        <v>13</v>
      </c>
      <c r="C52" s="43">
        <f t="shared" si="6"/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/>
      <c r="K52" s="28"/>
    </row>
    <row r="53" spans="1:12" s="12" customFormat="1" ht="15.75" x14ac:dyDescent="0.25">
      <c r="A53" s="28"/>
      <c r="B53" s="1" t="s">
        <v>32</v>
      </c>
      <c r="C53" s="43">
        <f t="shared" si="6"/>
        <v>0</v>
      </c>
      <c r="D53" s="25">
        <v>0</v>
      </c>
      <c r="E53" s="25">
        <v>0</v>
      </c>
      <c r="F53" s="25">
        <f t="shared" ref="F53:I53" si="14">SUM(F55:F58)</f>
        <v>0</v>
      </c>
      <c r="G53" s="25">
        <f t="shared" si="14"/>
        <v>0</v>
      </c>
      <c r="H53" s="25">
        <f t="shared" si="14"/>
        <v>0</v>
      </c>
      <c r="I53" s="25">
        <f t="shared" si="14"/>
        <v>0</v>
      </c>
      <c r="J53" s="39"/>
      <c r="K53" s="28"/>
    </row>
    <row r="54" spans="1:12" s="12" customFormat="1" ht="47.25" x14ac:dyDescent="0.25">
      <c r="A54" s="28"/>
      <c r="B54" s="2" t="s">
        <v>24</v>
      </c>
      <c r="C54" s="43">
        <f t="shared" si="6"/>
        <v>0</v>
      </c>
      <c r="D54" s="10"/>
      <c r="E54" s="10"/>
      <c r="F54" s="10"/>
      <c r="G54" s="10"/>
      <c r="H54" s="10"/>
      <c r="I54" s="10"/>
      <c r="J54" s="10"/>
      <c r="K54" s="28"/>
    </row>
    <row r="55" spans="1:12" s="12" customFormat="1" ht="31.5" x14ac:dyDescent="0.25">
      <c r="A55" s="28"/>
      <c r="B55" s="2" t="s">
        <v>33</v>
      </c>
      <c r="C55" s="43">
        <f t="shared" si="6"/>
        <v>0</v>
      </c>
      <c r="D55" s="10"/>
      <c r="E55" s="10"/>
      <c r="F55" s="10"/>
      <c r="G55" s="10"/>
      <c r="H55" s="10"/>
      <c r="I55" s="10"/>
      <c r="J55" s="10"/>
      <c r="K55" s="28"/>
      <c r="L55" s="12">
        <v>802.63</v>
      </c>
    </row>
    <row r="56" spans="1:12" s="12" customFormat="1" ht="15.75" x14ac:dyDescent="0.25">
      <c r="A56" s="28"/>
      <c r="B56" s="28" t="s">
        <v>11</v>
      </c>
      <c r="C56" s="43">
        <f t="shared" si="6"/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/>
      <c r="K56" s="28"/>
    </row>
    <row r="57" spans="1:12" s="12" customFormat="1" ht="15.75" x14ac:dyDescent="0.25">
      <c r="A57" s="28"/>
      <c r="B57" s="28" t="s">
        <v>12</v>
      </c>
      <c r="C57" s="43">
        <f t="shared" si="6"/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/>
      <c r="K57" s="28"/>
      <c r="L57" s="45">
        <f>SUM(L60:L62)</f>
        <v>0</v>
      </c>
    </row>
    <row r="58" spans="1:12" s="12" customFormat="1" ht="15.75" x14ac:dyDescent="0.25">
      <c r="A58" s="28"/>
      <c r="B58" s="28" t="s">
        <v>13</v>
      </c>
      <c r="C58" s="43">
        <f t="shared" ref="C58:C89" si="15">SUM(D58:I58)</f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/>
      <c r="K58" s="28"/>
    </row>
    <row r="59" spans="1:12" s="12" customFormat="1" ht="15.75" x14ac:dyDescent="0.25">
      <c r="A59" s="28"/>
      <c r="B59" s="1" t="s">
        <v>34</v>
      </c>
      <c r="C59" s="43">
        <f t="shared" si="15"/>
        <v>3802.6</v>
      </c>
      <c r="D59" s="25">
        <f>SUM(D63:D64)</f>
        <v>802.6</v>
      </c>
      <c r="E59" s="25">
        <f t="shared" ref="E59:I59" si="16">SUM(E63:E64)</f>
        <v>0</v>
      </c>
      <c r="F59" s="25">
        <f t="shared" si="16"/>
        <v>0</v>
      </c>
      <c r="G59" s="25">
        <f t="shared" si="16"/>
        <v>3000</v>
      </c>
      <c r="H59" s="25">
        <f t="shared" si="16"/>
        <v>0</v>
      </c>
      <c r="I59" s="25">
        <f t="shared" si="16"/>
        <v>0</v>
      </c>
      <c r="J59" s="39"/>
      <c r="K59" s="28"/>
    </row>
    <row r="60" spans="1:12" s="12" customFormat="1" ht="47.25" x14ac:dyDescent="0.25">
      <c r="A60" s="28"/>
      <c r="B60" s="2" t="s">
        <v>24</v>
      </c>
      <c r="C60" s="43">
        <f t="shared" si="15"/>
        <v>0</v>
      </c>
      <c r="D60" s="10"/>
      <c r="E60" s="10"/>
      <c r="F60" s="10"/>
      <c r="G60" s="10"/>
      <c r="H60" s="10"/>
      <c r="I60" s="10"/>
      <c r="J60" s="10"/>
      <c r="K60" s="28"/>
      <c r="L60" s="50"/>
    </row>
    <row r="61" spans="1:12" s="12" customFormat="1" ht="31.5" x14ac:dyDescent="0.25">
      <c r="A61" s="28"/>
      <c r="B61" s="2" t="s">
        <v>124</v>
      </c>
      <c r="C61" s="43">
        <f t="shared" si="15"/>
        <v>0</v>
      </c>
      <c r="D61" s="10"/>
      <c r="E61" s="10"/>
      <c r="F61" s="10"/>
      <c r="G61" s="10"/>
      <c r="H61" s="10"/>
      <c r="I61" s="10"/>
      <c r="J61" s="10"/>
      <c r="K61" s="28"/>
      <c r="L61" s="50"/>
    </row>
    <row r="62" spans="1:12" s="12" customFormat="1" ht="15.75" x14ac:dyDescent="0.25">
      <c r="A62" s="28"/>
      <c r="B62" s="28" t="s">
        <v>11</v>
      </c>
      <c r="C62" s="43">
        <f t="shared" si="15"/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/>
      <c r="K62" s="28"/>
    </row>
    <row r="63" spans="1:12" s="12" customFormat="1" ht="15.75" x14ac:dyDescent="0.25">
      <c r="A63" s="28"/>
      <c r="B63" s="28" t="s">
        <v>12</v>
      </c>
      <c r="C63" s="43">
        <f t="shared" si="15"/>
        <v>3802.6</v>
      </c>
      <c r="D63" s="10">
        <v>802.6</v>
      </c>
      <c r="E63" s="10">
        <v>0</v>
      </c>
      <c r="F63" s="10">
        <v>0</v>
      </c>
      <c r="G63" s="10">
        <v>3000</v>
      </c>
      <c r="H63" s="10">
        <v>0</v>
      </c>
      <c r="I63" s="10">
        <v>0</v>
      </c>
      <c r="J63" s="10"/>
      <c r="K63" s="28"/>
      <c r="L63" s="48">
        <f t="shared" ref="L63" si="17">SUM(L65:L68)</f>
        <v>7145.2150999999994</v>
      </c>
    </row>
    <row r="64" spans="1:12" s="12" customFormat="1" ht="15.75" x14ac:dyDescent="0.25">
      <c r="A64" s="28"/>
      <c r="B64" s="28" t="s">
        <v>13</v>
      </c>
      <c r="C64" s="43">
        <f t="shared" si="15"/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/>
      <c r="K64" s="28"/>
    </row>
    <row r="65" spans="1:12" s="12" customFormat="1" ht="15.75" x14ac:dyDescent="0.25">
      <c r="A65" s="28"/>
      <c r="B65" s="1" t="s">
        <v>35</v>
      </c>
      <c r="C65" s="43">
        <f t="shared" si="15"/>
        <v>13205.07</v>
      </c>
      <c r="D65" s="25">
        <v>0</v>
      </c>
      <c r="E65" s="58">
        <f>SUM(E68:E70)</f>
        <v>13205.07</v>
      </c>
      <c r="F65" s="25">
        <f t="shared" ref="F65:I65" si="18">SUM(F67:F70)</f>
        <v>0</v>
      </c>
      <c r="G65" s="25">
        <f t="shared" si="18"/>
        <v>0</v>
      </c>
      <c r="H65" s="25">
        <f t="shared" si="18"/>
        <v>0</v>
      </c>
      <c r="I65" s="25">
        <f t="shared" si="18"/>
        <v>0</v>
      </c>
      <c r="J65" s="39"/>
      <c r="K65" s="28"/>
    </row>
    <row r="66" spans="1:12" s="12" customFormat="1" ht="47.25" x14ac:dyDescent="0.25">
      <c r="A66" s="28"/>
      <c r="B66" s="2" t="s">
        <v>24</v>
      </c>
      <c r="C66" s="43">
        <f t="shared" si="15"/>
        <v>0</v>
      </c>
      <c r="D66" s="10"/>
      <c r="E66" s="10"/>
      <c r="F66" s="10"/>
      <c r="G66" s="10"/>
      <c r="H66" s="10"/>
      <c r="I66" s="10"/>
      <c r="J66" s="10"/>
      <c r="K66" s="28"/>
      <c r="L66" s="10">
        <f>L70+L74</f>
        <v>2506.0234599999999</v>
      </c>
    </row>
    <row r="67" spans="1:12" s="12" customFormat="1" ht="15.75" x14ac:dyDescent="0.25">
      <c r="A67" s="28"/>
      <c r="B67" s="2" t="s">
        <v>36</v>
      </c>
      <c r="C67" s="43">
        <f t="shared" si="15"/>
        <v>0</v>
      </c>
      <c r="D67" s="10"/>
      <c r="E67" s="10"/>
      <c r="F67" s="10"/>
      <c r="G67" s="10"/>
      <c r="H67" s="10"/>
      <c r="I67" s="10"/>
      <c r="J67" s="10"/>
      <c r="K67" s="28"/>
      <c r="L67" s="10">
        <f t="shared" ref="L67:L68" si="19">L71+L75</f>
        <v>4639.19164</v>
      </c>
    </row>
    <row r="68" spans="1:12" s="12" customFormat="1" ht="15.75" x14ac:dyDescent="0.25">
      <c r="A68" s="28"/>
      <c r="B68" s="28" t="s">
        <v>11</v>
      </c>
      <c r="C68" s="43">
        <f t="shared" si="15"/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/>
      <c r="K68" s="28"/>
      <c r="L68" s="10">
        <f t="shared" si="19"/>
        <v>0</v>
      </c>
    </row>
    <row r="69" spans="1:12" s="12" customFormat="1" ht="15.75" x14ac:dyDescent="0.25">
      <c r="A69" s="28"/>
      <c r="B69" s="28" t="s">
        <v>12</v>
      </c>
      <c r="C69" s="43">
        <f t="shared" si="15"/>
        <v>2068.02</v>
      </c>
      <c r="D69" s="10">
        <v>0</v>
      </c>
      <c r="E69" s="10">
        <v>2068.02</v>
      </c>
      <c r="F69" s="10">
        <v>0</v>
      </c>
      <c r="G69" s="10">
        <v>0</v>
      </c>
      <c r="H69" s="10">
        <v>0</v>
      </c>
      <c r="I69" s="10">
        <v>0</v>
      </c>
      <c r="J69" s="10"/>
      <c r="K69" s="28"/>
    </row>
    <row r="70" spans="1:12" s="12" customFormat="1" ht="15.75" x14ac:dyDescent="0.25">
      <c r="A70" s="28"/>
      <c r="B70" s="28" t="s">
        <v>13</v>
      </c>
      <c r="C70" s="43">
        <f t="shared" si="15"/>
        <v>11137.05</v>
      </c>
      <c r="D70" s="10">
        <v>0</v>
      </c>
      <c r="E70" s="10">
        <f>660.25+10476.8</f>
        <v>11137.05</v>
      </c>
      <c r="F70" s="10">
        <v>0</v>
      </c>
      <c r="G70" s="10">
        <v>0</v>
      </c>
      <c r="H70" s="10">
        <v>0</v>
      </c>
      <c r="I70" s="10">
        <v>0</v>
      </c>
      <c r="J70" s="10"/>
      <c r="K70" s="28"/>
      <c r="L70" s="12">
        <v>2506.0234599999999</v>
      </c>
    </row>
    <row r="71" spans="1:12" s="12" customFormat="1" ht="15.75" x14ac:dyDescent="0.25">
      <c r="A71" s="28"/>
      <c r="B71" s="1" t="s">
        <v>37</v>
      </c>
      <c r="C71" s="43">
        <f t="shared" si="15"/>
        <v>7143.66</v>
      </c>
      <c r="D71" s="25">
        <f t="shared" ref="D71:I71" si="20">SUM(D73:D76)</f>
        <v>7143.66</v>
      </c>
      <c r="E71" s="25">
        <v>0</v>
      </c>
      <c r="F71" s="25">
        <f t="shared" si="20"/>
        <v>0</v>
      </c>
      <c r="G71" s="25">
        <f t="shared" si="20"/>
        <v>0</v>
      </c>
      <c r="H71" s="25">
        <f t="shared" si="20"/>
        <v>0</v>
      </c>
      <c r="I71" s="25">
        <f t="shared" si="20"/>
        <v>0</v>
      </c>
      <c r="J71" s="39"/>
      <c r="K71" s="28"/>
      <c r="L71" s="9">
        <f>344.23022+29.47938</f>
        <v>373.70959999999997</v>
      </c>
    </row>
    <row r="72" spans="1:12" s="12" customFormat="1" ht="47.25" x14ac:dyDescent="0.25">
      <c r="A72" s="28"/>
      <c r="B72" s="2" t="s">
        <v>24</v>
      </c>
      <c r="C72" s="43">
        <f t="shared" si="15"/>
        <v>0</v>
      </c>
      <c r="D72" s="10"/>
      <c r="E72" s="10"/>
      <c r="F72" s="10"/>
      <c r="G72" s="10"/>
      <c r="H72" s="10"/>
      <c r="I72" s="10"/>
      <c r="J72" s="10"/>
      <c r="K72" s="28"/>
      <c r="L72" s="9"/>
    </row>
    <row r="73" spans="1:12" s="12" customFormat="1" ht="31.5" x14ac:dyDescent="0.25">
      <c r="A73" s="28"/>
      <c r="B73" s="2" t="s">
        <v>38</v>
      </c>
      <c r="C73" s="43">
        <f t="shared" si="15"/>
        <v>0</v>
      </c>
      <c r="D73" s="10"/>
      <c r="E73" s="10"/>
      <c r="F73" s="10"/>
      <c r="G73" s="10"/>
      <c r="H73" s="10"/>
      <c r="I73" s="10"/>
      <c r="J73" s="10"/>
      <c r="K73" s="28"/>
    </row>
    <row r="74" spans="1:12" s="12" customFormat="1" ht="15.75" x14ac:dyDescent="0.25">
      <c r="A74" s="28"/>
      <c r="B74" s="28" t="s">
        <v>11</v>
      </c>
      <c r="C74" s="43">
        <f t="shared" si="15"/>
        <v>2506</v>
      </c>
      <c r="D74" s="10">
        <f>D78+D82</f>
        <v>2506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/>
      <c r="K74" s="28"/>
    </row>
    <row r="75" spans="1:12" s="12" customFormat="1" ht="15.75" x14ac:dyDescent="0.25">
      <c r="A75" s="28"/>
      <c r="B75" s="28" t="s">
        <v>12</v>
      </c>
      <c r="C75" s="43">
        <f t="shared" si="15"/>
        <v>4637.66</v>
      </c>
      <c r="D75" s="10">
        <f t="shared" ref="D75:D76" si="21">D79+D83</f>
        <v>4637.66</v>
      </c>
      <c r="E75" s="10"/>
      <c r="F75" s="10"/>
      <c r="G75" s="10"/>
      <c r="H75" s="10"/>
      <c r="I75" s="10"/>
      <c r="J75" s="10"/>
      <c r="K75" s="28"/>
      <c r="L75" s="12">
        <f>99.996+99.969+99.59+39.738+91.171+2492.62304+1342.395</f>
        <v>4265.4820399999999</v>
      </c>
    </row>
    <row r="76" spans="1:12" s="12" customFormat="1" ht="15.75" x14ac:dyDescent="0.25">
      <c r="A76" s="28"/>
      <c r="B76" s="28" t="s">
        <v>13</v>
      </c>
      <c r="C76" s="43">
        <f t="shared" si="15"/>
        <v>0</v>
      </c>
      <c r="D76" s="10">
        <f t="shared" si="21"/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/>
      <c r="K76" s="28"/>
    </row>
    <row r="77" spans="1:12" s="12" customFormat="1" ht="47.25" x14ac:dyDescent="0.25">
      <c r="A77" s="28"/>
      <c r="B77" s="2" t="s">
        <v>100</v>
      </c>
      <c r="C77" s="43">
        <f t="shared" si="15"/>
        <v>0</v>
      </c>
      <c r="D77" s="10"/>
      <c r="E77" s="10"/>
      <c r="F77" s="10"/>
      <c r="G77" s="10"/>
      <c r="H77" s="10"/>
      <c r="I77" s="10"/>
      <c r="J77" s="10"/>
      <c r="K77" s="28"/>
    </row>
    <row r="78" spans="1:12" s="12" customFormat="1" ht="15.75" x14ac:dyDescent="0.25">
      <c r="A78" s="28"/>
      <c r="B78" s="28" t="s">
        <v>11</v>
      </c>
      <c r="C78" s="43">
        <f t="shared" si="15"/>
        <v>2506</v>
      </c>
      <c r="D78" s="10">
        <v>2506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/>
      <c r="K78" s="28"/>
    </row>
    <row r="79" spans="1:12" s="12" customFormat="1" ht="15.75" x14ac:dyDescent="0.25">
      <c r="A79" s="28"/>
      <c r="B79" s="28" t="s">
        <v>12</v>
      </c>
      <c r="C79" s="43">
        <f t="shared" si="15"/>
        <v>373.7</v>
      </c>
      <c r="D79" s="10">
        <v>373.7</v>
      </c>
      <c r="E79" s="10"/>
      <c r="F79" s="10"/>
      <c r="G79" s="10"/>
      <c r="H79" s="10"/>
      <c r="I79" s="10"/>
      <c r="J79" s="10"/>
      <c r="K79" s="28"/>
    </row>
    <row r="80" spans="1:12" s="12" customFormat="1" ht="15.75" x14ac:dyDescent="0.25">
      <c r="A80" s="28"/>
      <c r="B80" s="28" t="s">
        <v>13</v>
      </c>
      <c r="C80" s="43">
        <f t="shared" si="15"/>
        <v>0</v>
      </c>
      <c r="D80" s="10"/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/>
      <c r="K80" s="28"/>
    </row>
    <row r="81" spans="1:12" s="12" customFormat="1" ht="47.25" x14ac:dyDescent="0.25">
      <c r="A81" s="28"/>
      <c r="B81" s="2" t="s">
        <v>101</v>
      </c>
      <c r="C81" s="43">
        <f t="shared" si="15"/>
        <v>0</v>
      </c>
      <c r="D81" s="10"/>
      <c r="E81" s="10"/>
      <c r="F81" s="10"/>
      <c r="G81" s="10"/>
      <c r="H81" s="10"/>
      <c r="I81" s="10"/>
      <c r="J81" s="10"/>
      <c r="K81" s="28"/>
    </row>
    <row r="82" spans="1:12" s="12" customFormat="1" ht="15.75" x14ac:dyDescent="0.25">
      <c r="A82" s="28"/>
      <c r="B82" s="28" t="s">
        <v>11</v>
      </c>
      <c r="C82" s="43">
        <f t="shared" si="15"/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/>
      <c r="K82" s="28"/>
    </row>
    <row r="83" spans="1:12" s="12" customFormat="1" ht="15.75" x14ac:dyDescent="0.25">
      <c r="A83" s="28"/>
      <c r="B83" s="28" t="s">
        <v>12</v>
      </c>
      <c r="C83" s="43">
        <f t="shared" si="15"/>
        <v>4263.96</v>
      </c>
      <c r="D83" s="10">
        <f>4265.5-1.54</f>
        <v>4263.96</v>
      </c>
      <c r="E83" s="10"/>
      <c r="F83" s="10"/>
      <c r="G83" s="10"/>
      <c r="H83" s="10"/>
      <c r="I83" s="10"/>
      <c r="J83" s="10"/>
      <c r="K83" s="28"/>
      <c r="L83" s="36"/>
    </row>
    <row r="84" spans="1:12" s="12" customFormat="1" ht="15.75" x14ac:dyDescent="0.25">
      <c r="A84" s="28"/>
      <c r="B84" s="28" t="s">
        <v>13</v>
      </c>
      <c r="C84" s="43">
        <f t="shared" si="15"/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/>
      <c r="K84" s="28"/>
    </row>
    <row r="85" spans="1:12" s="12" customFormat="1" ht="15.75" x14ac:dyDescent="0.25">
      <c r="A85" s="28"/>
      <c r="B85" s="1" t="s">
        <v>39</v>
      </c>
      <c r="C85" s="43">
        <f t="shared" si="15"/>
        <v>0</v>
      </c>
      <c r="D85" s="25">
        <f t="shared" ref="D85:I85" si="22">SUM(D87:D90)</f>
        <v>0</v>
      </c>
      <c r="E85" s="25">
        <f t="shared" si="22"/>
        <v>0</v>
      </c>
      <c r="F85" s="25">
        <f t="shared" si="22"/>
        <v>0</v>
      </c>
      <c r="G85" s="25">
        <f t="shared" si="22"/>
        <v>0</v>
      </c>
      <c r="H85" s="25">
        <f t="shared" si="22"/>
        <v>0</v>
      </c>
      <c r="I85" s="25">
        <f t="shared" si="22"/>
        <v>0</v>
      </c>
      <c r="J85" s="39"/>
      <c r="K85" s="28"/>
    </row>
    <row r="86" spans="1:12" s="12" customFormat="1" ht="47.25" x14ac:dyDescent="0.25">
      <c r="A86" s="28"/>
      <c r="B86" s="2" t="s">
        <v>24</v>
      </c>
      <c r="C86" s="43">
        <f t="shared" si="15"/>
        <v>0</v>
      </c>
      <c r="D86" s="10"/>
      <c r="E86" s="10"/>
      <c r="F86" s="10"/>
      <c r="G86" s="10"/>
      <c r="H86" s="10"/>
      <c r="I86" s="10"/>
      <c r="J86" s="10"/>
      <c r="K86" s="28"/>
      <c r="L86" s="50"/>
    </row>
    <row r="87" spans="1:12" s="12" customFormat="1" ht="15.75" x14ac:dyDescent="0.25">
      <c r="A87" s="28"/>
      <c r="B87" s="2" t="s">
        <v>40</v>
      </c>
      <c r="C87" s="43">
        <f t="shared" si="15"/>
        <v>0</v>
      </c>
      <c r="D87" s="10"/>
      <c r="E87" s="10"/>
      <c r="F87" s="10"/>
      <c r="G87" s="10"/>
      <c r="H87" s="10"/>
      <c r="I87" s="10"/>
      <c r="J87" s="10"/>
      <c r="K87" s="28"/>
      <c r="L87" s="50"/>
    </row>
    <row r="88" spans="1:12" s="12" customFormat="1" ht="15.75" x14ac:dyDescent="0.25">
      <c r="A88" s="28"/>
      <c r="B88" s="28" t="s">
        <v>11</v>
      </c>
      <c r="C88" s="43">
        <f t="shared" si="15"/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/>
      <c r="K88" s="28"/>
    </row>
    <row r="89" spans="1:12" s="12" customFormat="1" ht="15.75" x14ac:dyDescent="0.25">
      <c r="A89" s="28"/>
      <c r="B89" s="28" t="s">
        <v>12</v>
      </c>
      <c r="C89" s="43">
        <f t="shared" si="15"/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/>
      <c r="K89" s="28"/>
      <c r="L89" s="48">
        <f t="shared" ref="L89" si="23">SUM(L91:L94)</f>
        <v>1155.528</v>
      </c>
    </row>
    <row r="90" spans="1:12" s="12" customFormat="1" ht="15.75" x14ac:dyDescent="0.25">
      <c r="A90" s="28"/>
      <c r="B90" s="28" t="s">
        <v>13</v>
      </c>
      <c r="C90" s="43">
        <f t="shared" ref="C90:C91" si="24">SUM(D90:I90)</f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/>
      <c r="K90" s="28"/>
    </row>
    <row r="91" spans="1:12" s="12" customFormat="1" ht="15.75" x14ac:dyDescent="0.25">
      <c r="A91" s="28"/>
      <c r="B91" s="1" t="s">
        <v>41</v>
      </c>
      <c r="C91" s="25">
        <f t="shared" si="24"/>
        <v>7638.84</v>
      </c>
      <c r="D91" s="25">
        <v>0</v>
      </c>
      <c r="E91" s="25">
        <f>SUM(E94:E96)</f>
        <v>7638.84</v>
      </c>
      <c r="F91" s="25">
        <f t="shared" ref="F91:I91" si="25">SUM(F93:F96)</f>
        <v>0</v>
      </c>
      <c r="G91" s="25">
        <f t="shared" si="25"/>
        <v>0</v>
      </c>
      <c r="H91" s="25">
        <f t="shared" si="25"/>
        <v>0</v>
      </c>
      <c r="I91" s="25">
        <f t="shared" si="25"/>
        <v>0</v>
      </c>
      <c r="J91" s="39"/>
      <c r="K91" s="28"/>
    </row>
    <row r="92" spans="1:12" s="12" customFormat="1" ht="47.25" x14ac:dyDescent="0.25">
      <c r="A92" s="28"/>
      <c r="B92" s="2" t="s">
        <v>24</v>
      </c>
      <c r="C92" s="43"/>
      <c r="D92" s="10"/>
      <c r="E92" s="10"/>
      <c r="F92" s="10"/>
      <c r="G92" s="10"/>
      <c r="H92" s="10"/>
      <c r="I92" s="10"/>
      <c r="J92" s="10"/>
      <c r="K92" s="28"/>
    </row>
    <row r="93" spans="1:12" s="12" customFormat="1" ht="15.75" x14ac:dyDescent="0.25">
      <c r="A93" s="28"/>
      <c r="B93" s="2" t="s">
        <v>42</v>
      </c>
      <c r="C93" s="43"/>
      <c r="D93" s="10"/>
      <c r="E93" s="10"/>
      <c r="F93" s="10"/>
      <c r="G93" s="10"/>
      <c r="H93" s="10"/>
      <c r="I93" s="10"/>
      <c r="J93" s="10"/>
      <c r="K93" s="28"/>
      <c r="L93" s="12">
        <v>1155.528</v>
      </c>
    </row>
    <row r="94" spans="1:12" s="12" customFormat="1" ht="15.75" x14ac:dyDescent="0.25">
      <c r="A94" s="28"/>
      <c r="B94" s="28" t="s">
        <v>11</v>
      </c>
      <c r="C94" s="43">
        <f>SUM(D94:I94)</f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/>
      <c r="K94" s="28"/>
    </row>
    <row r="95" spans="1:12" s="12" customFormat="1" ht="15.75" x14ac:dyDescent="0.25">
      <c r="A95" s="28"/>
      <c r="B95" s="28" t="s">
        <v>12</v>
      </c>
      <c r="C95" s="43">
        <f>SUM(D95:I95)</f>
        <v>1184.8</v>
      </c>
      <c r="D95" s="10">
        <v>0</v>
      </c>
      <c r="E95" s="10">
        <v>1184.8</v>
      </c>
      <c r="F95" s="10">
        <v>0</v>
      </c>
      <c r="G95" s="10">
        <v>0</v>
      </c>
      <c r="H95" s="10">
        <v>0</v>
      </c>
      <c r="I95" s="10">
        <v>0</v>
      </c>
      <c r="J95" s="10"/>
      <c r="K95" s="28"/>
    </row>
    <row r="96" spans="1:12" s="12" customFormat="1" ht="15.75" x14ac:dyDescent="0.25">
      <c r="A96" s="28"/>
      <c r="B96" s="28" t="s">
        <v>13</v>
      </c>
      <c r="C96" s="43">
        <f>SUM(D96:I96)</f>
        <v>6454.04</v>
      </c>
      <c r="D96" s="10">
        <v>0</v>
      </c>
      <c r="E96" s="10">
        <f>381.94+6072.1</f>
        <v>6454.04</v>
      </c>
      <c r="F96" s="10">
        <v>0</v>
      </c>
      <c r="G96" s="10">
        <v>0</v>
      </c>
      <c r="H96" s="10">
        <v>0</v>
      </c>
      <c r="I96" s="10">
        <v>0</v>
      </c>
      <c r="J96" s="10"/>
      <c r="K96" s="28"/>
    </row>
    <row r="97" spans="1:11" s="12" customFormat="1" ht="15.75" x14ac:dyDescent="0.25">
      <c r="A97" s="28"/>
      <c r="B97" s="1" t="s">
        <v>43</v>
      </c>
      <c r="C97" s="25">
        <f t="shared" ref="C97:I97" si="26">SUM(C99:C102)</f>
        <v>1155.5</v>
      </c>
      <c r="D97" s="25">
        <f t="shared" si="26"/>
        <v>1155.5</v>
      </c>
      <c r="E97" s="25">
        <f t="shared" si="26"/>
        <v>0</v>
      </c>
      <c r="F97" s="25">
        <f t="shared" si="26"/>
        <v>0</v>
      </c>
      <c r="G97" s="25">
        <f t="shared" si="26"/>
        <v>0</v>
      </c>
      <c r="H97" s="25">
        <f t="shared" si="26"/>
        <v>0</v>
      </c>
      <c r="I97" s="25">
        <f t="shared" si="26"/>
        <v>0</v>
      </c>
      <c r="J97" s="39"/>
      <c r="K97" s="28"/>
    </row>
    <row r="98" spans="1:11" s="12" customFormat="1" ht="47.25" x14ac:dyDescent="0.25">
      <c r="A98" s="28"/>
      <c r="B98" s="2" t="s">
        <v>24</v>
      </c>
      <c r="C98" s="10"/>
      <c r="D98" s="10"/>
      <c r="E98" s="10"/>
      <c r="F98" s="10"/>
      <c r="G98" s="10"/>
      <c r="H98" s="10"/>
      <c r="I98" s="10"/>
      <c r="J98" s="10"/>
      <c r="K98" s="28"/>
    </row>
    <row r="99" spans="1:11" s="12" customFormat="1" ht="15.75" x14ac:dyDescent="0.25">
      <c r="A99" s="28"/>
      <c r="B99" s="2" t="s">
        <v>44</v>
      </c>
      <c r="C99" s="10"/>
      <c r="D99" s="10"/>
      <c r="E99" s="10"/>
      <c r="F99" s="10"/>
      <c r="G99" s="10"/>
      <c r="H99" s="10"/>
      <c r="I99" s="10"/>
      <c r="J99" s="10"/>
      <c r="K99" s="28"/>
    </row>
    <row r="100" spans="1:11" s="12" customFormat="1" ht="15.75" x14ac:dyDescent="0.25">
      <c r="A100" s="28"/>
      <c r="B100" s="28" t="s">
        <v>11</v>
      </c>
      <c r="C100" s="10">
        <f>SUM(D100:I100)</f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/>
      <c r="K100" s="28"/>
    </row>
    <row r="101" spans="1:11" s="12" customFormat="1" ht="15.75" x14ac:dyDescent="0.25">
      <c r="A101" s="28"/>
      <c r="B101" s="28" t="s">
        <v>12</v>
      </c>
      <c r="C101" s="10">
        <f>SUM(D101:I101)</f>
        <v>1155.5</v>
      </c>
      <c r="D101" s="10">
        <v>1155.5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/>
      <c r="K101" s="28"/>
    </row>
    <row r="102" spans="1:11" s="12" customFormat="1" ht="15.75" x14ac:dyDescent="0.25">
      <c r="A102" s="28"/>
      <c r="B102" s="28" t="s">
        <v>13</v>
      </c>
      <c r="C102" s="10">
        <f>SUM(D102:I102)</f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/>
      <c r="K102" s="28"/>
    </row>
    <row r="103" spans="1:11" s="12" customFormat="1" ht="15.75" x14ac:dyDescent="0.25">
      <c r="A103" s="28"/>
      <c r="B103" s="1" t="s">
        <v>45</v>
      </c>
      <c r="C103" s="25">
        <f t="shared" ref="C103:I103" si="27">SUM(C105:C108)</f>
        <v>0</v>
      </c>
      <c r="D103" s="25">
        <f t="shared" si="27"/>
        <v>0</v>
      </c>
      <c r="E103" s="25">
        <f>SUM(E106:E108)</f>
        <v>0</v>
      </c>
      <c r="F103" s="25">
        <f t="shared" si="27"/>
        <v>0</v>
      </c>
      <c r="G103" s="25">
        <v>0</v>
      </c>
      <c r="H103" s="25">
        <f t="shared" si="27"/>
        <v>0</v>
      </c>
      <c r="I103" s="25">
        <f t="shared" si="27"/>
        <v>0</v>
      </c>
      <c r="J103" s="39"/>
      <c r="K103" s="28"/>
    </row>
    <row r="104" spans="1:11" s="12" customFormat="1" ht="47.25" x14ac:dyDescent="0.25">
      <c r="A104" s="28"/>
      <c r="B104" s="2" t="s">
        <v>24</v>
      </c>
      <c r="C104" s="10"/>
      <c r="D104" s="10"/>
      <c r="E104" s="10"/>
      <c r="F104" s="10"/>
      <c r="G104" s="10"/>
      <c r="H104" s="10"/>
      <c r="I104" s="10"/>
      <c r="J104" s="10"/>
      <c r="K104" s="28"/>
    </row>
    <row r="105" spans="1:11" s="12" customFormat="1" ht="15.75" x14ac:dyDescent="0.25">
      <c r="A105" s="28"/>
      <c r="B105" s="2" t="s">
        <v>46</v>
      </c>
      <c r="C105" s="10"/>
      <c r="D105" s="10"/>
      <c r="E105" s="10"/>
      <c r="F105" s="10"/>
      <c r="G105" s="10"/>
      <c r="H105" s="10"/>
      <c r="I105" s="10"/>
      <c r="J105" s="10"/>
      <c r="K105" s="28"/>
    </row>
    <row r="106" spans="1:11" s="12" customFormat="1" ht="15.75" x14ac:dyDescent="0.25">
      <c r="A106" s="28"/>
      <c r="B106" s="28" t="s">
        <v>11</v>
      </c>
      <c r="C106" s="10">
        <f>SUM(D106:I106)</f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/>
      <c r="K106" s="28"/>
    </row>
    <row r="107" spans="1:11" s="12" customFormat="1" ht="15.75" x14ac:dyDescent="0.25">
      <c r="A107" s="28"/>
      <c r="B107" s="28" t="s">
        <v>12</v>
      </c>
      <c r="C107" s="10">
        <f>SUM(D107:I107)</f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/>
      <c r="K107" s="28"/>
    </row>
    <row r="108" spans="1:11" s="12" customFormat="1" ht="15.75" x14ac:dyDescent="0.25">
      <c r="A108" s="28"/>
      <c r="B108" s="28" t="s">
        <v>13</v>
      </c>
      <c r="C108" s="10">
        <f>SUM(D108:I108)</f>
        <v>0</v>
      </c>
      <c r="D108" s="10">
        <v>0</v>
      </c>
      <c r="E108" s="10">
        <v>0</v>
      </c>
      <c r="F108" s="10">
        <v>0</v>
      </c>
      <c r="G108" s="10">
        <v>0</v>
      </c>
      <c r="H108" s="10"/>
      <c r="I108" s="10"/>
      <c r="J108" s="10"/>
      <c r="K108" s="28"/>
    </row>
    <row r="109" spans="1:11" s="12" customFormat="1" ht="15.75" x14ac:dyDescent="0.25">
      <c r="A109" s="28"/>
      <c r="B109" s="1" t="s">
        <v>47</v>
      </c>
      <c r="C109" s="25">
        <f t="shared" ref="C109:I109" si="28">SUM(C111:C114)</f>
        <v>0</v>
      </c>
      <c r="D109" s="25">
        <f t="shared" si="28"/>
        <v>0</v>
      </c>
      <c r="E109" s="25">
        <f t="shared" si="28"/>
        <v>0</v>
      </c>
      <c r="F109" s="25">
        <f t="shared" si="28"/>
        <v>0</v>
      </c>
      <c r="G109" s="25">
        <f t="shared" si="28"/>
        <v>0</v>
      </c>
      <c r="H109" s="25">
        <f t="shared" si="28"/>
        <v>0</v>
      </c>
      <c r="I109" s="25">
        <f t="shared" si="28"/>
        <v>0</v>
      </c>
      <c r="J109" s="39"/>
      <c r="K109" s="28"/>
    </row>
    <row r="110" spans="1:11" s="12" customFormat="1" ht="47.25" x14ac:dyDescent="0.25">
      <c r="A110" s="28"/>
      <c r="B110" s="2" t="s">
        <v>24</v>
      </c>
      <c r="C110" s="10"/>
      <c r="D110" s="10"/>
      <c r="E110" s="10"/>
      <c r="F110" s="10"/>
      <c r="G110" s="10"/>
      <c r="H110" s="10"/>
      <c r="I110" s="10"/>
      <c r="J110" s="10"/>
      <c r="K110" s="28"/>
    </row>
    <row r="111" spans="1:11" s="12" customFormat="1" ht="15.75" x14ac:dyDescent="0.25">
      <c r="A111" s="28"/>
      <c r="B111" s="2" t="s">
        <v>48</v>
      </c>
      <c r="C111" s="10"/>
      <c r="D111" s="10"/>
      <c r="E111" s="10"/>
      <c r="F111" s="10"/>
      <c r="G111" s="10"/>
      <c r="H111" s="10"/>
      <c r="I111" s="10"/>
      <c r="J111" s="10"/>
      <c r="K111" s="28"/>
    </row>
    <row r="112" spans="1:11" s="12" customFormat="1" ht="15.75" x14ac:dyDescent="0.25">
      <c r="A112" s="28"/>
      <c r="B112" s="28" t="s">
        <v>11</v>
      </c>
      <c r="C112" s="10">
        <f>SUM(D112:I112)</f>
        <v>0</v>
      </c>
      <c r="D112" s="10"/>
      <c r="E112" s="10">
        <v>0</v>
      </c>
      <c r="F112" s="10">
        <v>0</v>
      </c>
      <c r="G112" s="10"/>
      <c r="H112" s="10"/>
      <c r="I112" s="10"/>
      <c r="J112" s="10"/>
      <c r="K112" s="28"/>
    </row>
    <row r="113" spans="1:11" s="12" customFormat="1" ht="15.75" x14ac:dyDescent="0.25">
      <c r="A113" s="28"/>
      <c r="B113" s="28" t="s">
        <v>12</v>
      </c>
      <c r="C113" s="10">
        <f>SUM(D113:I113)</f>
        <v>0</v>
      </c>
      <c r="D113" s="10"/>
      <c r="E113" s="10">
        <v>0</v>
      </c>
      <c r="F113" s="10">
        <v>0</v>
      </c>
      <c r="G113" s="10"/>
      <c r="H113" s="10"/>
      <c r="I113" s="10"/>
      <c r="J113" s="10"/>
      <c r="K113" s="28"/>
    </row>
    <row r="114" spans="1:11" s="12" customFormat="1" ht="15.75" x14ac:dyDescent="0.25">
      <c r="A114" s="28"/>
      <c r="B114" s="28" t="s">
        <v>13</v>
      </c>
      <c r="C114" s="10">
        <f>SUM(D114:I114)</f>
        <v>0</v>
      </c>
      <c r="D114" s="10"/>
      <c r="E114" s="10">
        <v>0</v>
      </c>
      <c r="F114" s="10">
        <v>0</v>
      </c>
      <c r="G114" s="10"/>
      <c r="H114" s="10"/>
      <c r="I114" s="10"/>
      <c r="J114" s="10"/>
      <c r="K114" s="28"/>
    </row>
    <row r="115" spans="1:11" s="12" customFormat="1" ht="15.75" x14ac:dyDescent="0.25">
      <c r="A115" s="28"/>
      <c r="B115" s="1" t="s">
        <v>49</v>
      </c>
      <c r="C115" s="10">
        <f t="shared" ref="C115:I115" si="29">SUM(C117:C120)</f>
        <v>937.26</v>
      </c>
      <c r="D115" s="10">
        <f t="shared" si="29"/>
        <v>0</v>
      </c>
      <c r="E115" s="10">
        <f t="shared" si="29"/>
        <v>0</v>
      </c>
      <c r="F115" s="10">
        <f t="shared" si="29"/>
        <v>0</v>
      </c>
      <c r="G115" s="10">
        <f t="shared" si="29"/>
        <v>0</v>
      </c>
      <c r="H115" s="10">
        <f t="shared" si="29"/>
        <v>937.26</v>
      </c>
      <c r="I115" s="10">
        <f t="shared" si="29"/>
        <v>0</v>
      </c>
      <c r="J115" s="10"/>
      <c r="K115" s="28"/>
    </row>
    <row r="116" spans="1:11" s="12" customFormat="1" ht="47.25" x14ac:dyDescent="0.25">
      <c r="A116" s="28"/>
      <c r="B116" s="2" t="s">
        <v>24</v>
      </c>
      <c r="C116" s="10"/>
      <c r="D116" s="10"/>
      <c r="E116" s="10"/>
      <c r="F116" s="10"/>
      <c r="G116" s="10"/>
      <c r="H116" s="10"/>
      <c r="I116" s="10"/>
      <c r="J116" s="10"/>
      <c r="K116" s="28"/>
    </row>
    <row r="117" spans="1:11" s="12" customFormat="1" ht="31.5" x14ac:dyDescent="0.25">
      <c r="A117" s="28"/>
      <c r="B117" s="2" t="s">
        <v>50</v>
      </c>
      <c r="C117" s="10"/>
      <c r="D117" s="10"/>
      <c r="E117" s="10"/>
      <c r="F117" s="10"/>
      <c r="G117" s="10"/>
      <c r="H117" s="10"/>
      <c r="I117" s="10"/>
      <c r="J117" s="10"/>
      <c r="K117" s="28"/>
    </row>
    <row r="118" spans="1:11" s="12" customFormat="1" ht="15.75" x14ac:dyDescent="0.25">
      <c r="A118" s="28"/>
      <c r="B118" s="28" t="s">
        <v>11</v>
      </c>
      <c r="C118" s="10">
        <f>SUM(D118:I118)</f>
        <v>0</v>
      </c>
      <c r="D118" s="10"/>
      <c r="E118" s="10"/>
      <c r="F118" s="10"/>
      <c r="G118" s="10"/>
      <c r="H118" s="10">
        <v>0</v>
      </c>
      <c r="I118" s="10"/>
      <c r="J118" s="10"/>
      <c r="K118" s="28"/>
    </row>
    <row r="119" spans="1:11" s="12" customFormat="1" ht="15.75" x14ac:dyDescent="0.25">
      <c r="A119" s="28"/>
      <c r="B119" s="28" t="s">
        <v>12</v>
      </c>
      <c r="C119" s="10">
        <f>SUM(D119:I119)</f>
        <v>231.97</v>
      </c>
      <c r="D119" s="10"/>
      <c r="E119" s="10"/>
      <c r="F119" s="10"/>
      <c r="G119" s="10"/>
      <c r="H119" s="10">
        <v>231.97</v>
      </c>
      <c r="I119" s="10"/>
      <c r="J119" s="10"/>
      <c r="K119" s="28"/>
    </row>
    <row r="120" spans="1:11" s="12" customFormat="1" ht="15.75" x14ac:dyDescent="0.25">
      <c r="A120" s="28"/>
      <c r="B120" s="28" t="s">
        <v>13</v>
      </c>
      <c r="C120" s="10">
        <f>SUM(D120:I120)</f>
        <v>705.29</v>
      </c>
      <c r="D120" s="10"/>
      <c r="E120" s="10"/>
      <c r="F120" s="10"/>
      <c r="G120" s="10"/>
      <c r="H120" s="10">
        <f>9.37+695.92</f>
        <v>705.29</v>
      </c>
      <c r="I120" s="10"/>
      <c r="J120" s="10"/>
      <c r="K120" s="28"/>
    </row>
    <row r="121" spans="1:11" s="12" customFormat="1" ht="15.75" x14ac:dyDescent="0.25">
      <c r="A121" s="28"/>
      <c r="B121" s="1" t="s">
        <v>51</v>
      </c>
      <c r="C121" s="10">
        <f t="shared" ref="C121:I121" si="30">SUM(C123:C126)</f>
        <v>489.93999999999994</v>
      </c>
      <c r="D121" s="10">
        <f t="shared" si="30"/>
        <v>0</v>
      </c>
      <c r="E121" s="10">
        <f t="shared" si="30"/>
        <v>0</v>
      </c>
      <c r="F121" s="10">
        <f t="shared" si="30"/>
        <v>0</v>
      </c>
      <c r="G121" s="10">
        <f t="shared" si="30"/>
        <v>0</v>
      </c>
      <c r="H121" s="10">
        <f t="shared" si="30"/>
        <v>0</v>
      </c>
      <c r="I121" s="10">
        <f t="shared" si="30"/>
        <v>489.93999999999994</v>
      </c>
      <c r="J121" s="10"/>
      <c r="K121" s="28"/>
    </row>
    <row r="122" spans="1:11" s="12" customFormat="1" ht="47.25" x14ac:dyDescent="0.25">
      <c r="A122" s="28"/>
      <c r="B122" s="2" t="s">
        <v>24</v>
      </c>
      <c r="C122" s="10"/>
      <c r="D122" s="10"/>
      <c r="E122" s="10"/>
      <c r="F122" s="10"/>
      <c r="G122" s="10"/>
      <c r="H122" s="10"/>
      <c r="I122" s="10"/>
      <c r="J122" s="10"/>
      <c r="K122" s="28"/>
    </row>
    <row r="123" spans="1:11" s="12" customFormat="1" ht="31.5" x14ac:dyDescent="0.25">
      <c r="A123" s="28"/>
      <c r="B123" s="2" t="s">
        <v>52</v>
      </c>
      <c r="C123" s="10"/>
      <c r="D123" s="10"/>
      <c r="E123" s="10"/>
      <c r="F123" s="10"/>
      <c r="G123" s="10"/>
      <c r="H123" s="10"/>
      <c r="I123" s="10"/>
      <c r="J123" s="10"/>
      <c r="K123" s="28"/>
    </row>
    <row r="124" spans="1:11" s="12" customFormat="1" ht="15.75" x14ac:dyDescent="0.25">
      <c r="A124" s="28"/>
      <c r="B124" s="28" t="s">
        <v>11</v>
      </c>
      <c r="C124" s="10">
        <f>SUM(D124:I124)</f>
        <v>0</v>
      </c>
      <c r="D124" s="10"/>
      <c r="E124" s="10"/>
      <c r="F124" s="10"/>
      <c r="G124" s="10"/>
      <c r="H124" s="10"/>
      <c r="I124" s="10">
        <v>0</v>
      </c>
      <c r="J124" s="10"/>
      <c r="K124" s="28"/>
    </row>
    <row r="125" spans="1:11" s="12" customFormat="1" ht="15.75" x14ac:dyDescent="0.25">
      <c r="A125" s="28"/>
      <c r="B125" s="28" t="s">
        <v>12</v>
      </c>
      <c r="C125" s="10">
        <f>SUM(D125:I125)</f>
        <v>121.26</v>
      </c>
      <c r="D125" s="10"/>
      <c r="E125" s="10"/>
      <c r="F125" s="10"/>
      <c r="G125" s="10"/>
      <c r="H125" s="10"/>
      <c r="I125" s="10">
        <v>121.26</v>
      </c>
      <c r="J125" s="10"/>
      <c r="K125" s="28"/>
    </row>
    <row r="126" spans="1:11" s="12" customFormat="1" ht="15.75" x14ac:dyDescent="0.25">
      <c r="A126" s="28"/>
      <c r="B126" s="28" t="s">
        <v>13</v>
      </c>
      <c r="C126" s="10">
        <f>SUM(D126:I126)</f>
        <v>368.67999999999995</v>
      </c>
      <c r="D126" s="10"/>
      <c r="E126" s="10"/>
      <c r="F126" s="10"/>
      <c r="G126" s="10"/>
      <c r="H126" s="10"/>
      <c r="I126" s="10">
        <f>4.9+363.78</f>
        <v>368.67999999999995</v>
      </c>
      <c r="J126" s="10"/>
      <c r="K126" s="28"/>
    </row>
    <row r="127" spans="1:11" s="12" customFormat="1" ht="15.75" x14ac:dyDescent="0.25">
      <c r="A127" s="28"/>
      <c r="B127" s="1" t="s">
        <v>53</v>
      </c>
      <c r="C127" s="25">
        <f t="shared" ref="C127:I127" si="31">SUM(C129:C132)</f>
        <v>0</v>
      </c>
      <c r="D127" s="25">
        <f t="shared" si="31"/>
        <v>0</v>
      </c>
      <c r="E127" s="25">
        <f t="shared" si="31"/>
        <v>0</v>
      </c>
      <c r="F127" s="25">
        <f t="shared" si="31"/>
        <v>0</v>
      </c>
      <c r="G127" s="25">
        <f t="shared" si="31"/>
        <v>0</v>
      </c>
      <c r="H127" s="25">
        <f t="shared" si="31"/>
        <v>0</v>
      </c>
      <c r="I127" s="25">
        <f t="shared" si="31"/>
        <v>0</v>
      </c>
      <c r="J127" s="39"/>
      <c r="K127" s="28"/>
    </row>
    <row r="128" spans="1:11" s="12" customFormat="1" ht="47.25" x14ac:dyDescent="0.25">
      <c r="A128" s="28"/>
      <c r="B128" s="2" t="s">
        <v>24</v>
      </c>
      <c r="C128" s="10"/>
      <c r="D128" s="10"/>
      <c r="E128" s="10"/>
      <c r="F128" s="10"/>
      <c r="G128" s="10"/>
      <c r="H128" s="10"/>
      <c r="I128" s="10"/>
      <c r="J128" s="10"/>
      <c r="K128" s="28"/>
    </row>
    <row r="129" spans="1:11" s="12" customFormat="1" ht="15.75" x14ac:dyDescent="0.25">
      <c r="A129" s="28"/>
      <c r="B129" s="2" t="s">
        <v>54</v>
      </c>
      <c r="C129" s="10"/>
      <c r="D129" s="10"/>
      <c r="E129" s="10"/>
      <c r="F129" s="10"/>
      <c r="G129" s="10"/>
      <c r="H129" s="10"/>
      <c r="I129" s="10"/>
      <c r="J129" s="10"/>
      <c r="K129" s="28"/>
    </row>
    <row r="130" spans="1:11" s="12" customFormat="1" ht="15.75" x14ac:dyDescent="0.25">
      <c r="A130" s="28"/>
      <c r="B130" s="28" t="s">
        <v>11</v>
      </c>
      <c r="C130" s="10">
        <f>SUM(D130:I130)</f>
        <v>0</v>
      </c>
      <c r="D130" s="10">
        <v>0</v>
      </c>
      <c r="E130" s="10">
        <v>0</v>
      </c>
      <c r="F130" s="10"/>
      <c r="G130" s="10"/>
      <c r="H130" s="10"/>
      <c r="I130" s="10"/>
      <c r="J130" s="10"/>
      <c r="K130" s="28"/>
    </row>
    <row r="131" spans="1:11" s="12" customFormat="1" ht="15.75" x14ac:dyDescent="0.25">
      <c r="A131" s="28"/>
      <c r="B131" s="28" t="s">
        <v>12</v>
      </c>
      <c r="C131" s="10">
        <f>SUM(D131:I131)</f>
        <v>0</v>
      </c>
      <c r="D131" s="10">
        <v>0</v>
      </c>
      <c r="E131" s="10">
        <v>0</v>
      </c>
      <c r="F131" s="10"/>
      <c r="G131" s="10"/>
      <c r="H131" s="10"/>
      <c r="I131" s="10"/>
      <c r="J131" s="10"/>
      <c r="K131" s="28"/>
    </row>
    <row r="132" spans="1:11" s="12" customFormat="1" ht="15.75" x14ac:dyDescent="0.25">
      <c r="A132" s="28"/>
      <c r="B132" s="28" t="s">
        <v>13</v>
      </c>
      <c r="C132" s="10">
        <f>SUM(D132:I132)</f>
        <v>0</v>
      </c>
      <c r="D132" s="10">
        <v>0</v>
      </c>
      <c r="E132" s="10">
        <v>0</v>
      </c>
      <c r="F132" s="10"/>
      <c r="G132" s="10"/>
      <c r="H132" s="10"/>
      <c r="I132" s="10"/>
      <c r="J132" s="10"/>
      <c r="K132" s="28"/>
    </row>
    <row r="133" spans="1:11" s="12" customFormat="1" ht="15.75" x14ac:dyDescent="0.25">
      <c r="A133" s="28"/>
      <c r="B133" s="1" t="s">
        <v>55</v>
      </c>
      <c r="C133" s="25">
        <f t="shared" ref="C133:I133" si="32">SUM(C135:C138)</f>
        <v>0</v>
      </c>
      <c r="D133" s="25">
        <f t="shared" si="32"/>
        <v>0</v>
      </c>
      <c r="E133" s="25">
        <v>0</v>
      </c>
      <c r="F133" s="57">
        <f t="shared" si="32"/>
        <v>0</v>
      </c>
      <c r="G133" s="25">
        <f t="shared" si="32"/>
        <v>0</v>
      </c>
      <c r="H133" s="25">
        <f t="shared" si="32"/>
        <v>0</v>
      </c>
      <c r="I133" s="25">
        <f t="shared" si="32"/>
        <v>0</v>
      </c>
      <c r="J133" s="39"/>
      <c r="K133" s="28"/>
    </row>
    <row r="134" spans="1:11" s="12" customFormat="1" ht="47.25" x14ac:dyDescent="0.25">
      <c r="A134" s="28"/>
      <c r="B134" s="2" t="s">
        <v>24</v>
      </c>
      <c r="C134" s="10"/>
      <c r="D134" s="10"/>
      <c r="E134" s="10"/>
      <c r="F134" s="10"/>
      <c r="G134" s="10"/>
      <c r="H134" s="10"/>
      <c r="I134" s="10"/>
      <c r="J134" s="10"/>
      <c r="K134" s="28"/>
    </row>
    <row r="135" spans="1:11" s="12" customFormat="1" ht="15.75" x14ac:dyDescent="0.25">
      <c r="A135" s="28"/>
      <c r="B135" s="2" t="s">
        <v>56</v>
      </c>
      <c r="C135" s="10"/>
      <c r="D135" s="10"/>
      <c r="E135" s="10"/>
      <c r="F135" s="10"/>
      <c r="G135" s="10"/>
      <c r="H135" s="10"/>
      <c r="I135" s="10"/>
      <c r="J135" s="10"/>
      <c r="K135" s="28"/>
    </row>
    <row r="136" spans="1:11" s="12" customFormat="1" ht="15.75" x14ac:dyDescent="0.25">
      <c r="A136" s="28"/>
      <c r="B136" s="28" t="s">
        <v>11</v>
      </c>
      <c r="C136" s="10">
        <f>SUM(D136:I136)</f>
        <v>0</v>
      </c>
      <c r="D136" s="10"/>
      <c r="E136" s="10">
        <v>0</v>
      </c>
      <c r="F136" s="10">
        <v>0</v>
      </c>
      <c r="G136" s="10"/>
      <c r="H136" s="10"/>
      <c r="I136" s="10"/>
      <c r="J136" s="10"/>
      <c r="K136" s="28"/>
    </row>
    <row r="137" spans="1:11" s="12" customFormat="1" ht="15.75" x14ac:dyDescent="0.25">
      <c r="A137" s="28"/>
      <c r="B137" s="28" t="s">
        <v>12</v>
      </c>
      <c r="C137" s="10">
        <f>SUM(D137:I137)</f>
        <v>0</v>
      </c>
      <c r="D137" s="10"/>
      <c r="E137" s="10">
        <v>0</v>
      </c>
      <c r="F137" s="10">
        <v>0</v>
      </c>
      <c r="G137" s="10"/>
      <c r="H137" s="10"/>
      <c r="I137" s="10"/>
      <c r="J137" s="10"/>
      <c r="K137" s="28"/>
    </row>
    <row r="138" spans="1:11" s="12" customFormat="1" ht="15.75" x14ac:dyDescent="0.25">
      <c r="A138" s="28"/>
      <c r="B138" s="28" t="s">
        <v>13</v>
      </c>
      <c r="C138" s="10">
        <f>SUM(D138:I138)</f>
        <v>0</v>
      </c>
      <c r="D138" s="10"/>
      <c r="E138" s="10">
        <v>0</v>
      </c>
      <c r="F138" s="10">
        <v>0</v>
      </c>
      <c r="G138" s="10"/>
      <c r="H138" s="10"/>
      <c r="I138" s="10"/>
      <c r="J138" s="10"/>
      <c r="K138" s="28"/>
    </row>
    <row r="139" spans="1:11" s="12" customFormat="1" ht="15.75" x14ac:dyDescent="0.25">
      <c r="A139" s="28"/>
      <c r="B139" s="1" t="s">
        <v>57</v>
      </c>
      <c r="C139" s="25">
        <f t="shared" ref="C139:I139" si="33">SUM(C141:C144)</f>
        <v>0</v>
      </c>
      <c r="D139" s="25">
        <f t="shared" si="33"/>
        <v>0</v>
      </c>
      <c r="E139" s="25">
        <f t="shared" si="33"/>
        <v>0</v>
      </c>
      <c r="F139" s="25">
        <v>0</v>
      </c>
      <c r="G139" s="25">
        <f t="shared" si="33"/>
        <v>0</v>
      </c>
      <c r="H139" s="25">
        <f t="shared" si="33"/>
        <v>0</v>
      </c>
      <c r="I139" s="25">
        <f t="shared" si="33"/>
        <v>0</v>
      </c>
      <c r="J139" s="39"/>
      <c r="K139" s="28"/>
    </row>
    <row r="140" spans="1:11" s="12" customFormat="1" ht="47.25" x14ac:dyDescent="0.25">
      <c r="A140" s="28"/>
      <c r="B140" s="2" t="s">
        <v>24</v>
      </c>
      <c r="C140" s="10"/>
      <c r="D140" s="10"/>
      <c r="E140" s="10"/>
      <c r="F140" s="10"/>
      <c r="G140" s="10"/>
      <c r="H140" s="10"/>
      <c r="I140" s="10"/>
      <c r="J140" s="10"/>
      <c r="K140" s="28"/>
    </row>
    <row r="141" spans="1:11" s="12" customFormat="1" ht="15.75" x14ac:dyDescent="0.25">
      <c r="A141" s="28"/>
      <c r="B141" s="2" t="s">
        <v>58</v>
      </c>
      <c r="C141" s="10"/>
      <c r="D141" s="10"/>
      <c r="E141" s="10"/>
      <c r="F141" s="10"/>
      <c r="G141" s="10"/>
      <c r="H141" s="10"/>
      <c r="I141" s="10"/>
      <c r="J141" s="10"/>
      <c r="K141" s="28"/>
    </row>
    <row r="142" spans="1:11" s="12" customFormat="1" ht="15.75" x14ac:dyDescent="0.25">
      <c r="A142" s="28"/>
      <c r="B142" s="28" t="s">
        <v>11</v>
      </c>
      <c r="C142" s="10">
        <f>SUM(D142:I142)</f>
        <v>0</v>
      </c>
      <c r="D142" s="10">
        <v>0</v>
      </c>
      <c r="E142" s="10">
        <v>0</v>
      </c>
      <c r="F142" s="10">
        <v>0</v>
      </c>
      <c r="G142" s="10"/>
      <c r="H142" s="10"/>
      <c r="I142" s="10"/>
      <c r="J142" s="10"/>
      <c r="K142" s="28"/>
    </row>
    <row r="143" spans="1:11" s="12" customFormat="1" ht="15.75" x14ac:dyDescent="0.25">
      <c r="A143" s="28"/>
      <c r="B143" s="28" t="s">
        <v>12</v>
      </c>
      <c r="C143" s="10">
        <f>SUM(D143:I143)</f>
        <v>0</v>
      </c>
      <c r="D143" s="10">
        <v>0</v>
      </c>
      <c r="E143" s="10">
        <v>0</v>
      </c>
      <c r="F143" s="10">
        <v>0</v>
      </c>
      <c r="G143" s="10"/>
      <c r="H143" s="10"/>
      <c r="I143" s="10"/>
      <c r="J143" s="10"/>
      <c r="K143" s="28"/>
    </row>
    <row r="144" spans="1:11" s="12" customFormat="1" ht="15.75" x14ac:dyDescent="0.25">
      <c r="A144" s="28"/>
      <c r="B144" s="28" t="s">
        <v>13</v>
      </c>
      <c r="C144" s="10">
        <f>SUM(D144:I144)</f>
        <v>0</v>
      </c>
      <c r="D144" s="10">
        <v>0</v>
      </c>
      <c r="E144" s="10">
        <v>0</v>
      </c>
      <c r="F144" s="10">
        <v>0</v>
      </c>
      <c r="G144" s="10"/>
      <c r="H144" s="10"/>
      <c r="I144" s="10"/>
      <c r="J144" s="10"/>
      <c r="K144" s="28"/>
    </row>
    <row r="145" spans="1:11" s="12" customFormat="1" ht="15.75" x14ac:dyDescent="0.25">
      <c r="A145" s="28"/>
      <c r="B145" s="1" t="s">
        <v>59</v>
      </c>
      <c r="C145" s="25">
        <f t="shared" ref="C145:I145" si="34">SUM(C147:C150)</f>
        <v>0</v>
      </c>
      <c r="D145" s="25">
        <f t="shared" si="34"/>
        <v>0</v>
      </c>
      <c r="E145" s="25">
        <f t="shared" si="34"/>
        <v>0</v>
      </c>
      <c r="F145" s="25">
        <f t="shared" si="34"/>
        <v>0</v>
      </c>
      <c r="G145" s="25">
        <f t="shared" si="34"/>
        <v>0</v>
      </c>
      <c r="H145" s="25">
        <f t="shared" si="34"/>
        <v>0</v>
      </c>
      <c r="I145" s="25">
        <f t="shared" si="34"/>
        <v>0</v>
      </c>
      <c r="J145" s="39"/>
      <c r="K145" s="28"/>
    </row>
    <row r="146" spans="1:11" s="12" customFormat="1" ht="47.25" x14ac:dyDescent="0.25">
      <c r="A146" s="28"/>
      <c r="B146" s="2" t="s">
        <v>24</v>
      </c>
      <c r="C146" s="10"/>
      <c r="D146" s="10"/>
      <c r="E146" s="10"/>
      <c r="F146" s="10"/>
      <c r="G146" s="10"/>
      <c r="H146" s="10"/>
      <c r="I146" s="10"/>
      <c r="J146" s="10"/>
      <c r="K146" s="28"/>
    </row>
    <row r="147" spans="1:11" s="12" customFormat="1" ht="15.75" x14ac:dyDescent="0.25">
      <c r="A147" s="28"/>
      <c r="B147" s="2" t="s">
        <v>60</v>
      </c>
      <c r="C147" s="10"/>
      <c r="D147" s="10"/>
      <c r="E147" s="10">
        <v>0</v>
      </c>
      <c r="F147" s="10"/>
      <c r="G147" s="10"/>
      <c r="H147" s="10"/>
      <c r="I147" s="10"/>
      <c r="J147" s="10"/>
      <c r="K147" s="28"/>
    </row>
    <row r="148" spans="1:11" s="12" customFormat="1" ht="15.75" x14ac:dyDescent="0.25">
      <c r="A148" s="28"/>
      <c r="B148" s="28" t="s">
        <v>11</v>
      </c>
      <c r="C148" s="10">
        <f>SUM(D148:I148)</f>
        <v>0</v>
      </c>
      <c r="D148" s="10"/>
      <c r="E148" s="10">
        <v>0</v>
      </c>
      <c r="F148" s="10">
        <v>0</v>
      </c>
      <c r="G148" s="10"/>
      <c r="H148" s="10"/>
      <c r="I148" s="10"/>
      <c r="J148" s="10"/>
      <c r="K148" s="28"/>
    </row>
    <row r="149" spans="1:11" s="12" customFormat="1" ht="15.75" x14ac:dyDescent="0.25">
      <c r="A149" s="28"/>
      <c r="B149" s="28" t="s">
        <v>12</v>
      </c>
      <c r="C149" s="10">
        <f>SUM(D149:I149)</f>
        <v>0</v>
      </c>
      <c r="D149" s="10"/>
      <c r="E149" s="10">
        <v>0</v>
      </c>
      <c r="F149" s="10">
        <v>0</v>
      </c>
      <c r="G149" s="10"/>
      <c r="H149" s="10"/>
      <c r="I149" s="10"/>
      <c r="J149" s="10"/>
      <c r="K149" s="28"/>
    </row>
    <row r="150" spans="1:11" s="12" customFormat="1" ht="15.75" x14ac:dyDescent="0.25">
      <c r="A150" s="28"/>
      <c r="B150" s="28" t="s">
        <v>13</v>
      </c>
      <c r="C150" s="10">
        <f>SUM(D150:I150)</f>
        <v>0</v>
      </c>
      <c r="D150" s="10"/>
      <c r="E150" s="10">
        <v>0</v>
      </c>
      <c r="F150" s="10">
        <v>0</v>
      </c>
      <c r="G150" s="10"/>
      <c r="H150" s="10"/>
      <c r="I150" s="10"/>
      <c r="J150" s="10"/>
      <c r="K150" s="28"/>
    </row>
    <row r="151" spans="1:11" s="12" customFormat="1" ht="15.75" x14ac:dyDescent="0.25">
      <c r="A151" s="28"/>
      <c r="B151" s="1" t="s">
        <v>61</v>
      </c>
      <c r="C151" s="25">
        <f t="shared" ref="C151:I151" si="35">SUM(C153:C156)</f>
        <v>0</v>
      </c>
      <c r="D151" s="25">
        <f t="shared" si="35"/>
        <v>0</v>
      </c>
      <c r="E151" s="25">
        <f t="shared" si="35"/>
        <v>0</v>
      </c>
      <c r="F151" s="25">
        <f t="shared" si="35"/>
        <v>0</v>
      </c>
      <c r="G151" s="25">
        <f t="shared" si="35"/>
        <v>0</v>
      </c>
      <c r="H151" s="25">
        <f t="shared" si="35"/>
        <v>0</v>
      </c>
      <c r="I151" s="25">
        <f t="shared" si="35"/>
        <v>0</v>
      </c>
      <c r="J151" s="39"/>
      <c r="K151" s="28"/>
    </row>
    <row r="152" spans="1:11" s="12" customFormat="1" ht="47.25" x14ac:dyDescent="0.25">
      <c r="A152" s="28"/>
      <c r="B152" s="2" t="s">
        <v>24</v>
      </c>
      <c r="C152" s="10"/>
      <c r="D152" s="10"/>
      <c r="E152" s="10"/>
      <c r="F152" s="10"/>
      <c r="G152" s="10"/>
      <c r="H152" s="10"/>
      <c r="I152" s="10"/>
      <c r="J152" s="10"/>
      <c r="K152" s="28"/>
    </row>
    <row r="153" spans="1:11" s="12" customFormat="1" ht="15.75" x14ac:dyDescent="0.25">
      <c r="A153" s="28"/>
      <c r="B153" s="2" t="s">
        <v>62</v>
      </c>
      <c r="C153" s="10"/>
      <c r="D153" s="10"/>
      <c r="E153" s="10"/>
      <c r="F153" s="10"/>
      <c r="G153" s="10"/>
      <c r="H153" s="10"/>
      <c r="I153" s="10"/>
      <c r="J153" s="10"/>
      <c r="K153" s="28"/>
    </row>
    <row r="154" spans="1:11" s="12" customFormat="1" ht="15.75" x14ac:dyDescent="0.25">
      <c r="A154" s="28"/>
      <c r="B154" s="28" t="s">
        <v>11</v>
      </c>
      <c r="C154" s="10">
        <f>SUM(D154:I154)</f>
        <v>0</v>
      </c>
      <c r="D154" s="10"/>
      <c r="E154" s="10">
        <v>0</v>
      </c>
      <c r="F154" s="10">
        <v>0</v>
      </c>
      <c r="G154" s="10"/>
      <c r="H154" s="10"/>
      <c r="I154" s="10"/>
      <c r="J154" s="10"/>
      <c r="K154" s="28"/>
    </row>
    <row r="155" spans="1:11" s="12" customFormat="1" ht="15.75" x14ac:dyDescent="0.25">
      <c r="A155" s="28"/>
      <c r="B155" s="28" t="s">
        <v>12</v>
      </c>
      <c r="C155" s="10">
        <f>SUM(D155:I155)</f>
        <v>0</v>
      </c>
      <c r="D155" s="10"/>
      <c r="E155" s="10">
        <v>0</v>
      </c>
      <c r="F155" s="10">
        <v>0</v>
      </c>
      <c r="G155" s="10"/>
      <c r="H155" s="10"/>
      <c r="I155" s="10"/>
      <c r="J155" s="10"/>
      <c r="K155" s="28"/>
    </row>
    <row r="156" spans="1:11" s="12" customFormat="1" ht="15.75" x14ac:dyDescent="0.25">
      <c r="A156" s="28"/>
      <c r="B156" s="28" t="s">
        <v>13</v>
      </c>
      <c r="C156" s="10">
        <f>SUM(D156:I156)</f>
        <v>0</v>
      </c>
      <c r="D156" s="10"/>
      <c r="E156" s="10">
        <v>0</v>
      </c>
      <c r="F156" s="10">
        <v>0</v>
      </c>
      <c r="G156" s="10"/>
      <c r="H156" s="10"/>
      <c r="I156" s="10"/>
      <c r="J156" s="10"/>
      <c r="K156" s="28"/>
    </row>
    <row r="157" spans="1:11" s="12" customFormat="1" ht="15.75" x14ac:dyDescent="0.25">
      <c r="A157" s="28"/>
      <c r="B157" s="1" t="s">
        <v>63</v>
      </c>
      <c r="C157" s="25">
        <f t="shared" ref="C157:I157" si="36">SUM(C159:C162)</f>
        <v>0</v>
      </c>
      <c r="D157" s="25">
        <f t="shared" si="36"/>
        <v>0</v>
      </c>
      <c r="E157" s="25">
        <f t="shared" si="36"/>
        <v>0</v>
      </c>
      <c r="F157" s="25">
        <f t="shared" si="36"/>
        <v>0</v>
      </c>
      <c r="G157" s="25">
        <f t="shared" si="36"/>
        <v>0</v>
      </c>
      <c r="H157" s="25">
        <f t="shared" si="36"/>
        <v>0</v>
      </c>
      <c r="I157" s="25">
        <f t="shared" si="36"/>
        <v>0</v>
      </c>
      <c r="J157" s="39"/>
      <c r="K157" s="28"/>
    </row>
    <row r="158" spans="1:11" s="12" customFormat="1" ht="47.25" x14ac:dyDescent="0.25">
      <c r="A158" s="28"/>
      <c r="B158" s="2" t="s">
        <v>24</v>
      </c>
      <c r="C158" s="10"/>
      <c r="D158" s="10"/>
      <c r="E158" s="10"/>
      <c r="F158" s="10"/>
      <c r="G158" s="10"/>
      <c r="H158" s="10"/>
      <c r="I158" s="10"/>
      <c r="J158" s="10"/>
      <c r="K158" s="28"/>
    </row>
    <row r="159" spans="1:11" s="12" customFormat="1" ht="31.5" x14ac:dyDescent="0.25">
      <c r="A159" s="28"/>
      <c r="B159" s="2" t="s">
        <v>64</v>
      </c>
      <c r="C159" s="10"/>
      <c r="D159" s="10"/>
      <c r="E159" s="10"/>
      <c r="F159" s="10"/>
      <c r="G159" s="10"/>
      <c r="H159" s="10"/>
      <c r="I159" s="10"/>
      <c r="J159" s="10"/>
      <c r="K159" s="28"/>
    </row>
    <row r="160" spans="1:11" s="12" customFormat="1" ht="15.75" x14ac:dyDescent="0.25">
      <c r="A160" s="28"/>
      <c r="B160" s="28" t="s">
        <v>11</v>
      </c>
      <c r="C160" s="10">
        <f>SUM(D160:I160)</f>
        <v>0</v>
      </c>
      <c r="D160" s="10"/>
      <c r="E160" s="10"/>
      <c r="F160" s="10">
        <v>0</v>
      </c>
      <c r="G160" s="10"/>
      <c r="H160" s="10"/>
      <c r="I160" s="10"/>
      <c r="J160" s="10"/>
      <c r="K160" s="28"/>
    </row>
    <row r="161" spans="1:11" s="12" customFormat="1" ht="15.75" x14ac:dyDescent="0.25">
      <c r="A161" s="28"/>
      <c r="B161" s="28" t="s">
        <v>12</v>
      </c>
      <c r="C161" s="10">
        <f>SUM(D161:I161)</f>
        <v>0</v>
      </c>
      <c r="D161" s="10"/>
      <c r="E161" s="10">
        <v>0</v>
      </c>
      <c r="F161" s="10">
        <v>0</v>
      </c>
      <c r="G161" s="10"/>
      <c r="H161" s="10"/>
      <c r="I161" s="10"/>
      <c r="J161" s="10"/>
      <c r="K161" s="28"/>
    </row>
    <row r="162" spans="1:11" s="12" customFormat="1" ht="15.75" x14ac:dyDescent="0.25">
      <c r="A162" s="28"/>
      <c r="B162" s="28" t="s">
        <v>13</v>
      </c>
      <c r="C162" s="10">
        <f>SUM(D162:I162)</f>
        <v>0</v>
      </c>
      <c r="D162" s="10"/>
      <c r="E162" s="10">
        <v>0</v>
      </c>
      <c r="F162" s="10">
        <v>0</v>
      </c>
      <c r="G162" s="10"/>
      <c r="H162" s="10"/>
      <c r="I162" s="10"/>
      <c r="J162" s="10"/>
      <c r="K162" s="28"/>
    </row>
    <row r="163" spans="1:11" s="12" customFormat="1" ht="15.75" x14ac:dyDescent="0.25">
      <c r="A163" s="28"/>
      <c r="B163" s="1" t="s">
        <v>65</v>
      </c>
      <c r="C163" s="25">
        <f t="shared" ref="C163:I163" si="37">SUM(C165:C168)</f>
        <v>0</v>
      </c>
      <c r="D163" s="25">
        <f t="shared" si="37"/>
        <v>0</v>
      </c>
      <c r="E163" s="25">
        <f t="shared" si="37"/>
        <v>0</v>
      </c>
      <c r="F163" s="25">
        <f t="shared" si="37"/>
        <v>0</v>
      </c>
      <c r="G163" s="25">
        <f t="shared" si="37"/>
        <v>0</v>
      </c>
      <c r="H163" s="25">
        <f t="shared" si="37"/>
        <v>0</v>
      </c>
      <c r="I163" s="25">
        <f t="shared" si="37"/>
        <v>0</v>
      </c>
      <c r="J163" s="39"/>
      <c r="K163" s="28"/>
    </row>
    <row r="164" spans="1:11" s="12" customFormat="1" ht="47.25" x14ac:dyDescent="0.25">
      <c r="A164" s="28"/>
      <c r="B164" s="2" t="s">
        <v>24</v>
      </c>
      <c r="C164" s="10"/>
      <c r="D164" s="10"/>
      <c r="E164" s="10"/>
      <c r="F164" s="10"/>
      <c r="G164" s="10"/>
      <c r="H164" s="10"/>
      <c r="I164" s="10"/>
      <c r="J164" s="10"/>
      <c r="K164" s="28"/>
    </row>
    <row r="165" spans="1:11" s="12" customFormat="1" ht="15.75" x14ac:dyDescent="0.25">
      <c r="A165" s="28"/>
      <c r="B165" s="2" t="s">
        <v>66</v>
      </c>
      <c r="C165" s="10"/>
      <c r="D165" s="10"/>
      <c r="E165" s="10"/>
      <c r="F165" s="10"/>
      <c r="G165" s="10"/>
      <c r="H165" s="10"/>
      <c r="I165" s="10"/>
      <c r="J165" s="10"/>
      <c r="K165" s="28"/>
    </row>
    <row r="166" spans="1:11" s="12" customFormat="1" ht="15.75" x14ac:dyDescent="0.25">
      <c r="A166" s="28"/>
      <c r="B166" s="28" t="s">
        <v>11</v>
      </c>
      <c r="C166" s="10">
        <f>SUM(D166:I166)</f>
        <v>0</v>
      </c>
      <c r="D166" s="10"/>
      <c r="E166" s="10"/>
      <c r="F166" s="10">
        <v>0</v>
      </c>
      <c r="G166" s="10"/>
      <c r="H166" s="10"/>
      <c r="I166" s="10"/>
      <c r="J166" s="10"/>
      <c r="K166" s="28"/>
    </row>
    <row r="167" spans="1:11" s="12" customFormat="1" ht="15.75" x14ac:dyDescent="0.25">
      <c r="A167" s="28"/>
      <c r="B167" s="28" t="s">
        <v>12</v>
      </c>
      <c r="C167" s="10">
        <f>SUM(D167:I167)</f>
        <v>0</v>
      </c>
      <c r="D167" s="10"/>
      <c r="E167" s="10"/>
      <c r="F167" s="10">
        <v>0</v>
      </c>
      <c r="G167" s="10"/>
      <c r="H167" s="10"/>
      <c r="I167" s="10"/>
      <c r="J167" s="10"/>
      <c r="K167" s="28"/>
    </row>
    <row r="168" spans="1:11" s="12" customFormat="1" ht="15.75" x14ac:dyDescent="0.25">
      <c r="A168" s="28"/>
      <c r="B168" s="28" t="s">
        <v>13</v>
      </c>
      <c r="C168" s="10">
        <f>SUM(D168:I168)</f>
        <v>0</v>
      </c>
      <c r="D168" s="10"/>
      <c r="E168" s="10"/>
      <c r="F168" s="10">
        <v>0</v>
      </c>
      <c r="G168" s="10"/>
      <c r="H168" s="10"/>
      <c r="I168" s="10"/>
      <c r="J168" s="10"/>
      <c r="K168" s="28"/>
    </row>
    <row r="169" spans="1:11" s="12" customFormat="1" ht="15.75" x14ac:dyDescent="0.25">
      <c r="A169" s="28"/>
      <c r="B169" s="1" t="s">
        <v>67</v>
      </c>
      <c r="C169" s="25">
        <f t="shared" ref="C169:I169" si="38">SUM(C171:C174)</f>
        <v>0</v>
      </c>
      <c r="D169" s="25">
        <f t="shared" si="38"/>
        <v>0</v>
      </c>
      <c r="E169" s="25">
        <f t="shared" si="38"/>
        <v>0</v>
      </c>
      <c r="F169" s="25">
        <v>0</v>
      </c>
      <c r="G169" s="25">
        <f t="shared" si="38"/>
        <v>0</v>
      </c>
      <c r="H169" s="25">
        <f t="shared" si="38"/>
        <v>0</v>
      </c>
      <c r="I169" s="25">
        <f t="shared" si="38"/>
        <v>0</v>
      </c>
      <c r="J169" s="39"/>
      <c r="K169" s="28"/>
    </row>
    <row r="170" spans="1:11" s="12" customFormat="1" ht="47.25" x14ac:dyDescent="0.25">
      <c r="A170" s="28"/>
      <c r="B170" s="2" t="s">
        <v>24</v>
      </c>
      <c r="C170" s="10"/>
      <c r="D170" s="10"/>
      <c r="E170" s="10"/>
      <c r="F170" s="10"/>
      <c r="G170" s="10"/>
      <c r="H170" s="10"/>
      <c r="I170" s="10"/>
      <c r="J170" s="10"/>
      <c r="K170" s="28"/>
    </row>
    <row r="171" spans="1:11" s="12" customFormat="1" ht="15.75" x14ac:dyDescent="0.25">
      <c r="A171" s="28"/>
      <c r="B171" s="2" t="s">
        <v>68</v>
      </c>
      <c r="C171" s="10"/>
      <c r="D171" s="10"/>
      <c r="E171" s="10"/>
      <c r="F171" s="10"/>
      <c r="G171" s="10"/>
      <c r="H171" s="10"/>
      <c r="I171" s="10"/>
      <c r="J171" s="10"/>
      <c r="K171" s="28"/>
    </row>
    <row r="172" spans="1:11" s="12" customFormat="1" ht="15.75" x14ac:dyDescent="0.25">
      <c r="A172" s="28"/>
      <c r="B172" s="28" t="s">
        <v>11</v>
      </c>
      <c r="C172" s="10">
        <f>SUM(D172:I172)</f>
        <v>0</v>
      </c>
      <c r="D172" s="10"/>
      <c r="E172" s="10">
        <v>0</v>
      </c>
      <c r="F172" s="10">
        <v>0</v>
      </c>
      <c r="G172" s="10"/>
      <c r="H172" s="10"/>
      <c r="I172" s="10"/>
      <c r="J172" s="10"/>
      <c r="K172" s="28"/>
    </row>
    <row r="173" spans="1:11" s="12" customFormat="1" ht="15.75" x14ac:dyDescent="0.25">
      <c r="A173" s="28"/>
      <c r="B173" s="28" t="s">
        <v>12</v>
      </c>
      <c r="C173" s="10">
        <f>SUM(D173:I173)</f>
        <v>0</v>
      </c>
      <c r="D173" s="10"/>
      <c r="E173" s="10">
        <v>0</v>
      </c>
      <c r="F173" s="10">
        <v>0</v>
      </c>
      <c r="G173" s="10"/>
      <c r="H173" s="10"/>
      <c r="I173" s="10"/>
      <c r="J173" s="10"/>
      <c r="K173" s="28"/>
    </row>
    <row r="174" spans="1:11" s="12" customFormat="1" ht="15.75" x14ac:dyDescent="0.25">
      <c r="A174" s="28"/>
      <c r="B174" s="28" t="s">
        <v>13</v>
      </c>
      <c r="C174" s="10">
        <f>SUM(D174:I174)</f>
        <v>0</v>
      </c>
      <c r="D174" s="10"/>
      <c r="E174" s="10">
        <v>0</v>
      </c>
      <c r="F174" s="10">
        <v>0</v>
      </c>
      <c r="G174" s="10"/>
      <c r="H174" s="10"/>
      <c r="I174" s="10"/>
      <c r="J174" s="10"/>
      <c r="K174" s="28"/>
    </row>
    <row r="175" spans="1:11" s="12" customFormat="1" ht="15.75" x14ac:dyDescent="0.25">
      <c r="A175" s="28"/>
      <c r="B175" s="1" t="s">
        <v>69</v>
      </c>
      <c r="C175" s="25">
        <f t="shared" ref="C175:I175" si="39">SUM(C177:C180)</f>
        <v>0</v>
      </c>
      <c r="D175" s="25">
        <f t="shared" si="39"/>
        <v>0</v>
      </c>
      <c r="E175" s="25">
        <f t="shared" si="39"/>
        <v>0</v>
      </c>
      <c r="F175" s="25">
        <f t="shared" si="39"/>
        <v>0</v>
      </c>
      <c r="G175" s="25">
        <f t="shared" si="39"/>
        <v>0</v>
      </c>
      <c r="H175" s="25">
        <f t="shared" si="39"/>
        <v>0</v>
      </c>
      <c r="I175" s="25">
        <f t="shared" si="39"/>
        <v>0</v>
      </c>
      <c r="J175" s="39"/>
      <c r="K175" s="28"/>
    </row>
    <row r="176" spans="1:11" s="12" customFormat="1" ht="47.25" x14ac:dyDescent="0.25">
      <c r="A176" s="28"/>
      <c r="B176" s="2" t="s">
        <v>24</v>
      </c>
      <c r="C176" s="10"/>
      <c r="D176" s="10"/>
      <c r="E176" s="10"/>
      <c r="F176" s="10"/>
      <c r="G176" s="10"/>
      <c r="H176" s="10"/>
      <c r="I176" s="10"/>
      <c r="J176" s="10"/>
      <c r="K176" s="28"/>
    </row>
    <row r="177" spans="1:11" s="12" customFormat="1" ht="15.75" x14ac:dyDescent="0.25">
      <c r="A177" s="28"/>
      <c r="B177" s="2" t="s">
        <v>70</v>
      </c>
      <c r="C177" s="10"/>
      <c r="D177" s="10"/>
      <c r="E177" s="10"/>
      <c r="F177" s="10"/>
      <c r="G177" s="10"/>
      <c r="H177" s="10"/>
      <c r="I177" s="10"/>
      <c r="J177" s="10"/>
      <c r="K177" s="28"/>
    </row>
    <row r="178" spans="1:11" s="12" customFormat="1" ht="15.75" x14ac:dyDescent="0.25">
      <c r="A178" s="28"/>
      <c r="B178" s="28" t="s">
        <v>11</v>
      </c>
      <c r="C178" s="10">
        <f>SUM(D178:I178)</f>
        <v>0</v>
      </c>
      <c r="D178" s="10"/>
      <c r="E178" s="10"/>
      <c r="F178" s="10"/>
      <c r="G178" s="10">
        <v>0</v>
      </c>
      <c r="H178" s="10"/>
      <c r="I178" s="10"/>
      <c r="J178" s="10"/>
      <c r="K178" s="28"/>
    </row>
    <row r="179" spans="1:11" s="12" customFormat="1" ht="15.75" x14ac:dyDescent="0.25">
      <c r="A179" s="28"/>
      <c r="B179" s="28" t="s">
        <v>12</v>
      </c>
      <c r="C179" s="10">
        <f>SUM(D179:I179)</f>
        <v>0</v>
      </c>
      <c r="D179" s="10"/>
      <c r="E179" s="10"/>
      <c r="F179" s="10"/>
      <c r="G179" s="10">
        <v>0</v>
      </c>
      <c r="H179" s="10"/>
      <c r="I179" s="10"/>
      <c r="J179" s="10"/>
      <c r="K179" s="28"/>
    </row>
    <row r="180" spans="1:11" s="12" customFormat="1" ht="15.75" x14ac:dyDescent="0.25">
      <c r="A180" s="28"/>
      <c r="B180" s="28" t="s">
        <v>13</v>
      </c>
      <c r="C180" s="10">
        <f>SUM(D180:I180)</f>
        <v>0</v>
      </c>
      <c r="D180" s="10"/>
      <c r="E180" s="10"/>
      <c r="F180" s="10"/>
      <c r="G180" s="10">
        <v>0</v>
      </c>
      <c r="H180" s="10"/>
      <c r="I180" s="10"/>
      <c r="J180" s="10"/>
      <c r="K180" s="28"/>
    </row>
    <row r="181" spans="1:11" s="12" customFormat="1" ht="15.75" x14ac:dyDescent="0.25">
      <c r="A181" s="28"/>
      <c r="B181" s="1" t="s">
        <v>71</v>
      </c>
      <c r="C181" s="25">
        <f t="shared" ref="C181:I181" si="40">SUM(C183:C186)</f>
        <v>0</v>
      </c>
      <c r="D181" s="25">
        <f t="shared" si="40"/>
        <v>0</v>
      </c>
      <c r="E181" s="25">
        <f t="shared" si="40"/>
        <v>0</v>
      </c>
      <c r="F181" s="25">
        <f t="shared" si="40"/>
        <v>0</v>
      </c>
      <c r="G181" s="25">
        <f t="shared" si="40"/>
        <v>0</v>
      </c>
      <c r="H181" s="25">
        <f t="shared" si="40"/>
        <v>0</v>
      </c>
      <c r="I181" s="25">
        <f t="shared" si="40"/>
        <v>0</v>
      </c>
      <c r="J181" s="39"/>
      <c r="K181" s="28"/>
    </row>
    <row r="182" spans="1:11" s="12" customFormat="1" ht="47.25" x14ac:dyDescent="0.25">
      <c r="A182" s="28"/>
      <c r="B182" s="2" t="s">
        <v>24</v>
      </c>
      <c r="C182" s="10"/>
      <c r="D182" s="10"/>
      <c r="E182" s="10"/>
      <c r="F182" s="10"/>
      <c r="G182" s="10"/>
      <c r="H182" s="10"/>
      <c r="I182" s="10"/>
      <c r="J182" s="10"/>
      <c r="K182" s="28"/>
    </row>
    <row r="183" spans="1:11" s="12" customFormat="1" ht="15.75" x14ac:dyDescent="0.25">
      <c r="A183" s="28"/>
      <c r="B183" s="2" t="s">
        <v>72</v>
      </c>
      <c r="C183" s="10">
        <f>SUM(D183:I183)</f>
        <v>0</v>
      </c>
      <c r="D183" s="10"/>
      <c r="E183" s="10"/>
      <c r="F183" s="10"/>
      <c r="G183" s="10"/>
      <c r="H183" s="10"/>
      <c r="I183" s="10"/>
      <c r="J183" s="10"/>
      <c r="K183" s="28"/>
    </row>
    <row r="184" spans="1:11" s="12" customFormat="1" ht="15.75" x14ac:dyDescent="0.25">
      <c r="A184" s="28"/>
      <c r="B184" s="28" t="s">
        <v>11</v>
      </c>
      <c r="C184" s="10">
        <f>SUM(D184:I184)</f>
        <v>0</v>
      </c>
      <c r="D184" s="10"/>
      <c r="E184" s="10"/>
      <c r="F184" s="10"/>
      <c r="G184" s="10">
        <v>0</v>
      </c>
      <c r="H184" s="10"/>
      <c r="I184" s="10"/>
      <c r="J184" s="10"/>
      <c r="K184" s="28"/>
    </row>
    <row r="185" spans="1:11" s="12" customFormat="1" ht="15.75" x14ac:dyDescent="0.25">
      <c r="A185" s="28"/>
      <c r="B185" s="28" t="s">
        <v>12</v>
      </c>
      <c r="C185" s="10">
        <f>SUM(D185:I185)</f>
        <v>0</v>
      </c>
      <c r="D185" s="10"/>
      <c r="E185" s="10"/>
      <c r="F185" s="10"/>
      <c r="G185" s="10">
        <v>0</v>
      </c>
      <c r="H185" s="10"/>
      <c r="I185" s="10"/>
      <c r="J185" s="10"/>
      <c r="K185" s="28"/>
    </row>
    <row r="186" spans="1:11" s="12" customFormat="1" ht="15.75" x14ac:dyDescent="0.25">
      <c r="A186" s="28"/>
      <c r="B186" s="28" t="s">
        <v>13</v>
      </c>
      <c r="C186" s="10"/>
      <c r="D186" s="10"/>
      <c r="E186" s="10"/>
      <c r="F186" s="10"/>
      <c r="G186" s="10">
        <v>0</v>
      </c>
      <c r="H186" s="10"/>
      <c r="I186" s="10"/>
      <c r="J186" s="10"/>
      <c r="K186" s="28"/>
    </row>
    <row r="187" spans="1:11" s="12" customFormat="1" ht="15.75" x14ac:dyDescent="0.25">
      <c r="A187" s="28"/>
      <c r="B187" s="1" t="s">
        <v>73</v>
      </c>
      <c r="C187" s="25">
        <f t="shared" ref="C187:I187" si="41">SUM(C189:C192)</f>
        <v>0</v>
      </c>
      <c r="D187" s="25">
        <f t="shared" si="41"/>
        <v>0</v>
      </c>
      <c r="E187" s="25">
        <f t="shared" si="41"/>
        <v>0</v>
      </c>
      <c r="F187" s="25">
        <f t="shared" si="41"/>
        <v>0</v>
      </c>
      <c r="G187" s="25">
        <f t="shared" si="41"/>
        <v>0</v>
      </c>
      <c r="H187" s="25">
        <f t="shared" si="41"/>
        <v>0</v>
      </c>
      <c r="I187" s="25">
        <f t="shared" si="41"/>
        <v>0</v>
      </c>
      <c r="J187" s="39"/>
      <c r="K187" s="28"/>
    </row>
    <row r="188" spans="1:11" s="12" customFormat="1" ht="47.25" x14ac:dyDescent="0.25">
      <c r="A188" s="28"/>
      <c r="B188" s="2" t="s">
        <v>24</v>
      </c>
      <c r="C188" s="10"/>
      <c r="D188" s="10"/>
      <c r="E188" s="10"/>
      <c r="F188" s="10"/>
      <c r="G188" s="10"/>
      <c r="H188" s="10"/>
      <c r="I188" s="10"/>
      <c r="J188" s="10"/>
      <c r="K188" s="28"/>
    </row>
    <row r="189" spans="1:11" s="12" customFormat="1" ht="15.75" x14ac:dyDescent="0.25">
      <c r="A189" s="28"/>
      <c r="B189" s="2" t="s">
        <v>74</v>
      </c>
      <c r="C189" s="10"/>
      <c r="D189" s="10"/>
      <c r="E189" s="10"/>
      <c r="F189" s="10"/>
      <c r="G189" s="10"/>
      <c r="H189" s="10"/>
      <c r="I189" s="10"/>
      <c r="J189" s="10"/>
      <c r="K189" s="28"/>
    </row>
    <row r="190" spans="1:11" s="12" customFormat="1" ht="15.75" x14ac:dyDescent="0.25">
      <c r="A190" s="28"/>
      <c r="B190" s="28" t="s">
        <v>11</v>
      </c>
      <c r="C190" s="10">
        <f>SUM(D190:I190)</f>
        <v>0</v>
      </c>
      <c r="D190" s="10"/>
      <c r="E190" s="10"/>
      <c r="F190" s="10"/>
      <c r="G190" s="10">
        <v>0</v>
      </c>
      <c r="H190" s="10"/>
      <c r="I190" s="10"/>
      <c r="J190" s="10"/>
      <c r="K190" s="28"/>
    </row>
    <row r="191" spans="1:11" s="12" customFormat="1" ht="15.75" x14ac:dyDescent="0.25">
      <c r="A191" s="28"/>
      <c r="B191" s="28" t="s">
        <v>12</v>
      </c>
      <c r="C191" s="10">
        <f>SUM(D191:I191)</f>
        <v>0</v>
      </c>
      <c r="D191" s="10"/>
      <c r="E191" s="10"/>
      <c r="F191" s="10"/>
      <c r="G191" s="10">
        <v>0</v>
      </c>
      <c r="H191" s="10"/>
      <c r="I191" s="10"/>
      <c r="J191" s="10"/>
      <c r="K191" s="28"/>
    </row>
    <row r="192" spans="1:11" s="12" customFormat="1" ht="15.75" x14ac:dyDescent="0.25">
      <c r="A192" s="28"/>
      <c r="B192" s="28" t="s">
        <v>13</v>
      </c>
      <c r="C192" s="10">
        <f>SUM(D192:I192)</f>
        <v>0</v>
      </c>
      <c r="D192" s="10"/>
      <c r="E192" s="10"/>
      <c r="F192" s="10"/>
      <c r="G192" s="10">
        <v>0</v>
      </c>
      <c r="H192" s="10"/>
      <c r="I192" s="10"/>
      <c r="J192" s="10"/>
      <c r="K192" s="28"/>
    </row>
    <row r="193" spans="1:11" s="12" customFormat="1" ht="15.75" x14ac:dyDescent="0.25">
      <c r="A193" s="28"/>
      <c r="B193" s="1" t="s">
        <v>75</v>
      </c>
      <c r="C193" s="25">
        <f t="shared" ref="C193:I193" si="42">SUM(C195:C198)</f>
        <v>0</v>
      </c>
      <c r="D193" s="25">
        <f t="shared" si="42"/>
        <v>0</v>
      </c>
      <c r="E193" s="25">
        <f t="shared" si="42"/>
        <v>0</v>
      </c>
      <c r="F193" s="25">
        <f t="shared" si="42"/>
        <v>0</v>
      </c>
      <c r="G193" s="25">
        <f t="shared" si="42"/>
        <v>0</v>
      </c>
      <c r="H193" s="25">
        <f t="shared" si="42"/>
        <v>0</v>
      </c>
      <c r="I193" s="25">
        <f t="shared" si="42"/>
        <v>0</v>
      </c>
      <c r="J193" s="39"/>
      <c r="K193" s="28"/>
    </row>
    <row r="194" spans="1:11" s="12" customFormat="1" ht="47.25" x14ac:dyDescent="0.25">
      <c r="A194" s="28"/>
      <c r="B194" s="2" t="s">
        <v>24</v>
      </c>
      <c r="C194" s="10"/>
      <c r="D194" s="10"/>
      <c r="E194" s="10"/>
      <c r="F194" s="10"/>
      <c r="G194" s="10"/>
      <c r="H194" s="10"/>
      <c r="I194" s="10"/>
      <c r="J194" s="10"/>
      <c r="K194" s="28"/>
    </row>
    <row r="195" spans="1:11" s="12" customFormat="1" ht="15.75" x14ac:dyDescent="0.25">
      <c r="A195" s="28"/>
      <c r="B195" s="2" t="s">
        <v>76</v>
      </c>
      <c r="C195" s="10"/>
      <c r="D195" s="10"/>
      <c r="E195" s="10"/>
      <c r="F195" s="10"/>
      <c r="G195" s="10"/>
      <c r="H195" s="10"/>
      <c r="I195" s="10"/>
      <c r="J195" s="10"/>
      <c r="K195" s="28"/>
    </row>
    <row r="196" spans="1:11" s="12" customFormat="1" ht="15.75" x14ac:dyDescent="0.25">
      <c r="A196" s="28"/>
      <c r="B196" s="28" t="s">
        <v>11</v>
      </c>
      <c r="C196" s="10">
        <f>SUM(D196:I196)</f>
        <v>0</v>
      </c>
      <c r="D196" s="10"/>
      <c r="E196" s="10"/>
      <c r="F196" s="10"/>
      <c r="G196" s="10">
        <v>0</v>
      </c>
      <c r="H196" s="10"/>
      <c r="I196" s="10"/>
      <c r="J196" s="10"/>
      <c r="K196" s="28"/>
    </row>
    <row r="197" spans="1:11" s="12" customFormat="1" ht="15.75" x14ac:dyDescent="0.25">
      <c r="A197" s="28"/>
      <c r="B197" s="28" t="s">
        <v>12</v>
      </c>
      <c r="C197" s="10">
        <f>SUM(D197:I197)</f>
        <v>0</v>
      </c>
      <c r="D197" s="10"/>
      <c r="E197" s="10">
        <v>0</v>
      </c>
      <c r="F197" s="10"/>
      <c r="G197" s="10">
        <v>0</v>
      </c>
      <c r="H197" s="10"/>
      <c r="I197" s="10"/>
      <c r="J197" s="10"/>
      <c r="K197" s="28"/>
    </row>
    <row r="198" spans="1:11" s="12" customFormat="1" ht="15.75" x14ac:dyDescent="0.25">
      <c r="A198" s="28"/>
      <c r="B198" s="28" t="s">
        <v>13</v>
      </c>
      <c r="C198" s="10">
        <f>SUM(D198:I198)</f>
        <v>0</v>
      </c>
      <c r="D198" s="10"/>
      <c r="E198" s="10"/>
      <c r="F198" s="10"/>
      <c r="G198" s="10">
        <v>0</v>
      </c>
      <c r="H198" s="10"/>
      <c r="I198" s="10"/>
      <c r="J198" s="10"/>
      <c r="K198" s="28"/>
    </row>
    <row r="199" spans="1:11" s="12" customFormat="1" ht="15.75" x14ac:dyDescent="0.25">
      <c r="A199" s="28"/>
      <c r="B199" s="1" t="s">
        <v>77</v>
      </c>
      <c r="C199" s="25">
        <f t="shared" ref="C199:I199" si="43">SUM(C201:C204)</f>
        <v>0</v>
      </c>
      <c r="D199" s="25">
        <f t="shared" si="43"/>
        <v>0</v>
      </c>
      <c r="E199" s="25">
        <f t="shared" si="43"/>
        <v>0</v>
      </c>
      <c r="F199" s="25">
        <f t="shared" si="43"/>
        <v>0</v>
      </c>
      <c r="G199" s="25">
        <f t="shared" si="43"/>
        <v>0</v>
      </c>
      <c r="H199" s="25">
        <f t="shared" si="43"/>
        <v>0</v>
      </c>
      <c r="I199" s="25">
        <f t="shared" si="43"/>
        <v>0</v>
      </c>
      <c r="J199" s="39"/>
      <c r="K199" s="28"/>
    </row>
    <row r="200" spans="1:11" s="12" customFormat="1" ht="47.25" x14ac:dyDescent="0.25">
      <c r="A200" s="28"/>
      <c r="B200" s="2" t="s">
        <v>24</v>
      </c>
      <c r="C200" s="10"/>
      <c r="D200" s="10"/>
      <c r="E200" s="10"/>
      <c r="F200" s="10"/>
      <c r="G200" s="10"/>
      <c r="H200" s="10"/>
      <c r="I200" s="10"/>
      <c r="J200" s="10"/>
      <c r="K200" s="28"/>
    </row>
    <row r="201" spans="1:11" s="12" customFormat="1" ht="47.25" x14ac:dyDescent="0.25">
      <c r="A201" s="28"/>
      <c r="B201" s="2" t="s">
        <v>78</v>
      </c>
      <c r="C201" s="10"/>
      <c r="D201" s="10"/>
      <c r="E201" s="10"/>
      <c r="F201" s="10"/>
      <c r="G201" s="10"/>
      <c r="H201" s="10"/>
      <c r="I201" s="10"/>
      <c r="J201" s="10"/>
      <c r="K201" s="28"/>
    </row>
    <row r="202" spans="1:11" s="12" customFormat="1" ht="15.75" x14ac:dyDescent="0.25">
      <c r="A202" s="28"/>
      <c r="B202" s="28" t="s">
        <v>11</v>
      </c>
      <c r="C202" s="10">
        <f>SUM(D202:I202)</f>
        <v>0</v>
      </c>
      <c r="D202" s="10"/>
      <c r="E202" s="10"/>
      <c r="F202" s="10"/>
      <c r="G202" s="10">
        <v>0</v>
      </c>
      <c r="H202" s="10"/>
      <c r="I202" s="10"/>
      <c r="J202" s="10"/>
      <c r="K202" s="28"/>
    </row>
    <row r="203" spans="1:11" s="12" customFormat="1" ht="15.75" x14ac:dyDescent="0.25">
      <c r="A203" s="28"/>
      <c r="B203" s="28" t="s">
        <v>12</v>
      </c>
      <c r="C203" s="10">
        <f>SUM(D203:I203)</f>
        <v>0</v>
      </c>
      <c r="D203" s="10"/>
      <c r="E203" s="10"/>
      <c r="F203" s="10"/>
      <c r="G203" s="10">
        <v>0</v>
      </c>
      <c r="H203" s="10"/>
      <c r="I203" s="10"/>
      <c r="J203" s="10"/>
      <c r="K203" s="28"/>
    </row>
    <row r="204" spans="1:11" s="12" customFormat="1" ht="15.75" x14ac:dyDescent="0.25">
      <c r="A204" s="28"/>
      <c r="B204" s="28" t="s">
        <v>13</v>
      </c>
      <c r="C204" s="10">
        <f>SUM(D204:I204)</f>
        <v>0</v>
      </c>
      <c r="D204" s="10"/>
      <c r="E204" s="10"/>
      <c r="F204" s="10"/>
      <c r="G204" s="10">
        <v>0</v>
      </c>
      <c r="H204" s="10"/>
      <c r="I204" s="10"/>
      <c r="J204" s="10"/>
      <c r="K204" s="28"/>
    </row>
    <row r="205" spans="1:11" s="12" customFormat="1" ht="15.75" x14ac:dyDescent="0.25">
      <c r="A205" s="28"/>
      <c r="B205" s="1" t="s">
        <v>79</v>
      </c>
      <c r="C205" s="25">
        <f t="shared" ref="C205:I205" si="44">SUM(C207:C210)</f>
        <v>0</v>
      </c>
      <c r="D205" s="25">
        <f t="shared" si="44"/>
        <v>0</v>
      </c>
      <c r="E205" s="25">
        <f t="shared" si="44"/>
        <v>0</v>
      </c>
      <c r="F205" s="25">
        <f t="shared" si="44"/>
        <v>0</v>
      </c>
      <c r="G205" s="25">
        <f t="shared" si="44"/>
        <v>0</v>
      </c>
      <c r="H205" s="25">
        <f t="shared" si="44"/>
        <v>0</v>
      </c>
      <c r="I205" s="25">
        <f t="shared" si="44"/>
        <v>0</v>
      </c>
      <c r="J205" s="39"/>
      <c r="K205" s="28"/>
    </row>
    <row r="206" spans="1:11" s="12" customFormat="1" ht="47.25" x14ac:dyDescent="0.25">
      <c r="A206" s="28"/>
      <c r="B206" s="2" t="s">
        <v>24</v>
      </c>
      <c r="C206" s="10"/>
      <c r="D206" s="10"/>
      <c r="E206" s="10"/>
      <c r="F206" s="10"/>
      <c r="G206" s="10"/>
      <c r="H206" s="10"/>
      <c r="I206" s="10"/>
      <c r="J206" s="10"/>
      <c r="K206" s="28"/>
    </row>
    <row r="207" spans="1:11" s="12" customFormat="1" ht="15.75" x14ac:dyDescent="0.25">
      <c r="A207" s="28"/>
      <c r="B207" s="2" t="s">
        <v>80</v>
      </c>
      <c r="C207" s="10"/>
      <c r="D207" s="10"/>
      <c r="E207" s="10"/>
      <c r="F207" s="10"/>
      <c r="G207" s="10"/>
      <c r="H207" s="10"/>
      <c r="I207" s="10"/>
      <c r="J207" s="10"/>
      <c r="K207" s="28"/>
    </row>
    <row r="208" spans="1:11" s="12" customFormat="1" ht="15.75" x14ac:dyDescent="0.25">
      <c r="A208" s="28"/>
      <c r="B208" s="28" t="s">
        <v>11</v>
      </c>
      <c r="C208" s="10">
        <f>SUM(D208:I208)</f>
        <v>0</v>
      </c>
      <c r="D208" s="10"/>
      <c r="E208" s="10"/>
      <c r="F208" s="10">
        <v>0</v>
      </c>
      <c r="G208" s="10"/>
      <c r="H208" s="10"/>
      <c r="I208" s="10"/>
      <c r="J208" s="10"/>
      <c r="K208" s="28"/>
    </row>
    <row r="209" spans="1:11" s="12" customFormat="1" ht="15.75" x14ac:dyDescent="0.25">
      <c r="A209" s="28"/>
      <c r="B209" s="28" t="s">
        <v>12</v>
      </c>
      <c r="C209" s="10">
        <f>SUM(D209:I209)</f>
        <v>0</v>
      </c>
      <c r="D209" s="10"/>
      <c r="E209" s="10"/>
      <c r="F209" s="10">
        <v>0</v>
      </c>
      <c r="G209" s="10"/>
      <c r="H209" s="10"/>
      <c r="I209" s="10"/>
      <c r="J209" s="10"/>
      <c r="K209" s="28"/>
    </row>
    <row r="210" spans="1:11" s="12" customFormat="1" ht="15.75" x14ac:dyDescent="0.25">
      <c r="A210" s="28"/>
      <c r="B210" s="28" t="s">
        <v>13</v>
      </c>
      <c r="C210" s="10">
        <f>SUM(D210:I210)</f>
        <v>0</v>
      </c>
      <c r="D210" s="10"/>
      <c r="E210" s="10"/>
      <c r="F210" s="10">
        <v>0</v>
      </c>
      <c r="G210" s="10"/>
      <c r="H210" s="10"/>
      <c r="I210" s="10"/>
      <c r="J210" s="10"/>
      <c r="K210" s="28"/>
    </row>
    <row r="211" spans="1:11" s="12" customFormat="1" ht="15.75" x14ac:dyDescent="0.25">
      <c r="A211" s="28"/>
      <c r="B211" s="1" t="s">
        <v>81</v>
      </c>
      <c r="C211" s="25">
        <f t="shared" ref="C211:I211" si="45">SUM(C213:C216)</f>
        <v>1000</v>
      </c>
      <c r="D211" s="25">
        <f t="shared" si="45"/>
        <v>0</v>
      </c>
      <c r="E211" s="25">
        <f t="shared" si="45"/>
        <v>0</v>
      </c>
      <c r="F211" s="25">
        <f t="shared" si="45"/>
        <v>0</v>
      </c>
      <c r="G211" s="25">
        <f t="shared" si="45"/>
        <v>0</v>
      </c>
      <c r="H211" s="25">
        <f t="shared" si="45"/>
        <v>1000</v>
      </c>
      <c r="I211" s="25">
        <f t="shared" si="45"/>
        <v>0</v>
      </c>
      <c r="J211" s="39"/>
      <c r="K211" s="28"/>
    </row>
    <row r="212" spans="1:11" s="12" customFormat="1" ht="47.25" x14ac:dyDescent="0.25">
      <c r="A212" s="28"/>
      <c r="B212" s="2" t="s">
        <v>24</v>
      </c>
      <c r="C212" s="10"/>
      <c r="D212" s="10"/>
      <c r="E212" s="10"/>
      <c r="F212" s="10"/>
      <c r="G212" s="10"/>
      <c r="H212" s="10"/>
      <c r="I212" s="10"/>
      <c r="J212" s="10"/>
      <c r="K212" s="28"/>
    </row>
    <row r="213" spans="1:11" s="12" customFormat="1" ht="15.75" x14ac:dyDescent="0.25">
      <c r="A213" s="28"/>
      <c r="B213" s="2" t="s">
        <v>82</v>
      </c>
      <c r="C213" s="10"/>
      <c r="D213" s="10"/>
      <c r="E213" s="10"/>
      <c r="F213" s="10"/>
      <c r="G213" s="10"/>
      <c r="H213" s="10"/>
      <c r="I213" s="10"/>
      <c r="J213" s="10"/>
      <c r="K213" s="28"/>
    </row>
    <row r="214" spans="1:11" s="12" customFormat="1" ht="15.75" x14ac:dyDescent="0.25">
      <c r="A214" s="28"/>
      <c r="B214" s="28" t="s">
        <v>11</v>
      </c>
      <c r="C214" s="10">
        <f>SUM(D214:I214)</f>
        <v>0</v>
      </c>
      <c r="D214" s="10"/>
      <c r="E214" s="10"/>
      <c r="F214" s="10"/>
      <c r="G214" s="10"/>
      <c r="H214" s="10">
        <v>0</v>
      </c>
      <c r="I214" s="10"/>
      <c r="J214" s="10"/>
      <c r="K214" s="28"/>
    </row>
    <row r="215" spans="1:11" s="12" customFormat="1" ht="15.75" x14ac:dyDescent="0.25">
      <c r="A215" s="28"/>
      <c r="B215" s="28" t="s">
        <v>12</v>
      </c>
      <c r="C215" s="10">
        <f>SUM(D215:I215)</f>
        <v>247.5</v>
      </c>
      <c r="D215" s="10"/>
      <c r="E215" s="10"/>
      <c r="F215" s="10"/>
      <c r="G215" s="10"/>
      <c r="H215" s="10">
        <v>247.5</v>
      </c>
      <c r="I215" s="10"/>
      <c r="J215" s="10"/>
      <c r="K215" s="28"/>
    </row>
    <row r="216" spans="1:11" s="12" customFormat="1" ht="15.75" x14ac:dyDescent="0.25">
      <c r="A216" s="28"/>
      <c r="B216" s="28" t="s">
        <v>13</v>
      </c>
      <c r="C216" s="10">
        <f>SUM(D216:I216)</f>
        <v>752.5</v>
      </c>
      <c r="D216" s="10"/>
      <c r="E216" s="10"/>
      <c r="F216" s="10"/>
      <c r="G216" s="10"/>
      <c r="H216" s="10">
        <f>742.5+10</f>
        <v>752.5</v>
      </c>
      <c r="I216" s="10"/>
      <c r="J216" s="10"/>
      <c r="K216" s="28"/>
    </row>
    <row r="217" spans="1:11" s="12" customFormat="1" ht="15.75" x14ac:dyDescent="0.25">
      <c r="A217" s="28"/>
      <c r="B217" s="1" t="s">
        <v>83</v>
      </c>
      <c r="C217" s="25">
        <f t="shared" ref="C217:I217" si="46">SUM(C219:C222)</f>
        <v>1000</v>
      </c>
      <c r="D217" s="25">
        <f t="shared" si="46"/>
        <v>0</v>
      </c>
      <c r="E217" s="25">
        <f t="shared" si="46"/>
        <v>0</v>
      </c>
      <c r="F217" s="25">
        <f t="shared" si="46"/>
        <v>0</v>
      </c>
      <c r="G217" s="25">
        <f t="shared" si="46"/>
        <v>0</v>
      </c>
      <c r="H217" s="25">
        <f t="shared" si="46"/>
        <v>1000</v>
      </c>
      <c r="I217" s="25">
        <f t="shared" si="46"/>
        <v>0</v>
      </c>
      <c r="J217" s="39"/>
      <c r="K217" s="28"/>
    </row>
    <row r="218" spans="1:11" s="12" customFormat="1" ht="47.25" x14ac:dyDescent="0.25">
      <c r="A218" s="28"/>
      <c r="B218" s="2" t="s">
        <v>24</v>
      </c>
      <c r="C218" s="10"/>
      <c r="D218" s="10"/>
      <c r="E218" s="10"/>
      <c r="F218" s="10"/>
      <c r="G218" s="10"/>
      <c r="H218" s="10"/>
      <c r="I218" s="10"/>
      <c r="J218" s="10"/>
      <c r="K218" s="28"/>
    </row>
    <row r="219" spans="1:11" s="12" customFormat="1" ht="15.75" x14ac:dyDescent="0.25">
      <c r="A219" s="28"/>
      <c r="B219" s="2" t="s">
        <v>84</v>
      </c>
      <c r="C219" s="10"/>
      <c r="D219" s="10"/>
      <c r="E219" s="10"/>
      <c r="F219" s="10"/>
      <c r="G219" s="10"/>
      <c r="H219" s="10"/>
      <c r="I219" s="10"/>
      <c r="J219" s="10"/>
      <c r="K219" s="28"/>
    </row>
    <row r="220" spans="1:11" s="12" customFormat="1" ht="15.75" x14ac:dyDescent="0.25">
      <c r="A220" s="28"/>
      <c r="B220" s="28" t="s">
        <v>11</v>
      </c>
      <c r="C220" s="10">
        <f>SUM(D220:I220)</f>
        <v>0</v>
      </c>
      <c r="D220" s="10"/>
      <c r="E220" s="10"/>
      <c r="F220" s="10"/>
      <c r="G220" s="10"/>
      <c r="H220" s="10">
        <v>0</v>
      </c>
      <c r="I220" s="10"/>
      <c r="J220" s="10"/>
      <c r="K220" s="28"/>
    </row>
    <row r="221" spans="1:11" s="12" customFormat="1" ht="15.75" x14ac:dyDescent="0.25">
      <c r="A221" s="28"/>
      <c r="B221" s="28" t="s">
        <v>12</v>
      </c>
      <c r="C221" s="10">
        <f>SUM(D221:I221)</f>
        <v>247.5</v>
      </c>
      <c r="D221" s="10"/>
      <c r="E221" s="10"/>
      <c r="F221" s="10"/>
      <c r="G221" s="10"/>
      <c r="H221" s="10">
        <v>247.5</v>
      </c>
      <c r="I221" s="10"/>
      <c r="J221" s="10"/>
      <c r="K221" s="28"/>
    </row>
    <row r="222" spans="1:11" s="12" customFormat="1" ht="15.75" x14ac:dyDescent="0.25">
      <c r="A222" s="28"/>
      <c r="B222" s="28" t="s">
        <v>13</v>
      </c>
      <c r="C222" s="10">
        <f>SUM(D222:I222)</f>
        <v>752.5</v>
      </c>
      <c r="D222" s="10"/>
      <c r="E222" s="10"/>
      <c r="F222" s="10"/>
      <c r="G222" s="10"/>
      <c r="H222" s="10">
        <f>742.5+10</f>
        <v>752.5</v>
      </c>
      <c r="I222" s="10"/>
      <c r="J222" s="10"/>
      <c r="K222" s="28"/>
    </row>
    <row r="223" spans="1:11" s="12" customFormat="1" ht="15.75" x14ac:dyDescent="0.25">
      <c r="A223" s="28"/>
      <c r="B223" s="1" t="s">
        <v>85</v>
      </c>
      <c r="C223" s="25">
        <f t="shared" ref="C223:I223" si="47">SUM(C225:C228)</f>
        <v>1000</v>
      </c>
      <c r="D223" s="25">
        <f t="shared" si="47"/>
        <v>0</v>
      </c>
      <c r="E223" s="25">
        <f t="shared" si="47"/>
        <v>0</v>
      </c>
      <c r="F223" s="25">
        <f t="shared" si="47"/>
        <v>0</v>
      </c>
      <c r="G223" s="25">
        <f t="shared" si="47"/>
        <v>0</v>
      </c>
      <c r="H223" s="25">
        <f t="shared" si="47"/>
        <v>1000</v>
      </c>
      <c r="I223" s="25">
        <f t="shared" si="47"/>
        <v>0</v>
      </c>
      <c r="J223" s="39"/>
      <c r="K223" s="28"/>
    </row>
    <row r="224" spans="1:11" s="12" customFormat="1" ht="47.25" x14ac:dyDescent="0.25">
      <c r="A224" s="28"/>
      <c r="B224" s="2" t="s">
        <v>24</v>
      </c>
      <c r="C224" s="10"/>
      <c r="D224" s="10"/>
      <c r="E224" s="10"/>
      <c r="F224" s="10"/>
      <c r="G224" s="10"/>
      <c r="H224" s="10"/>
      <c r="I224" s="10"/>
      <c r="J224" s="10"/>
      <c r="K224" s="28"/>
    </row>
    <row r="225" spans="1:11" s="12" customFormat="1" ht="15.75" x14ac:dyDescent="0.25">
      <c r="A225" s="28"/>
      <c r="B225" s="2" t="s">
        <v>86</v>
      </c>
      <c r="C225" s="10"/>
      <c r="D225" s="10"/>
      <c r="E225" s="10"/>
      <c r="F225" s="10"/>
      <c r="G225" s="10"/>
      <c r="H225" s="10"/>
      <c r="I225" s="10"/>
      <c r="J225" s="10"/>
      <c r="K225" s="28"/>
    </row>
    <row r="226" spans="1:11" s="12" customFormat="1" ht="15.75" x14ac:dyDescent="0.25">
      <c r="A226" s="28"/>
      <c r="B226" s="28" t="s">
        <v>11</v>
      </c>
      <c r="C226" s="10">
        <f>SUM(D226:I226)</f>
        <v>0</v>
      </c>
      <c r="D226" s="10"/>
      <c r="E226" s="10"/>
      <c r="F226" s="10"/>
      <c r="G226" s="10"/>
      <c r="H226" s="10">
        <v>0</v>
      </c>
      <c r="I226" s="10"/>
      <c r="J226" s="10"/>
      <c r="K226" s="28"/>
    </row>
    <row r="227" spans="1:11" s="12" customFormat="1" ht="15.75" x14ac:dyDescent="0.25">
      <c r="A227" s="28"/>
      <c r="B227" s="28" t="s">
        <v>12</v>
      </c>
      <c r="C227" s="10">
        <f>SUM(D227:I227)</f>
        <v>247.5</v>
      </c>
      <c r="D227" s="10"/>
      <c r="E227" s="10"/>
      <c r="F227" s="10"/>
      <c r="G227" s="10"/>
      <c r="H227" s="10">
        <v>247.5</v>
      </c>
      <c r="I227" s="10"/>
      <c r="J227" s="10"/>
      <c r="K227" s="28"/>
    </row>
    <row r="228" spans="1:11" s="12" customFormat="1" ht="15.75" x14ac:dyDescent="0.25">
      <c r="A228" s="28"/>
      <c r="B228" s="28" t="s">
        <v>13</v>
      </c>
      <c r="C228" s="10">
        <f>SUM(D228:I228)</f>
        <v>752.5</v>
      </c>
      <c r="D228" s="10"/>
      <c r="E228" s="10"/>
      <c r="F228" s="10"/>
      <c r="G228" s="10"/>
      <c r="H228" s="10">
        <f>742.5+10</f>
        <v>752.5</v>
      </c>
      <c r="I228" s="10"/>
      <c r="J228" s="10"/>
      <c r="K228" s="28"/>
    </row>
    <row r="229" spans="1:11" s="12" customFormat="1" ht="15.75" x14ac:dyDescent="0.25">
      <c r="A229" s="28"/>
      <c r="B229" s="1" t="s">
        <v>87</v>
      </c>
      <c r="C229" s="25">
        <f t="shared" ref="C229:I229" si="48">SUM(C231:C234)</f>
        <v>1000</v>
      </c>
      <c r="D229" s="25">
        <f t="shared" si="48"/>
        <v>0</v>
      </c>
      <c r="E229" s="25">
        <f t="shared" si="48"/>
        <v>0</v>
      </c>
      <c r="F229" s="25">
        <f t="shared" si="48"/>
        <v>0</v>
      </c>
      <c r="G229" s="25">
        <f t="shared" si="48"/>
        <v>0</v>
      </c>
      <c r="H229" s="25">
        <f t="shared" si="48"/>
        <v>1000</v>
      </c>
      <c r="I229" s="25">
        <f t="shared" si="48"/>
        <v>0</v>
      </c>
      <c r="J229" s="39"/>
      <c r="K229" s="28"/>
    </row>
    <row r="230" spans="1:11" s="12" customFormat="1" ht="47.25" x14ac:dyDescent="0.25">
      <c r="A230" s="28"/>
      <c r="B230" s="2" t="s">
        <v>24</v>
      </c>
      <c r="C230" s="10"/>
      <c r="D230" s="10"/>
      <c r="E230" s="10"/>
      <c r="F230" s="10"/>
      <c r="G230" s="10"/>
      <c r="H230" s="10"/>
      <c r="I230" s="10"/>
      <c r="J230" s="10"/>
      <c r="K230" s="28"/>
    </row>
    <row r="231" spans="1:11" s="12" customFormat="1" ht="15.75" x14ac:dyDescent="0.25">
      <c r="A231" s="28"/>
      <c r="B231" s="2" t="s">
        <v>88</v>
      </c>
      <c r="C231" s="10"/>
      <c r="D231" s="10"/>
      <c r="E231" s="10"/>
      <c r="F231" s="10"/>
      <c r="G231" s="10"/>
      <c r="H231" s="10"/>
      <c r="I231" s="10"/>
      <c r="J231" s="10"/>
      <c r="K231" s="28"/>
    </row>
    <row r="232" spans="1:11" s="12" customFormat="1" ht="15.75" x14ac:dyDescent="0.25">
      <c r="A232" s="28"/>
      <c r="B232" s="28" t="s">
        <v>11</v>
      </c>
      <c r="C232" s="10">
        <f>SUM(D232:I232)</f>
        <v>0</v>
      </c>
      <c r="D232" s="10"/>
      <c r="E232" s="10"/>
      <c r="F232" s="10"/>
      <c r="G232" s="10"/>
      <c r="H232" s="10">
        <v>0</v>
      </c>
      <c r="I232" s="10"/>
      <c r="J232" s="10"/>
      <c r="K232" s="28"/>
    </row>
    <row r="233" spans="1:11" s="12" customFormat="1" ht="15.75" x14ac:dyDescent="0.25">
      <c r="A233" s="28"/>
      <c r="B233" s="28" t="s">
        <v>12</v>
      </c>
      <c r="C233" s="10">
        <f>SUM(D233:I233)</f>
        <v>247.5</v>
      </c>
      <c r="D233" s="10"/>
      <c r="E233" s="10"/>
      <c r="F233" s="10"/>
      <c r="G233" s="10"/>
      <c r="H233" s="10">
        <v>247.5</v>
      </c>
      <c r="I233" s="10"/>
      <c r="J233" s="10"/>
      <c r="K233" s="28"/>
    </row>
    <row r="234" spans="1:11" s="12" customFormat="1" ht="15.75" x14ac:dyDescent="0.25">
      <c r="A234" s="28"/>
      <c r="B234" s="28" t="s">
        <v>13</v>
      </c>
      <c r="C234" s="10">
        <f>SUM(D234:I234)</f>
        <v>752.5</v>
      </c>
      <c r="D234" s="10"/>
      <c r="E234" s="10"/>
      <c r="F234" s="10"/>
      <c r="G234" s="10"/>
      <c r="H234" s="10">
        <f>742.5+10</f>
        <v>752.5</v>
      </c>
      <c r="I234" s="10"/>
      <c r="J234" s="10"/>
      <c r="K234" s="28"/>
    </row>
    <row r="235" spans="1:11" s="12" customFormat="1" ht="15.75" x14ac:dyDescent="0.25">
      <c r="A235" s="28"/>
      <c r="B235" s="1" t="s">
        <v>89</v>
      </c>
      <c r="C235" s="25">
        <f t="shared" ref="C235:I235" si="49">SUM(C237:C240)</f>
        <v>1000</v>
      </c>
      <c r="D235" s="25">
        <f t="shared" si="49"/>
        <v>0</v>
      </c>
      <c r="E235" s="25">
        <f t="shared" si="49"/>
        <v>0</v>
      </c>
      <c r="F235" s="25">
        <f t="shared" si="49"/>
        <v>0</v>
      </c>
      <c r="G235" s="25">
        <f t="shared" si="49"/>
        <v>0</v>
      </c>
      <c r="H235" s="25">
        <f t="shared" si="49"/>
        <v>1000</v>
      </c>
      <c r="I235" s="25">
        <f t="shared" si="49"/>
        <v>0</v>
      </c>
      <c r="J235" s="39"/>
      <c r="K235" s="28"/>
    </row>
    <row r="236" spans="1:11" s="12" customFormat="1" ht="47.25" x14ac:dyDescent="0.25">
      <c r="A236" s="28"/>
      <c r="B236" s="2" t="s">
        <v>24</v>
      </c>
      <c r="C236" s="10"/>
      <c r="D236" s="10"/>
      <c r="E236" s="10"/>
      <c r="F236" s="10"/>
      <c r="G236" s="10"/>
      <c r="H236" s="10"/>
      <c r="I236" s="10"/>
      <c r="J236" s="10"/>
      <c r="K236" s="28"/>
    </row>
    <row r="237" spans="1:11" s="12" customFormat="1" ht="15.75" x14ac:dyDescent="0.25">
      <c r="A237" s="28"/>
      <c r="B237" s="2" t="s">
        <v>90</v>
      </c>
      <c r="C237" s="10"/>
      <c r="D237" s="10"/>
      <c r="E237" s="10"/>
      <c r="F237" s="10"/>
      <c r="G237" s="10"/>
      <c r="H237" s="10"/>
      <c r="I237" s="10"/>
      <c r="J237" s="10"/>
      <c r="K237" s="28"/>
    </row>
    <row r="238" spans="1:11" s="12" customFormat="1" ht="15.75" x14ac:dyDescent="0.25">
      <c r="A238" s="28"/>
      <c r="B238" s="28" t="s">
        <v>11</v>
      </c>
      <c r="C238" s="10">
        <f>SUM(D238:I238)</f>
        <v>0</v>
      </c>
      <c r="D238" s="10"/>
      <c r="E238" s="10"/>
      <c r="F238" s="10"/>
      <c r="G238" s="10"/>
      <c r="H238" s="10">
        <v>0</v>
      </c>
      <c r="I238" s="10"/>
      <c r="J238" s="10"/>
      <c r="K238" s="28"/>
    </row>
    <row r="239" spans="1:11" s="12" customFormat="1" ht="15.75" x14ac:dyDescent="0.25">
      <c r="A239" s="28"/>
      <c r="B239" s="28" t="s">
        <v>12</v>
      </c>
      <c r="C239" s="10">
        <f>SUM(D239:I239)</f>
        <v>247.5</v>
      </c>
      <c r="D239" s="10"/>
      <c r="E239" s="10"/>
      <c r="F239" s="10"/>
      <c r="G239" s="10"/>
      <c r="H239" s="10">
        <v>247.5</v>
      </c>
      <c r="I239" s="10"/>
      <c r="J239" s="10"/>
      <c r="K239" s="28"/>
    </row>
    <row r="240" spans="1:11" s="12" customFormat="1" ht="15.75" x14ac:dyDescent="0.25">
      <c r="A240" s="28"/>
      <c r="B240" s="28" t="s">
        <v>13</v>
      </c>
      <c r="C240" s="10">
        <f>SUM(D240:I240)</f>
        <v>752.5</v>
      </c>
      <c r="D240" s="10"/>
      <c r="E240" s="10"/>
      <c r="F240" s="10"/>
      <c r="G240" s="10"/>
      <c r="H240" s="10">
        <f>742.5+10</f>
        <v>752.5</v>
      </c>
      <c r="I240" s="10"/>
      <c r="J240" s="10"/>
      <c r="K240" s="28"/>
    </row>
    <row r="241" spans="1:11" s="12" customFormat="1" ht="15.75" x14ac:dyDescent="0.25">
      <c r="A241" s="28"/>
      <c r="B241" s="1" t="s">
        <v>91</v>
      </c>
      <c r="C241" s="25">
        <f t="shared" ref="C241:I241" si="50">SUM(C243:C246)</f>
        <v>1000</v>
      </c>
      <c r="D241" s="25">
        <f t="shared" si="50"/>
        <v>0</v>
      </c>
      <c r="E241" s="25">
        <f t="shared" si="50"/>
        <v>0</v>
      </c>
      <c r="F241" s="25">
        <f t="shared" si="50"/>
        <v>0</v>
      </c>
      <c r="G241" s="25">
        <f t="shared" si="50"/>
        <v>0</v>
      </c>
      <c r="H241" s="25">
        <f t="shared" si="50"/>
        <v>0</v>
      </c>
      <c r="I241" s="25">
        <f t="shared" si="50"/>
        <v>1000</v>
      </c>
      <c r="J241" s="39"/>
      <c r="K241" s="28"/>
    </row>
    <row r="242" spans="1:11" s="12" customFormat="1" ht="47.25" x14ac:dyDescent="0.25">
      <c r="A242" s="28"/>
      <c r="B242" s="2" t="s">
        <v>24</v>
      </c>
      <c r="C242" s="10"/>
      <c r="D242" s="10"/>
      <c r="E242" s="10"/>
      <c r="F242" s="10"/>
      <c r="G242" s="10"/>
      <c r="H242" s="10"/>
      <c r="I242" s="10"/>
      <c r="J242" s="10"/>
      <c r="K242" s="28"/>
    </row>
    <row r="243" spans="1:11" s="12" customFormat="1" ht="15.75" x14ac:dyDescent="0.25">
      <c r="A243" s="28"/>
      <c r="B243" s="2" t="s">
        <v>92</v>
      </c>
      <c r="C243" s="10"/>
      <c r="D243" s="10"/>
      <c r="E243" s="10"/>
      <c r="F243" s="10"/>
      <c r="G243" s="10"/>
      <c r="H243" s="10"/>
      <c r="I243" s="10"/>
      <c r="J243" s="10"/>
      <c r="K243" s="28"/>
    </row>
    <row r="244" spans="1:11" s="12" customFormat="1" ht="15.75" x14ac:dyDescent="0.25">
      <c r="A244" s="28"/>
      <c r="B244" s="28" t="s">
        <v>11</v>
      </c>
      <c r="C244" s="10">
        <f>SUM(D244:I244)</f>
        <v>0</v>
      </c>
      <c r="D244" s="10"/>
      <c r="E244" s="10"/>
      <c r="F244" s="10"/>
      <c r="G244" s="10"/>
      <c r="H244" s="10"/>
      <c r="I244" s="10">
        <v>0</v>
      </c>
      <c r="J244" s="10"/>
      <c r="K244" s="28"/>
    </row>
    <row r="245" spans="1:11" s="12" customFormat="1" ht="15.75" x14ac:dyDescent="0.25">
      <c r="A245" s="28"/>
      <c r="B245" s="28" t="s">
        <v>12</v>
      </c>
      <c r="C245" s="10">
        <f>SUM(D245:I245)</f>
        <v>247.5</v>
      </c>
      <c r="D245" s="10"/>
      <c r="E245" s="10"/>
      <c r="F245" s="10"/>
      <c r="G245" s="10"/>
      <c r="H245" s="10"/>
      <c r="I245" s="10">
        <v>247.5</v>
      </c>
      <c r="J245" s="10"/>
      <c r="K245" s="28"/>
    </row>
    <row r="246" spans="1:11" s="12" customFormat="1" ht="15.75" x14ac:dyDescent="0.25">
      <c r="A246" s="28"/>
      <c r="B246" s="28" t="s">
        <v>13</v>
      </c>
      <c r="C246" s="10">
        <f>SUM(D246:I246)</f>
        <v>752.5</v>
      </c>
      <c r="D246" s="10"/>
      <c r="E246" s="10"/>
      <c r="F246" s="10"/>
      <c r="G246" s="10"/>
      <c r="H246" s="10"/>
      <c r="I246" s="10">
        <f>742.5+10</f>
        <v>752.5</v>
      </c>
      <c r="J246" s="10"/>
      <c r="K246" s="28"/>
    </row>
    <row r="247" spans="1:11" s="12" customFormat="1" ht="15.75" x14ac:dyDescent="0.25">
      <c r="A247" s="28"/>
      <c r="B247" s="1" t="s">
        <v>93</v>
      </c>
      <c r="C247" s="25">
        <f t="shared" ref="C247:I247" si="51">SUM(C249:C252)</f>
        <v>900</v>
      </c>
      <c r="D247" s="25">
        <f t="shared" si="51"/>
        <v>0</v>
      </c>
      <c r="E247" s="25">
        <f t="shared" si="51"/>
        <v>0</v>
      </c>
      <c r="F247" s="25">
        <f t="shared" si="51"/>
        <v>0</v>
      </c>
      <c r="G247" s="25">
        <f t="shared" si="51"/>
        <v>0</v>
      </c>
      <c r="H247" s="25">
        <f t="shared" si="51"/>
        <v>0</v>
      </c>
      <c r="I247" s="25">
        <f t="shared" si="51"/>
        <v>900</v>
      </c>
      <c r="J247" s="39"/>
      <c r="K247" s="28"/>
    </row>
    <row r="248" spans="1:11" s="12" customFormat="1" ht="47.25" x14ac:dyDescent="0.25">
      <c r="A248" s="28"/>
      <c r="B248" s="2" t="s">
        <v>24</v>
      </c>
      <c r="C248" s="10"/>
      <c r="D248" s="10"/>
      <c r="E248" s="10"/>
      <c r="F248" s="10"/>
      <c r="G248" s="10"/>
      <c r="H248" s="10"/>
      <c r="I248" s="10"/>
      <c r="J248" s="10"/>
      <c r="K248" s="28"/>
    </row>
    <row r="249" spans="1:11" s="12" customFormat="1" ht="15.75" x14ac:dyDescent="0.25">
      <c r="A249" s="28"/>
      <c r="B249" s="2" t="s">
        <v>94</v>
      </c>
      <c r="C249" s="10"/>
      <c r="D249" s="10"/>
      <c r="E249" s="10"/>
      <c r="F249" s="10"/>
      <c r="G249" s="10"/>
      <c r="H249" s="10"/>
      <c r="I249" s="10"/>
      <c r="J249" s="10"/>
      <c r="K249" s="28"/>
    </row>
    <row r="250" spans="1:11" s="12" customFormat="1" ht="15.75" x14ac:dyDescent="0.25">
      <c r="A250" s="28"/>
      <c r="B250" s="28" t="s">
        <v>11</v>
      </c>
      <c r="C250" s="10">
        <f>SUM(D250:I250)</f>
        <v>0</v>
      </c>
      <c r="D250" s="10"/>
      <c r="E250" s="10"/>
      <c r="F250" s="10"/>
      <c r="G250" s="10"/>
      <c r="H250" s="10"/>
      <c r="I250" s="10">
        <v>0</v>
      </c>
      <c r="J250" s="10"/>
      <c r="K250" s="28"/>
    </row>
    <row r="251" spans="1:11" s="12" customFormat="1" ht="15.75" x14ac:dyDescent="0.25">
      <c r="A251" s="28"/>
      <c r="B251" s="28" t="s">
        <v>12</v>
      </c>
      <c r="C251" s="10">
        <f>SUM(D251:I251)</f>
        <v>222.75</v>
      </c>
      <c r="D251" s="10"/>
      <c r="E251" s="10"/>
      <c r="F251" s="10"/>
      <c r="G251" s="10"/>
      <c r="H251" s="10"/>
      <c r="I251" s="10">
        <v>222.75</v>
      </c>
      <c r="J251" s="10"/>
      <c r="K251" s="28"/>
    </row>
    <row r="252" spans="1:11" s="12" customFormat="1" ht="15.75" x14ac:dyDescent="0.25">
      <c r="A252" s="28"/>
      <c r="B252" s="28" t="s">
        <v>13</v>
      </c>
      <c r="C252" s="10">
        <f>SUM(D252:I252)</f>
        <v>677.25</v>
      </c>
      <c r="D252" s="10"/>
      <c r="E252" s="10"/>
      <c r="F252" s="10"/>
      <c r="G252" s="10"/>
      <c r="H252" s="10"/>
      <c r="I252" s="10">
        <f>668.25+9</f>
        <v>677.25</v>
      </c>
      <c r="J252" s="10"/>
      <c r="K252" s="28"/>
    </row>
    <row r="253" spans="1:11" s="12" customFormat="1" ht="15.75" x14ac:dyDescent="0.25">
      <c r="A253" s="28"/>
      <c r="B253" s="1" t="s">
        <v>95</v>
      </c>
      <c r="C253" s="25">
        <f t="shared" ref="C253:I253" si="52">SUM(C255:C258)</f>
        <v>0</v>
      </c>
      <c r="D253" s="25">
        <f t="shared" si="52"/>
        <v>0</v>
      </c>
      <c r="E253" s="25">
        <f t="shared" si="52"/>
        <v>0</v>
      </c>
      <c r="F253" s="25">
        <f t="shared" si="52"/>
        <v>0</v>
      </c>
      <c r="G253" s="25">
        <f t="shared" si="52"/>
        <v>0</v>
      </c>
      <c r="H253" s="25">
        <f t="shared" si="52"/>
        <v>0</v>
      </c>
      <c r="I253" s="25">
        <f t="shared" si="52"/>
        <v>0</v>
      </c>
      <c r="J253" s="39"/>
      <c r="K253" s="28"/>
    </row>
    <row r="254" spans="1:11" s="12" customFormat="1" ht="47.25" x14ac:dyDescent="0.25">
      <c r="A254" s="28"/>
      <c r="B254" s="2" t="s">
        <v>24</v>
      </c>
      <c r="C254" s="10"/>
      <c r="D254" s="10"/>
      <c r="E254" s="10"/>
      <c r="F254" s="10"/>
      <c r="G254" s="10"/>
      <c r="H254" s="10"/>
      <c r="I254" s="10"/>
      <c r="J254" s="10"/>
      <c r="K254" s="28"/>
    </row>
    <row r="255" spans="1:11" s="12" customFormat="1" ht="15.75" x14ac:dyDescent="0.25">
      <c r="A255" s="28"/>
      <c r="B255" s="2" t="s">
        <v>96</v>
      </c>
      <c r="C255" s="10"/>
      <c r="D255" s="10"/>
      <c r="E255" s="10"/>
      <c r="F255" s="10"/>
      <c r="G255" s="10"/>
      <c r="H255" s="10"/>
      <c r="I255" s="10"/>
      <c r="J255" s="10"/>
      <c r="K255" s="28"/>
    </row>
    <row r="256" spans="1:11" s="12" customFormat="1" ht="15.75" x14ac:dyDescent="0.25">
      <c r="A256" s="28"/>
      <c r="B256" s="28" t="s">
        <v>11</v>
      </c>
      <c r="C256" s="10">
        <f>SUM(D256:I256)</f>
        <v>0</v>
      </c>
      <c r="D256" s="10"/>
      <c r="E256" s="10"/>
      <c r="F256" s="10">
        <v>0</v>
      </c>
      <c r="G256" s="10"/>
      <c r="H256" s="10"/>
      <c r="I256" s="10"/>
      <c r="J256" s="10"/>
      <c r="K256" s="28"/>
    </row>
    <row r="257" spans="1:13" s="12" customFormat="1" ht="15.75" x14ac:dyDescent="0.25">
      <c r="A257" s="28"/>
      <c r="B257" s="28" t="s">
        <v>12</v>
      </c>
      <c r="C257" s="10">
        <f>SUM(D257:I257)</f>
        <v>0</v>
      </c>
      <c r="D257" s="10"/>
      <c r="E257" s="10"/>
      <c r="F257" s="10">
        <v>0</v>
      </c>
      <c r="G257" s="10"/>
      <c r="H257" s="10"/>
      <c r="I257" s="10"/>
      <c r="J257" s="10"/>
      <c r="K257" s="28"/>
      <c r="L257" s="48">
        <f t="shared" ref="L257" si="53">SUM(L259:L261)</f>
        <v>0</v>
      </c>
    </row>
    <row r="258" spans="1:13" s="12" customFormat="1" ht="33" customHeight="1" x14ac:dyDescent="0.25">
      <c r="A258" s="28"/>
      <c r="B258" s="28" t="s">
        <v>13</v>
      </c>
      <c r="C258" s="10">
        <f>SUM(D258:I258)</f>
        <v>0</v>
      </c>
      <c r="D258" s="10"/>
      <c r="E258" s="10"/>
      <c r="F258" s="10">
        <v>0</v>
      </c>
      <c r="G258" s="10"/>
      <c r="H258" s="10"/>
      <c r="I258" s="10"/>
      <c r="J258" s="10"/>
      <c r="K258" s="28"/>
      <c r="L258" s="10"/>
    </row>
    <row r="259" spans="1:13" s="12" customFormat="1" ht="15.75" x14ac:dyDescent="0.25">
      <c r="A259" s="28"/>
      <c r="B259" s="1" t="s">
        <v>122</v>
      </c>
      <c r="C259" s="25">
        <f t="shared" ref="C259:I259" si="54">SUM(C261:C264)</f>
        <v>0</v>
      </c>
      <c r="D259" s="25">
        <f t="shared" si="54"/>
        <v>0</v>
      </c>
      <c r="E259" s="25">
        <f t="shared" si="54"/>
        <v>0</v>
      </c>
      <c r="F259" s="25">
        <f t="shared" si="54"/>
        <v>0</v>
      </c>
      <c r="G259" s="25">
        <f t="shared" si="54"/>
        <v>0</v>
      </c>
      <c r="H259" s="25">
        <f t="shared" si="54"/>
        <v>0</v>
      </c>
      <c r="I259" s="25">
        <f t="shared" si="54"/>
        <v>0</v>
      </c>
      <c r="J259" s="39"/>
      <c r="K259" s="28"/>
      <c r="L259" s="10">
        <v>0</v>
      </c>
    </row>
    <row r="260" spans="1:13" s="12" customFormat="1" ht="47.25" x14ac:dyDescent="0.25">
      <c r="A260" s="28"/>
      <c r="B260" s="2" t="s">
        <v>24</v>
      </c>
      <c r="C260" s="10"/>
      <c r="D260" s="10"/>
      <c r="E260" s="10"/>
      <c r="F260" s="10"/>
      <c r="G260" s="10"/>
      <c r="H260" s="10"/>
      <c r="I260" s="10"/>
      <c r="J260" s="10"/>
      <c r="K260" s="28"/>
      <c r="L260" s="10">
        <v>0</v>
      </c>
      <c r="M260" s="10">
        <v>1629.57</v>
      </c>
    </row>
    <row r="261" spans="1:13" s="12" customFormat="1" ht="15.75" x14ac:dyDescent="0.25">
      <c r="A261" s="28"/>
      <c r="B261" s="2" t="s">
        <v>123</v>
      </c>
      <c r="C261" s="10"/>
      <c r="D261" s="10"/>
      <c r="E261" s="10"/>
      <c r="F261" s="10"/>
      <c r="G261" s="10"/>
      <c r="H261" s="10"/>
      <c r="I261" s="10"/>
      <c r="J261" s="10"/>
      <c r="K261" s="28"/>
      <c r="L261" s="10">
        <v>0</v>
      </c>
    </row>
    <row r="262" spans="1:13" s="12" customFormat="1" ht="15.75" x14ac:dyDescent="0.25">
      <c r="A262" s="28"/>
      <c r="B262" s="28" t="s">
        <v>11</v>
      </c>
      <c r="C262" s="10">
        <f>SUM(D262:I262)</f>
        <v>0</v>
      </c>
      <c r="D262" s="10">
        <v>0</v>
      </c>
      <c r="E262" s="10"/>
      <c r="F262" s="10">
        <v>0</v>
      </c>
      <c r="G262" s="10"/>
      <c r="H262" s="10"/>
      <c r="I262" s="10"/>
      <c r="J262" s="10"/>
      <c r="K262" s="28"/>
      <c r="L262" s="48">
        <f t="shared" ref="L262" si="55">SUM(L265:L267)</f>
        <v>129.90368999999998</v>
      </c>
    </row>
    <row r="263" spans="1:13" s="12" customFormat="1" ht="15.75" x14ac:dyDescent="0.25">
      <c r="A263" s="28"/>
      <c r="B263" s="28" t="s">
        <v>12</v>
      </c>
      <c r="C263" s="10">
        <f>SUM(D263:I263)</f>
        <v>0</v>
      </c>
      <c r="D263" s="10">
        <v>0</v>
      </c>
      <c r="E263" s="10"/>
      <c r="F263" s="10">
        <v>0</v>
      </c>
      <c r="G263" s="10"/>
      <c r="H263" s="10"/>
      <c r="I263" s="10"/>
      <c r="J263" s="10"/>
      <c r="K263" s="28"/>
      <c r="L263" s="10"/>
    </row>
    <row r="264" spans="1:13" s="12" customFormat="1" ht="15.75" x14ac:dyDescent="0.25">
      <c r="A264" s="47"/>
      <c r="B264" s="28" t="s">
        <v>13</v>
      </c>
      <c r="C264" s="10">
        <f>SUM(D264:I264)</f>
        <v>0</v>
      </c>
      <c r="D264" s="10">
        <v>0</v>
      </c>
      <c r="E264" s="10"/>
      <c r="F264" s="10">
        <v>0</v>
      </c>
      <c r="G264" s="10"/>
      <c r="H264" s="10"/>
      <c r="I264" s="10"/>
      <c r="J264" s="10"/>
      <c r="K264" s="28"/>
      <c r="L264" s="10"/>
    </row>
    <row r="265" spans="1:13" s="12" customFormat="1" ht="15.75" x14ac:dyDescent="0.25">
      <c r="A265" s="47"/>
      <c r="B265" s="1" t="s">
        <v>125</v>
      </c>
      <c r="C265" s="25">
        <f t="shared" ref="C265:I265" si="56">SUM(C267:C269)</f>
        <v>9809.0999999999985</v>
      </c>
      <c r="D265" s="25">
        <f t="shared" si="56"/>
        <v>0</v>
      </c>
      <c r="E265" s="25">
        <f t="shared" si="56"/>
        <v>3269.7</v>
      </c>
      <c r="F265" s="25">
        <f t="shared" si="56"/>
        <v>3269.7</v>
      </c>
      <c r="G265" s="25">
        <f t="shared" si="56"/>
        <v>3269.7</v>
      </c>
      <c r="H265" s="25">
        <f t="shared" si="56"/>
        <v>0</v>
      </c>
      <c r="I265" s="25">
        <f t="shared" si="56"/>
        <v>0</v>
      </c>
      <c r="J265" s="39"/>
      <c r="K265" s="28"/>
      <c r="L265" s="10">
        <v>0</v>
      </c>
    </row>
    <row r="266" spans="1:13" s="12" customFormat="1" ht="31.5" x14ac:dyDescent="0.25">
      <c r="A266" s="49"/>
      <c r="B266" s="30" t="s">
        <v>126</v>
      </c>
      <c r="C266" s="10"/>
      <c r="D266" s="10"/>
      <c r="E266" s="10"/>
      <c r="F266" s="10"/>
      <c r="G266" s="10"/>
      <c r="H266" s="10"/>
      <c r="I266" s="10"/>
      <c r="J266" s="10"/>
      <c r="K266" s="28"/>
      <c r="L266" s="10">
        <f>22.197+1.69+106.01669</f>
        <v>129.90368999999998</v>
      </c>
    </row>
    <row r="267" spans="1:13" s="12" customFormat="1" ht="15.75" x14ac:dyDescent="0.25">
      <c r="A267" s="47"/>
      <c r="B267" s="28" t="s">
        <v>11</v>
      </c>
      <c r="C267" s="10">
        <f>SUM(D267:I267)</f>
        <v>0</v>
      </c>
      <c r="D267" s="10">
        <v>0</v>
      </c>
      <c r="E267" s="10">
        <v>0</v>
      </c>
      <c r="F267" s="10">
        <v>0</v>
      </c>
      <c r="G267" s="10"/>
      <c r="H267" s="10"/>
      <c r="I267" s="10"/>
      <c r="J267" s="10"/>
      <c r="K267" s="28"/>
      <c r="L267" s="10">
        <v>0</v>
      </c>
    </row>
    <row r="268" spans="1:13" s="12" customFormat="1" ht="15.75" x14ac:dyDescent="0.25">
      <c r="A268" s="47"/>
      <c r="B268" s="28" t="s">
        <v>12</v>
      </c>
      <c r="C268" s="10">
        <f>SUM(D268:I268)</f>
        <v>9809.0999999999985</v>
      </c>
      <c r="D268" s="10">
        <v>0</v>
      </c>
      <c r="E268" s="10">
        <v>3269.7</v>
      </c>
      <c r="F268" s="10">
        <v>3269.7</v>
      </c>
      <c r="G268" s="10">
        <v>3269.7</v>
      </c>
      <c r="H268" s="10"/>
      <c r="I268" s="10"/>
      <c r="J268" s="10"/>
      <c r="K268" s="28"/>
      <c r="L268" s="80">
        <f t="shared" ref="L268" si="57">SUM(L270:L272)</f>
        <v>10765.864469999999</v>
      </c>
    </row>
    <row r="269" spans="1:13" s="12" customFormat="1" ht="40.5" customHeight="1" x14ac:dyDescent="0.25">
      <c r="A269" s="47"/>
      <c r="B269" s="28" t="s">
        <v>13</v>
      </c>
      <c r="C269" s="10">
        <f>SUM(D269:I269)</f>
        <v>0</v>
      </c>
      <c r="D269" s="10">
        <v>0</v>
      </c>
      <c r="E269" s="10">
        <v>0</v>
      </c>
      <c r="F269" s="10">
        <v>0</v>
      </c>
      <c r="G269" s="10"/>
      <c r="H269" s="10"/>
      <c r="I269" s="10"/>
      <c r="J269" s="10"/>
      <c r="K269" s="28"/>
      <c r="L269" s="80"/>
    </row>
    <row r="270" spans="1:13" s="12" customFormat="1" ht="15.75" x14ac:dyDescent="0.25">
      <c r="A270" s="88"/>
      <c r="B270" s="1" t="s">
        <v>131</v>
      </c>
      <c r="C270" s="46">
        <f>SUM(C273:C275)</f>
        <v>5010.0199999999995</v>
      </c>
      <c r="D270" s="46">
        <f t="shared" ref="D270:K270" si="58">SUM(D273:D275)</f>
        <v>129.9</v>
      </c>
      <c r="E270" s="46">
        <f t="shared" si="58"/>
        <v>4880.12</v>
      </c>
      <c r="F270" s="46">
        <f t="shared" si="58"/>
        <v>0</v>
      </c>
      <c r="G270" s="46">
        <f t="shared" si="58"/>
        <v>0</v>
      </c>
      <c r="H270" s="46">
        <f t="shared" si="58"/>
        <v>0</v>
      </c>
      <c r="I270" s="46">
        <f t="shared" si="58"/>
        <v>0</v>
      </c>
      <c r="J270" s="46">
        <f t="shared" si="58"/>
        <v>0</v>
      </c>
      <c r="K270" s="46">
        <f t="shared" si="58"/>
        <v>0</v>
      </c>
      <c r="L270" s="10">
        <f>L275+L280+L295+L300+L305+L310+L315+L320+L325+L329+L333</f>
        <v>395.57943</v>
      </c>
    </row>
    <row r="271" spans="1:13" s="12" customFormat="1" ht="47.25" x14ac:dyDescent="0.25">
      <c r="A271" s="88"/>
      <c r="B271" s="2" t="s">
        <v>24</v>
      </c>
      <c r="C271" s="10"/>
      <c r="D271" s="10"/>
      <c r="E271" s="10"/>
      <c r="F271" s="10"/>
      <c r="G271" s="10"/>
      <c r="H271" s="10"/>
      <c r="I271" s="10"/>
      <c r="J271" s="10"/>
      <c r="K271" s="47"/>
      <c r="L271" s="10">
        <f>SUM(L276,L281,L296,L301,L306,L311,L316,L321,L326,L330,L334,L338)</f>
        <v>10370.285039999999</v>
      </c>
    </row>
    <row r="272" spans="1:13" s="12" customFormat="1" ht="15.75" x14ac:dyDescent="0.25">
      <c r="A272" s="17"/>
      <c r="B272" s="2"/>
      <c r="C272" s="10"/>
      <c r="D272" s="10"/>
      <c r="E272" s="10"/>
      <c r="F272" s="10"/>
      <c r="G272" s="10"/>
      <c r="H272" s="10"/>
      <c r="I272" s="10"/>
      <c r="J272" s="10"/>
      <c r="K272" s="49"/>
      <c r="L272" s="10">
        <v>0</v>
      </c>
    </row>
    <row r="273" spans="1:14" s="12" customFormat="1" ht="15.75" x14ac:dyDescent="0.25">
      <c r="A273" s="17"/>
      <c r="B273" s="47" t="s">
        <v>11</v>
      </c>
      <c r="C273" s="10">
        <f>SUM(D273:I273)</f>
        <v>0</v>
      </c>
      <c r="D273" s="10">
        <v>0</v>
      </c>
      <c r="E273" s="10"/>
      <c r="F273" s="10"/>
      <c r="G273" s="10"/>
      <c r="H273" s="10"/>
      <c r="I273" s="10"/>
      <c r="J273" s="10"/>
      <c r="K273" s="47"/>
      <c r="L273" s="48">
        <f>SUM(L275:L277)</f>
        <v>10015.885039999999</v>
      </c>
    </row>
    <row r="274" spans="1:14" s="12" customFormat="1" ht="15.75" x14ac:dyDescent="0.25">
      <c r="A274" s="17"/>
      <c r="B274" s="47" t="s">
        <v>12</v>
      </c>
      <c r="C274" s="10">
        <f>SUM(D274:I274)</f>
        <v>5010.0199999999995</v>
      </c>
      <c r="D274" s="10">
        <v>129.9</v>
      </c>
      <c r="E274" s="10">
        <v>4880.12</v>
      </c>
      <c r="F274" s="10"/>
      <c r="G274" s="10"/>
      <c r="H274" s="10"/>
      <c r="I274" s="10"/>
      <c r="J274" s="10"/>
      <c r="K274" s="47"/>
    </row>
    <row r="275" spans="1:14" s="12" customFormat="1" ht="15.75" x14ac:dyDescent="0.25">
      <c r="A275" s="17"/>
      <c r="B275" s="47" t="s">
        <v>13</v>
      </c>
      <c r="C275" s="10">
        <f>SUM(D275:I275)</f>
        <v>0</v>
      </c>
      <c r="D275" s="10">
        <v>0</v>
      </c>
      <c r="E275" s="10"/>
      <c r="F275" s="10"/>
      <c r="G275" s="10"/>
      <c r="H275" s="10"/>
      <c r="I275" s="10"/>
      <c r="J275" s="10"/>
      <c r="K275" s="47"/>
      <c r="L275" s="10">
        <v>0</v>
      </c>
    </row>
    <row r="276" spans="1:14" s="12" customFormat="1" ht="15.75" x14ac:dyDescent="0.25">
      <c r="A276" s="75">
        <v>13</v>
      </c>
      <c r="B276" s="79" t="s">
        <v>20</v>
      </c>
      <c r="C276" s="80">
        <f>SUM(C278:C280)</f>
        <v>405858.87999999995</v>
      </c>
      <c r="D276" s="80">
        <f t="shared" ref="D276:I276" si="59">SUM(D278:D280)</f>
        <v>10765.9</v>
      </c>
      <c r="E276" s="80">
        <f t="shared" si="59"/>
        <v>67314.600000000006</v>
      </c>
      <c r="F276" s="80">
        <f t="shared" si="59"/>
        <v>224215.31999999998</v>
      </c>
      <c r="G276" s="80">
        <f>SUM(G278:G280)</f>
        <v>25000</v>
      </c>
      <c r="H276" s="80">
        <f t="shared" si="59"/>
        <v>78563.06</v>
      </c>
      <c r="I276" s="80">
        <f t="shared" si="59"/>
        <v>0</v>
      </c>
      <c r="J276" s="39"/>
      <c r="K276" s="29" t="s">
        <v>17</v>
      </c>
      <c r="L276" s="10">
        <v>10015.885039999999</v>
      </c>
    </row>
    <row r="277" spans="1:14" s="12" customFormat="1" ht="15.75" x14ac:dyDescent="0.25">
      <c r="A277" s="76"/>
      <c r="B277" s="79"/>
      <c r="C277" s="80"/>
      <c r="D277" s="80"/>
      <c r="E277" s="80"/>
      <c r="F277" s="80"/>
      <c r="G277" s="80"/>
      <c r="H277" s="80"/>
      <c r="I277" s="80"/>
      <c r="J277" s="39"/>
      <c r="K277" s="29" t="s">
        <v>16</v>
      </c>
      <c r="L277" s="10">
        <v>0</v>
      </c>
    </row>
    <row r="278" spans="1:14" s="12" customFormat="1" ht="15.75" x14ac:dyDescent="0.25">
      <c r="A278" s="17">
        <v>14</v>
      </c>
      <c r="B278" s="28" t="s">
        <v>11</v>
      </c>
      <c r="C278" s="10">
        <f>SUM(D278:I278)</f>
        <v>30395.599999999999</v>
      </c>
      <c r="D278" s="10">
        <f t="shared" ref="D278:I278" si="60">D283+D288+D303+D308+D313+D318+D323+D328+D333+D337+D341</f>
        <v>395.6</v>
      </c>
      <c r="E278" s="10">
        <f t="shared" si="60"/>
        <v>30000</v>
      </c>
      <c r="F278" s="10">
        <f t="shared" si="60"/>
        <v>0</v>
      </c>
      <c r="G278" s="10">
        <f t="shared" si="60"/>
        <v>0</v>
      </c>
      <c r="H278" s="10">
        <f t="shared" si="60"/>
        <v>0</v>
      </c>
      <c r="I278" s="10">
        <f t="shared" si="60"/>
        <v>0</v>
      </c>
      <c r="J278" s="10"/>
      <c r="K278" s="28"/>
      <c r="L278" s="37"/>
      <c r="M278" s="37"/>
      <c r="N278" s="36"/>
    </row>
    <row r="279" spans="1:14" s="12" customFormat="1" ht="15.75" x14ac:dyDescent="0.25">
      <c r="A279" s="17">
        <v>15</v>
      </c>
      <c r="B279" s="28" t="s">
        <v>12</v>
      </c>
      <c r="C279" s="10">
        <f>SUM(D279:I279)</f>
        <v>100099.45</v>
      </c>
      <c r="D279" s="10">
        <f t="shared" ref="D279:I279" si="61">SUM(D284,D289,D304,D309,D314,D319,D324,D329,D334,D338,D342,D346)</f>
        <v>10370.299999999999</v>
      </c>
      <c r="E279" s="10">
        <f t="shared" si="61"/>
        <v>37314.6</v>
      </c>
      <c r="F279" s="10">
        <f t="shared" si="61"/>
        <v>27414.55</v>
      </c>
      <c r="G279" s="10">
        <f t="shared" si="61"/>
        <v>25000</v>
      </c>
      <c r="H279" s="10">
        <f t="shared" si="61"/>
        <v>0</v>
      </c>
      <c r="I279" s="10">
        <f t="shared" si="61"/>
        <v>0</v>
      </c>
      <c r="J279" s="10"/>
      <c r="K279" s="28"/>
    </row>
    <row r="280" spans="1:14" s="12" customFormat="1" ht="15.75" x14ac:dyDescent="0.25">
      <c r="A280" s="17">
        <v>16</v>
      </c>
      <c r="B280" s="28" t="s">
        <v>13</v>
      </c>
      <c r="C280" s="10">
        <f>SUM(D280:I280)</f>
        <v>275363.82999999996</v>
      </c>
      <c r="D280" s="10">
        <f>D285+D290+D305+D310+D315+D320+D325+D330+D335+D339+D343</f>
        <v>0</v>
      </c>
      <c r="E280" s="10">
        <v>0</v>
      </c>
      <c r="F280" s="10">
        <f>F285+F290+F305+F310+F315+F320+F325+F330+F335+F339+F343</f>
        <v>196800.77</v>
      </c>
      <c r="G280" s="10">
        <f>G285+G290+G305+G310+G315+G320+G325+G330+G335+G339+G343</f>
        <v>0</v>
      </c>
      <c r="H280" s="10">
        <f>H285+H290+H305+H310+H315+H320+H325+H330+H335+H339+H343</f>
        <v>78563.06</v>
      </c>
      <c r="I280" s="10">
        <f>I285+I290+I305+I310+I315+I320+I325+I330+I335+I339+I343</f>
        <v>0</v>
      </c>
      <c r="J280" s="10"/>
      <c r="K280" s="28"/>
    </row>
    <row r="281" spans="1:14" s="12" customFormat="1" ht="15.75" x14ac:dyDescent="0.25">
      <c r="A281" s="17">
        <f t="shared" ref="A281:A327" si="62">A280+1</f>
        <v>17</v>
      </c>
      <c r="B281" s="1" t="s">
        <v>102</v>
      </c>
      <c r="C281" s="25">
        <f>SUM(C283:C285)</f>
        <v>182565.44</v>
      </c>
      <c r="D281" s="25">
        <f>SUM(D283:D285)</f>
        <v>10015.9</v>
      </c>
      <c r="E281" s="25">
        <f t="shared" ref="E281:I281" si="63">SUM(E283:E285)</f>
        <v>4972.3</v>
      </c>
      <c r="F281" s="25">
        <f t="shared" si="63"/>
        <v>157577.24</v>
      </c>
      <c r="G281" s="25">
        <f t="shared" si="63"/>
        <v>10000</v>
      </c>
      <c r="H281" s="25">
        <f t="shared" si="63"/>
        <v>0</v>
      </c>
      <c r="I281" s="25">
        <f t="shared" si="63"/>
        <v>0</v>
      </c>
      <c r="J281" s="39"/>
      <c r="K281" s="29"/>
    </row>
    <row r="282" spans="1:14" s="12" customFormat="1" ht="78.75" x14ac:dyDescent="0.25">
      <c r="A282" s="17">
        <f t="shared" si="62"/>
        <v>18</v>
      </c>
      <c r="B282" s="8" t="s">
        <v>137</v>
      </c>
      <c r="C282" s="10"/>
      <c r="D282" s="10"/>
      <c r="E282" s="10"/>
      <c r="F282" s="10"/>
      <c r="G282" s="10"/>
      <c r="H282" s="10"/>
      <c r="I282" s="10"/>
      <c r="J282" s="10"/>
      <c r="K282" s="29"/>
    </row>
    <row r="283" spans="1:14" s="12" customFormat="1" ht="15.75" x14ac:dyDescent="0.25">
      <c r="A283" s="17">
        <f t="shared" si="62"/>
        <v>19</v>
      </c>
      <c r="B283" s="28" t="s">
        <v>11</v>
      </c>
      <c r="C283" s="10">
        <f>SUM(D283:I283)</f>
        <v>0</v>
      </c>
      <c r="D283" s="10">
        <v>0</v>
      </c>
      <c r="E283" s="10">
        <v>0</v>
      </c>
      <c r="F283" s="10"/>
      <c r="G283" s="10">
        <v>0</v>
      </c>
      <c r="H283" s="10">
        <v>0</v>
      </c>
      <c r="I283" s="10">
        <v>0</v>
      </c>
      <c r="J283" s="10"/>
      <c r="K283" s="29"/>
    </row>
    <row r="284" spans="1:14" s="12" customFormat="1" ht="15.75" x14ac:dyDescent="0.25">
      <c r="A284" s="17">
        <f t="shared" si="62"/>
        <v>20</v>
      </c>
      <c r="B284" s="28" t="s">
        <v>12</v>
      </c>
      <c r="C284" s="10">
        <f>SUM(D284:I284)</f>
        <v>40745.919999999998</v>
      </c>
      <c r="D284" s="10">
        <v>10015.9</v>
      </c>
      <c r="E284" s="10">
        <v>4972.3</v>
      </c>
      <c r="F284" s="10">
        <v>15757.72</v>
      </c>
      <c r="G284" s="10">
        <v>10000</v>
      </c>
      <c r="H284" s="10">
        <v>0</v>
      </c>
      <c r="I284" s="10">
        <v>0</v>
      </c>
      <c r="J284" s="10"/>
      <c r="K284" s="29"/>
    </row>
    <row r="285" spans="1:14" s="12" customFormat="1" ht="15.75" x14ac:dyDescent="0.25">
      <c r="A285" s="17">
        <v>21</v>
      </c>
      <c r="B285" s="28" t="s">
        <v>13</v>
      </c>
      <c r="C285" s="10">
        <f>SUM(D285:I285)</f>
        <v>141819.51999999999</v>
      </c>
      <c r="D285" s="10">
        <v>0</v>
      </c>
      <c r="E285" s="10">
        <v>0</v>
      </c>
      <c r="F285" s="10">
        <v>141819.51999999999</v>
      </c>
      <c r="G285" s="10">
        <v>0</v>
      </c>
      <c r="H285" s="10">
        <v>0</v>
      </c>
      <c r="I285" s="10">
        <v>0</v>
      </c>
      <c r="J285" s="10"/>
      <c r="K285" s="29"/>
    </row>
    <row r="286" spans="1:14" s="12" customFormat="1" ht="15.75" x14ac:dyDescent="0.25">
      <c r="A286" s="17">
        <v>22</v>
      </c>
      <c r="B286" s="1" t="s">
        <v>103</v>
      </c>
      <c r="C286" s="25">
        <f t="shared" ref="C286:I286" si="64">SUM(C288:C290)</f>
        <v>107342.3</v>
      </c>
      <c r="D286" s="25">
        <f t="shared" si="64"/>
        <v>0</v>
      </c>
      <c r="E286" s="25">
        <f t="shared" si="64"/>
        <v>62342.3</v>
      </c>
      <c r="F286" s="25">
        <f t="shared" si="64"/>
        <v>0</v>
      </c>
      <c r="G286" s="25">
        <f t="shared" si="64"/>
        <v>15000</v>
      </c>
      <c r="H286" s="25">
        <f t="shared" si="64"/>
        <v>0</v>
      </c>
      <c r="I286" s="25">
        <f t="shared" si="64"/>
        <v>0</v>
      </c>
      <c r="J286" s="39"/>
      <c r="K286" s="29"/>
    </row>
    <row r="287" spans="1:14" s="12" customFormat="1" ht="78.75" x14ac:dyDescent="0.25">
      <c r="A287" s="17">
        <v>23</v>
      </c>
      <c r="B287" s="8" t="s">
        <v>104</v>
      </c>
      <c r="C287" s="10"/>
      <c r="D287" s="10"/>
      <c r="E287" s="10"/>
      <c r="F287" s="10"/>
      <c r="G287" s="10"/>
      <c r="H287" s="10"/>
      <c r="I287" s="10"/>
      <c r="J287" s="10"/>
      <c r="K287" s="29"/>
    </row>
    <row r="288" spans="1:14" s="12" customFormat="1" ht="15.75" x14ac:dyDescent="0.25">
      <c r="A288" s="17">
        <v>24</v>
      </c>
      <c r="B288" s="28" t="s">
        <v>11</v>
      </c>
      <c r="C288" s="10">
        <f>SUM(D286:K286)</f>
        <v>77342.3</v>
      </c>
      <c r="D288" s="10">
        <v>0</v>
      </c>
      <c r="E288" s="10">
        <f>E293+E298</f>
        <v>30000</v>
      </c>
      <c r="F288" s="10">
        <v>0</v>
      </c>
      <c r="G288" s="10">
        <v>0</v>
      </c>
      <c r="H288" s="10">
        <v>0</v>
      </c>
      <c r="I288" s="10">
        <v>0</v>
      </c>
      <c r="J288" s="10"/>
      <c r="K288" s="29"/>
    </row>
    <row r="289" spans="1:11" s="12" customFormat="1" ht="15.75" x14ac:dyDescent="0.25">
      <c r="A289" s="17">
        <v>25</v>
      </c>
      <c r="B289" s="28" t="s">
        <v>12</v>
      </c>
      <c r="C289" s="10">
        <f>SUM(D287:K287)</f>
        <v>0</v>
      </c>
      <c r="D289" s="10">
        <v>0</v>
      </c>
      <c r="E289" s="10">
        <f t="shared" ref="E289:E290" si="65">E294+E299</f>
        <v>32342.3</v>
      </c>
      <c r="F289" s="10">
        <v>0</v>
      </c>
      <c r="G289" s="10">
        <v>15000</v>
      </c>
      <c r="H289" s="10">
        <v>0</v>
      </c>
      <c r="I289" s="10">
        <v>0</v>
      </c>
      <c r="J289" s="10"/>
      <c r="K289" s="29"/>
    </row>
    <row r="290" spans="1:11" s="12" customFormat="1" ht="15.75" x14ac:dyDescent="0.25">
      <c r="A290" s="17">
        <v>25</v>
      </c>
      <c r="B290" s="28" t="s">
        <v>13</v>
      </c>
      <c r="C290" s="10">
        <f>SUM(D288:K288)</f>
        <v>30000</v>
      </c>
      <c r="D290" s="10">
        <v>0</v>
      </c>
      <c r="E290" s="10">
        <f t="shared" si="65"/>
        <v>0</v>
      </c>
      <c r="F290" s="10">
        <v>0</v>
      </c>
      <c r="G290" s="10">
        <v>0</v>
      </c>
      <c r="H290" s="10">
        <v>0</v>
      </c>
      <c r="I290" s="10">
        <v>0</v>
      </c>
      <c r="J290" s="10"/>
      <c r="K290" s="29"/>
    </row>
    <row r="291" spans="1:11" s="12" customFormat="1" ht="15.75" x14ac:dyDescent="0.25">
      <c r="A291" s="17">
        <v>26</v>
      </c>
      <c r="B291" s="1" t="s">
        <v>134</v>
      </c>
      <c r="C291" s="60">
        <f>SUM(C293:C295)</f>
        <v>0</v>
      </c>
      <c r="D291" s="60">
        <f t="shared" ref="D291:I291" si="66">SUM(D293:D295)</f>
        <v>0</v>
      </c>
      <c r="E291" s="60">
        <f t="shared" si="66"/>
        <v>30870.55</v>
      </c>
      <c r="F291" s="60">
        <f t="shared" si="66"/>
        <v>0</v>
      </c>
      <c r="G291" s="60">
        <f t="shared" si="66"/>
        <v>0</v>
      </c>
      <c r="H291" s="60">
        <f t="shared" si="66"/>
        <v>0</v>
      </c>
      <c r="I291" s="60">
        <f t="shared" si="66"/>
        <v>0</v>
      </c>
      <c r="J291" s="10"/>
      <c r="K291" s="41"/>
    </row>
    <row r="292" spans="1:11" s="12" customFormat="1" ht="94.5" x14ac:dyDescent="0.25">
      <c r="A292" s="17">
        <v>27</v>
      </c>
      <c r="B292" s="8" t="s">
        <v>135</v>
      </c>
      <c r="C292" s="10"/>
      <c r="D292" s="10"/>
      <c r="E292" s="10"/>
      <c r="F292" s="10"/>
      <c r="G292" s="10"/>
      <c r="H292" s="10"/>
      <c r="I292" s="10"/>
      <c r="J292" s="10"/>
      <c r="K292" s="41"/>
    </row>
    <row r="293" spans="1:11" s="12" customFormat="1" ht="15.75" x14ac:dyDescent="0.25">
      <c r="A293" s="17">
        <v>28</v>
      </c>
      <c r="B293" s="61" t="s">
        <v>11</v>
      </c>
      <c r="C293" s="10"/>
      <c r="D293" s="10"/>
      <c r="E293" s="10">
        <v>30000</v>
      </c>
      <c r="F293" s="10"/>
      <c r="G293" s="10"/>
      <c r="H293" s="10"/>
      <c r="I293" s="10"/>
      <c r="J293" s="10"/>
      <c r="K293" s="41"/>
    </row>
    <row r="294" spans="1:11" s="12" customFormat="1" ht="15.75" x14ac:dyDescent="0.25">
      <c r="A294" s="17">
        <v>29</v>
      </c>
      <c r="B294" s="61" t="s">
        <v>12</v>
      </c>
      <c r="C294" s="10"/>
      <c r="D294" s="10"/>
      <c r="E294" s="10">
        <v>870.55</v>
      </c>
      <c r="F294" s="10"/>
      <c r="G294" s="10"/>
      <c r="H294" s="10"/>
      <c r="I294" s="10"/>
      <c r="J294" s="10"/>
      <c r="K294" s="41"/>
    </row>
    <row r="295" spans="1:11" s="12" customFormat="1" ht="15.75" x14ac:dyDescent="0.25">
      <c r="A295" s="17">
        <v>30</v>
      </c>
      <c r="B295" s="61" t="s">
        <v>13</v>
      </c>
      <c r="C295" s="10"/>
      <c r="D295" s="10"/>
      <c r="E295" s="10">
        <v>0</v>
      </c>
      <c r="F295" s="10"/>
      <c r="G295" s="10"/>
      <c r="H295" s="10"/>
      <c r="I295" s="10"/>
      <c r="J295" s="10"/>
      <c r="K295" s="41"/>
    </row>
    <row r="296" spans="1:11" s="12" customFormat="1" ht="15.75" x14ac:dyDescent="0.25">
      <c r="A296" s="17">
        <v>31</v>
      </c>
      <c r="B296" s="1" t="s">
        <v>133</v>
      </c>
      <c r="C296" s="60">
        <f>SUM(C298:C300)</f>
        <v>0</v>
      </c>
      <c r="D296" s="60">
        <f t="shared" ref="D296:I296" si="67">SUM(D298:D300)</f>
        <v>0</v>
      </c>
      <c r="E296" s="60">
        <f t="shared" si="67"/>
        <v>31471.75</v>
      </c>
      <c r="F296" s="60">
        <f t="shared" si="67"/>
        <v>0</v>
      </c>
      <c r="G296" s="60">
        <f t="shared" si="67"/>
        <v>0</v>
      </c>
      <c r="H296" s="60">
        <f t="shared" si="67"/>
        <v>0</v>
      </c>
      <c r="I296" s="60">
        <f t="shared" si="67"/>
        <v>0</v>
      </c>
      <c r="J296" s="10"/>
      <c r="K296" s="41"/>
    </row>
    <row r="297" spans="1:11" s="12" customFormat="1" ht="78.75" x14ac:dyDescent="0.25">
      <c r="A297" s="17">
        <f t="shared" si="62"/>
        <v>32</v>
      </c>
      <c r="B297" s="8" t="s">
        <v>104</v>
      </c>
      <c r="C297" s="10"/>
      <c r="D297" s="10"/>
      <c r="E297" s="10"/>
      <c r="F297" s="10"/>
      <c r="G297" s="10"/>
      <c r="H297" s="10"/>
      <c r="I297" s="10"/>
      <c r="J297" s="10"/>
      <c r="K297" s="41"/>
    </row>
    <row r="298" spans="1:11" s="12" customFormat="1" ht="15.75" x14ac:dyDescent="0.25">
      <c r="A298" s="17">
        <f t="shared" si="62"/>
        <v>33</v>
      </c>
      <c r="B298" s="61" t="s">
        <v>11</v>
      </c>
      <c r="C298" s="10"/>
      <c r="D298" s="10"/>
      <c r="E298" s="10">
        <v>0</v>
      </c>
      <c r="F298" s="10"/>
      <c r="G298" s="10"/>
      <c r="H298" s="10"/>
      <c r="I298" s="10"/>
      <c r="J298" s="10"/>
      <c r="K298" s="41"/>
    </row>
    <row r="299" spans="1:11" s="12" customFormat="1" ht="15.75" x14ac:dyDescent="0.25">
      <c r="A299" s="17">
        <f t="shared" si="62"/>
        <v>34</v>
      </c>
      <c r="B299" s="61" t="s">
        <v>12</v>
      </c>
      <c r="C299" s="10"/>
      <c r="D299" s="10"/>
      <c r="E299" s="10">
        <f>32342.3-870.55</f>
        <v>31471.75</v>
      </c>
      <c r="F299" s="10"/>
      <c r="G299" s="10"/>
      <c r="H299" s="10"/>
      <c r="I299" s="10"/>
      <c r="J299" s="10"/>
      <c r="K299" s="41"/>
    </row>
    <row r="300" spans="1:11" s="12" customFormat="1" ht="15.75" x14ac:dyDescent="0.25">
      <c r="A300" s="17">
        <f t="shared" si="62"/>
        <v>35</v>
      </c>
      <c r="B300" s="61" t="s">
        <v>13</v>
      </c>
      <c r="C300" s="10"/>
      <c r="D300" s="10"/>
      <c r="E300" s="10">
        <v>0</v>
      </c>
      <c r="F300" s="10"/>
      <c r="G300" s="10"/>
      <c r="H300" s="10"/>
      <c r="I300" s="10"/>
      <c r="J300" s="10"/>
      <c r="K300" s="41"/>
    </row>
    <row r="301" spans="1:11" s="12" customFormat="1" ht="15.75" x14ac:dyDescent="0.25">
      <c r="A301" s="17">
        <f t="shared" si="62"/>
        <v>36</v>
      </c>
      <c r="B301" s="1" t="s">
        <v>105</v>
      </c>
      <c r="C301" s="25">
        <f t="shared" ref="C301:I301" si="68">SUM(C303:C305)</f>
        <v>0</v>
      </c>
      <c r="D301" s="25">
        <f t="shared" si="68"/>
        <v>0</v>
      </c>
      <c r="E301" s="25">
        <v>0</v>
      </c>
      <c r="F301" s="25">
        <f>SUM(F303:F305)</f>
        <v>0</v>
      </c>
      <c r="G301" s="25">
        <f t="shared" si="68"/>
        <v>0</v>
      </c>
      <c r="H301" s="25">
        <f t="shared" si="68"/>
        <v>0</v>
      </c>
      <c r="I301" s="25">
        <f t="shared" si="68"/>
        <v>0</v>
      </c>
      <c r="J301" s="39"/>
      <c r="K301" s="29"/>
    </row>
    <row r="302" spans="1:11" s="12" customFormat="1" ht="78.75" x14ac:dyDescent="0.25">
      <c r="A302" s="17">
        <f t="shared" si="62"/>
        <v>37</v>
      </c>
      <c r="B302" s="8" t="s">
        <v>106</v>
      </c>
      <c r="C302" s="10"/>
      <c r="D302" s="10"/>
      <c r="E302" s="10"/>
      <c r="F302" s="10"/>
      <c r="G302" s="10"/>
      <c r="H302" s="10"/>
      <c r="I302" s="10"/>
      <c r="J302" s="10"/>
      <c r="K302" s="29"/>
    </row>
    <row r="303" spans="1:11" s="12" customFormat="1" ht="15.75" x14ac:dyDescent="0.25">
      <c r="A303" s="17">
        <f t="shared" si="62"/>
        <v>38</v>
      </c>
      <c r="B303" s="28" t="s">
        <v>11</v>
      </c>
      <c r="C303" s="10">
        <f>SUM(D301:K301)</f>
        <v>0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10"/>
      <c r="K303" s="29"/>
    </row>
    <row r="304" spans="1:11" s="12" customFormat="1" ht="15.75" x14ac:dyDescent="0.25">
      <c r="A304" s="17">
        <f t="shared" si="62"/>
        <v>39</v>
      </c>
      <c r="B304" s="28" t="s">
        <v>12</v>
      </c>
      <c r="C304" s="10">
        <f>SUM(D302:K302)</f>
        <v>0</v>
      </c>
      <c r="D304" s="10">
        <v>0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/>
      <c r="K304" s="29"/>
    </row>
    <row r="305" spans="1:14" s="12" customFormat="1" ht="15.75" x14ac:dyDescent="0.25">
      <c r="A305" s="17">
        <f t="shared" si="62"/>
        <v>40</v>
      </c>
      <c r="B305" s="28" t="s">
        <v>13</v>
      </c>
      <c r="C305" s="10">
        <f>SUM(D303:K303)</f>
        <v>0</v>
      </c>
      <c r="D305" s="10">
        <v>0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/>
      <c r="K305" s="29"/>
    </row>
    <row r="306" spans="1:14" s="12" customFormat="1" ht="15.75" x14ac:dyDescent="0.25">
      <c r="A306" s="17">
        <f t="shared" si="62"/>
        <v>41</v>
      </c>
      <c r="B306" s="1" t="s">
        <v>107</v>
      </c>
      <c r="C306" s="25">
        <f t="shared" ref="C306:I306" si="69">SUM(C308:C310)</f>
        <v>0</v>
      </c>
      <c r="D306" s="25">
        <f t="shared" si="69"/>
        <v>0</v>
      </c>
      <c r="E306" s="25">
        <f t="shared" si="69"/>
        <v>0</v>
      </c>
      <c r="F306" s="25">
        <f t="shared" si="69"/>
        <v>0</v>
      </c>
      <c r="G306" s="25">
        <f t="shared" si="69"/>
        <v>0</v>
      </c>
      <c r="H306" s="25">
        <f t="shared" si="69"/>
        <v>0</v>
      </c>
      <c r="I306" s="25">
        <f t="shared" si="69"/>
        <v>0</v>
      </c>
      <c r="J306" s="39"/>
      <c r="K306" s="29"/>
    </row>
    <row r="307" spans="1:14" s="12" customFormat="1" ht="78.75" x14ac:dyDescent="0.25">
      <c r="A307" s="17">
        <f t="shared" si="62"/>
        <v>42</v>
      </c>
      <c r="B307" s="8" t="s">
        <v>108</v>
      </c>
      <c r="C307" s="10"/>
      <c r="D307" s="10"/>
      <c r="E307" s="10"/>
      <c r="F307" s="10"/>
      <c r="G307" s="10"/>
      <c r="H307" s="10"/>
      <c r="I307" s="10"/>
      <c r="J307" s="10"/>
      <c r="K307" s="29"/>
    </row>
    <row r="308" spans="1:14" s="12" customFormat="1" ht="15.75" x14ac:dyDescent="0.25">
      <c r="A308" s="17">
        <f t="shared" si="62"/>
        <v>43</v>
      </c>
      <c r="B308" s="28" t="s">
        <v>11</v>
      </c>
      <c r="C308" s="10">
        <f>SUM(D306:K306)</f>
        <v>0</v>
      </c>
      <c r="D308" s="10">
        <v>0</v>
      </c>
      <c r="E308" s="10">
        <v>0</v>
      </c>
      <c r="F308" s="10">
        <v>0</v>
      </c>
      <c r="G308" s="10">
        <v>0</v>
      </c>
      <c r="H308" s="10">
        <v>0</v>
      </c>
      <c r="I308" s="10">
        <v>0</v>
      </c>
      <c r="J308" s="10"/>
      <c r="K308" s="29"/>
    </row>
    <row r="309" spans="1:14" s="12" customFormat="1" ht="15.75" x14ac:dyDescent="0.25">
      <c r="A309" s="17">
        <f t="shared" si="62"/>
        <v>44</v>
      </c>
      <c r="B309" s="28" t="s">
        <v>12</v>
      </c>
      <c r="C309" s="10">
        <f>SUM(D307:K307)</f>
        <v>0</v>
      </c>
      <c r="D309" s="10">
        <v>0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  <c r="J309" s="10"/>
      <c r="K309" s="29"/>
    </row>
    <row r="310" spans="1:14" s="12" customFormat="1" ht="15.75" x14ac:dyDescent="0.25">
      <c r="A310" s="17">
        <f t="shared" si="62"/>
        <v>45</v>
      </c>
      <c r="B310" s="28" t="s">
        <v>13</v>
      </c>
      <c r="C310" s="10">
        <f>SUM(D308:K308)</f>
        <v>0</v>
      </c>
      <c r="D310" s="10">
        <v>0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  <c r="J310" s="10"/>
      <c r="K310" s="29"/>
    </row>
    <row r="311" spans="1:14" s="12" customFormat="1" ht="15.75" x14ac:dyDescent="0.25">
      <c r="A311" s="17">
        <f t="shared" si="62"/>
        <v>46</v>
      </c>
      <c r="B311" s="1" t="s">
        <v>109</v>
      </c>
      <c r="C311" s="25">
        <f t="shared" ref="C311:I311" si="70">SUM(C313:C315)</f>
        <v>0</v>
      </c>
      <c r="D311" s="25">
        <f t="shared" si="70"/>
        <v>0</v>
      </c>
      <c r="E311" s="25">
        <f t="shared" si="70"/>
        <v>0</v>
      </c>
      <c r="F311" s="25">
        <f t="shared" si="70"/>
        <v>0</v>
      </c>
      <c r="G311" s="25">
        <f t="shared" si="70"/>
        <v>0</v>
      </c>
      <c r="H311" s="25">
        <f t="shared" si="70"/>
        <v>0</v>
      </c>
      <c r="I311" s="25">
        <f t="shared" si="70"/>
        <v>0</v>
      </c>
      <c r="J311" s="39"/>
      <c r="K311" s="29"/>
    </row>
    <row r="312" spans="1:14" s="12" customFormat="1" ht="78.75" x14ac:dyDescent="0.25">
      <c r="A312" s="17">
        <f t="shared" si="62"/>
        <v>47</v>
      </c>
      <c r="B312" s="8" t="s">
        <v>110</v>
      </c>
      <c r="C312" s="10"/>
      <c r="D312" s="10"/>
      <c r="E312" s="10"/>
      <c r="F312" s="10"/>
      <c r="G312" s="10"/>
      <c r="H312" s="10"/>
      <c r="I312" s="10"/>
      <c r="J312" s="10"/>
      <c r="K312" s="29"/>
    </row>
    <row r="313" spans="1:14" s="12" customFormat="1" ht="15.75" x14ac:dyDescent="0.25">
      <c r="A313" s="17">
        <f t="shared" si="62"/>
        <v>48</v>
      </c>
      <c r="B313" s="28" t="s">
        <v>11</v>
      </c>
      <c r="C313" s="10">
        <f>SUM(D311:K311)</f>
        <v>0</v>
      </c>
      <c r="D313" s="10">
        <v>0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/>
      <c r="K313" s="29"/>
      <c r="N313" s="36"/>
    </row>
    <row r="314" spans="1:14" s="12" customFormat="1" ht="15.75" x14ac:dyDescent="0.25">
      <c r="A314" s="17">
        <f t="shared" si="62"/>
        <v>49</v>
      </c>
      <c r="B314" s="28" t="s">
        <v>12</v>
      </c>
      <c r="C314" s="10">
        <f>SUM(D312:K312)</f>
        <v>0</v>
      </c>
      <c r="D314" s="10">
        <v>0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/>
      <c r="K314" s="29"/>
    </row>
    <row r="315" spans="1:14" s="12" customFormat="1" ht="15.75" x14ac:dyDescent="0.25">
      <c r="A315" s="17">
        <f t="shared" si="62"/>
        <v>50</v>
      </c>
      <c r="B315" s="28" t="s">
        <v>13</v>
      </c>
      <c r="C315" s="10">
        <f>SUM(D313:K313)</f>
        <v>0</v>
      </c>
      <c r="D315" s="10">
        <v>0</v>
      </c>
      <c r="E315" s="10">
        <v>0</v>
      </c>
      <c r="F315" s="10">
        <v>0</v>
      </c>
      <c r="G315" s="10">
        <v>0</v>
      </c>
      <c r="H315" s="10">
        <v>0</v>
      </c>
      <c r="I315" s="10">
        <v>0</v>
      </c>
      <c r="J315" s="10"/>
      <c r="K315" s="29"/>
    </row>
    <row r="316" spans="1:14" s="12" customFormat="1" ht="15.75" x14ac:dyDescent="0.25">
      <c r="A316" s="17">
        <f t="shared" si="62"/>
        <v>51</v>
      </c>
      <c r="B316" s="1" t="s">
        <v>111</v>
      </c>
      <c r="C316" s="25">
        <f t="shared" ref="C316:I316" si="71">SUM(C318:C320)</f>
        <v>78563.06</v>
      </c>
      <c r="D316" s="25">
        <f t="shared" si="71"/>
        <v>0</v>
      </c>
      <c r="E316" s="25">
        <f t="shared" si="71"/>
        <v>0</v>
      </c>
      <c r="F316" s="25">
        <f t="shared" si="71"/>
        <v>0</v>
      </c>
      <c r="G316" s="25">
        <f t="shared" si="71"/>
        <v>0</v>
      </c>
      <c r="H316" s="25">
        <f t="shared" si="71"/>
        <v>78563.06</v>
      </c>
      <c r="I316" s="25">
        <f t="shared" si="71"/>
        <v>0</v>
      </c>
      <c r="J316" s="39"/>
      <c r="K316" s="29"/>
    </row>
    <row r="317" spans="1:14" s="12" customFormat="1" ht="78.75" x14ac:dyDescent="0.25">
      <c r="A317" s="17">
        <f t="shared" si="62"/>
        <v>52</v>
      </c>
      <c r="B317" s="8" t="s">
        <v>112</v>
      </c>
      <c r="C317" s="10"/>
      <c r="D317" s="10"/>
      <c r="E317" s="10"/>
      <c r="F317" s="10"/>
      <c r="G317" s="10"/>
      <c r="H317" s="10"/>
      <c r="I317" s="10"/>
      <c r="J317" s="10"/>
      <c r="K317" s="29"/>
    </row>
    <row r="318" spans="1:14" s="12" customFormat="1" ht="15.75" x14ac:dyDescent="0.25">
      <c r="A318" s="17">
        <f t="shared" si="62"/>
        <v>53</v>
      </c>
      <c r="B318" s="28" t="s">
        <v>11</v>
      </c>
      <c r="C318" s="10">
        <f>SUM(D316:K316)</f>
        <v>78563.06</v>
      </c>
      <c r="D318" s="10">
        <v>0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  <c r="J318" s="10"/>
      <c r="K318" s="29"/>
    </row>
    <row r="319" spans="1:14" s="12" customFormat="1" ht="15.75" x14ac:dyDescent="0.25">
      <c r="A319" s="17">
        <f t="shared" si="62"/>
        <v>54</v>
      </c>
      <c r="B319" s="28" t="s">
        <v>12</v>
      </c>
      <c r="C319" s="10">
        <f>SUM(D317:K317)</f>
        <v>0</v>
      </c>
      <c r="D319" s="10">
        <v>0</v>
      </c>
      <c r="E319" s="10">
        <v>0</v>
      </c>
      <c r="F319" s="10">
        <v>0</v>
      </c>
      <c r="G319" s="10">
        <v>0</v>
      </c>
      <c r="H319" s="10">
        <v>0</v>
      </c>
      <c r="I319" s="10">
        <v>0</v>
      </c>
      <c r="J319" s="10"/>
      <c r="K319" s="29"/>
    </row>
    <row r="320" spans="1:14" s="12" customFormat="1" ht="15.75" x14ac:dyDescent="0.25">
      <c r="A320" s="17">
        <f t="shared" si="62"/>
        <v>55</v>
      </c>
      <c r="B320" s="28" t="s">
        <v>13</v>
      </c>
      <c r="C320" s="10">
        <f>SUM(D318:K318)</f>
        <v>0</v>
      </c>
      <c r="D320" s="10">
        <v>0</v>
      </c>
      <c r="E320" s="10">
        <v>0</v>
      </c>
      <c r="F320" s="10">
        <v>0</v>
      </c>
      <c r="G320" s="10">
        <v>0</v>
      </c>
      <c r="H320" s="10">
        <v>78563.06</v>
      </c>
      <c r="I320" s="10">
        <v>0</v>
      </c>
      <c r="J320" s="10"/>
      <c r="K320" s="29"/>
    </row>
    <row r="321" spans="1:12" s="12" customFormat="1" ht="15.75" x14ac:dyDescent="0.25">
      <c r="A321" s="17">
        <f t="shared" si="62"/>
        <v>56</v>
      </c>
      <c r="B321" s="1" t="s">
        <v>113</v>
      </c>
      <c r="C321" s="25">
        <f t="shared" ref="C321:I321" si="72">SUM(C323:C325)</f>
        <v>0</v>
      </c>
      <c r="D321" s="25">
        <f t="shared" si="72"/>
        <v>0</v>
      </c>
      <c r="E321" s="25">
        <f t="shared" si="72"/>
        <v>0</v>
      </c>
      <c r="F321" s="25">
        <f t="shared" si="72"/>
        <v>0</v>
      </c>
      <c r="G321" s="25">
        <f t="shared" si="72"/>
        <v>0</v>
      </c>
      <c r="H321" s="25">
        <f t="shared" si="72"/>
        <v>0</v>
      </c>
      <c r="I321" s="25">
        <f t="shared" si="72"/>
        <v>0</v>
      </c>
      <c r="J321" s="39"/>
      <c r="K321" s="29"/>
    </row>
    <row r="322" spans="1:12" s="12" customFormat="1" ht="31.5" x14ac:dyDescent="0.25">
      <c r="A322" s="17">
        <f t="shared" si="62"/>
        <v>57</v>
      </c>
      <c r="B322" s="8" t="s">
        <v>114</v>
      </c>
      <c r="C322" s="10"/>
      <c r="D322" s="10"/>
      <c r="E322" s="10"/>
      <c r="F322" s="10"/>
      <c r="G322" s="10"/>
      <c r="H322" s="10"/>
      <c r="I322" s="10"/>
      <c r="J322" s="10"/>
      <c r="K322" s="29"/>
    </row>
    <row r="323" spans="1:12" s="12" customFormat="1" ht="15.75" x14ac:dyDescent="0.25">
      <c r="A323" s="17">
        <f t="shared" si="62"/>
        <v>58</v>
      </c>
      <c r="B323" s="28" t="s">
        <v>11</v>
      </c>
      <c r="C323" s="10">
        <f>SUM(D321:K321)</f>
        <v>0</v>
      </c>
      <c r="D323" s="10">
        <v>0</v>
      </c>
      <c r="E323" s="10">
        <v>0</v>
      </c>
      <c r="F323" s="10">
        <v>0</v>
      </c>
      <c r="G323" s="10">
        <v>0</v>
      </c>
      <c r="H323" s="10">
        <v>0</v>
      </c>
      <c r="I323" s="10">
        <v>0</v>
      </c>
      <c r="J323" s="10"/>
      <c r="K323" s="29"/>
      <c r="L323" s="48">
        <f t="shared" ref="L323" si="73">SUM(L325:L327)</f>
        <v>0</v>
      </c>
    </row>
    <row r="324" spans="1:12" s="12" customFormat="1" ht="15.75" x14ac:dyDescent="0.25">
      <c r="A324" s="17">
        <f t="shared" si="62"/>
        <v>59</v>
      </c>
      <c r="B324" s="28" t="s">
        <v>12</v>
      </c>
      <c r="C324" s="10">
        <f>SUM(D322:K322)</f>
        <v>0</v>
      </c>
      <c r="D324" s="10">
        <v>0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/>
      <c r="K324" s="29"/>
    </row>
    <row r="325" spans="1:12" s="12" customFormat="1" ht="15.75" x14ac:dyDescent="0.25">
      <c r="A325" s="17">
        <f t="shared" si="62"/>
        <v>60</v>
      </c>
      <c r="B325" s="28" t="s">
        <v>13</v>
      </c>
      <c r="C325" s="10">
        <f>SUM(D323:K323)</f>
        <v>0</v>
      </c>
      <c r="D325" s="10">
        <v>0</v>
      </c>
      <c r="E325" s="10">
        <v>0</v>
      </c>
      <c r="F325" s="10">
        <v>0</v>
      </c>
      <c r="G325" s="10">
        <v>0</v>
      </c>
      <c r="H325" s="10">
        <v>0</v>
      </c>
      <c r="I325" s="10">
        <v>0</v>
      </c>
      <c r="J325" s="10"/>
      <c r="K325" s="29"/>
      <c r="L325" s="48"/>
    </row>
    <row r="326" spans="1:12" s="12" customFormat="1" ht="15.75" x14ac:dyDescent="0.25">
      <c r="A326" s="27">
        <f t="shared" si="62"/>
        <v>61</v>
      </c>
      <c r="B326" s="1" t="s">
        <v>115</v>
      </c>
      <c r="C326" s="25">
        <f t="shared" ref="C326:I326" si="74">SUM(C328:C330)</f>
        <v>61090.28</v>
      </c>
      <c r="D326" s="25">
        <f t="shared" si="74"/>
        <v>0</v>
      </c>
      <c r="E326" s="25">
        <f t="shared" si="74"/>
        <v>0</v>
      </c>
      <c r="F326" s="25">
        <f t="shared" si="74"/>
        <v>61090.28</v>
      </c>
      <c r="G326" s="25">
        <f t="shared" si="74"/>
        <v>0</v>
      </c>
      <c r="H326" s="25">
        <f t="shared" si="74"/>
        <v>0</v>
      </c>
      <c r="I326" s="25">
        <f t="shared" si="74"/>
        <v>0</v>
      </c>
      <c r="J326" s="39"/>
      <c r="K326" s="29"/>
    </row>
    <row r="327" spans="1:12" s="12" customFormat="1" ht="31.5" x14ac:dyDescent="0.25">
      <c r="A327" s="27">
        <f t="shared" si="62"/>
        <v>62</v>
      </c>
      <c r="B327" s="8" t="s">
        <v>116</v>
      </c>
      <c r="C327" s="10"/>
      <c r="D327" s="10"/>
      <c r="E327" s="10"/>
      <c r="F327" s="10"/>
      <c r="G327" s="10"/>
      <c r="H327" s="10"/>
      <c r="I327" s="10"/>
      <c r="J327" s="10"/>
      <c r="K327" s="29"/>
    </row>
    <row r="328" spans="1:12" s="38" customFormat="1" ht="15.75" x14ac:dyDescent="0.25">
      <c r="A328" s="27">
        <v>60</v>
      </c>
      <c r="B328" s="28" t="s">
        <v>11</v>
      </c>
      <c r="C328" s="10">
        <f>SUM(D326:K326)</f>
        <v>61090.28</v>
      </c>
      <c r="D328" s="10">
        <v>0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  <c r="J328" s="10"/>
      <c r="K328" s="29"/>
      <c r="L328" s="48">
        <f>SUM(L329:L331)</f>
        <v>395.57943</v>
      </c>
    </row>
    <row r="329" spans="1:12" s="12" customFormat="1" ht="15.75" x14ac:dyDescent="0.25">
      <c r="A329" s="27">
        <v>61</v>
      </c>
      <c r="B329" s="28" t="s">
        <v>12</v>
      </c>
      <c r="C329" s="10">
        <f>SUM(D327:K327)</f>
        <v>0</v>
      </c>
      <c r="D329" s="10">
        <v>0</v>
      </c>
      <c r="E329" s="10">
        <v>0</v>
      </c>
      <c r="F329" s="10">
        <v>6109.03</v>
      </c>
      <c r="G329" s="10">
        <v>0</v>
      </c>
      <c r="H329" s="10">
        <v>0</v>
      </c>
      <c r="I329" s="10">
        <v>0</v>
      </c>
      <c r="J329" s="10"/>
      <c r="K329" s="29"/>
      <c r="L329" s="10">
        <v>395.57943</v>
      </c>
    </row>
    <row r="330" spans="1:12" s="12" customFormat="1" ht="15.75" x14ac:dyDescent="0.25">
      <c r="A330" s="26"/>
      <c r="B330" s="28" t="s">
        <v>13</v>
      </c>
      <c r="C330" s="10">
        <f>SUM(D328:K328)</f>
        <v>0</v>
      </c>
      <c r="D330" s="10">
        <v>0</v>
      </c>
      <c r="E330" s="10">
        <v>0</v>
      </c>
      <c r="F330" s="10">
        <v>54981.25</v>
      </c>
      <c r="G330" s="10">
        <v>0</v>
      </c>
      <c r="H330" s="10">
        <v>0</v>
      </c>
      <c r="I330" s="10">
        <v>0</v>
      </c>
      <c r="J330" s="10"/>
      <c r="K330" s="29"/>
      <c r="L330" s="10">
        <v>0</v>
      </c>
    </row>
    <row r="331" spans="1:12" s="12" customFormat="1" ht="15.75" x14ac:dyDescent="0.25">
      <c r="A331" s="28"/>
      <c r="B331" s="1" t="s">
        <v>117</v>
      </c>
      <c r="C331" s="25">
        <f t="shared" ref="C331:I331" si="75">SUM(C333:C335)</f>
        <v>0</v>
      </c>
      <c r="D331" s="25">
        <f t="shared" si="75"/>
        <v>0</v>
      </c>
      <c r="E331" s="25">
        <f t="shared" si="75"/>
        <v>0</v>
      </c>
      <c r="F331" s="25">
        <f t="shared" si="75"/>
        <v>0</v>
      </c>
      <c r="G331" s="25">
        <f t="shared" si="75"/>
        <v>0</v>
      </c>
      <c r="H331" s="25">
        <f t="shared" si="75"/>
        <v>0</v>
      </c>
      <c r="I331" s="25">
        <f t="shared" si="75"/>
        <v>0</v>
      </c>
      <c r="J331" s="39"/>
      <c r="K331" s="29"/>
      <c r="L331" s="10">
        <v>0</v>
      </c>
    </row>
    <row r="332" spans="1:12" s="38" customFormat="1" ht="31.5" x14ac:dyDescent="0.25">
      <c r="A332" s="28"/>
      <c r="B332" s="2" t="s">
        <v>118</v>
      </c>
      <c r="C332" s="10"/>
      <c r="D332" s="10"/>
      <c r="E332" s="10"/>
      <c r="F332" s="10"/>
      <c r="G332" s="10"/>
      <c r="H332" s="10"/>
      <c r="I332" s="10"/>
      <c r="J332" s="10"/>
      <c r="K332" s="29"/>
      <c r="L332" s="48">
        <f t="shared" ref="L332" si="76">SUM(L334:L335)</f>
        <v>0</v>
      </c>
    </row>
    <row r="333" spans="1:12" s="12" customFormat="1" ht="15.75" x14ac:dyDescent="0.25">
      <c r="A333" s="28"/>
      <c r="B333" s="28" t="s">
        <v>11</v>
      </c>
      <c r="C333" s="10">
        <f>SUM(D331:K331)</f>
        <v>0</v>
      </c>
      <c r="D333" s="10">
        <v>0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/>
      <c r="K333" s="29"/>
      <c r="L333" s="10">
        <v>0</v>
      </c>
    </row>
    <row r="334" spans="1:12" s="12" customFormat="1" ht="15.75" x14ac:dyDescent="0.25">
      <c r="A334" s="26"/>
      <c r="B334" s="28" t="s">
        <v>12</v>
      </c>
      <c r="C334" s="10">
        <f>SUM(D332:K332)</f>
        <v>0</v>
      </c>
      <c r="D334" s="10">
        <v>0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/>
      <c r="K334" s="29"/>
      <c r="L334" s="10">
        <v>0</v>
      </c>
    </row>
    <row r="335" spans="1:12" s="12" customFormat="1" ht="15.75" x14ac:dyDescent="0.25">
      <c r="A335" s="28"/>
      <c r="B335" s="28" t="s">
        <v>13</v>
      </c>
      <c r="C335" s="10">
        <f>SUM(D333:K333)</f>
        <v>0</v>
      </c>
      <c r="D335" s="10">
        <v>0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/>
      <c r="K335" s="29"/>
      <c r="L335" s="10">
        <v>0</v>
      </c>
    </row>
    <row r="336" spans="1:12" s="12" customFormat="1" ht="15.75" x14ac:dyDescent="0.25">
      <c r="A336" s="28"/>
      <c r="B336" s="26" t="s">
        <v>120</v>
      </c>
      <c r="C336" s="25">
        <f ca="1">SUM(C338:C339)</f>
        <v>0</v>
      </c>
      <c r="D336" s="25">
        <f>SUM(D337:D339)</f>
        <v>395.6</v>
      </c>
      <c r="E336" s="25">
        <f t="shared" ref="E336:I336" si="77">SUM(E338:E339)</f>
        <v>0</v>
      </c>
      <c r="F336" s="25">
        <f t="shared" si="77"/>
        <v>0</v>
      </c>
      <c r="G336" s="25">
        <f t="shared" si="77"/>
        <v>0</v>
      </c>
      <c r="H336" s="25">
        <f t="shared" si="77"/>
        <v>0</v>
      </c>
      <c r="I336" s="25">
        <f t="shared" si="77"/>
        <v>0</v>
      </c>
      <c r="J336" s="39"/>
      <c r="K336" s="26"/>
      <c r="L336" s="48">
        <f t="shared" ref="L336" si="78">SUM(L337:L339)</f>
        <v>354.4</v>
      </c>
    </row>
    <row r="337" spans="1:12" s="12" customFormat="1" ht="15.75" x14ac:dyDescent="0.25">
      <c r="A337" s="28"/>
      <c r="B337" s="28" t="s">
        <v>11</v>
      </c>
      <c r="C337" s="10">
        <f ca="1">SUM(C337:C339)</f>
        <v>0</v>
      </c>
      <c r="D337" s="10">
        <v>395.6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/>
      <c r="K337" s="28"/>
    </row>
    <row r="338" spans="1:12" s="12" customFormat="1" ht="15.75" x14ac:dyDescent="0.25">
      <c r="A338" s="28"/>
      <c r="B338" s="28" t="s">
        <v>12</v>
      </c>
      <c r="C338" s="10">
        <f ca="1">SUM(C338:C339)</f>
        <v>0</v>
      </c>
      <c r="D338" s="10">
        <v>0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/>
      <c r="K338" s="28"/>
      <c r="L338" s="12">
        <f>59.9+99.8+99.7+95</f>
        <v>354.4</v>
      </c>
    </row>
    <row r="339" spans="1:12" s="12" customFormat="1" ht="15.75" x14ac:dyDescent="0.25">
      <c r="A339" s="28"/>
      <c r="B339" s="28" t="s">
        <v>13</v>
      </c>
      <c r="C339" s="10">
        <f ca="1">SUM(C339:C339)</f>
        <v>0</v>
      </c>
      <c r="D339" s="10">
        <v>0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/>
      <c r="K339" s="28"/>
    </row>
    <row r="340" spans="1:12" s="12" customFormat="1" ht="24.75" customHeight="1" x14ac:dyDescent="0.25">
      <c r="A340" s="28"/>
      <c r="B340" s="26" t="s">
        <v>121</v>
      </c>
      <c r="C340" s="25">
        <f ca="1">SUM(C342:C343)</f>
        <v>0</v>
      </c>
      <c r="D340" s="25">
        <f t="shared" ref="D340:I340" si="79">SUM(D342:D343)</f>
        <v>0</v>
      </c>
      <c r="E340" s="25">
        <f t="shared" si="79"/>
        <v>0</v>
      </c>
      <c r="F340" s="25">
        <f t="shared" si="79"/>
        <v>0</v>
      </c>
      <c r="G340" s="25">
        <f t="shared" si="79"/>
        <v>0</v>
      </c>
      <c r="H340" s="25">
        <f t="shared" si="79"/>
        <v>0</v>
      </c>
      <c r="I340" s="25">
        <f t="shared" si="79"/>
        <v>0</v>
      </c>
      <c r="J340" s="39"/>
      <c r="K340" s="26"/>
      <c r="L340" s="80">
        <f t="shared" ref="L340" si="80">SUM(L342:L344)</f>
        <v>907.15</v>
      </c>
    </row>
    <row r="341" spans="1:12" s="12" customFormat="1" ht="63" customHeight="1" x14ac:dyDescent="0.25">
      <c r="A341" s="28"/>
      <c r="B341" s="28" t="s">
        <v>11</v>
      </c>
      <c r="C341" s="10">
        <f ca="1">SUM(C341:C343)</f>
        <v>0</v>
      </c>
      <c r="D341" s="10">
        <v>0</v>
      </c>
      <c r="E341" s="10">
        <v>0</v>
      </c>
      <c r="F341" s="10">
        <v>0</v>
      </c>
      <c r="G341" s="10">
        <v>0</v>
      </c>
      <c r="H341" s="10">
        <v>0</v>
      </c>
      <c r="I341" s="10">
        <v>0</v>
      </c>
      <c r="J341" s="10"/>
      <c r="K341" s="28"/>
      <c r="L341" s="80"/>
    </row>
    <row r="342" spans="1:12" s="12" customFormat="1" ht="15.75" x14ac:dyDescent="0.25">
      <c r="A342" s="89">
        <v>62</v>
      </c>
      <c r="B342" s="28" t="s">
        <v>12</v>
      </c>
      <c r="C342" s="10">
        <f ca="1">SUM(C342:C343)</f>
        <v>0</v>
      </c>
      <c r="D342" s="10">
        <v>0</v>
      </c>
      <c r="E342" s="10">
        <v>0</v>
      </c>
      <c r="F342" s="10">
        <v>0</v>
      </c>
      <c r="G342" s="10">
        <v>0</v>
      </c>
      <c r="H342" s="10">
        <v>0</v>
      </c>
      <c r="I342" s="10">
        <v>0</v>
      </c>
      <c r="J342" s="10"/>
      <c r="K342" s="28"/>
    </row>
    <row r="343" spans="1:12" s="12" customFormat="1" ht="15.75" x14ac:dyDescent="0.25">
      <c r="A343" s="89"/>
      <c r="B343" s="28" t="s">
        <v>13</v>
      </c>
      <c r="C343" s="10">
        <f ca="1">SUM(C343:C343)</f>
        <v>0</v>
      </c>
      <c r="D343" s="10">
        <v>0</v>
      </c>
      <c r="E343" s="10">
        <v>0</v>
      </c>
      <c r="F343" s="10">
        <v>0</v>
      </c>
      <c r="G343" s="10">
        <v>0</v>
      </c>
      <c r="H343" s="10">
        <v>0</v>
      </c>
      <c r="I343" s="10">
        <v>0</v>
      </c>
      <c r="J343" s="10"/>
      <c r="K343" s="28"/>
      <c r="L343" s="12">
        <v>907.15</v>
      </c>
    </row>
    <row r="344" spans="1:12" s="12" customFormat="1" ht="126" x14ac:dyDescent="0.25">
      <c r="A344" s="28">
        <v>63</v>
      </c>
      <c r="B344" s="26" t="s">
        <v>127</v>
      </c>
      <c r="C344" s="25">
        <f>SUM(C345:C347)</f>
        <v>5902.1999999999989</v>
      </c>
      <c r="D344" s="25">
        <f>SUM(D345:D347)</f>
        <v>354.4</v>
      </c>
      <c r="E344" s="25">
        <f t="shared" ref="E344:I344" si="81">SUM(E345:E347)</f>
        <v>0</v>
      </c>
      <c r="F344" s="25">
        <f t="shared" si="81"/>
        <v>5547.7999999999993</v>
      </c>
      <c r="G344" s="25">
        <f t="shared" si="81"/>
        <v>0</v>
      </c>
      <c r="H344" s="25">
        <f t="shared" si="81"/>
        <v>0</v>
      </c>
      <c r="I344" s="25">
        <f t="shared" si="81"/>
        <v>0</v>
      </c>
      <c r="J344" s="39"/>
      <c r="K344" s="28"/>
    </row>
    <row r="345" spans="1:12" s="12" customFormat="1" ht="15.75" x14ac:dyDescent="0.25">
      <c r="A345" s="28">
        <v>64</v>
      </c>
      <c r="B345" s="28" t="s">
        <v>11</v>
      </c>
      <c r="C345" s="10">
        <f>SUM(D345:I345)</f>
        <v>0</v>
      </c>
      <c r="D345" s="10">
        <v>0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/>
      <c r="K345" s="28"/>
      <c r="L345" s="48">
        <f>SUM(L346:L348)</f>
        <v>276.10000000000002</v>
      </c>
    </row>
    <row r="346" spans="1:12" s="12" customFormat="1" ht="15.75" x14ac:dyDescent="0.25">
      <c r="A346" s="28">
        <v>65</v>
      </c>
      <c r="B346" s="28" t="s">
        <v>12</v>
      </c>
      <c r="C346" s="10">
        <f>SUM(D346:I346)</f>
        <v>5902.1999999999989</v>
      </c>
      <c r="D346" s="10">
        <v>354.4</v>
      </c>
      <c r="E346" s="10">
        <v>0</v>
      </c>
      <c r="F346" s="10">
        <f>5673.9-126-0.1</f>
        <v>5547.7999999999993</v>
      </c>
      <c r="G346" s="10">
        <v>0</v>
      </c>
      <c r="H346" s="10">
        <v>0</v>
      </c>
      <c r="I346" s="10">
        <v>0</v>
      </c>
      <c r="J346" s="10"/>
      <c r="K346" s="28"/>
      <c r="L346" s="10">
        <v>0</v>
      </c>
    </row>
    <row r="347" spans="1:12" s="12" customFormat="1" ht="15.75" x14ac:dyDescent="0.25">
      <c r="A347" s="26">
        <v>70</v>
      </c>
      <c r="B347" s="28" t="s">
        <v>13</v>
      </c>
      <c r="C347" s="10">
        <f>SUM(D347:I347)</f>
        <v>0</v>
      </c>
      <c r="D347" s="10">
        <v>0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/>
      <c r="K347" s="28"/>
      <c r="L347" s="10">
        <v>276.10000000000002</v>
      </c>
    </row>
    <row r="348" spans="1:12" s="12" customFormat="1" ht="15.75" x14ac:dyDescent="0.25">
      <c r="A348" s="28">
        <v>71</v>
      </c>
      <c r="B348" s="79" t="s">
        <v>21</v>
      </c>
      <c r="C348" s="80">
        <f>SUM(C350:C352)</f>
        <v>1905.7</v>
      </c>
      <c r="D348" s="80">
        <f t="shared" ref="D348:I348" si="82">SUM(D350:D352)</f>
        <v>907.2</v>
      </c>
      <c r="E348" s="80">
        <f t="shared" si="82"/>
        <v>173.5</v>
      </c>
      <c r="F348" s="80">
        <f t="shared" si="82"/>
        <v>0</v>
      </c>
      <c r="G348" s="80">
        <f t="shared" si="82"/>
        <v>225</v>
      </c>
      <c r="H348" s="80">
        <f t="shared" si="82"/>
        <v>300</v>
      </c>
      <c r="I348" s="80">
        <f t="shared" si="82"/>
        <v>300</v>
      </c>
      <c r="J348" s="39"/>
      <c r="K348" s="29" t="s">
        <v>15</v>
      </c>
      <c r="L348" s="10">
        <v>0</v>
      </c>
    </row>
    <row r="349" spans="1:12" s="12" customFormat="1" ht="15.75" x14ac:dyDescent="0.25">
      <c r="A349" s="28">
        <v>72</v>
      </c>
      <c r="B349" s="79"/>
      <c r="C349" s="80"/>
      <c r="D349" s="80"/>
      <c r="E349" s="80"/>
      <c r="F349" s="80"/>
      <c r="G349" s="80"/>
      <c r="H349" s="80"/>
      <c r="I349" s="80"/>
      <c r="J349" s="39"/>
      <c r="K349" s="29" t="s">
        <v>16</v>
      </c>
      <c r="L349" s="11">
        <f t="shared" ref="L349" si="83">SUM(L350:L352)</f>
        <v>276.10000000000002</v>
      </c>
    </row>
    <row r="350" spans="1:12" s="12" customFormat="1" ht="15.75" x14ac:dyDescent="0.25">
      <c r="A350" s="28">
        <v>73</v>
      </c>
      <c r="B350" s="28" t="s">
        <v>11</v>
      </c>
      <c r="C350" s="10">
        <f>SUM(D350:I350)</f>
        <v>0</v>
      </c>
      <c r="D350" s="10">
        <v>0</v>
      </c>
      <c r="E350" s="10">
        <v>0</v>
      </c>
      <c r="F350" s="10">
        <v>0</v>
      </c>
      <c r="G350" s="10">
        <v>0</v>
      </c>
      <c r="H350" s="10">
        <v>0</v>
      </c>
      <c r="I350" s="10">
        <v>0</v>
      </c>
      <c r="J350" s="10"/>
      <c r="K350" s="28"/>
      <c r="L350" s="10">
        <v>0</v>
      </c>
    </row>
    <row r="351" spans="1:12" s="12" customFormat="1" ht="15.75" x14ac:dyDescent="0.25">
      <c r="A351" s="15">
        <v>74</v>
      </c>
      <c r="B351" s="28" t="s">
        <v>12</v>
      </c>
      <c r="C351" s="10">
        <f>SUM(D351:I351)</f>
        <v>1905.7</v>
      </c>
      <c r="D351" s="10">
        <v>907.2</v>
      </c>
      <c r="E351" s="10">
        <v>173.5</v>
      </c>
      <c r="F351" s="10">
        <v>0</v>
      </c>
      <c r="G351" s="10">
        <v>225</v>
      </c>
      <c r="H351" s="10">
        <v>300</v>
      </c>
      <c r="I351" s="10">
        <v>300</v>
      </c>
      <c r="J351" s="10"/>
      <c r="K351" s="28"/>
      <c r="L351" s="10">
        <v>276.10000000000002</v>
      </c>
    </row>
    <row r="352" spans="1:12" s="12" customFormat="1" ht="15.75" x14ac:dyDescent="0.25">
      <c r="A352" s="28">
        <v>75</v>
      </c>
      <c r="B352" s="28" t="s">
        <v>13</v>
      </c>
      <c r="C352" s="10">
        <f>SUM(D352:I352)</f>
        <v>0</v>
      </c>
      <c r="D352" s="10">
        <v>0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/>
      <c r="K352" s="28"/>
      <c r="L352" s="10">
        <v>0</v>
      </c>
    </row>
    <row r="353" spans="1:12" s="12" customFormat="1" ht="31.5" x14ac:dyDescent="0.25">
      <c r="A353" s="28">
        <v>76</v>
      </c>
      <c r="B353" s="26" t="s">
        <v>18</v>
      </c>
      <c r="C353" s="25">
        <f>SUM(C354:C356)</f>
        <v>2438.8999999999996</v>
      </c>
      <c r="D353" s="25">
        <f t="shared" ref="D353:I353" si="84">SUM(D354:D356)</f>
        <v>276.10000000000002</v>
      </c>
      <c r="E353" s="25">
        <f>SUM(E354:E356)</f>
        <v>490.2</v>
      </c>
      <c r="F353" s="25">
        <f t="shared" si="84"/>
        <v>509.8</v>
      </c>
      <c r="G353" s="25">
        <f t="shared" si="84"/>
        <v>387.6</v>
      </c>
      <c r="H353" s="25">
        <f t="shared" si="84"/>
        <v>387.6</v>
      </c>
      <c r="I353" s="25">
        <f t="shared" si="84"/>
        <v>387.6</v>
      </c>
      <c r="J353" s="39"/>
      <c r="K353" s="19"/>
      <c r="L353" s="80">
        <f t="shared" ref="L353" si="85">SUM(L355:L357)</f>
        <v>276.08500000000004</v>
      </c>
    </row>
    <row r="354" spans="1:12" s="12" customFormat="1" ht="15.75" x14ac:dyDescent="0.25">
      <c r="A354" s="28">
        <v>77</v>
      </c>
      <c r="B354" s="28" t="s">
        <v>11</v>
      </c>
      <c r="C354" s="10">
        <f>SUM(D354:I354)</f>
        <v>0</v>
      </c>
      <c r="D354" s="10">
        <v>0</v>
      </c>
      <c r="E354" s="10">
        <v>0</v>
      </c>
      <c r="F354" s="10">
        <v>0</v>
      </c>
      <c r="G354" s="10">
        <v>0</v>
      </c>
      <c r="H354" s="10">
        <v>0</v>
      </c>
      <c r="I354" s="10">
        <v>0</v>
      </c>
      <c r="J354" s="10"/>
      <c r="K354" s="18"/>
      <c r="L354" s="80"/>
    </row>
    <row r="355" spans="1:12" s="12" customFormat="1" ht="15.75" x14ac:dyDescent="0.25">
      <c r="A355" s="89">
        <v>78</v>
      </c>
      <c r="B355" s="28" t="s">
        <v>12</v>
      </c>
      <c r="C355" s="10">
        <f>SUM(D355:I355)</f>
        <v>2438.8999999999996</v>
      </c>
      <c r="D355" s="10">
        <v>276.10000000000002</v>
      </c>
      <c r="E355" s="10">
        <f>E364</f>
        <v>490.2</v>
      </c>
      <c r="F355" s="10">
        <v>509.8</v>
      </c>
      <c r="G355" s="10">
        <v>387.6</v>
      </c>
      <c r="H355" s="10">
        <v>387.6</v>
      </c>
      <c r="I355" s="10">
        <v>387.6</v>
      </c>
      <c r="J355" s="10"/>
      <c r="K355" s="27"/>
    </row>
    <row r="356" spans="1:12" s="12" customFormat="1" ht="15.75" x14ac:dyDescent="0.25">
      <c r="A356" s="89"/>
      <c r="B356" s="28" t="s">
        <v>13</v>
      </c>
      <c r="C356" s="10">
        <f>SUM(D356:I356)</f>
        <v>0</v>
      </c>
      <c r="D356" s="10">
        <v>0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/>
      <c r="K356" s="18"/>
      <c r="L356" s="12">
        <f>196.644+79.441</f>
        <v>276.08500000000004</v>
      </c>
    </row>
    <row r="357" spans="1:12" s="12" customFormat="1" ht="15.75" x14ac:dyDescent="0.25">
      <c r="A357" s="28">
        <v>79</v>
      </c>
      <c r="B357" s="20" t="s">
        <v>14</v>
      </c>
      <c r="C357" s="11">
        <f>SUM(C358:C360)</f>
        <v>2206.6999999999998</v>
      </c>
      <c r="D357" s="11">
        <f t="shared" ref="D357:I357" si="86">SUM(D358:D360)</f>
        <v>276.10000000000002</v>
      </c>
      <c r="E357" s="11">
        <f t="shared" si="86"/>
        <v>490.2</v>
      </c>
      <c r="F357" s="11">
        <f t="shared" si="86"/>
        <v>509.8</v>
      </c>
      <c r="G357" s="11">
        <f t="shared" si="86"/>
        <v>387.6</v>
      </c>
      <c r="H357" s="11">
        <f t="shared" si="86"/>
        <v>265</v>
      </c>
      <c r="I357" s="11">
        <f t="shared" si="86"/>
        <v>278</v>
      </c>
      <c r="J357" s="11"/>
      <c r="K357" s="21"/>
    </row>
    <row r="358" spans="1:12" s="12" customFormat="1" ht="15.75" x14ac:dyDescent="0.25">
      <c r="A358" s="28">
        <v>80</v>
      </c>
      <c r="B358" s="28" t="s">
        <v>11</v>
      </c>
      <c r="C358" s="10">
        <f>SUM(D358:I358)</f>
        <v>0</v>
      </c>
      <c r="D358" s="10">
        <v>0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/>
      <c r="K358" s="18"/>
      <c r="L358" s="80">
        <f>SUM(L364:L366)</f>
        <v>2014.04495</v>
      </c>
    </row>
    <row r="359" spans="1:12" s="12" customFormat="1" ht="63" customHeight="1" x14ac:dyDescent="0.25">
      <c r="A359" s="31">
        <v>81</v>
      </c>
      <c r="B359" s="28" t="s">
        <v>12</v>
      </c>
      <c r="C359" s="10">
        <f>SUM(D359:I359)</f>
        <v>2206.6999999999998</v>
      </c>
      <c r="D359" s="10">
        <v>276.10000000000002</v>
      </c>
      <c r="E359" s="10">
        <f>E364</f>
        <v>490.2</v>
      </c>
      <c r="F359" s="10">
        <f>F355</f>
        <v>509.8</v>
      </c>
      <c r="G359" s="10">
        <v>387.6</v>
      </c>
      <c r="H359" s="10">
        <v>265</v>
      </c>
      <c r="I359" s="10">
        <v>278</v>
      </c>
      <c r="J359" s="10"/>
      <c r="K359" s="27"/>
      <c r="L359" s="80"/>
    </row>
    <row r="360" spans="1:12" s="12" customFormat="1" ht="21" customHeight="1" x14ac:dyDescent="0.25">
      <c r="A360" s="89">
        <v>82</v>
      </c>
      <c r="B360" s="28" t="s">
        <v>13</v>
      </c>
      <c r="C360" s="10">
        <f>SUM(D360:I360)</f>
        <v>0</v>
      </c>
      <c r="D360" s="10">
        <v>0</v>
      </c>
      <c r="E360" s="10">
        <v>0</v>
      </c>
      <c r="F360" s="10">
        <v>0</v>
      </c>
      <c r="G360" s="10">
        <v>0</v>
      </c>
      <c r="H360" s="10">
        <v>0</v>
      </c>
      <c r="I360" s="10">
        <v>0</v>
      </c>
      <c r="J360" s="10"/>
      <c r="K360" s="18"/>
      <c r="L360" s="54"/>
    </row>
    <row r="361" spans="1:12" s="12" customFormat="1" ht="18.75" customHeight="1" x14ac:dyDescent="0.25">
      <c r="A361" s="89"/>
      <c r="B361" s="79" t="s">
        <v>22</v>
      </c>
      <c r="C361" s="80">
        <f>SUM(C363:C365)</f>
        <v>2438.8999999999996</v>
      </c>
      <c r="D361" s="80">
        <f t="shared" ref="D361:I361" si="87">SUM(D363:D365)</f>
        <v>276.10000000000002</v>
      </c>
      <c r="E361" s="80">
        <f t="shared" si="87"/>
        <v>490.2</v>
      </c>
      <c r="F361" s="80">
        <f t="shared" si="87"/>
        <v>509.8</v>
      </c>
      <c r="G361" s="80">
        <f t="shared" si="87"/>
        <v>387.6</v>
      </c>
      <c r="H361" s="80">
        <f t="shared" si="87"/>
        <v>387.6</v>
      </c>
      <c r="I361" s="80">
        <f t="shared" si="87"/>
        <v>387.6</v>
      </c>
      <c r="J361" s="39"/>
      <c r="K361" s="16" t="s">
        <v>15</v>
      </c>
      <c r="L361" s="54"/>
    </row>
    <row r="362" spans="1:12" s="12" customFormat="1" ht="21" customHeight="1" x14ac:dyDescent="0.25">
      <c r="A362" s="55"/>
      <c r="B362" s="79"/>
      <c r="C362" s="80"/>
      <c r="D362" s="80"/>
      <c r="E362" s="80"/>
      <c r="F362" s="80"/>
      <c r="G362" s="80"/>
      <c r="H362" s="80"/>
      <c r="I362" s="80"/>
      <c r="J362" s="39"/>
      <c r="K362" s="16" t="s">
        <v>16</v>
      </c>
      <c r="L362" s="54"/>
    </row>
    <row r="363" spans="1:12" s="12" customFormat="1" ht="63" customHeight="1" x14ac:dyDescent="0.25">
      <c r="A363" s="55"/>
      <c r="B363" s="28" t="s">
        <v>11</v>
      </c>
      <c r="C363" s="10">
        <f>SUM(D363:I363)</f>
        <v>0</v>
      </c>
      <c r="D363" s="10">
        <f>D354</f>
        <v>0</v>
      </c>
      <c r="E363" s="10">
        <f t="shared" ref="E363:I363" si="88">E354</f>
        <v>0</v>
      </c>
      <c r="F363" s="10">
        <f t="shared" si="88"/>
        <v>0</v>
      </c>
      <c r="G363" s="10">
        <f t="shared" si="88"/>
        <v>0</v>
      </c>
      <c r="H363" s="10">
        <f t="shared" si="88"/>
        <v>0</v>
      </c>
      <c r="I363" s="10">
        <f t="shared" si="88"/>
        <v>0</v>
      </c>
      <c r="J363" s="10"/>
      <c r="K363" s="18"/>
      <c r="L363" s="53"/>
    </row>
    <row r="364" spans="1:12" s="12" customFormat="1" ht="15.75" x14ac:dyDescent="0.25">
      <c r="A364" s="55"/>
      <c r="B364" s="28" t="s">
        <v>12</v>
      </c>
      <c r="C364" s="10">
        <f>SUM(D364:I364)</f>
        <v>2438.8999999999996</v>
      </c>
      <c r="D364" s="10">
        <f t="shared" ref="D364:I365" si="89">D355</f>
        <v>276.10000000000002</v>
      </c>
      <c r="E364" s="10">
        <f>380.2+110</f>
        <v>490.2</v>
      </c>
      <c r="F364" s="10">
        <f t="shared" si="89"/>
        <v>509.8</v>
      </c>
      <c r="G364" s="10">
        <f t="shared" si="89"/>
        <v>387.6</v>
      </c>
      <c r="H364" s="10">
        <f t="shared" si="89"/>
        <v>387.6</v>
      </c>
      <c r="I364" s="10">
        <f t="shared" si="89"/>
        <v>387.6</v>
      </c>
      <c r="J364" s="10"/>
      <c r="K364" s="27"/>
      <c r="L364" s="10">
        <v>0</v>
      </c>
    </row>
    <row r="365" spans="1:12" s="12" customFormat="1" ht="15.75" x14ac:dyDescent="0.25">
      <c r="A365" s="51">
        <v>83</v>
      </c>
      <c r="B365" s="31" t="s">
        <v>13</v>
      </c>
      <c r="C365" s="32">
        <f>SUM(D365:I365)</f>
        <v>0</v>
      </c>
      <c r="D365" s="32">
        <f t="shared" si="89"/>
        <v>0</v>
      </c>
      <c r="E365" s="32">
        <f t="shared" si="89"/>
        <v>0</v>
      </c>
      <c r="F365" s="32">
        <f t="shared" si="89"/>
        <v>0</v>
      </c>
      <c r="G365" s="32">
        <f t="shared" si="89"/>
        <v>0</v>
      </c>
      <c r="H365" s="32">
        <f t="shared" si="89"/>
        <v>0</v>
      </c>
      <c r="I365" s="32">
        <f t="shared" si="89"/>
        <v>0</v>
      </c>
      <c r="J365" s="32"/>
      <c r="K365" s="33"/>
      <c r="L365" s="10">
        <v>2014.04495</v>
      </c>
    </row>
    <row r="366" spans="1:12" s="12" customFormat="1" ht="15.75" x14ac:dyDescent="0.25">
      <c r="A366" s="28">
        <v>84</v>
      </c>
      <c r="B366" s="79" t="s">
        <v>119</v>
      </c>
      <c r="C366" s="80">
        <v>2120.1</v>
      </c>
      <c r="D366" s="80">
        <v>2014</v>
      </c>
      <c r="E366" s="80">
        <v>0</v>
      </c>
      <c r="F366" s="80">
        <f>SUM(F368:F370)</f>
        <v>6843.47</v>
      </c>
      <c r="G366" s="80">
        <f t="shared" ref="G366:I366" si="90">SUM(G368:G370)</f>
        <v>0</v>
      </c>
      <c r="H366" s="80">
        <f t="shared" si="90"/>
        <v>0</v>
      </c>
      <c r="I366" s="80">
        <f t="shared" si="90"/>
        <v>0</v>
      </c>
      <c r="J366" s="39"/>
      <c r="K366" s="16" t="s">
        <v>15</v>
      </c>
      <c r="L366" s="10">
        <v>0</v>
      </c>
    </row>
    <row r="367" spans="1:12" ht="15.75" x14ac:dyDescent="0.25">
      <c r="A367" s="28">
        <v>85</v>
      </c>
      <c r="B367" s="79"/>
      <c r="C367" s="80"/>
      <c r="D367" s="80"/>
      <c r="E367" s="80"/>
      <c r="F367" s="80"/>
      <c r="G367" s="80"/>
      <c r="H367" s="80"/>
      <c r="I367" s="80"/>
      <c r="J367" s="39"/>
      <c r="K367" s="34" t="s">
        <v>16</v>
      </c>
    </row>
    <row r="368" spans="1:12" ht="15.75" x14ac:dyDescent="0.25">
      <c r="A368" s="28">
        <v>86</v>
      </c>
      <c r="B368" s="56" t="s">
        <v>11</v>
      </c>
      <c r="C368" s="54"/>
      <c r="D368" s="54"/>
      <c r="E368" s="54"/>
      <c r="F368" s="54">
        <f>F372</f>
        <v>0</v>
      </c>
      <c r="G368" s="54"/>
      <c r="H368" s="54"/>
      <c r="I368" s="54"/>
      <c r="J368" s="54"/>
      <c r="K368" s="34"/>
    </row>
    <row r="369" spans="1:11" ht="15.75" x14ac:dyDescent="0.25">
      <c r="A369" s="13"/>
      <c r="B369" s="56" t="s">
        <v>12</v>
      </c>
      <c r="C369" s="54"/>
      <c r="D369" s="54"/>
      <c r="E369" s="54"/>
      <c r="F369" s="58">
        <f t="shared" ref="F369:F370" si="91">F373</f>
        <v>684.35</v>
      </c>
      <c r="G369" s="54"/>
      <c r="H369" s="54"/>
      <c r="I369" s="54"/>
      <c r="J369" s="54"/>
      <c r="K369" s="34"/>
    </row>
    <row r="370" spans="1:11" ht="15.75" x14ac:dyDescent="0.25">
      <c r="A370" s="13"/>
      <c r="B370" s="31" t="s">
        <v>13</v>
      </c>
      <c r="C370" s="54"/>
      <c r="D370" s="54"/>
      <c r="E370" s="54"/>
      <c r="F370" s="58">
        <f t="shared" si="91"/>
        <v>6159.12</v>
      </c>
      <c r="G370" s="54"/>
      <c r="H370" s="54"/>
      <c r="I370" s="54"/>
      <c r="J370" s="54"/>
      <c r="K370" s="34"/>
    </row>
    <row r="371" spans="1:11" ht="63" x14ac:dyDescent="0.25">
      <c r="A371" s="13"/>
      <c r="B371" s="52" t="s">
        <v>132</v>
      </c>
      <c r="C371" s="53"/>
      <c r="D371" s="53"/>
      <c r="E371" s="53"/>
      <c r="F371" s="53">
        <f>SUM(F372:F374)</f>
        <v>6843.47</v>
      </c>
      <c r="G371" s="53"/>
      <c r="H371" s="53"/>
      <c r="I371" s="53"/>
      <c r="J371" s="53"/>
      <c r="K371" s="34"/>
    </row>
    <row r="372" spans="1:11" ht="15.75" x14ac:dyDescent="0.25">
      <c r="A372" s="13"/>
      <c r="B372" s="28" t="s">
        <v>11</v>
      </c>
      <c r="C372" s="10">
        <v>0</v>
      </c>
      <c r="D372" s="10">
        <v>0</v>
      </c>
      <c r="E372" s="10">
        <v>0</v>
      </c>
      <c r="F372" s="10">
        <v>0</v>
      </c>
      <c r="G372" s="10">
        <v>0</v>
      </c>
      <c r="H372" s="10">
        <v>0</v>
      </c>
      <c r="I372" s="10">
        <v>0</v>
      </c>
      <c r="J372" s="10"/>
      <c r="K372" s="18"/>
    </row>
    <row r="373" spans="1:11" ht="15.75" x14ac:dyDescent="0.25">
      <c r="A373" s="13"/>
      <c r="B373" s="28" t="s">
        <v>12</v>
      </c>
      <c r="C373" s="10">
        <v>2120.1</v>
      </c>
      <c r="D373" s="10">
        <v>2014.04</v>
      </c>
      <c r="E373" s="10">
        <v>0</v>
      </c>
      <c r="F373" s="10">
        <v>684.35</v>
      </c>
      <c r="G373" s="10">
        <v>0</v>
      </c>
      <c r="H373" s="10">
        <v>0</v>
      </c>
      <c r="I373" s="10">
        <v>0</v>
      </c>
      <c r="J373" s="10"/>
      <c r="K373" s="27"/>
    </row>
    <row r="374" spans="1:11" ht="15.75" x14ac:dyDescent="0.25">
      <c r="A374" s="13"/>
      <c r="B374" s="28" t="s">
        <v>13</v>
      </c>
      <c r="C374" s="10">
        <v>0</v>
      </c>
      <c r="D374" s="10">
        <v>0</v>
      </c>
      <c r="E374" s="10">
        <v>0</v>
      </c>
      <c r="F374" s="10">
        <v>6159.12</v>
      </c>
      <c r="G374" s="10">
        <v>0</v>
      </c>
      <c r="H374" s="10">
        <v>0</v>
      </c>
      <c r="I374" s="10">
        <v>0</v>
      </c>
      <c r="J374" s="10"/>
      <c r="K374" s="18"/>
    </row>
    <row r="375" spans="1:11" x14ac:dyDescent="0.25">
      <c r="A375" s="13"/>
      <c r="B375" s="12"/>
      <c r="C375" s="12"/>
      <c r="D375" s="12"/>
      <c r="E375" s="12"/>
      <c r="F375" s="12"/>
      <c r="G375" s="12"/>
      <c r="H375" s="12"/>
      <c r="I375" s="12"/>
      <c r="J375" s="12"/>
      <c r="K375" s="14"/>
    </row>
    <row r="376" spans="1:11" x14ac:dyDescent="0.25">
      <c r="A376" s="13"/>
      <c r="B376" s="12"/>
      <c r="C376" s="12"/>
      <c r="D376" s="12"/>
      <c r="E376" s="12"/>
      <c r="F376" s="12"/>
      <c r="G376" s="12"/>
      <c r="H376" s="12"/>
      <c r="I376" s="12"/>
      <c r="J376" s="12"/>
      <c r="K376" s="14"/>
    </row>
    <row r="377" spans="1:11" x14ac:dyDescent="0.25">
      <c r="A377" s="13"/>
      <c r="B377" s="12"/>
      <c r="C377" s="12"/>
      <c r="D377" s="12"/>
      <c r="E377" s="12"/>
      <c r="F377" s="12"/>
      <c r="G377" s="12"/>
      <c r="H377" s="12"/>
      <c r="I377" s="12"/>
      <c r="J377" s="12"/>
      <c r="K377" s="14"/>
    </row>
    <row r="378" spans="1:11" x14ac:dyDescent="0.25">
      <c r="A378" s="13"/>
      <c r="B378" s="12"/>
      <c r="C378" s="12"/>
      <c r="D378" s="12"/>
      <c r="E378" s="12"/>
      <c r="F378" s="12"/>
      <c r="G378" s="12"/>
      <c r="H378" s="12"/>
      <c r="I378" s="12"/>
      <c r="J378" s="12"/>
      <c r="K378" s="14"/>
    </row>
    <row r="379" spans="1:11" x14ac:dyDescent="0.25">
      <c r="A379" s="13"/>
      <c r="B379" s="12"/>
      <c r="C379" s="12"/>
      <c r="D379" s="12"/>
      <c r="E379" s="12"/>
      <c r="F379" s="12"/>
      <c r="G379" s="12"/>
      <c r="H379" s="12"/>
      <c r="I379" s="12"/>
      <c r="J379" s="12"/>
      <c r="K379" s="14"/>
    </row>
    <row r="380" spans="1:11" x14ac:dyDescent="0.25">
      <c r="A380" s="13"/>
      <c r="B380" s="12"/>
      <c r="C380" s="12"/>
      <c r="D380" s="12"/>
      <c r="E380" s="12"/>
      <c r="F380" s="12"/>
      <c r="G380" s="12"/>
      <c r="H380" s="12"/>
      <c r="I380" s="12"/>
      <c r="J380" s="12"/>
      <c r="K380" s="14"/>
    </row>
    <row r="381" spans="1:11" x14ac:dyDescent="0.25">
      <c r="A381" s="13"/>
      <c r="B381" s="12"/>
      <c r="C381" s="12"/>
      <c r="D381" s="12"/>
      <c r="E381" s="12"/>
      <c r="F381" s="12"/>
      <c r="G381" s="12"/>
      <c r="H381" s="12"/>
      <c r="I381" s="12"/>
      <c r="J381" s="12"/>
      <c r="K381" s="14"/>
    </row>
    <row r="382" spans="1:11" x14ac:dyDescent="0.25">
      <c r="A382" s="13"/>
      <c r="B382" s="12"/>
      <c r="C382" s="12"/>
      <c r="D382" s="12"/>
      <c r="E382" s="12"/>
      <c r="F382" s="12"/>
      <c r="G382" s="12"/>
      <c r="H382" s="12"/>
      <c r="I382" s="12"/>
      <c r="J382" s="12"/>
      <c r="K382" s="14"/>
    </row>
    <row r="383" spans="1:11" x14ac:dyDescent="0.25">
      <c r="A383" s="13"/>
      <c r="B383" s="12"/>
      <c r="C383" s="12"/>
      <c r="D383" s="12"/>
      <c r="E383" s="12"/>
      <c r="F383" s="12"/>
      <c r="G383" s="12"/>
      <c r="H383" s="12"/>
      <c r="I383" s="12"/>
      <c r="J383" s="12"/>
      <c r="K383" s="14"/>
    </row>
    <row r="384" spans="1:11" x14ac:dyDescent="0.25">
      <c r="A384" s="13"/>
      <c r="B384" s="12"/>
      <c r="C384" s="12"/>
      <c r="D384" s="12"/>
      <c r="E384" s="12"/>
      <c r="F384" s="12"/>
      <c r="G384" s="12"/>
      <c r="H384" s="12"/>
      <c r="I384" s="12"/>
      <c r="J384" s="12"/>
      <c r="K384" s="14"/>
    </row>
    <row r="385" spans="1:11" x14ac:dyDescent="0.25">
      <c r="A385" s="13"/>
      <c r="B385" s="12"/>
      <c r="C385" s="12"/>
      <c r="D385" s="12"/>
      <c r="E385" s="12"/>
      <c r="F385" s="12"/>
      <c r="G385" s="12"/>
      <c r="H385" s="12"/>
      <c r="I385" s="12"/>
      <c r="J385" s="12"/>
      <c r="K385" s="14"/>
    </row>
    <row r="386" spans="1:11" x14ac:dyDescent="0.25">
      <c r="A386" s="13"/>
      <c r="B386" s="12"/>
      <c r="C386" s="12"/>
      <c r="D386" s="12"/>
      <c r="E386" s="12"/>
      <c r="F386" s="12"/>
      <c r="G386" s="12"/>
      <c r="H386" s="12"/>
      <c r="I386" s="12"/>
      <c r="J386" s="12"/>
      <c r="K386" s="14"/>
    </row>
    <row r="387" spans="1:11" x14ac:dyDescent="0.25">
      <c r="A387" s="13"/>
      <c r="B387" s="12"/>
      <c r="C387" s="12"/>
      <c r="D387" s="12"/>
      <c r="E387" s="12"/>
      <c r="F387" s="12"/>
      <c r="G387" s="12"/>
      <c r="H387" s="12"/>
      <c r="I387" s="12"/>
      <c r="J387" s="12"/>
      <c r="K387" s="14"/>
    </row>
    <row r="388" spans="1:11" x14ac:dyDescent="0.25">
      <c r="A388" s="13"/>
      <c r="B388" s="12"/>
      <c r="C388" s="12"/>
      <c r="D388" s="12"/>
      <c r="E388" s="12"/>
      <c r="F388" s="12"/>
      <c r="G388" s="12"/>
      <c r="H388" s="12"/>
      <c r="I388" s="12"/>
      <c r="J388" s="12"/>
      <c r="K388" s="14"/>
    </row>
    <row r="389" spans="1:11" x14ac:dyDescent="0.25">
      <c r="A389" s="13"/>
      <c r="B389" s="12"/>
      <c r="C389" s="12"/>
      <c r="D389" s="12"/>
      <c r="E389" s="12"/>
      <c r="F389" s="12"/>
      <c r="G389" s="12"/>
      <c r="H389" s="12"/>
      <c r="I389" s="12"/>
      <c r="J389" s="12"/>
      <c r="K389" s="14"/>
    </row>
    <row r="390" spans="1:11" x14ac:dyDescent="0.25">
      <c r="A390" s="13"/>
      <c r="B390" s="12"/>
      <c r="C390" s="12"/>
      <c r="D390" s="12"/>
      <c r="E390" s="12"/>
      <c r="F390" s="12"/>
      <c r="G390" s="12"/>
      <c r="H390" s="12"/>
      <c r="I390" s="12"/>
      <c r="J390" s="12"/>
      <c r="K390" s="14"/>
    </row>
    <row r="391" spans="1:11" x14ac:dyDescent="0.25">
      <c r="A391" s="13"/>
      <c r="B391" s="12"/>
      <c r="C391" s="12"/>
      <c r="D391" s="12"/>
      <c r="E391" s="12"/>
      <c r="F391" s="12"/>
      <c r="G391" s="12"/>
      <c r="H391" s="12"/>
      <c r="I391" s="12"/>
      <c r="J391" s="12"/>
      <c r="K391" s="14"/>
    </row>
    <row r="392" spans="1:11" x14ac:dyDescent="0.25">
      <c r="A392" s="13"/>
      <c r="B392" s="12"/>
      <c r="C392" s="12"/>
      <c r="D392" s="12"/>
      <c r="E392" s="12"/>
      <c r="F392" s="12"/>
      <c r="G392" s="12"/>
      <c r="H392" s="12"/>
      <c r="I392" s="12"/>
      <c r="J392" s="12"/>
      <c r="K392" s="14"/>
    </row>
    <row r="393" spans="1:11" x14ac:dyDescent="0.25">
      <c r="A393" s="13"/>
      <c r="B393" s="12"/>
      <c r="C393" s="12"/>
      <c r="D393" s="12"/>
      <c r="E393" s="12"/>
      <c r="F393" s="12"/>
      <c r="G393" s="12"/>
      <c r="H393" s="12"/>
      <c r="I393" s="12"/>
      <c r="J393" s="12"/>
      <c r="K393" s="14"/>
    </row>
    <row r="394" spans="1:11" x14ac:dyDescent="0.25">
      <c r="A394" s="13"/>
      <c r="B394" s="12"/>
      <c r="C394" s="12"/>
      <c r="D394" s="12"/>
      <c r="E394" s="12"/>
      <c r="F394" s="12"/>
      <c r="G394" s="12"/>
      <c r="H394" s="12"/>
      <c r="I394" s="12"/>
      <c r="J394" s="12"/>
      <c r="K394" s="14"/>
    </row>
    <row r="395" spans="1:11" x14ac:dyDescent="0.25">
      <c r="A395" s="13"/>
      <c r="B395" s="12"/>
      <c r="C395" s="12"/>
      <c r="D395" s="12"/>
      <c r="E395" s="12"/>
      <c r="F395" s="12"/>
      <c r="G395" s="12"/>
      <c r="H395" s="12"/>
      <c r="I395" s="12"/>
      <c r="J395" s="12"/>
      <c r="K395" s="14"/>
    </row>
    <row r="396" spans="1:11" x14ac:dyDescent="0.25">
      <c r="A396" s="13"/>
      <c r="B396" s="12"/>
      <c r="C396" s="12"/>
      <c r="D396" s="12"/>
      <c r="E396" s="12"/>
      <c r="F396" s="12"/>
      <c r="G396" s="12"/>
      <c r="H396" s="12"/>
      <c r="I396" s="12"/>
      <c r="J396" s="12"/>
      <c r="K396" s="14"/>
    </row>
    <row r="397" spans="1:11" x14ac:dyDescent="0.25">
      <c r="A397" s="13"/>
      <c r="B397" s="12"/>
      <c r="C397" s="12"/>
      <c r="D397" s="12"/>
      <c r="E397" s="12"/>
      <c r="F397" s="12"/>
      <c r="G397" s="12"/>
      <c r="H397" s="12"/>
      <c r="I397" s="12"/>
      <c r="J397" s="12"/>
      <c r="K397" s="14"/>
    </row>
    <row r="398" spans="1:11" x14ac:dyDescent="0.25">
      <c r="A398" s="13"/>
      <c r="B398" s="12"/>
      <c r="C398" s="12"/>
      <c r="D398" s="12"/>
      <c r="E398" s="12"/>
      <c r="F398" s="12"/>
      <c r="G398" s="12"/>
      <c r="H398" s="12"/>
      <c r="I398" s="12"/>
      <c r="J398" s="12"/>
      <c r="K398" s="14"/>
    </row>
    <row r="399" spans="1:11" x14ac:dyDescent="0.25">
      <c r="A399" s="13"/>
      <c r="B399" s="12"/>
      <c r="C399" s="12"/>
      <c r="D399" s="12"/>
      <c r="E399" s="12"/>
      <c r="F399" s="12"/>
      <c r="G399" s="12"/>
      <c r="H399" s="12"/>
      <c r="I399" s="12"/>
      <c r="J399" s="12"/>
      <c r="K399" s="14"/>
    </row>
    <row r="400" spans="1:11" x14ac:dyDescent="0.25">
      <c r="A400" s="13"/>
      <c r="B400" s="12"/>
      <c r="C400" s="12"/>
      <c r="D400" s="12"/>
      <c r="E400" s="12"/>
      <c r="F400" s="12"/>
      <c r="G400" s="12"/>
      <c r="H400" s="12"/>
      <c r="I400" s="12"/>
      <c r="J400" s="12"/>
      <c r="K400" s="14"/>
    </row>
    <row r="401" spans="1:11" x14ac:dyDescent="0.25">
      <c r="A401" s="13"/>
      <c r="B401" s="12"/>
      <c r="C401" s="12"/>
      <c r="D401" s="12"/>
      <c r="E401" s="12"/>
      <c r="F401" s="12"/>
      <c r="G401" s="12"/>
      <c r="H401" s="12"/>
      <c r="I401" s="12"/>
      <c r="J401" s="12"/>
      <c r="K401" s="14"/>
    </row>
    <row r="402" spans="1:11" x14ac:dyDescent="0.25">
      <c r="A402" s="13"/>
      <c r="B402" s="12"/>
      <c r="C402" s="12"/>
      <c r="D402" s="12"/>
      <c r="E402" s="12"/>
      <c r="F402" s="12"/>
      <c r="G402" s="12"/>
      <c r="H402" s="12"/>
      <c r="I402" s="12"/>
      <c r="J402" s="12"/>
      <c r="K402" s="14"/>
    </row>
    <row r="403" spans="1:11" x14ac:dyDescent="0.25">
      <c r="A403" s="13"/>
      <c r="B403" s="12"/>
      <c r="C403" s="12"/>
      <c r="D403" s="12"/>
      <c r="E403" s="12"/>
      <c r="F403" s="12"/>
      <c r="G403" s="12"/>
      <c r="H403" s="12"/>
      <c r="I403" s="12"/>
      <c r="J403" s="12"/>
      <c r="K403" s="14"/>
    </row>
    <row r="404" spans="1:11" x14ac:dyDescent="0.25">
      <c r="A404" s="13"/>
      <c r="B404" s="12"/>
      <c r="C404" s="12"/>
      <c r="D404" s="12"/>
      <c r="E404" s="12"/>
      <c r="F404" s="12"/>
      <c r="G404" s="12"/>
      <c r="H404" s="12"/>
      <c r="I404" s="12"/>
      <c r="J404" s="12"/>
      <c r="K404" s="14"/>
    </row>
    <row r="405" spans="1:11" x14ac:dyDescent="0.25">
      <c r="A405" s="13"/>
      <c r="B405" s="12"/>
      <c r="C405" s="12"/>
      <c r="D405" s="12"/>
      <c r="E405" s="12"/>
      <c r="F405" s="12"/>
      <c r="G405" s="12"/>
      <c r="H405" s="12"/>
      <c r="I405" s="12"/>
      <c r="J405" s="12"/>
      <c r="K405" s="14"/>
    </row>
    <row r="406" spans="1:11" x14ac:dyDescent="0.25">
      <c r="A406" s="13"/>
      <c r="B406" s="12"/>
      <c r="C406" s="12"/>
      <c r="D406" s="12"/>
      <c r="E406" s="12"/>
      <c r="F406" s="12"/>
      <c r="G406" s="12"/>
      <c r="H406" s="12"/>
      <c r="I406" s="12"/>
      <c r="J406" s="12"/>
      <c r="K406" s="14"/>
    </row>
    <row r="407" spans="1:11" x14ac:dyDescent="0.25">
      <c r="A407" s="13"/>
      <c r="B407" s="12"/>
      <c r="C407" s="12"/>
      <c r="D407" s="12"/>
      <c r="E407" s="12"/>
      <c r="F407" s="12"/>
      <c r="G407" s="12"/>
      <c r="H407" s="12"/>
      <c r="I407" s="12"/>
      <c r="J407" s="12"/>
      <c r="K407" s="14"/>
    </row>
    <row r="408" spans="1:11" x14ac:dyDescent="0.25">
      <c r="A408" s="13"/>
      <c r="B408" s="12"/>
      <c r="C408" s="12"/>
      <c r="D408" s="12"/>
      <c r="E408" s="12"/>
      <c r="F408" s="12"/>
      <c r="G408" s="12"/>
      <c r="H408" s="12"/>
      <c r="I408" s="12"/>
      <c r="J408" s="12"/>
      <c r="K408" s="14"/>
    </row>
    <row r="409" spans="1:11" x14ac:dyDescent="0.25">
      <c r="A409" s="13"/>
      <c r="B409" s="12"/>
      <c r="C409" s="12"/>
      <c r="D409" s="12"/>
      <c r="E409" s="12"/>
      <c r="F409" s="12"/>
      <c r="G409" s="12"/>
      <c r="H409" s="12"/>
      <c r="I409" s="12"/>
      <c r="J409" s="12"/>
      <c r="K409" s="14"/>
    </row>
    <row r="410" spans="1:11" x14ac:dyDescent="0.25">
      <c r="A410" s="13"/>
      <c r="B410" s="12"/>
      <c r="C410" s="12"/>
      <c r="D410" s="12"/>
      <c r="E410" s="12"/>
      <c r="F410" s="12"/>
      <c r="G410" s="12"/>
      <c r="H410" s="12"/>
      <c r="I410" s="12"/>
      <c r="J410" s="12"/>
      <c r="K410" s="14"/>
    </row>
    <row r="411" spans="1:11" x14ac:dyDescent="0.25">
      <c r="A411" s="13"/>
      <c r="B411" s="12"/>
      <c r="C411" s="12"/>
      <c r="D411" s="12"/>
      <c r="E411" s="12"/>
      <c r="F411" s="12"/>
      <c r="G411" s="12"/>
      <c r="H411" s="12"/>
      <c r="I411" s="12"/>
      <c r="J411" s="12"/>
      <c r="K411" s="14"/>
    </row>
    <row r="412" spans="1:11" x14ac:dyDescent="0.25">
      <c r="A412" s="13"/>
      <c r="B412" s="12"/>
      <c r="C412" s="12"/>
      <c r="D412" s="12"/>
      <c r="E412" s="12"/>
      <c r="F412" s="12"/>
      <c r="G412" s="12"/>
      <c r="H412" s="12"/>
      <c r="I412" s="12"/>
      <c r="J412" s="12"/>
      <c r="K412" s="14"/>
    </row>
    <row r="413" spans="1:11" x14ac:dyDescent="0.25">
      <c r="A413" s="13"/>
      <c r="B413" s="12"/>
      <c r="C413" s="12"/>
      <c r="D413" s="12"/>
      <c r="E413" s="12"/>
      <c r="F413" s="12"/>
      <c r="G413" s="12"/>
      <c r="H413" s="12"/>
      <c r="I413" s="12"/>
      <c r="J413" s="12"/>
      <c r="K413" s="14"/>
    </row>
    <row r="414" spans="1:11" x14ac:dyDescent="0.25">
      <c r="A414" s="13"/>
      <c r="B414" s="12"/>
      <c r="C414" s="12"/>
      <c r="D414" s="12"/>
      <c r="E414" s="12"/>
      <c r="F414" s="12"/>
      <c r="G414" s="12"/>
      <c r="H414" s="12"/>
      <c r="I414" s="12"/>
      <c r="J414" s="12"/>
      <c r="K414" s="14"/>
    </row>
    <row r="415" spans="1:11" x14ac:dyDescent="0.25">
      <c r="A415" s="13"/>
      <c r="B415" s="12"/>
      <c r="C415" s="12"/>
      <c r="D415" s="12"/>
      <c r="E415" s="12"/>
      <c r="F415" s="12"/>
      <c r="G415" s="12"/>
      <c r="H415" s="12"/>
      <c r="I415" s="12"/>
      <c r="J415" s="12"/>
      <c r="K415" s="14"/>
    </row>
    <row r="416" spans="1:11" x14ac:dyDescent="0.25">
      <c r="A416" s="13"/>
      <c r="B416" s="12"/>
      <c r="C416" s="12"/>
      <c r="D416" s="12"/>
      <c r="E416" s="12"/>
      <c r="F416" s="12"/>
      <c r="G416" s="12"/>
      <c r="H416" s="12"/>
      <c r="I416" s="12"/>
      <c r="J416" s="12"/>
      <c r="K416" s="14"/>
    </row>
    <row r="417" spans="1:11" x14ac:dyDescent="0.25">
      <c r="A417" s="13"/>
      <c r="B417" s="12"/>
      <c r="C417" s="12"/>
      <c r="D417" s="12"/>
      <c r="E417" s="12"/>
      <c r="F417" s="12"/>
      <c r="G417" s="12"/>
      <c r="H417" s="12"/>
      <c r="I417" s="12"/>
      <c r="J417" s="12"/>
      <c r="K417" s="14"/>
    </row>
    <row r="418" spans="1:11" x14ac:dyDescent="0.25">
      <c r="A418" s="13"/>
      <c r="B418" s="12"/>
      <c r="C418" s="12"/>
      <c r="D418" s="12"/>
      <c r="E418" s="12"/>
      <c r="F418" s="12"/>
      <c r="G418" s="12"/>
      <c r="H418" s="12"/>
      <c r="I418" s="12"/>
      <c r="J418" s="12"/>
      <c r="K418" s="14"/>
    </row>
    <row r="419" spans="1:11" x14ac:dyDescent="0.25">
      <c r="A419" s="13"/>
      <c r="B419" s="12"/>
      <c r="C419" s="12"/>
      <c r="D419" s="12"/>
      <c r="E419" s="12"/>
      <c r="F419" s="12"/>
      <c r="G419" s="12"/>
      <c r="H419" s="12"/>
      <c r="I419" s="12"/>
      <c r="J419" s="12"/>
      <c r="K419" s="14"/>
    </row>
    <row r="420" spans="1:11" x14ac:dyDescent="0.25">
      <c r="A420" s="13"/>
      <c r="B420" s="12"/>
      <c r="C420" s="12"/>
      <c r="D420" s="12"/>
      <c r="E420" s="12"/>
      <c r="F420" s="12"/>
      <c r="G420" s="12"/>
      <c r="H420" s="12"/>
      <c r="I420" s="12"/>
      <c r="J420" s="12"/>
      <c r="K420" s="14"/>
    </row>
    <row r="421" spans="1:11" x14ac:dyDescent="0.25">
      <c r="A421" s="13"/>
      <c r="B421" s="12"/>
      <c r="C421" s="12"/>
      <c r="D421" s="12"/>
      <c r="E421" s="12"/>
      <c r="F421" s="12"/>
      <c r="G421" s="12"/>
      <c r="H421" s="12"/>
      <c r="I421" s="12"/>
      <c r="J421" s="12"/>
      <c r="K421" s="14"/>
    </row>
    <row r="422" spans="1:11" x14ac:dyDescent="0.25">
      <c r="A422" s="13"/>
      <c r="B422" s="12"/>
      <c r="C422" s="12"/>
      <c r="D422" s="12"/>
      <c r="E422" s="12"/>
      <c r="F422" s="12"/>
      <c r="G422" s="12"/>
      <c r="H422" s="12"/>
      <c r="I422" s="12"/>
      <c r="J422" s="12"/>
      <c r="K422" s="14"/>
    </row>
    <row r="423" spans="1:11" x14ac:dyDescent="0.25">
      <c r="A423" s="13"/>
      <c r="B423" s="12"/>
      <c r="C423" s="12"/>
      <c r="D423" s="12"/>
      <c r="E423" s="12"/>
      <c r="F423" s="12"/>
      <c r="G423" s="12"/>
      <c r="H423" s="12"/>
      <c r="I423" s="12"/>
      <c r="J423" s="12"/>
      <c r="K423" s="14"/>
    </row>
    <row r="424" spans="1:11" x14ac:dyDescent="0.25">
      <c r="A424" s="13"/>
      <c r="B424" s="12"/>
      <c r="C424" s="12"/>
      <c r="D424" s="12"/>
      <c r="E424" s="12"/>
      <c r="F424" s="12"/>
      <c r="G424" s="12"/>
      <c r="H424" s="12"/>
      <c r="I424" s="12"/>
      <c r="J424" s="12"/>
      <c r="K424" s="14"/>
    </row>
    <row r="425" spans="1:11" x14ac:dyDescent="0.25">
      <c r="A425" s="13"/>
      <c r="B425" s="12"/>
      <c r="C425" s="12"/>
      <c r="D425" s="12"/>
      <c r="E425" s="12"/>
      <c r="F425" s="12"/>
      <c r="G425" s="12"/>
      <c r="H425" s="12"/>
      <c r="I425" s="12"/>
      <c r="J425" s="12"/>
      <c r="K425" s="14"/>
    </row>
    <row r="426" spans="1:11" x14ac:dyDescent="0.25">
      <c r="A426" s="13"/>
      <c r="B426" s="12"/>
      <c r="C426" s="12"/>
      <c r="D426" s="12"/>
      <c r="E426" s="12"/>
      <c r="F426" s="12"/>
      <c r="G426" s="12"/>
      <c r="H426" s="12"/>
      <c r="I426" s="12"/>
      <c r="J426" s="12"/>
      <c r="K426" s="14"/>
    </row>
    <row r="427" spans="1:11" x14ac:dyDescent="0.25">
      <c r="A427" s="13"/>
      <c r="B427" s="12"/>
      <c r="C427" s="12"/>
      <c r="D427" s="12"/>
      <c r="E427" s="12"/>
      <c r="F427" s="12"/>
      <c r="G427" s="12"/>
      <c r="H427" s="12"/>
      <c r="I427" s="12"/>
      <c r="J427" s="12"/>
      <c r="K427" s="14"/>
    </row>
    <row r="428" spans="1:11" x14ac:dyDescent="0.25">
      <c r="A428" s="13"/>
      <c r="B428" s="12"/>
      <c r="C428" s="12"/>
      <c r="D428" s="12"/>
      <c r="E428" s="12"/>
      <c r="F428" s="12"/>
      <c r="G428" s="12"/>
      <c r="H428" s="12"/>
      <c r="I428" s="12"/>
      <c r="J428" s="12"/>
      <c r="K428" s="14"/>
    </row>
    <row r="429" spans="1:11" x14ac:dyDescent="0.25">
      <c r="A429" s="13"/>
      <c r="B429" s="12"/>
      <c r="C429" s="12"/>
      <c r="D429" s="12"/>
      <c r="E429" s="12"/>
      <c r="F429" s="12"/>
      <c r="G429" s="12"/>
      <c r="H429" s="12"/>
      <c r="I429" s="12"/>
      <c r="J429" s="12"/>
      <c r="K429" s="14"/>
    </row>
    <row r="430" spans="1:11" x14ac:dyDescent="0.25">
      <c r="A430" s="13"/>
      <c r="B430" s="12"/>
      <c r="C430" s="12"/>
      <c r="D430" s="12"/>
      <c r="E430" s="12"/>
      <c r="F430" s="12"/>
      <c r="G430" s="12"/>
      <c r="H430" s="12"/>
      <c r="I430" s="12"/>
      <c r="J430" s="12"/>
      <c r="K430" s="14"/>
    </row>
    <row r="431" spans="1:11" x14ac:dyDescent="0.25">
      <c r="A431" s="13"/>
      <c r="B431" s="12"/>
      <c r="C431" s="12"/>
      <c r="D431" s="12"/>
      <c r="E431" s="12"/>
      <c r="F431" s="12"/>
      <c r="G431" s="12"/>
      <c r="H431" s="12"/>
      <c r="I431" s="12"/>
      <c r="J431" s="12"/>
      <c r="K431" s="14"/>
    </row>
    <row r="432" spans="1:11" x14ac:dyDescent="0.25">
      <c r="A432" s="13"/>
      <c r="B432" s="12"/>
      <c r="C432" s="12"/>
      <c r="D432" s="12"/>
      <c r="E432" s="12"/>
      <c r="F432" s="12"/>
      <c r="G432" s="12"/>
      <c r="H432" s="12"/>
      <c r="I432" s="12"/>
      <c r="J432" s="12"/>
      <c r="K432" s="14"/>
    </row>
    <row r="433" spans="1:11" x14ac:dyDescent="0.25">
      <c r="A433" s="13"/>
      <c r="B433" s="12"/>
      <c r="C433" s="12"/>
      <c r="D433" s="12"/>
      <c r="E433" s="12"/>
      <c r="F433" s="12"/>
      <c r="G433" s="12"/>
      <c r="H433" s="12"/>
      <c r="I433" s="12"/>
      <c r="J433" s="12"/>
      <c r="K433" s="14"/>
    </row>
    <row r="434" spans="1:11" x14ac:dyDescent="0.25">
      <c r="A434" s="13"/>
      <c r="B434" s="12"/>
      <c r="C434" s="12"/>
      <c r="D434" s="12"/>
      <c r="E434" s="12"/>
      <c r="F434" s="12"/>
      <c r="G434" s="12"/>
      <c r="H434" s="12"/>
      <c r="I434" s="12"/>
      <c r="J434" s="12"/>
      <c r="K434" s="14"/>
    </row>
    <row r="435" spans="1:11" x14ac:dyDescent="0.25">
      <c r="A435" s="13"/>
      <c r="B435" s="12"/>
      <c r="C435" s="12"/>
      <c r="D435" s="12"/>
      <c r="E435" s="12"/>
      <c r="F435" s="12"/>
      <c r="G435" s="12"/>
      <c r="H435" s="12"/>
      <c r="I435" s="12"/>
      <c r="J435" s="12"/>
      <c r="K435" s="14"/>
    </row>
    <row r="436" spans="1:11" x14ac:dyDescent="0.25">
      <c r="A436" s="13"/>
      <c r="B436" s="12"/>
      <c r="C436" s="12"/>
      <c r="D436" s="12"/>
      <c r="E436" s="12"/>
      <c r="F436" s="12"/>
      <c r="G436" s="12"/>
      <c r="H436" s="12"/>
      <c r="I436" s="12"/>
      <c r="J436" s="12"/>
      <c r="K436" s="14"/>
    </row>
    <row r="437" spans="1:11" x14ac:dyDescent="0.25">
      <c r="A437" s="13"/>
      <c r="B437" s="12"/>
      <c r="C437" s="12"/>
      <c r="D437" s="12"/>
      <c r="E437" s="12"/>
      <c r="F437" s="12"/>
      <c r="G437" s="12"/>
      <c r="H437" s="12"/>
      <c r="I437" s="12"/>
      <c r="J437" s="12"/>
      <c r="K437" s="14"/>
    </row>
    <row r="438" spans="1:11" x14ac:dyDescent="0.25">
      <c r="A438" s="13"/>
      <c r="B438" s="12"/>
      <c r="C438" s="12"/>
      <c r="D438" s="12"/>
      <c r="E438" s="12"/>
      <c r="F438" s="12"/>
      <c r="G438" s="12"/>
      <c r="H438" s="12"/>
      <c r="I438" s="12"/>
      <c r="J438" s="12"/>
      <c r="K438" s="14"/>
    </row>
    <row r="439" spans="1:11" x14ac:dyDescent="0.25">
      <c r="A439" s="13"/>
      <c r="B439" s="12"/>
      <c r="C439" s="12"/>
      <c r="D439" s="12"/>
      <c r="E439" s="12"/>
      <c r="F439" s="12"/>
      <c r="G439" s="12"/>
      <c r="H439" s="12"/>
      <c r="I439" s="12"/>
      <c r="J439" s="12"/>
      <c r="K439" s="14"/>
    </row>
    <row r="440" spans="1:11" x14ac:dyDescent="0.25">
      <c r="A440" s="13"/>
      <c r="B440" s="12"/>
      <c r="C440" s="12"/>
      <c r="D440" s="12"/>
      <c r="E440" s="12"/>
      <c r="F440" s="12"/>
      <c r="G440" s="12"/>
      <c r="H440" s="12"/>
      <c r="I440" s="12"/>
      <c r="J440" s="12"/>
      <c r="K440" s="14"/>
    </row>
    <row r="441" spans="1:11" x14ac:dyDescent="0.25">
      <c r="A441" s="13"/>
      <c r="B441" s="12"/>
      <c r="C441" s="12"/>
      <c r="D441" s="12"/>
      <c r="E441" s="12"/>
      <c r="F441" s="12"/>
      <c r="G441" s="12"/>
      <c r="H441" s="12"/>
      <c r="I441" s="12"/>
      <c r="J441" s="12"/>
      <c r="K441" s="14"/>
    </row>
    <row r="442" spans="1:11" x14ac:dyDescent="0.25">
      <c r="A442" s="13"/>
      <c r="B442" s="12"/>
      <c r="C442" s="12"/>
      <c r="D442" s="12"/>
      <c r="E442" s="12"/>
      <c r="F442" s="12"/>
      <c r="G442" s="12"/>
      <c r="H442" s="12"/>
      <c r="I442" s="12"/>
      <c r="J442" s="12"/>
      <c r="K442" s="14"/>
    </row>
    <row r="443" spans="1:11" x14ac:dyDescent="0.25">
      <c r="A443" s="13"/>
      <c r="B443" s="12"/>
      <c r="C443" s="12"/>
      <c r="D443" s="12"/>
      <c r="E443" s="12"/>
      <c r="F443" s="12"/>
      <c r="G443" s="12"/>
      <c r="H443" s="12"/>
      <c r="I443" s="12"/>
      <c r="J443" s="12"/>
      <c r="K443" s="14"/>
    </row>
    <row r="444" spans="1:11" x14ac:dyDescent="0.25">
      <c r="A444" s="13"/>
      <c r="B444" s="12"/>
      <c r="C444" s="12"/>
      <c r="D444" s="12"/>
      <c r="E444" s="12"/>
      <c r="F444" s="12"/>
      <c r="G444" s="12"/>
      <c r="H444" s="12"/>
      <c r="I444" s="12"/>
      <c r="J444" s="12"/>
      <c r="K444" s="14"/>
    </row>
    <row r="445" spans="1:11" x14ac:dyDescent="0.25">
      <c r="A445" s="13"/>
      <c r="B445" s="12"/>
      <c r="C445" s="12"/>
      <c r="D445" s="12"/>
      <c r="E445" s="12"/>
      <c r="F445" s="12"/>
      <c r="G445" s="12"/>
      <c r="H445" s="12"/>
      <c r="I445" s="12"/>
      <c r="J445" s="12"/>
      <c r="K445" s="14"/>
    </row>
    <row r="446" spans="1:11" x14ac:dyDescent="0.25">
      <c r="A446" s="13"/>
      <c r="B446" s="12"/>
      <c r="C446" s="12"/>
      <c r="D446" s="12"/>
      <c r="E446" s="12"/>
      <c r="F446" s="12"/>
      <c r="G446" s="12"/>
      <c r="H446" s="12"/>
      <c r="I446" s="12"/>
      <c r="J446" s="12"/>
      <c r="K446" s="14"/>
    </row>
    <row r="447" spans="1:11" x14ac:dyDescent="0.25">
      <c r="A447" s="13"/>
      <c r="B447" s="12"/>
      <c r="C447" s="12"/>
      <c r="D447" s="12"/>
      <c r="E447" s="12"/>
      <c r="F447" s="12"/>
      <c r="G447" s="12"/>
      <c r="H447" s="12"/>
      <c r="I447" s="12"/>
      <c r="J447" s="12"/>
      <c r="K447" s="14"/>
    </row>
    <row r="448" spans="1:11" x14ac:dyDescent="0.25">
      <c r="A448" s="13"/>
      <c r="B448" s="12"/>
      <c r="C448" s="12"/>
      <c r="D448" s="12"/>
      <c r="E448" s="12"/>
      <c r="F448" s="12"/>
      <c r="G448" s="12"/>
      <c r="H448" s="12"/>
      <c r="I448" s="12"/>
      <c r="J448" s="12"/>
      <c r="K448" s="14"/>
    </row>
    <row r="449" spans="1:11" x14ac:dyDescent="0.25">
      <c r="A449" s="13"/>
      <c r="B449" s="12"/>
      <c r="C449" s="12"/>
      <c r="D449" s="12"/>
      <c r="E449" s="12"/>
      <c r="F449" s="12"/>
      <c r="G449" s="12"/>
      <c r="H449" s="12"/>
      <c r="I449" s="12"/>
      <c r="J449" s="12"/>
      <c r="K449" s="14"/>
    </row>
    <row r="450" spans="1:11" x14ac:dyDescent="0.25">
      <c r="A450" s="13"/>
      <c r="B450" s="12"/>
      <c r="C450" s="12"/>
      <c r="D450" s="12"/>
      <c r="E450" s="12"/>
      <c r="F450" s="12"/>
      <c r="G450" s="12"/>
      <c r="H450" s="12"/>
      <c r="I450" s="12"/>
      <c r="J450" s="12"/>
      <c r="K450" s="14"/>
    </row>
    <row r="451" spans="1:11" x14ac:dyDescent="0.25">
      <c r="A451" s="13"/>
      <c r="B451" s="12"/>
      <c r="C451" s="12"/>
      <c r="D451" s="12"/>
      <c r="E451" s="12"/>
      <c r="F451" s="12"/>
      <c r="G451" s="12"/>
      <c r="H451" s="12"/>
      <c r="I451" s="12"/>
      <c r="J451" s="12"/>
      <c r="K451" s="14"/>
    </row>
    <row r="452" spans="1:11" x14ac:dyDescent="0.25">
      <c r="A452" s="13"/>
      <c r="B452" s="12"/>
      <c r="C452" s="12"/>
      <c r="D452" s="12"/>
      <c r="E452" s="12"/>
      <c r="F452" s="12"/>
      <c r="G452" s="12"/>
      <c r="H452" s="12"/>
      <c r="I452" s="12"/>
      <c r="J452" s="12"/>
      <c r="K452" s="14"/>
    </row>
    <row r="453" spans="1:11" x14ac:dyDescent="0.25">
      <c r="A453" s="13"/>
      <c r="B453" s="12"/>
      <c r="C453" s="12"/>
      <c r="D453" s="12"/>
      <c r="E453" s="12"/>
      <c r="F453" s="12"/>
      <c r="G453" s="12"/>
      <c r="H453" s="12"/>
      <c r="I453" s="12"/>
      <c r="J453" s="12"/>
      <c r="K453" s="14"/>
    </row>
    <row r="454" spans="1:11" x14ac:dyDescent="0.25">
      <c r="A454" s="13"/>
      <c r="B454" s="12"/>
      <c r="C454" s="12"/>
      <c r="D454" s="12"/>
      <c r="E454" s="12"/>
      <c r="F454" s="12"/>
      <c r="G454" s="12"/>
      <c r="H454" s="12"/>
      <c r="I454" s="12"/>
      <c r="J454" s="12"/>
      <c r="K454" s="14"/>
    </row>
    <row r="455" spans="1:11" x14ac:dyDescent="0.25">
      <c r="A455" s="13"/>
      <c r="B455" s="12"/>
      <c r="C455" s="12"/>
      <c r="D455" s="12"/>
      <c r="E455" s="12"/>
      <c r="F455" s="12"/>
      <c r="G455" s="12"/>
      <c r="H455" s="12"/>
      <c r="I455" s="12"/>
      <c r="J455" s="12"/>
      <c r="K455" s="14"/>
    </row>
    <row r="456" spans="1:11" x14ac:dyDescent="0.25">
      <c r="A456" s="13"/>
      <c r="B456" s="12"/>
      <c r="C456" s="12"/>
      <c r="D456" s="12"/>
      <c r="E456" s="12"/>
      <c r="F456" s="12"/>
      <c r="G456" s="12"/>
      <c r="H456" s="12"/>
      <c r="I456" s="12"/>
      <c r="J456" s="12"/>
      <c r="K456" s="14"/>
    </row>
    <row r="457" spans="1:11" x14ac:dyDescent="0.25">
      <c r="A457" s="13"/>
      <c r="B457" s="12"/>
      <c r="C457" s="12"/>
      <c r="D457" s="12"/>
      <c r="E457" s="12"/>
      <c r="F457" s="12"/>
      <c r="G457" s="12"/>
      <c r="H457" s="12"/>
      <c r="I457" s="12"/>
      <c r="J457" s="12"/>
      <c r="K457" s="14"/>
    </row>
    <row r="458" spans="1:11" x14ac:dyDescent="0.25">
      <c r="A458" s="13"/>
      <c r="B458" s="12"/>
      <c r="C458" s="12"/>
      <c r="D458" s="12"/>
      <c r="E458" s="12"/>
      <c r="F458" s="12"/>
      <c r="G458" s="12"/>
      <c r="H458" s="12"/>
      <c r="I458" s="12"/>
      <c r="J458" s="12"/>
      <c r="K458" s="14"/>
    </row>
    <row r="459" spans="1:11" x14ac:dyDescent="0.25">
      <c r="A459" s="13"/>
      <c r="B459" s="12"/>
      <c r="C459" s="12"/>
      <c r="D459" s="12"/>
      <c r="E459" s="12"/>
      <c r="F459" s="12"/>
      <c r="G459" s="12"/>
      <c r="H459" s="12"/>
      <c r="I459" s="12"/>
      <c r="J459" s="12"/>
      <c r="K459" s="14"/>
    </row>
    <row r="460" spans="1:11" x14ac:dyDescent="0.25">
      <c r="A460" s="13"/>
      <c r="B460" s="12"/>
      <c r="C460" s="12"/>
      <c r="D460" s="12"/>
      <c r="E460" s="12"/>
      <c r="F460" s="12"/>
      <c r="G460" s="12"/>
      <c r="H460" s="12"/>
      <c r="I460" s="12"/>
      <c r="J460" s="12"/>
      <c r="K460" s="14"/>
    </row>
    <row r="461" spans="1:11" x14ac:dyDescent="0.25">
      <c r="A461" s="13"/>
      <c r="B461" s="12"/>
      <c r="C461" s="12"/>
      <c r="D461" s="12"/>
      <c r="E461" s="12"/>
      <c r="F461" s="12"/>
      <c r="G461" s="12"/>
      <c r="H461" s="12"/>
      <c r="I461" s="12"/>
      <c r="J461" s="12"/>
      <c r="K461" s="14"/>
    </row>
    <row r="462" spans="1:11" x14ac:dyDescent="0.25">
      <c r="A462" s="13"/>
      <c r="B462" s="12"/>
      <c r="C462" s="12"/>
      <c r="D462" s="12"/>
      <c r="E462" s="12"/>
      <c r="F462" s="12"/>
      <c r="G462" s="12"/>
      <c r="H462" s="12"/>
      <c r="I462" s="12"/>
      <c r="J462" s="12"/>
      <c r="K462" s="14"/>
    </row>
    <row r="463" spans="1:11" x14ac:dyDescent="0.25">
      <c r="A463" s="13"/>
      <c r="B463" s="12"/>
      <c r="C463" s="12"/>
      <c r="D463" s="12"/>
      <c r="E463" s="12"/>
      <c r="F463" s="12"/>
      <c r="G463" s="12"/>
      <c r="H463" s="12"/>
      <c r="I463" s="12"/>
      <c r="J463" s="12"/>
      <c r="K463" s="14"/>
    </row>
    <row r="464" spans="1:11" x14ac:dyDescent="0.25">
      <c r="A464" s="13"/>
      <c r="B464" s="12"/>
      <c r="C464" s="12"/>
      <c r="D464" s="12"/>
      <c r="E464" s="12"/>
      <c r="F464" s="12"/>
      <c r="G464" s="12"/>
      <c r="H464" s="12"/>
      <c r="I464" s="12"/>
      <c r="J464" s="12"/>
      <c r="K464" s="14"/>
    </row>
    <row r="465" spans="1:11" x14ac:dyDescent="0.25">
      <c r="A465" s="13"/>
      <c r="B465" s="12"/>
      <c r="C465" s="12"/>
      <c r="D465" s="12"/>
      <c r="E465" s="12"/>
      <c r="F465" s="12"/>
      <c r="G465" s="12"/>
      <c r="H465" s="12"/>
      <c r="I465" s="12"/>
      <c r="J465" s="12"/>
      <c r="K465" s="14"/>
    </row>
    <row r="466" spans="1:11" x14ac:dyDescent="0.25">
      <c r="A466" s="13"/>
      <c r="B466" s="12"/>
      <c r="C466" s="12"/>
      <c r="D466" s="12"/>
      <c r="E466" s="12"/>
      <c r="F466" s="12"/>
      <c r="G466" s="12"/>
      <c r="H466" s="12"/>
      <c r="I466" s="12"/>
      <c r="J466" s="12"/>
      <c r="K466" s="14"/>
    </row>
    <row r="467" spans="1:11" x14ac:dyDescent="0.25">
      <c r="A467" s="13"/>
      <c r="B467" s="12"/>
      <c r="C467" s="12"/>
      <c r="D467" s="12"/>
      <c r="E467" s="12"/>
      <c r="F467" s="12"/>
      <c r="G467" s="12"/>
      <c r="H467" s="12"/>
      <c r="I467" s="12"/>
      <c r="J467" s="12"/>
      <c r="K467" s="14"/>
    </row>
    <row r="468" spans="1:11" x14ac:dyDescent="0.25">
      <c r="A468" s="13"/>
      <c r="B468" s="12"/>
      <c r="C468" s="12"/>
      <c r="D468" s="12"/>
      <c r="E468" s="12"/>
      <c r="F468" s="12"/>
      <c r="G468" s="12"/>
      <c r="H468" s="12"/>
      <c r="I468" s="12"/>
      <c r="J468" s="12"/>
      <c r="K468" s="14"/>
    </row>
    <row r="469" spans="1:11" x14ac:dyDescent="0.25">
      <c r="A469" s="13"/>
      <c r="B469" s="12"/>
      <c r="C469" s="12"/>
      <c r="D469" s="12"/>
      <c r="E469" s="12"/>
      <c r="F469" s="12"/>
      <c r="G469" s="12"/>
      <c r="H469" s="12"/>
      <c r="I469" s="12"/>
      <c r="J469" s="12"/>
      <c r="K469" s="14"/>
    </row>
    <row r="470" spans="1:11" x14ac:dyDescent="0.25">
      <c r="A470" s="13"/>
      <c r="B470" s="12"/>
      <c r="C470" s="12"/>
      <c r="D470" s="12"/>
      <c r="E470" s="12"/>
      <c r="F470" s="12"/>
      <c r="G470" s="12"/>
      <c r="H470" s="12"/>
      <c r="I470" s="12"/>
      <c r="J470" s="12"/>
      <c r="K470" s="14"/>
    </row>
    <row r="471" spans="1:11" x14ac:dyDescent="0.25">
      <c r="A471" s="13"/>
      <c r="B471" s="12"/>
      <c r="C471" s="12"/>
      <c r="D471" s="12"/>
      <c r="E471" s="12"/>
      <c r="F471" s="12"/>
      <c r="G471" s="12"/>
      <c r="H471" s="12"/>
      <c r="I471" s="12"/>
      <c r="J471" s="12"/>
      <c r="K471" s="14"/>
    </row>
    <row r="472" spans="1:11" x14ac:dyDescent="0.25">
      <c r="A472" s="13"/>
      <c r="B472" s="12"/>
      <c r="C472" s="12"/>
      <c r="D472" s="12"/>
      <c r="E472" s="12"/>
      <c r="F472" s="12"/>
      <c r="G472" s="12"/>
      <c r="H472" s="12"/>
      <c r="I472" s="12"/>
      <c r="J472" s="12"/>
      <c r="K472" s="14"/>
    </row>
    <row r="473" spans="1:11" x14ac:dyDescent="0.25">
      <c r="A473" s="13"/>
      <c r="B473" s="12"/>
      <c r="C473" s="12"/>
      <c r="D473" s="12"/>
      <c r="E473" s="12"/>
      <c r="F473" s="12"/>
      <c r="G473" s="12"/>
      <c r="H473" s="12"/>
      <c r="I473" s="12"/>
      <c r="J473" s="12"/>
      <c r="K473" s="14"/>
    </row>
    <row r="474" spans="1:11" x14ac:dyDescent="0.25">
      <c r="A474" s="13"/>
      <c r="B474" s="12"/>
      <c r="C474" s="12"/>
      <c r="D474" s="12"/>
      <c r="E474" s="12"/>
      <c r="F474" s="12"/>
      <c r="G474" s="12"/>
      <c r="H474" s="12"/>
      <c r="I474" s="12"/>
      <c r="J474" s="12"/>
      <c r="K474" s="14"/>
    </row>
    <row r="475" spans="1:11" x14ac:dyDescent="0.25">
      <c r="A475" s="13"/>
      <c r="B475" s="12"/>
      <c r="C475" s="12"/>
      <c r="D475" s="12"/>
      <c r="E475" s="12"/>
      <c r="F475" s="12"/>
      <c r="G475" s="12"/>
      <c r="H475" s="12"/>
      <c r="I475" s="12"/>
      <c r="J475" s="12"/>
      <c r="K475" s="14"/>
    </row>
    <row r="476" spans="1:11" x14ac:dyDescent="0.25">
      <c r="A476" s="13"/>
      <c r="B476" s="12"/>
      <c r="C476" s="12"/>
      <c r="D476" s="12"/>
      <c r="E476" s="12"/>
      <c r="F476" s="12"/>
      <c r="G476" s="12"/>
      <c r="H476" s="12"/>
      <c r="I476" s="12"/>
      <c r="J476" s="12"/>
      <c r="K476" s="14"/>
    </row>
    <row r="477" spans="1:11" x14ac:dyDescent="0.25">
      <c r="A477" s="13"/>
      <c r="B477" s="12"/>
      <c r="C477" s="12"/>
      <c r="D477" s="12"/>
      <c r="E477" s="12"/>
      <c r="F477" s="12"/>
      <c r="G477" s="12"/>
      <c r="H477" s="12"/>
      <c r="I477" s="12"/>
      <c r="J477" s="12"/>
      <c r="K477" s="14"/>
    </row>
    <row r="478" spans="1:11" x14ac:dyDescent="0.25">
      <c r="A478" s="13"/>
      <c r="B478" s="12"/>
      <c r="C478" s="12"/>
      <c r="D478" s="12"/>
      <c r="E478" s="12"/>
      <c r="F478" s="12"/>
      <c r="G478" s="12"/>
      <c r="H478" s="12"/>
      <c r="I478" s="12"/>
      <c r="J478" s="12"/>
      <c r="K478" s="14"/>
    </row>
    <row r="479" spans="1:11" x14ac:dyDescent="0.25">
      <c r="A479" s="13"/>
      <c r="B479" s="12"/>
      <c r="C479" s="12"/>
      <c r="D479" s="12"/>
      <c r="E479" s="12"/>
      <c r="F479" s="12"/>
      <c r="G479" s="12"/>
      <c r="H479" s="12"/>
      <c r="I479" s="12"/>
      <c r="J479" s="12"/>
      <c r="K479" s="14"/>
    </row>
    <row r="480" spans="1:11" x14ac:dyDescent="0.25">
      <c r="A480" s="13"/>
      <c r="B480" s="12"/>
      <c r="C480" s="12"/>
      <c r="D480" s="12"/>
      <c r="E480" s="12"/>
      <c r="F480" s="12"/>
      <c r="G480" s="12"/>
      <c r="H480" s="12"/>
      <c r="I480" s="12"/>
      <c r="J480" s="12"/>
      <c r="K480" s="14"/>
    </row>
    <row r="481" spans="1:11" x14ac:dyDescent="0.25">
      <c r="A481" s="13"/>
      <c r="B481" s="12"/>
      <c r="C481" s="12"/>
      <c r="D481" s="12"/>
      <c r="E481" s="12"/>
      <c r="F481" s="12"/>
      <c r="G481" s="12"/>
      <c r="H481" s="12"/>
      <c r="I481" s="12"/>
      <c r="J481" s="12"/>
      <c r="K481" s="14"/>
    </row>
    <row r="482" spans="1:11" x14ac:dyDescent="0.25">
      <c r="A482" s="13"/>
      <c r="B482" s="12"/>
      <c r="C482" s="12"/>
      <c r="D482" s="12"/>
      <c r="E482" s="12"/>
      <c r="F482" s="12"/>
      <c r="G482" s="12"/>
      <c r="H482" s="12"/>
      <c r="I482" s="12"/>
      <c r="J482" s="12"/>
      <c r="K482" s="14"/>
    </row>
    <row r="483" spans="1:11" x14ac:dyDescent="0.25">
      <c r="A483" s="13"/>
      <c r="B483" s="12"/>
      <c r="C483" s="12"/>
      <c r="D483" s="12"/>
      <c r="E483" s="12"/>
      <c r="F483" s="12"/>
      <c r="G483" s="12"/>
      <c r="H483" s="12"/>
      <c r="I483" s="12"/>
      <c r="J483" s="12"/>
      <c r="K483" s="14"/>
    </row>
    <row r="484" spans="1:11" x14ac:dyDescent="0.25">
      <c r="A484" s="13"/>
      <c r="B484" s="12"/>
      <c r="C484" s="12"/>
      <c r="D484" s="12"/>
      <c r="E484" s="12"/>
      <c r="F484" s="12"/>
      <c r="G484" s="12"/>
      <c r="H484" s="12"/>
      <c r="I484" s="12"/>
      <c r="J484" s="12"/>
      <c r="K484" s="14"/>
    </row>
    <row r="485" spans="1:11" x14ac:dyDescent="0.25">
      <c r="A485" s="13"/>
      <c r="B485" s="12"/>
      <c r="C485" s="12"/>
      <c r="D485" s="12"/>
      <c r="E485" s="12"/>
      <c r="F485" s="12"/>
      <c r="G485" s="12"/>
      <c r="H485" s="12"/>
      <c r="I485" s="12"/>
      <c r="J485" s="12"/>
      <c r="K485" s="14"/>
    </row>
    <row r="486" spans="1:11" x14ac:dyDescent="0.25">
      <c r="A486" s="13"/>
      <c r="B486" s="12"/>
      <c r="C486" s="12"/>
      <c r="D486" s="12"/>
      <c r="E486" s="12"/>
      <c r="F486" s="12"/>
      <c r="G486" s="12"/>
      <c r="H486" s="12"/>
      <c r="I486" s="12"/>
      <c r="J486" s="12"/>
      <c r="K486" s="14"/>
    </row>
    <row r="487" spans="1:11" x14ac:dyDescent="0.25">
      <c r="A487" s="13"/>
      <c r="B487" s="12"/>
      <c r="C487" s="12"/>
      <c r="D487" s="12"/>
      <c r="E487" s="12"/>
      <c r="F487" s="12"/>
      <c r="G487" s="12"/>
      <c r="H487" s="12"/>
      <c r="I487" s="12"/>
      <c r="J487" s="12"/>
      <c r="K487" s="14"/>
    </row>
    <row r="488" spans="1:11" x14ac:dyDescent="0.25">
      <c r="A488" s="13"/>
      <c r="B488" s="12"/>
      <c r="C488" s="12"/>
      <c r="D488" s="12"/>
      <c r="E488" s="12"/>
      <c r="F488" s="12"/>
      <c r="G488" s="12"/>
      <c r="H488" s="12"/>
      <c r="I488" s="12"/>
      <c r="J488" s="12"/>
      <c r="K488" s="14"/>
    </row>
    <row r="489" spans="1:11" x14ac:dyDescent="0.25">
      <c r="A489" s="13"/>
      <c r="B489" s="12"/>
      <c r="C489" s="12"/>
      <c r="D489" s="12"/>
      <c r="E489" s="12"/>
      <c r="F489" s="12"/>
      <c r="G489" s="12"/>
      <c r="H489" s="12"/>
      <c r="I489" s="12"/>
      <c r="J489" s="12"/>
      <c r="K489" s="14"/>
    </row>
    <row r="490" spans="1:11" x14ac:dyDescent="0.25">
      <c r="A490" s="13"/>
      <c r="B490" s="12"/>
      <c r="C490" s="12"/>
      <c r="D490" s="12"/>
      <c r="E490" s="12"/>
      <c r="F490" s="12"/>
      <c r="G490" s="12"/>
      <c r="H490" s="12"/>
      <c r="I490" s="12"/>
      <c r="J490" s="12"/>
      <c r="K490" s="14"/>
    </row>
    <row r="491" spans="1:11" x14ac:dyDescent="0.25">
      <c r="A491" s="13"/>
      <c r="B491" s="12"/>
      <c r="C491" s="12"/>
      <c r="D491" s="12"/>
      <c r="E491" s="12"/>
      <c r="F491" s="12"/>
      <c r="G491" s="12"/>
      <c r="H491" s="12"/>
      <c r="I491" s="12"/>
      <c r="J491" s="12"/>
      <c r="K491" s="14"/>
    </row>
    <row r="492" spans="1:11" x14ac:dyDescent="0.25">
      <c r="A492" s="13"/>
      <c r="B492" s="12"/>
      <c r="C492" s="12"/>
      <c r="D492" s="12"/>
      <c r="E492" s="12"/>
      <c r="F492" s="12"/>
      <c r="G492" s="12"/>
      <c r="H492" s="12"/>
      <c r="I492" s="12"/>
      <c r="J492" s="12"/>
      <c r="K492" s="14"/>
    </row>
    <row r="493" spans="1:11" x14ac:dyDescent="0.25">
      <c r="A493" s="13"/>
      <c r="B493" s="12"/>
      <c r="C493" s="12"/>
      <c r="D493" s="12"/>
      <c r="E493" s="12"/>
      <c r="F493" s="12"/>
      <c r="G493" s="12"/>
      <c r="H493" s="12"/>
      <c r="I493" s="12"/>
      <c r="J493" s="12"/>
      <c r="K493" s="14"/>
    </row>
    <row r="494" spans="1:11" x14ac:dyDescent="0.25">
      <c r="A494" s="13"/>
      <c r="B494" s="12"/>
      <c r="C494" s="12"/>
      <c r="D494" s="12"/>
      <c r="E494" s="12"/>
      <c r="F494" s="12"/>
      <c r="G494" s="12"/>
      <c r="H494" s="12"/>
      <c r="I494" s="12"/>
      <c r="J494" s="12"/>
      <c r="K494" s="14"/>
    </row>
    <row r="495" spans="1:11" x14ac:dyDescent="0.25">
      <c r="A495" s="13"/>
      <c r="B495" s="12"/>
      <c r="C495" s="12"/>
      <c r="D495" s="12"/>
      <c r="E495" s="12"/>
      <c r="F495" s="12"/>
      <c r="G495" s="12"/>
      <c r="H495" s="12"/>
      <c r="I495" s="12"/>
      <c r="J495" s="12"/>
      <c r="K495" s="14"/>
    </row>
    <row r="496" spans="1:11" x14ac:dyDescent="0.25">
      <c r="A496" s="13"/>
      <c r="B496" s="12"/>
      <c r="C496" s="12"/>
      <c r="D496" s="12"/>
      <c r="E496" s="12"/>
      <c r="F496" s="12"/>
      <c r="G496" s="12"/>
      <c r="H496" s="12"/>
      <c r="I496" s="12"/>
      <c r="J496" s="12"/>
      <c r="K496" s="14"/>
    </row>
    <row r="497" spans="1:11" x14ac:dyDescent="0.25">
      <c r="A497" s="13"/>
      <c r="B497" s="12"/>
      <c r="C497" s="12"/>
      <c r="D497" s="12"/>
      <c r="E497" s="12"/>
      <c r="F497" s="12"/>
      <c r="G497" s="12"/>
      <c r="H497" s="12"/>
      <c r="I497" s="12"/>
      <c r="J497" s="12"/>
      <c r="K497" s="14"/>
    </row>
    <row r="498" spans="1:11" x14ac:dyDescent="0.25">
      <c r="A498" s="13"/>
      <c r="B498" s="12"/>
      <c r="C498" s="12"/>
      <c r="D498" s="12"/>
      <c r="E498" s="12"/>
      <c r="F498" s="12"/>
      <c r="G498" s="12"/>
      <c r="H498" s="12"/>
      <c r="I498" s="12"/>
      <c r="J498" s="12"/>
      <c r="K498" s="14"/>
    </row>
    <row r="499" spans="1:11" x14ac:dyDescent="0.25">
      <c r="A499" s="13"/>
      <c r="B499" s="12"/>
      <c r="C499" s="12"/>
      <c r="D499" s="12"/>
      <c r="E499" s="12"/>
      <c r="F499" s="12"/>
      <c r="G499" s="12"/>
      <c r="H499" s="12"/>
      <c r="I499" s="12"/>
      <c r="J499" s="12"/>
      <c r="K499" s="14"/>
    </row>
    <row r="500" spans="1:11" x14ac:dyDescent="0.25">
      <c r="A500" s="13"/>
      <c r="B500" s="12"/>
      <c r="C500" s="12"/>
      <c r="D500" s="12"/>
      <c r="E500" s="12"/>
      <c r="F500" s="12"/>
      <c r="G500" s="12"/>
      <c r="H500" s="12"/>
      <c r="I500" s="12"/>
      <c r="J500" s="12"/>
      <c r="K500" s="14"/>
    </row>
    <row r="501" spans="1:11" x14ac:dyDescent="0.25">
      <c r="A501" s="13"/>
      <c r="B501" s="12"/>
      <c r="C501" s="12"/>
      <c r="D501" s="12"/>
      <c r="E501" s="12"/>
      <c r="F501" s="12"/>
      <c r="G501" s="12"/>
      <c r="H501" s="12"/>
      <c r="I501" s="12"/>
      <c r="J501" s="12"/>
      <c r="K501" s="14"/>
    </row>
    <row r="502" spans="1:11" x14ac:dyDescent="0.25">
      <c r="A502" s="13"/>
      <c r="B502" s="12"/>
      <c r="C502" s="12"/>
      <c r="D502" s="12"/>
      <c r="E502" s="12"/>
      <c r="F502" s="12"/>
      <c r="G502" s="12"/>
      <c r="H502" s="12"/>
      <c r="I502" s="12"/>
      <c r="J502" s="12"/>
      <c r="K502" s="14"/>
    </row>
    <row r="503" spans="1:11" x14ac:dyDescent="0.25">
      <c r="A503" s="13"/>
      <c r="B503" s="12"/>
      <c r="C503" s="12"/>
      <c r="D503" s="12"/>
      <c r="E503" s="12"/>
      <c r="F503" s="12"/>
      <c r="G503" s="12"/>
      <c r="H503" s="12"/>
      <c r="I503" s="12"/>
      <c r="J503" s="12"/>
      <c r="K503" s="14"/>
    </row>
    <row r="504" spans="1:11" x14ac:dyDescent="0.25">
      <c r="A504" s="13"/>
      <c r="B504" s="12"/>
      <c r="C504" s="12"/>
      <c r="D504" s="12"/>
      <c r="E504" s="12"/>
      <c r="F504" s="12"/>
      <c r="G504" s="12"/>
      <c r="H504" s="12"/>
      <c r="I504" s="12"/>
      <c r="J504" s="12"/>
      <c r="K504" s="14"/>
    </row>
    <row r="505" spans="1:11" x14ac:dyDescent="0.25">
      <c r="A505" s="13"/>
      <c r="B505" s="12"/>
      <c r="C505" s="12"/>
      <c r="D505" s="12"/>
      <c r="E505" s="12"/>
      <c r="F505" s="12"/>
      <c r="G505" s="12"/>
      <c r="H505" s="12"/>
      <c r="I505" s="12"/>
      <c r="J505" s="12"/>
      <c r="K505" s="14"/>
    </row>
    <row r="506" spans="1:11" x14ac:dyDescent="0.25">
      <c r="A506" s="13"/>
      <c r="B506" s="12"/>
      <c r="C506" s="12"/>
      <c r="D506" s="12"/>
      <c r="E506" s="12"/>
      <c r="F506" s="12"/>
      <c r="G506" s="12"/>
      <c r="H506" s="12"/>
      <c r="I506" s="12"/>
      <c r="J506" s="12"/>
      <c r="K506" s="14"/>
    </row>
    <row r="507" spans="1:11" x14ac:dyDescent="0.25">
      <c r="A507" s="13"/>
      <c r="B507" s="12"/>
      <c r="C507" s="12"/>
      <c r="D507" s="12"/>
      <c r="E507" s="12"/>
      <c r="F507" s="12"/>
      <c r="G507" s="12"/>
      <c r="H507" s="12"/>
      <c r="I507" s="12"/>
      <c r="J507" s="12"/>
      <c r="K507" s="14"/>
    </row>
    <row r="508" spans="1:11" x14ac:dyDescent="0.25">
      <c r="A508" s="13"/>
      <c r="B508" s="12"/>
      <c r="C508" s="12"/>
      <c r="D508" s="12"/>
      <c r="E508" s="12"/>
      <c r="F508" s="12"/>
      <c r="G508" s="12"/>
      <c r="H508" s="12"/>
      <c r="I508" s="12"/>
      <c r="J508" s="12"/>
      <c r="K508" s="14"/>
    </row>
    <row r="509" spans="1:11" x14ac:dyDescent="0.25">
      <c r="A509" s="13"/>
      <c r="B509" s="12"/>
      <c r="C509" s="12"/>
      <c r="D509" s="12"/>
      <c r="E509" s="12"/>
      <c r="F509" s="12"/>
      <c r="G509" s="12"/>
      <c r="H509" s="12"/>
      <c r="I509" s="12"/>
      <c r="J509" s="12"/>
      <c r="K509" s="14"/>
    </row>
    <row r="510" spans="1:11" x14ac:dyDescent="0.25">
      <c r="A510" s="13"/>
      <c r="B510" s="12"/>
      <c r="C510" s="12"/>
      <c r="D510" s="12"/>
      <c r="E510" s="12"/>
      <c r="F510" s="12"/>
      <c r="G510" s="12"/>
      <c r="H510" s="12"/>
      <c r="I510" s="12"/>
      <c r="J510" s="12"/>
      <c r="K510" s="14"/>
    </row>
    <row r="511" spans="1:11" x14ac:dyDescent="0.25">
      <c r="A511" s="13"/>
      <c r="B511" s="12"/>
      <c r="C511" s="12"/>
      <c r="D511" s="12"/>
      <c r="E511" s="12"/>
      <c r="F511" s="12"/>
      <c r="G511" s="12"/>
      <c r="H511" s="12"/>
      <c r="I511" s="12"/>
      <c r="J511" s="12"/>
      <c r="K511" s="14"/>
    </row>
    <row r="512" spans="1:11" x14ac:dyDescent="0.25">
      <c r="A512" s="13"/>
      <c r="B512" s="12"/>
      <c r="C512" s="12"/>
      <c r="D512" s="12"/>
      <c r="E512" s="12"/>
      <c r="F512" s="12"/>
      <c r="G512" s="12"/>
      <c r="H512" s="12"/>
      <c r="I512" s="12"/>
      <c r="J512" s="12"/>
      <c r="K512" s="14"/>
    </row>
    <row r="513" spans="1:11" x14ac:dyDescent="0.25">
      <c r="A513" s="13"/>
      <c r="B513" s="12"/>
      <c r="C513" s="12"/>
      <c r="D513" s="12"/>
      <c r="E513" s="12"/>
      <c r="F513" s="12"/>
      <c r="G513" s="12"/>
      <c r="H513" s="12"/>
      <c r="I513" s="12"/>
      <c r="J513" s="12"/>
      <c r="K513" s="14"/>
    </row>
    <row r="514" spans="1:11" x14ac:dyDescent="0.25">
      <c r="A514" s="13"/>
      <c r="B514" s="12"/>
      <c r="C514" s="12"/>
      <c r="D514" s="12"/>
      <c r="E514" s="12"/>
      <c r="F514" s="12"/>
      <c r="G514" s="12"/>
      <c r="H514" s="12"/>
      <c r="I514" s="12"/>
      <c r="J514" s="12"/>
      <c r="K514" s="14"/>
    </row>
    <row r="515" spans="1:11" x14ac:dyDescent="0.25">
      <c r="A515" s="13"/>
      <c r="B515" s="12"/>
      <c r="C515" s="12"/>
      <c r="D515" s="12"/>
      <c r="E515" s="12"/>
      <c r="F515" s="12"/>
      <c r="G515" s="12"/>
      <c r="H515" s="12"/>
      <c r="I515" s="12"/>
      <c r="J515" s="12"/>
      <c r="K515" s="14"/>
    </row>
    <row r="516" spans="1:11" x14ac:dyDescent="0.25">
      <c r="A516" s="13"/>
      <c r="B516" s="12"/>
      <c r="C516" s="12"/>
      <c r="D516" s="12"/>
      <c r="E516" s="12"/>
      <c r="F516" s="12"/>
      <c r="G516" s="12"/>
      <c r="H516" s="12"/>
      <c r="I516" s="12"/>
      <c r="J516" s="12"/>
      <c r="K516" s="14"/>
    </row>
    <row r="517" spans="1:11" x14ac:dyDescent="0.25">
      <c r="A517" s="13"/>
      <c r="B517" s="12"/>
      <c r="C517" s="12"/>
      <c r="D517" s="12"/>
      <c r="E517" s="12"/>
      <c r="F517" s="12"/>
      <c r="G517" s="12"/>
      <c r="H517" s="12"/>
      <c r="I517" s="12"/>
      <c r="J517" s="12"/>
      <c r="K517" s="14"/>
    </row>
    <row r="518" spans="1:11" x14ac:dyDescent="0.25">
      <c r="A518" s="13"/>
      <c r="B518" s="12"/>
      <c r="C518" s="12"/>
      <c r="D518" s="12"/>
      <c r="E518" s="12"/>
      <c r="F518" s="12"/>
      <c r="G518" s="12"/>
      <c r="H518" s="12"/>
      <c r="I518" s="12"/>
      <c r="J518" s="12"/>
      <c r="K518" s="14"/>
    </row>
    <row r="519" spans="1:11" x14ac:dyDescent="0.25">
      <c r="A519" s="13"/>
      <c r="B519" s="12"/>
      <c r="C519" s="12"/>
      <c r="D519" s="12"/>
      <c r="E519" s="12"/>
      <c r="F519" s="12"/>
      <c r="G519" s="12"/>
      <c r="H519" s="12"/>
      <c r="I519" s="12"/>
      <c r="J519" s="12"/>
      <c r="K519" s="14"/>
    </row>
    <row r="520" spans="1:11" x14ac:dyDescent="0.25">
      <c r="A520" s="13"/>
      <c r="B520" s="12"/>
      <c r="C520" s="12"/>
      <c r="D520" s="12"/>
      <c r="E520" s="12"/>
      <c r="F520" s="12"/>
      <c r="G520" s="12"/>
      <c r="H520" s="12"/>
      <c r="I520" s="12"/>
      <c r="J520" s="12"/>
      <c r="K520" s="14"/>
    </row>
    <row r="521" spans="1:11" x14ac:dyDescent="0.25">
      <c r="A521" s="13"/>
      <c r="B521" s="12"/>
      <c r="C521" s="12"/>
      <c r="D521" s="12"/>
      <c r="E521" s="12"/>
      <c r="F521" s="12"/>
      <c r="G521" s="12"/>
      <c r="H521" s="12"/>
      <c r="I521" s="12"/>
      <c r="J521" s="12"/>
      <c r="K521" s="14"/>
    </row>
    <row r="522" spans="1:11" x14ac:dyDescent="0.25">
      <c r="A522" s="13"/>
      <c r="B522" s="12"/>
      <c r="C522" s="12"/>
      <c r="D522" s="12"/>
      <c r="E522" s="12"/>
      <c r="F522" s="12"/>
      <c r="G522" s="12"/>
      <c r="H522" s="12"/>
      <c r="I522" s="12"/>
      <c r="J522" s="12"/>
      <c r="K522" s="14"/>
    </row>
    <row r="523" spans="1:11" x14ac:dyDescent="0.25">
      <c r="A523" s="13"/>
      <c r="B523" s="12"/>
      <c r="C523" s="12"/>
      <c r="D523" s="12"/>
      <c r="E523" s="12"/>
      <c r="F523" s="12"/>
      <c r="G523" s="12"/>
      <c r="H523" s="12"/>
      <c r="I523" s="12"/>
      <c r="J523" s="12"/>
      <c r="K523" s="14"/>
    </row>
    <row r="524" spans="1:11" x14ac:dyDescent="0.25">
      <c r="A524" s="13"/>
      <c r="B524" s="12"/>
      <c r="C524" s="12"/>
      <c r="D524" s="12"/>
      <c r="E524" s="12"/>
      <c r="F524" s="12"/>
      <c r="G524" s="12"/>
      <c r="H524" s="12"/>
      <c r="I524" s="12"/>
      <c r="J524" s="12"/>
      <c r="K524" s="14"/>
    </row>
    <row r="525" spans="1:11" x14ac:dyDescent="0.25">
      <c r="A525" s="13"/>
      <c r="B525" s="12"/>
      <c r="C525" s="12"/>
      <c r="D525" s="12"/>
      <c r="E525" s="12"/>
      <c r="F525" s="12"/>
      <c r="G525" s="12"/>
      <c r="H525" s="12"/>
      <c r="I525" s="12"/>
      <c r="J525" s="12"/>
      <c r="K525" s="14"/>
    </row>
    <row r="526" spans="1:11" x14ac:dyDescent="0.25">
      <c r="A526" s="13"/>
      <c r="B526" s="12"/>
      <c r="C526" s="12"/>
      <c r="D526" s="12"/>
      <c r="E526" s="12"/>
      <c r="F526" s="12"/>
      <c r="G526" s="12"/>
      <c r="H526" s="12"/>
      <c r="I526" s="12"/>
      <c r="J526" s="12"/>
      <c r="K526" s="14"/>
    </row>
    <row r="527" spans="1:11" x14ac:dyDescent="0.25">
      <c r="A527" s="13"/>
      <c r="B527" s="12"/>
      <c r="C527" s="12"/>
      <c r="D527" s="12"/>
      <c r="E527" s="12"/>
      <c r="F527" s="12"/>
      <c r="G527" s="12"/>
      <c r="H527" s="12"/>
      <c r="I527" s="12"/>
      <c r="J527" s="12"/>
      <c r="K527" s="14"/>
    </row>
    <row r="528" spans="1:11" x14ac:dyDescent="0.25">
      <c r="A528" s="13"/>
      <c r="B528" s="12"/>
      <c r="C528" s="12"/>
      <c r="D528" s="12"/>
      <c r="E528" s="12"/>
      <c r="F528" s="12"/>
      <c r="G528" s="12"/>
      <c r="H528" s="12"/>
      <c r="I528" s="12"/>
      <c r="J528" s="12"/>
      <c r="K528" s="14"/>
    </row>
    <row r="529" spans="1:11" x14ac:dyDescent="0.25">
      <c r="A529" s="13"/>
      <c r="B529" s="12"/>
      <c r="C529" s="12"/>
      <c r="D529" s="12"/>
      <c r="E529" s="12"/>
      <c r="F529" s="12"/>
      <c r="G529" s="12"/>
      <c r="H529" s="12"/>
      <c r="I529" s="12"/>
      <c r="J529" s="12"/>
      <c r="K529" s="14"/>
    </row>
    <row r="530" spans="1:11" x14ac:dyDescent="0.25">
      <c r="A530" s="13"/>
      <c r="B530" s="12"/>
      <c r="C530" s="12"/>
      <c r="D530" s="12"/>
      <c r="E530" s="12"/>
      <c r="F530" s="12"/>
      <c r="G530" s="12"/>
      <c r="H530" s="12"/>
      <c r="I530" s="12"/>
      <c r="J530" s="12"/>
      <c r="K530" s="14"/>
    </row>
    <row r="531" spans="1:11" x14ac:dyDescent="0.25">
      <c r="A531" s="13"/>
      <c r="B531" s="12"/>
      <c r="C531" s="12"/>
      <c r="D531" s="12"/>
      <c r="E531" s="12"/>
      <c r="F531" s="12"/>
      <c r="G531" s="12"/>
      <c r="H531" s="12"/>
      <c r="I531" s="12"/>
      <c r="J531" s="12"/>
      <c r="K531" s="14"/>
    </row>
    <row r="532" spans="1:11" x14ac:dyDescent="0.25">
      <c r="A532" s="13"/>
      <c r="B532" s="12"/>
      <c r="C532" s="12"/>
      <c r="D532" s="12"/>
      <c r="E532" s="12"/>
      <c r="F532" s="12"/>
      <c r="G532" s="12"/>
      <c r="H532" s="12"/>
      <c r="I532" s="12"/>
      <c r="J532" s="12"/>
      <c r="K532" s="14"/>
    </row>
    <row r="533" spans="1:11" x14ac:dyDescent="0.25">
      <c r="A533" s="13"/>
      <c r="B533" s="12"/>
      <c r="C533" s="12"/>
      <c r="D533" s="12"/>
      <c r="E533" s="12"/>
      <c r="F533" s="12"/>
      <c r="G533" s="12"/>
      <c r="H533" s="12"/>
      <c r="I533" s="12"/>
      <c r="J533" s="12"/>
      <c r="K533" s="14"/>
    </row>
    <row r="534" spans="1:11" x14ac:dyDescent="0.25">
      <c r="A534" s="13"/>
      <c r="B534" s="12"/>
      <c r="C534" s="12"/>
      <c r="D534" s="12"/>
      <c r="E534" s="12"/>
      <c r="F534" s="12"/>
      <c r="G534" s="12"/>
      <c r="H534" s="12"/>
      <c r="I534" s="12"/>
      <c r="J534" s="12"/>
      <c r="K534" s="14"/>
    </row>
    <row r="535" spans="1:11" x14ac:dyDescent="0.25">
      <c r="A535" s="13"/>
      <c r="B535" s="12"/>
      <c r="C535" s="12"/>
      <c r="D535" s="12"/>
      <c r="E535" s="12"/>
      <c r="F535" s="12"/>
      <c r="G535" s="12"/>
      <c r="H535" s="12"/>
      <c r="I535" s="12"/>
      <c r="J535" s="12"/>
      <c r="K535" s="14"/>
    </row>
    <row r="536" spans="1:11" x14ac:dyDescent="0.25">
      <c r="A536" s="13"/>
      <c r="B536" s="12"/>
      <c r="C536" s="12"/>
      <c r="D536" s="12"/>
      <c r="E536" s="12"/>
      <c r="F536" s="12"/>
      <c r="G536" s="12"/>
      <c r="H536" s="12"/>
      <c r="I536" s="12"/>
      <c r="J536" s="12"/>
      <c r="K536" s="14"/>
    </row>
    <row r="537" spans="1:11" x14ac:dyDescent="0.25">
      <c r="A537" s="13"/>
      <c r="B537" s="12"/>
      <c r="C537" s="12"/>
      <c r="D537" s="12"/>
      <c r="E537" s="12"/>
      <c r="F537" s="12"/>
      <c r="G537" s="12"/>
      <c r="H537" s="12"/>
      <c r="I537" s="12"/>
      <c r="J537" s="12"/>
      <c r="K537" s="14"/>
    </row>
    <row r="538" spans="1:11" x14ac:dyDescent="0.25">
      <c r="A538" s="13"/>
      <c r="B538" s="12"/>
      <c r="C538" s="12"/>
      <c r="D538" s="12"/>
      <c r="E538" s="12"/>
      <c r="F538" s="12"/>
      <c r="G538" s="12"/>
      <c r="H538" s="12"/>
      <c r="I538" s="12"/>
      <c r="J538" s="12"/>
      <c r="K538" s="14"/>
    </row>
    <row r="539" spans="1:11" x14ac:dyDescent="0.25">
      <c r="A539" s="13"/>
      <c r="B539" s="12"/>
      <c r="C539" s="12"/>
      <c r="D539" s="12"/>
      <c r="E539" s="12"/>
      <c r="F539" s="12"/>
      <c r="G539" s="12"/>
      <c r="H539" s="12"/>
      <c r="I539" s="12"/>
      <c r="J539" s="12"/>
      <c r="K539" s="14"/>
    </row>
    <row r="540" spans="1:11" x14ac:dyDescent="0.25">
      <c r="A540" s="13"/>
      <c r="B540" s="12"/>
      <c r="C540" s="12"/>
      <c r="D540" s="12"/>
      <c r="E540" s="12"/>
      <c r="F540" s="12"/>
      <c r="G540" s="12"/>
      <c r="H540" s="12"/>
      <c r="I540" s="12"/>
      <c r="J540" s="12"/>
      <c r="K540" s="14"/>
    </row>
    <row r="541" spans="1:11" x14ac:dyDescent="0.25">
      <c r="A541" s="13"/>
      <c r="B541" s="12"/>
      <c r="C541" s="12"/>
      <c r="D541" s="12"/>
      <c r="E541" s="12"/>
      <c r="F541" s="12"/>
      <c r="G541" s="12"/>
      <c r="H541" s="12"/>
      <c r="I541" s="12"/>
      <c r="J541" s="12"/>
      <c r="K541" s="14"/>
    </row>
    <row r="542" spans="1:11" x14ac:dyDescent="0.25">
      <c r="A542" s="13"/>
      <c r="B542" s="12"/>
      <c r="C542" s="12"/>
      <c r="D542" s="12"/>
      <c r="E542" s="12"/>
      <c r="F542" s="12"/>
      <c r="G542" s="12"/>
      <c r="H542" s="12"/>
      <c r="I542" s="12"/>
      <c r="J542" s="12"/>
      <c r="K542" s="14"/>
    </row>
    <row r="543" spans="1:11" x14ac:dyDescent="0.25">
      <c r="A543" s="13"/>
      <c r="B543" s="12"/>
      <c r="C543" s="12"/>
      <c r="D543" s="12"/>
      <c r="E543" s="12"/>
      <c r="F543" s="12"/>
      <c r="G543" s="12"/>
      <c r="H543" s="12"/>
      <c r="I543" s="12"/>
      <c r="J543" s="12"/>
      <c r="K543" s="14"/>
    </row>
    <row r="544" spans="1:11" x14ac:dyDescent="0.25">
      <c r="A544" s="13"/>
      <c r="B544" s="12"/>
      <c r="C544" s="12"/>
      <c r="D544" s="12"/>
      <c r="E544" s="12"/>
      <c r="F544" s="12"/>
      <c r="G544" s="12"/>
      <c r="H544" s="12"/>
      <c r="I544" s="12"/>
      <c r="J544" s="12"/>
      <c r="K544" s="14"/>
    </row>
    <row r="545" spans="2:11" x14ac:dyDescent="0.25">
      <c r="B545" s="12"/>
      <c r="C545" s="12"/>
      <c r="D545" s="12"/>
      <c r="E545" s="12"/>
      <c r="F545" s="12"/>
      <c r="G545" s="12"/>
      <c r="H545" s="12"/>
      <c r="I545" s="12"/>
      <c r="J545" s="12"/>
      <c r="K545" s="14"/>
    </row>
    <row r="546" spans="2:11" x14ac:dyDescent="0.25">
      <c r="B546" s="12"/>
      <c r="C546" s="12"/>
      <c r="D546" s="12"/>
      <c r="E546" s="12"/>
      <c r="F546" s="12"/>
      <c r="G546" s="12"/>
      <c r="H546" s="12"/>
      <c r="I546" s="12"/>
      <c r="J546" s="12"/>
      <c r="K546" s="14"/>
    </row>
    <row r="547" spans="2:11" x14ac:dyDescent="0.25">
      <c r="B547" s="12"/>
      <c r="C547" s="12"/>
      <c r="D547" s="12"/>
      <c r="E547" s="12"/>
      <c r="F547" s="12"/>
      <c r="G547" s="12"/>
      <c r="H547" s="12"/>
      <c r="I547" s="12"/>
      <c r="J547" s="12"/>
      <c r="K547" s="14"/>
    </row>
    <row r="548" spans="2:11" x14ac:dyDescent="0.25">
      <c r="B548" s="12"/>
      <c r="C548" s="12"/>
      <c r="D548" s="12"/>
      <c r="E548" s="12"/>
      <c r="F548" s="12"/>
      <c r="G548" s="12"/>
      <c r="H548" s="12"/>
      <c r="I548" s="12"/>
      <c r="J548" s="12"/>
      <c r="K548" s="14"/>
    </row>
    <row r="549" spans="2:11" x14ac:dyDescent="0.25">
      <c r="B549" s="12"/>
      <c r="C549" s="12"/>
      <c r="D549" s="12"/>
      <c r="E549" s="12"/>
      <c r="F549" s="12"/>
      <c r="G549" s="12"/>
      <c r="H549" s="12"/>
      <c r="I549" s="12"/>
      <c r="J549" s="12"/>
      <c r="K549" s="14"/>
    </row>
    <row r="550" spans="2:11" x14ac:dyDescent="0.25">
      <c r="B550" s="12"/>
      <c r="C550" s="12"/>
      <c r="D550" s="12"/>
      <c r="E550" s="12"/>
      <c r="F550" s="12"/>
      <c r="G550" s="12"/>
      <c r="H550" s="12"/>
      <c r="I550" s="12"/>
      <c r="J550" s="12"/>
      <c r="K550" s="14"/>
    </row>
  </sheetData>
  <mergeCells count="60">
    <mergeCell ref="L353:L354"/>
    <mergeCell ref="L340:L341"/>
    <mergeCell ref="L16:L17"/>
    <mergeCell ref="L268:L269"/>
    <mergeCell ref="L358:L359"/>
    <mergeCell ref="F366:F367"/>
    <mergeCell ref="G366:G367"/>
    <mergeCell ref="H366:H367"/>
    <mergeCell ref="I366:I367"/>
    <mergeCell ref="A360:A361"/>
    <mergeCell ref="B366:B367"/>
    <mergeCell ref="C366:C367"/>
    <mergeCell ref="D366:D367"/>
    <mergeCell ref="E366:E367"/>
    <mergeCell ref="F361:F362"/>
    <mergeCell ref="G361:G362"/>
    <mergeCell ref="H361:H362"/>
    <mergeCell ref="I361:I362"/>
    <mergeCell ref="A355:A356"/>
    <mergeCell ref="B361:B362"/>
    <mergeCell ref="C361:C362"/>
    <mergeCell ref="D361:D362"/>
    <mergeCell ref="E361:E362"/>
    <mergeCell ref="I276:I277"/>
    <mergeCell ref="F348:F349"/>
    <mergeCell ref="G348:G349"/>
    <mergeCell ref="H348:H349"/>
    <mergeCell ref="I348:I349"/>
    <mergeCell ref="F276:F277"/>
    <mergeCell ref="G276:G277"/>
    <mergeCell ref="H276:H277"/>
    <mergeCell ref="A342:A343"/>
    <mergeCell ref="B348:B349"/>
    <mergeCell ref="C348:C349"/>
    <mergeCell ref="D348:D349"/>
    <mergeCell ref="E348:E349"/>
    <mergeCell ref="A270:A271"/>
    <mergeCell ref="B276:B277"/>
    <mergeCell ref="C276:C277"/>
    <mergeCell ref="D276:D277"/>
    <mergeCell ref="E276:E277"/>
    <mergeCell ref="A276:A277"/>
    <mergeCell ref="F2:I5"/>
    <mergeCell ref="A8:K8"/>
    <mergeCell ref="A9:K9"/>
    <mergeCell ref="A10:K10"/>
    <mergeCell ref="B13:B14"/>
    <mergeCell ref="K13:K14"/>
    <mergeCell ref="C13:J13"/>
    <mergeCell ref="A13:A14"/>
    <mergeCell ref="A24:A25"/>
    <mergeCell ref="J24:J25"/>
    <mergeCell ref="B24:B25"/>
    <mergeCell ref="C24:C25"/>
    <mergeCell ref="D24:D25"/>
    <mergeCell ref="E24:E25"/>
    <mergeCell ref="F24:F25"/>
    <mergeCell ref="G24:G25"/>
    <mergeCell ref="H24:H25"/>
    <mergeCell ref="I24:I25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0"/>
  <sheetViews>
    <sheetView tabSelected="1" workbookViewId="0">
      <selection activeCell="F279" sqref="F279"/>
    </sheetView>
  </sheetViews>
  <sheetFormatPr defaultRowHeight="15" x14ac:dyDescent="0.25"/>
  <cols>
    <col min="1" max="1" width="4.85546875" style="7" customWidth="1"/>
    <col min="2" max="2" width="32.140625" customWidth="1"/>
    <col min="3" max="3" width="12.42578125" customWidth="1"/>
    <col min="4" max="4" width="13.28515625" customWidth="1"/>
    <col min="5" max="5" width="13.5703125" style="12" customWidth="1"/>
    <col min="6" max="6" width="13.28515625" style="12" customWidth="1"/>
    <col min="7" max="7" width="12.5703125" style="12" customWidth="1"/>
    <col min="8" max="8" width="12.85546875" style="12" customWidth="1"/>
    <col min="9" max="9" width="12.85546875" customWidth="1"/>
    <col min="10" max="10" width="13.5703125" customWidth="1"/>
    <col min="11" max="11" width="14" style="6" bestFit="1" customWidth="1"/>
    <col min="12" max="12" width="12.28515625" hidden="1" customWidth="1"/>
    <col min="13" max="13" width="10.5703125" hidden="1" customWidth="1"/>
    <col min="14" max="14" width="11.7109375" hidden="1" customWidth="1"/>
    <col min="15" max="16" width="9.140625" hidden="1" customWidth="1"/>
    <col min="17" max="17" width="13.28515625" hidden="1" customWidth="1"/>
  </cols>
  <sheetData>
    <row r="1" spans="1:17" s="12" customFormat="1" x14ac:dyDescent="0.25">
      <c r="A1" s="13"/>
      <c r="K1" s="14"/>
    </row>
    <row r="2" spans="1:17" s="12" customFormat="1" ht="16.5" customHeight="1" x14ac:dyDescent="0.25">
      <c r="A2" s="13"/>
      <c r="F2" s="81" t="s">
        <v>128</v>
      </c>
      <c r="G2" s="81"/>
      <c r="H2" s="81"/>
      <c r="I2" s="81"/>
      <c r="J2" s="70"/>
      <c r="K2" s="14"/>
    </row>
    <row r="3" spans="1:17" s="12" customFormat="1" ht="18.75" x14ac:dyDescent="0.25">
      <c r="A3" s="13"/>
      <c r="F3" s="81"/>
      <c r="G3" s="81"/>
      <c r="H3" s="81"/>
      <c r="I3" s="81"/>
      <c r="J3" s="70"/>
      <c r="K3" s="14"/>
    </row>
    <row r="4" spans="1:17" s="12" customFormat="1" ht="16.5" customHeight="1" x14ac:dyDescent="0.25">
      <c r="A4" s="13"/>
      <c r="F4" s="81"/>
      <c r="G4" s="81"/>
      <c r="H4" s="81"/>
      <c r="I4" s="81"/>
      <c r="J4" s="70"/>
      <c r="K4" s="14"/>
    </row>
    <row r="5" spans="1:17" s="12" customFormat="1" ht="29.25" customHeight="1" x14ac:dyDescent="0.25">
      <c r="A5" s="13"/>
      <c r="F5" s="81"/>
      <c r="G5" s="81"/>
      <c r="H5" s="81"/>
      <c r="I5" s="81"/>
      <c r="J5" s="70"/>
      <c r="K5" s="14"/>
    </row>
    <row r="6" spans="1:17" s="12" customFormat="1" ht="18.75" x14ac:dyDescent="0.25">
      <c r="A6" s="13"/>
      <c r="F6" s="22" t="s">
        <v>99</v>
      </c>
      <c r="G6" s="22"/>
      <c r="H6" s="22"/>
      <c r="I6" s="23"/>
      <c r="J6" s="23"/>
      <c r="K6" s="14"/>
    </row>
    <row r="7" spans="1:17" s="12" customFormat="1" ht="18.75" x14ac:dyDescent="0.25">
      <c r="A7" s="13"/>
      <c r="F7" s="24"/>
      <c r="G7" s="24"/>
      <c r="H7" s="24"/>
      <c r="I7" s="23"/>
      <c r="J7" s="23"/>
      <c r="K7" s="14"/>
    </row>
    <row r="8" spans="1:17" s="12" customFormat="1" ht="16.5" x14ac:dyDescent="0.25">
      <c r="A8" s="82" t="s">
        <v>97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35"/>
      <c r="M8" s="35"/>
      <c r="N8" s="35"/>
    </row>
    <row r="9" spans="1:17" s="12" customFormat="1" ht="16.5" x14ac:dyDescent="0.25">
      <c r="A9" s="82" t="s">
        <v>98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35"/>
      <c r="M9" s="35"/>
      <c r="N9" s="35"/>
    </row>
    <row r="10" spans="1:17" s="12" customFormat="1" ht="16.5" x14ac:dyDescent="0.25">
      <c r="A10" s="82" t="s">
        <v>129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35"/>
      <c r="M10" s="35"/>
      <c r="N10" s="35"/>
    </row>
    <row r="11" spans="1:17" s="12" customFormat="1" x14ac:dyDescent="0.25">
      <c r="A11" s="13"/>
      <c r="K11" s="14"/>
    </row>
    <row r="12" spans="1:17" s="12" customFormat="1" ht="38.25" customHeight="1" x14ac:dyDescent="0.25">
      <c r="A12" s="13"/>
      <c r="K12" s="14"/>
    </row>
    <row r="13" spans="1:17" s="12" customFormat="1" ht="15.75" x14ac:dyDescent="0.25">
      <c r="A13" s="87" t="s">
        <v>136</v>
      </c>
      <c r="B13" s="83" t="s">
        <v>0</v>
      </c>
      <c r="C13" s="84" t="s">
        <v>1</v>
      </c>
      <c r="D13" s="85"/>
      <c r="E13" s="85"/>
      <c r="F13" s="85"/>
      <c r="G13" s="85"/>
      <c r="H13" s="85"/>
      <c r="I13" s="85"/>
      <c r="J13" s="86"/>
      <c r="K13" s="75" t="s">
        <v>2</v>
      </c>
      <c r="L13" s="10">
        <f>L18+L270+L342+L346+L364</f>
        <v>2901.6028900000001</v>
      </c>
    </row>
    <row r="14" spans="1:17" s="12" customFormat="1" ht="15.75" x14ac:dyDescent="0.25">
      <c r="A14" s="87"/>
      <c r="B14" s="83"/>
      <c r="C14" s="41" t="s">
        <v>3</v>
      </c>
      <c r="D14" s="41" t="s">
        <v>4</v>
      </c>
      <c r="E14" s="41" t="s">
        <v>5</v>
      </c>
      <c r="F14" s="41" t="s">
        <v>6</v>
      </c>
      <c r="G14" s="41" t="s">
        <v>7</v>
      </c>
      <c r="H14" s="41" t="s">
        <v>8</v>
      </c>
      <c r="I14" s="41" t="s">
        <v>9</v>
      </c>
      <c r="J14" s="69" t="s">
        <v>130</v>
      </c>
      <c r="K14" s="76"/>
      <c r="L14" s="10">
        <f>L19+L271+L343+L365</f>
        <v>23095.36032</v>
      </c>
      <c r="M14" s="36">
        <f>D22-L14</f>
        <v>-1.5603200000005018</v>
      </c>
    </row>
    <row r="15" spans="1:17" s="12" customFormat="1" ht="15.75" x14ac:dyDescent="0.25">
      <c r="A15" s="64">
        <v>1</v>
      </c>
      <c r="B15" s="41">
        <v>2</v>
      </c>
      <c r="C15" s="41">
        <v>3</v>
      </c>
      <c r="D15" s="41">
        <v>4</v>
      </c>
      <c r="E15" s="41">
        <v>5</v>
      </c>
      <c r="F15" s="41">
        <v>6</v>
      </c>
      <c r="G15" s="41">
        <v>7</v>
      </c>
      <c r="H15" s="41">
        <v>8</v>
      </c>
      <c r="I15" s="41">
        <v>9</v>
      </c>
      <c r="J15" s="41"/>
      <c r="K15" s="41">
        <v>10</v>
      </c>
      <c r="L15" s="10">
        <f>L20+L272+L344+L348+L366</f>
        <v>0</v>
      </c>
    </row>
    <row r="16" spans="1:17" s="12" customFormat="1" ht="31.5" x14ac:dyDescent="0.25">
      <c r="A16" s="73">
        <v>1</v>
      </c>
      <c r="B16" s="66" t="s">
        <v>10</v>
      </c>
      <c r="C16" s="65">
        <f>SUM(C17:C19)</f>
        <v>101218.32920000001</v>
      </c>
      <c r="D16" s="65">
        <f>SUM(D17:D19)</f>
        <v>26271.499999999996</v>
      </c>
      <c r="E16" s="65">
        <f t="shared" ref="E16:I16" si="0">SUM(E17:E19)</f>
        <v>39673.30000000001</v>
      </c>
      <c r="F16" s="74">
        <f t="shared" si="0"/>
        <v>22251.4</v>
      </c>
      <c r="G16" s="65">
        <f t="shared" si="0"/>
        <v>5380.7999999999993</v>
      </c>
      <c r="H16" s="65">
        <f t="shared" si="0"/>
        <v>4408.0999999999995</v>
      </c>
      <c r="I16" s="65">
        <f t="shared" si="0"/>
        <v>3233.2291999999998</v>
      </c>
      <c r="J16" s="65">
        <v>0</v>
      </c>
      <c r="K16" s="66"/>
      <c r="L16" s="80">
        <f>L18+L19+L20</f>
        <v>12309.90379</v>
      </c>
      <c r="M16" s="36">
        <f>L16+L262+L328+L336+L353+L358</f>
        <v>15479.916859999998</v>
      </c>
      <c r="N16" s="36">
        <f>L328+L336+L340+L345+L358</f>
        <v>3947.2743799999998</v>
      </c>
      <c r="O16" s="36">
        <f>L16+N16</f>
        <v>16257.178169999999</v>
      </c>
      <c r="P16" s="12">
        <v>16255566.33</v>
      </c>
      <c r="Q16" s="36">
        <f>O16-P16/1000</f>
        <v>1.6118399999995745</v>
      </c>
    </row>
    <row r="17" spans="1:14" s="12" customFormat="1" ht="15.75" x14ac:dyDescent="0.25">
      <c r="A17" s="73">
        <v>2</v>
      </c>
      <c r="B17" s="66" t="s">
        <v>11</v>
      </c>
      <c r="C17" s="65">
        <f>SUM(D17:I17)</f>
        <v>17944.599999999999</v>
      </c>
      <c r="D17" s="65">
        <f t="shared" ref="D17:I19" si="1">D21+D354</f>
        <v>2901.6</v>
      </c>
      <c r="E17" s="65">
        <f t="shared" si="1"/>
        <v>0</v>
      </c>
      <c r="F17" s="74">
        <f t="shared" si="1"/>
        <v>15043</v>
      </c>
      <c r="G17" s="65">
        <f t="shared" si="1"/>
        <v>0</v>
      </c>
      <c r="H17" s="65">
        <f t="shared" si="1"/>
        <v>0</v>
      </c>
      <c r="I17" s="65">
        <f t="shared" si="1"/>
        <v>0</v>
      </c>
      <c r="J17" s="65">
        <v>0</v>
      </c>
      <c r="K17" s="66"/>
      <c r="L17" s="80"/>
    </row>
    <row r="18" spans="1:14" s="12" customFormat="1" ht="15.75" x14ac:dyDescent="0.25">
      <c r="A18" s="68">
        <v>3</v>
      </c>
      <c r="B18" s="66" t="s">
        <v>12</v>
      </c>
      <c r="C18" s="65">
        <f>SUM(D18:I18)</f>
        <v>81475.299200000009</v>
      </c>
      <c r="D18" s="65">
        <f t="shared" si="1"/>
        <v>23369.899999999998</v>
      </c>
      <c r="E18" s="65">
        <f t="shared" si="1"/>
        <v>39673.30000000001</v>
      </c>
      <c r="F18" s="74">
        <f t="shared" si="1"/>
        <v>7208.4000000000005</v>
      </c>
      <c r="G18" s="65">
        <f t="shared" si="1"/>
        <v>5380.7999999999993</v>
      </c>
      <c r="H18" s="65">
        <f t="shared" si="1"/>
        <v>4408.0999999999995</v>
      </c>
      <c r="I18" s="65">
        <f t="shared" si="1"/>
        <v>1434.7991999999999</v>
      </c>
      <c r="J18" s="65">
        <v>0</v>
      </c>
      <c r="K18" s="66"/>
      <c r="L18" s="10">
        <f>L24+L30+L36+L42+L48+L54+L60+L66+L80+L86+L92+L98+L104+L110+L116+L122+L128+L134+L140+L146+L152+L158+L164+L170+L176+L182+L188+L194+L200+L206+L212+L219+L224+L230+L236+L242+L248</f>
        <v>2506.0234599999999</v>
      </c>
    </row>
    <row r="19" spans="1:14" s="12" customFormat="1" ht="15.75" x14ac:dyDescent="0.25">
      <c r="A19" s="67">
        <v>4</v>
      </c>
      <c r="B19" s="66" t="s">
        <v>13</v>
      </c>
      <c r="C19" s="65">
        <f>SUM(D19:I19)</f>
        <v>1798.4299999999998</v>
      </c>
      <c r="D19" s="65">
        <f t="shared" si="1"/>
        <v>0</v>
      </c>
      <c r="E19" s="65">
        <f t="shared" si="1"/>
        <v>0</v>
      </c>
      <c r="F19" s="74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1798.4299999999998</v>
      </c>
      <c r="J19" s="65">
        <v>0</v>
      </c>
      <c r="K19" s="66"/>
      <c r="L19" s="10">
        <f>SUM(L25,L31,L37,L43,L49,L55,L61,L67,L81,L87,L93,L99,L105,L111,L117,L123,L129,L135,L141,L147,L153,L159,L165,L171,L177,L183,L189,L195,L201,L207,L213,L219,L225,L231,L237,L243,L249,L255,L260,L266)</f>
        <v>9803.88033</v>
      </c>
    </row>
    <row r="20" spans="1:14" s="12" customFormat="1" ht="15.75" x14ac:dyDescent="0.25">
      <c r="A20" s="73">
        <v>5</v>
      </c>
      <c r="B20" s="15" t="s">
        <v>14</v>
      </c>
      <c r="C20" s="11">
        <f>SUM(C21:C23)</f>
        <v>98291.839999999997</v>
      </c>
      <c r="D20" s="11">
        <f t="shared" ref="D20:I20" si="2">SUM(D21:D23)</f>
        <v>25995.399999999998</v>
      </c>
      <c r="E20" s="11">
        <f t="shared" si="2"/>
        <v>39116.30000000001</v>
      </c>
      <c r="F20" s="11">
        <f t="shared" si="2"/>
        <v>21730.6</v>
      </c>
      <c r="G20" s="11">
        <f t="shared" si="2"/>
        <v>4874.8999999999996</v>
      </c>
      <c r="H20" s="11">
        <f t="shared" si="2"/>
        <v>3884.7</v>
      </c>
      <c r="I20" s="11">
        <f t="shared" si="2"/>
        <v>2689.9399999999996</v>
      </c>
      <c r="J20" s="11">
        <v>0</v>
      </c>
      <c r="K20" s="15"/>
      <c r="L20" s="10">
        <f>L26+L32+L38+L44+L50+L56+L62+L68+L82+L88+L94+L100+L106+L112+L118+L124+L130+L136+L142+L148+L154+L160+L166+L172+L178+L184+L190+L196+L202+L208+L214+L221+L226+L232+L238+L244</f>
        <v>0</v>
      </c>
    </row>
    <row r="21" spans="1:14" s="12" customFormat="1" ht="15.75" x14ac:dyDescent="0.25">
      <c r="A21" s="73">
        <v>6</v>
      </c>
      <c r="B21" s="73" t="s">
        <v>11</v>
      </c>
      <c r="C21" s="10">
        <f>SUM(D21:I21)</f>
        <v>17944.599999999999</v>
      </c>
      <c r="D21" s="10">
        <f>D26+D278+D350+D354+D372</f>
        <v>2901.6</v>
      </c>
      <c r="E21" s="10">
        <f>E26+E278+E350+E354+E372</f>
        <v>0</v>
      </c>
      <c r="F21" s="10">
        <f>F26+F278+F350+F354+F372</f>
        <v>15043</v>
      </c>
      <c r="G21" s="10">
        <f>G26+G278+G350+G354+G372</f>
        <v>0</v>
      </c>
      <c r="H21" s="10">
        <v>0</v>
      </c>
      <c r="I21" s="10">
        <f>I26+I278+I350+I354+I372</f>
        <v>0</v>
      </c>
      <c r="J21" s="10">
        <v>0</v>
      </c>
      <c r="K21" s="73"/>
      <c r="L21" s="44">
        <f>SUM(L24:L26)</f>
        <v>0</v>
      </c>
    </row>
    <row r="22" spans="1:14" s="12" customFormat="1" ht="15.75" x14ac:dyDescent="0.25">
      <c r="A22" s="73">
        <v>7</v>
      </c>
      <c r="B22" s="73" t="s">
        <v>12</v>
      </c>
      <c r="C22" s="10">
        <f>SUM(D22:I22)</f>
        <v>78548.81</v>
      </c>
      <c r="D22" s="10">
        <f t="shared" ref="D22:J22" si="3">D27+D279+D351+D373</f>
        <v>23093.8</v>
      </c>
      <c r="E22" s="10">
        <f t="shared" si="3"/>
        <v>39116.30000000001</v>
      </c>
      <c r="F22" s="10">
        <f t="shared" si="3"/>
        <v>6687.6</v>
      </c>
      <c r="G22" s="10">
        <f t="shared" si="3"/>
        <v>4874.8999999999996</v>
      </c>
      <c r="H22" s="10">
        <f t="shared" si="3"/>
        <v>3884.7</v>
      </c>
      <c r="I22" s="10">
        <f t="shared" si="3"/>
        <v>891.51</v>
      </c>
      <c r="J22" s="10">
        <f t="shared" si="3"/>
        <v>0</v>
      </c>
      <c r="K22" s="73"/>
    </row>
    <row r="23" spans="1:14" s="12" customFormat="1" ht="15.75" x14ac:dyDescent="0.25">
      <c r="A23" s="73">
        <v>8</v>
      </c>
      <c r="B23" s="73" t="s">
        <v>13</v>
      </c>
      <c r="C23" s="10">
        <f>SUM(D23:I23)</f>
        <v>1798.4299999999998</v>
      </c>
      <c r="D23" s="10">
        <f t="shared" ref="D23:I23" si="4">D28+D280+D352+D356+D374</f>
        <v>0</v>
      </c>
      <c r="E23" s="10">
        <f t="shared" si="4"/>
        <v>0</v>
      </c>
      <c r="F23" s="10">
        <f t="shared" si="4"/>
        <v>0</v>
      </c>
      <c r="G23" s="10">
        <f t="shared" si="4"/>
        <v>0</v>
      </c>
      <c r="H23" s="10">
        <f t="shared" si="4"/>
        <v>0</v>
      </c>
      <c r="I23" s="10">
        <f t="shared" si="4"/>
        <v>1798.4299999999998</v>
      </c>
      <c r="J23" s="10">
        <v>0</v>
      </c>
      <c r="K23" s="73"/>
    </row>
    <row r="24" spans="1:14" s="12" customFormat="1" ht="15.75" x14ac:dyDescent="0.25">
      <c r="A24" s="75">
        <v>9</v>
      </c>
      <c r="B24" s="79" t="s">
        <v>19</v>
      </c>
      <c r="C24" s="80">
        <f>SUM(C26:C28)</f>
        <v>32341</v>
      </c>
      <c r="D24" s="80">
        <f>D26+D27+D28</f>
        <v>12308.26</v>
      </c>
      <c r="E24" s="80">
        <f>E26+E27+E28</f>
        <v>5231.8</v>
      </c>
      <c r="F24" s="80">
        <f t="shared" ref="F24:I24" si="5">F26+F27+F28</f>
        <v>4147</v>
      </c>
      <c r="G24" s="80">
        <f t="shared" si="5"/>
        <v>4632</v>
      </c>
      <c r="H24" s="80">
        <f t="shared" si="5"/>
        <v>3632</v>
      </c>
      <c r="I24" s="80">
        <f t="shared" si="5"/>
        <v>2389.9399999999996</v>
      </c>
      <c r="J24" s="77">
        <v>0</v>
      </c>
      <c r="K24" s="71" t="s">
        <v>15</v>
      </c>
      <c r="L24" s="50"/>
    </row>
    <row r="25" spans="1:14" s="12" customFormat="1" ht="15.75" x14ac:dyDescent="0.25">
      <c r="A25" s="76"/>
      <c r="B25" s="79"/>
      <c r="C25" s="80"/>
      <c r="D25" s="80"/>
      <c r="E25" s="80"/>
      <c r="F25" s="80"/>
      <c r="G25" s="80"/>
      <c r="H25" s="80"/>
      <c r="I25" s="80"/>
      <c r="J25" s="78"/>
      <c r="K25" s="71" t="s">
        <v>16</v>
      </c>
      <c r="L25" s="50"/>
    </row>
    <row r="26" spans="1:14" s="12" customFormat="1" ht="15.75" x14ac:dyDescent="0.25">
      <c r="A26" s="73">
        <v>10</v>
      </c>
      <c r="B26" s="73" t="s">
        <v>11</v>
      </c>
      <c r="C26" s="10">
        <f t="shared" ref="C26:C57" si="6">SUM(D26:I26)</f>
        <v>2506</v>
      </c>
      <c r="D26" s="10">
        <f>D32+D38+D44+D50+D56+D62+D68+D74+D88+D94+D100+D106+D112+D118+D124+D130+D136+D142+D148+D154+D160+D166+D172+D178+D184+D190+D196+D202+D208+D214+D220+D227+D232+D238+D244+D250+D256+D267+D262</f>
        <v>2506</v>
      </c>
      <c r="E26" s="10">
        <f t="shared" ref="E26:I28" si="7">E32+E38+E44+E50+E56+E62+E68+E74+E88+E94+E100+E106+E112+E118+E124+E130+E136+E142+E148+E154+E160+E166+E172+E178+E184+E190+E196+E202+E208+E214+E220+E227+E232+E238+E244+E250+E256</f>
        <v>0</v>
      </c>
      <c r="F26" s="10">
        <f t="shared" si="7"/>
        <v>0</v>
      </c>
      <c r="G26" s="10">
        <f t="shared" si="7"/>
        <v>0</v>
      </c>
      <c r="H26" s="10">
        <v>0</v>
      </c>
      <c r="I26" s="10">
        <f t="shared" si="7"/>
        <v>0</v>
      </c>
      <c r="J26" s="10">
        <v>0</v>
      </c>
      <c r="K26" s="73"/>
      <c r="L26" s="36"/>
    </row>
    <row r="27" spans="1:14" s="12" customFormat="1" ht="15.75" x14ac:dyDescent="0.25">
      <c r="A27" s="73">
        <v>11</v>
      </c>
      <c r="B27" s="73" t="s">
        <v>12</v>
      </c>
      <c r="C27" s="10">
        <f t="shared" si="6"/>
        <v>28036.57</v>
      </c>
      <c r="D27" s="10">
        <f>SUM(D33,D39,D45,D51,D57,D63,D69,D75,D89,D95,D101,D107,D113,D119,D125,D131,D137,D143,D149,D155,D161,D167,D173,D179,D185,D191,D197,D203,D209,D215,D221,D227,D233,D239,D245,D251,D257,D263,D268,D274)</f>
        <v>9802.26</v>
      </c>
      <c r="E27" s="10">
        <f>SUM(E33,E39,E45,E51,E57,E63,E69,E75,E89,E95,E101,E107,E113,E119,E125,E131,E137,E143,E149,E155,E161,E167,E173,E179,E185,E191,E197,E203,E209,E215,E221,E227,E233,E239,E245,E251,E257,E263,E268,E274)</f>
        <v>5231.8</v>
      </c>
      <c r="F27" s="10">
        <f t="shared" ref="F27:J27" si="8">SUM(F33,F39,F45,F51,F57,F63,F69,F75,F89,F95,F101,F107,F113,F119,F125,F131,F137,F143,F149,F155,F161,F167,F173,F179,F185,F191,F197,F203,F209,F215,F221,F227,F233,F239,F245,F251,F257,F263,F268,F274)</f>
        <v>4147</v>
      </c>
      <c r="G27" s="10">
        <f t="shared" si="8"/>
        <v>4632</v>
      </c>
      <c r="H27" s="10">
        <f t="shared" si="8"/>
        <v>3632</v>
      </c>
      <c r="I27" s="10">
        <f t="shared" si="8"/>
        <v>591.51</v>
      </c>
      <c r="J27" s="10">
        <f t="shared" si="8"/>
        <v>0</v>
      </c>
      <c r="K27" s="73"/>
      <c r="L27" s="65">
        <f>SUM(L30:L32)</f>
        <v>2256.875</v>
      </c>
    </row>
    <row r="28" spans="1:14" s="12" customFormat="1" ht="15.75" x14ac:dyDescent="0.25">
      <c r="A28" s="73">
        <v>12</v>
      </c>
      <c r="B28" s="73" t="s">
        <v>13</v>
      </c>
      <c r="C28" s="10">
        <f t="shared" si="6"/>
        <v>1798.4299999999998</v>
      </c>
      <c r="D28" s="10">
        <f>SUM(D34,D40,D46,D52,D58,D64,D70,D76,D90,D96,D102,D108,D114,D120,D126,D132,D138,D144,D150,D156,D162,D168,D174,D180,D186,D192,D198,D204,D210,D216,D222,D228,D234,D240,D246,D252,D258,D264,D269)</f>
        <v>0</v>
      </c>
      <c r="E28" s="10">
        <f>E34+E40+E46+E52+E58+E64+E70+E76+E90+E96+E102+E108+E114+E120+E126+E132+E138+E144+E150+E156+E162+E168+E174+E180+E186+E192+E198+E204+E210+E216+E222+E229+E234+E240+E246+E252</f>
        <v>0</v>
      </c>
      <c r="F28" s="10">
        <f t="shared" si="7"/>
        <v>0</v>
      </c>
      <c r="G28" s="10">
        <f t="shared" si="7"/>
        <v>0</v>
      </c>
      <c r="H28" s="10">
        <f t="shared" si="7"/>
        <v>0</v>
      </c>
      <c r="I28" s="10">
        <f t="shared" si="7"/>
        <v>1798.4299999999998</v>
      </c>
      <c r="J28" s="10">
        <v>0</v>
      </c>
      <c r="K28" s="73"/>
    </row>
    <row r="29" spans="1:14" s="12" customFormat="1" ht="15.75" x14ac:dyDescent="0.25">
      <c r="A29" s="73"/>
      <c r="B29" s="1" t="s">
        <v>23</v>
      </c>
      <c r="C29" s="65">
        <f t="shared" si="6"/>
        <v>711.4</v>
      </c>
      <c r="D29" s="65">
        <f t="shared" ref="D29:I29" si="9">SUM(D31:D34)</f>
        <v>0</v>
      </c>
      <c r="E29" s="59">
        <f>SUM(E32:E34)</f>
        <v>711.4</v>
      </c>
      <c r="F29" s="59">
        <f t="shared" ref="F29:G29" si="10">SUM(F32:F34)</f>
        <v>0</v>
      </c>
      <c r="G29" s="59">
        <f t="shared" si="10"/>
        <v>0</v>
      </c>
      <c r="H29" s="65">
        <f t="shared" si="9"/>
        <v>0</v>
      </c>
      <c r="I29" s="65">
        <f t="shared" si="9"/>
        <v>0</v>
      </c>
      <c r="J29" s="65">
        <v>0</v>
      </c>
      <c r="K29" s="73"/>
      <c r="N29" s="36"/>
    </row>
    <row r="30" spans="1:14" s="12" customFormat="1" ht="47.25" x14ac:dyDescent="0.25">
      <c r="A30" s="73"/>
      <c r="B30" s="2" t="s">
        <v>24</v>
      </c>
      <c r="C30" s="65">
        <f t="shared" si="6"/>
        <v>61275.32</v>
      </c>
      <c r="D30" s="65">
        <f>SUM(E30:J30)</f>
        <v>30637.659999999996</v>
      </c>
      <c r="E30" s="65">
        <f>SUM(F30:K30)</f>
        <v>15318.83</v>
      </c>
      <c r="F30" s="74">
        <f>SUM(G22:L22)</f>
        <v>9651.1099999999988</v>
      </c>
      <c r="G30" s="65">
        <f>SUM(H22:M22)</f>
        <v>4776.21</v>
      </c>
      <c r="H30" s="65">
        <f>SUM(I22:N22)</f>
        <v>891.51</v>
      </c>
      <c r="I30" s="65">
        <f>SUM(J22:O22)</f>
        <v>0</v>
      </c>
      <c r="J30" s="65">
        <f>SUM(K22:P22)</f>
        <v>0</v>
      </c>
      <c r="K30" s="73"/>
    </row>
    <row r="31" spans="1:14" s="12" customFormat="1" ht="15.75" x14ac:dyDescent="0.25">
      <c r="A31" s="73"/>
      <c r="B31" s="3" t="s">
        <v>25</v>
      </c>
      <c r="C31" s="65">
        <f t="shared" si="6"/>
        <v>0</v>
      </c>
      <c r="D31" s="10"/>
      <c r="E31" s="10"/>
      <c r="F31" s="10"/>
      <c r="G31" s="10"/>
      <c r="H31" s="10"/>
      <c r="I31" s="10"/>
      <c r="J31" s="10"/>
      <c r="K31" s="73"/>
      <c r="L31" s="12">
        <v>2256.875</v>
      </c>
    </row>
    <row r="32" spans="1:14" s="12" customFormat="1" ht="15.75" x14ac:dyDescent="0.25">
      <c r="A32" s="73"/>
      <c r="B32" s="73" t="s">
        <v>11</v>
      </c>
      <c r="C32" s="65">
        <f t="shared" si="6"/>
        <v>0</v>
      </c>
      <c r="D32" s="10">
        <v>0</v>
      </c>
      <c r="E32" s="10"/>
      <c r="F32" s="10">
        <v>0</v>
      </c>
      <c r="G32" s="10">
        <v>0</v>
      </c>
      <c r="H32" s="10">
        <v>0</v>
      </c>
      <c r="I32" s="10">
        <v>0</v>
      </c>
      <c r="J32" s="10"/>
      <c r="K32" s="73"/>
    </row>
    <row r="33" spans="1:21" s="12" customFormat="1" ht="15.75" x14ac:dyDescent="0.25">
      <c r="A33" s="73"/>
      <c r="B33" s="73" t="s">
        <v>12</v>
      </c>
      <c r="C33" s="65">
        <f t="shared" si="6"/>
        <v>711.4</v>
      </c>
      <c r="D33" s="10">
        <v>0</v>
      </c>
      <c r="E33" s="10">
        <v>711.4</v>
      </c>
      <c r="F33" s="10">
        <v>0</v>
      </c>
      <c r="G33" s="10">
        <v>0</v>
      </c>
      <c r="H33" s="10">
        <v>0</v>
      </c>
      <c r="I33" s="10">
        <v>0</v>
      </c>
      <c r="J33" s="10"/>
      <c r="K33" s="73"/>
      <c r="L33" s="65">
        <f>SUM(L36:L38)</f>
        <v>0</v>
      </c>
      <c r="T33" s="12">
        <v>2295.3000000000002</v>
      </c>
      <c r="U33" s="12">
        <v>2209.6</v>
      </c>
    </row>
    <row r="34" spans="1:21" s="12" customFormat="1" ht="15.75" x14ac:dyDescent="0.25">
      <c r="A34" s="73"/>
      <c r="B34" s="73" t="s">
        <v>13</v>
      </c>
      <c r="C34" s="65">
        <f t="shared" si="6"/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/>
      <c r="K34" s="73"/>
      <c r="T34" s="12">
        <f>$T$33/$U$33*U34</f>
        <v>996.81837436640137</v>
      </c>
      <c r="U34" s="12">
        <v>959.6</v>
      </c>
    </row>
    <row r="35" spans="1:21" s="12" customFormat="1" ht="15.75" x14ac:dyDescent="0.25">
      <c r="A35" s="73"/>
      <c r="B35" s="5" t="s">
        <v>26</v>
      </c>
      <c r="C35" s="65">
        <f t="shared" si="6"/>
        <v>2256.9</v>
      </c>
      <c r="D35" s="65">
        <f>SUM(D38:D40)</f>
        <v>2256.9</v>
      </c>
      <c r="E35" s="65">
        <v>0</v>
      </c>
      <c r="F35" s="74">
        <f t="shared" ref="F35:J35" si="11">SUM(F37:F40)</f>
        <v>0</v>
      </c>
      <c r="G35" s="65">
        <f t="shared" si="11"/>
        <v>0</v>
      </c>
      <c r="H35" s="65">
        <f t="shared" si="11"/>
        <v>0</v>
      </c>
      <c r="I35" s="65">
        <f t="shared" si="11"/>
        <v>0</v>
      </c>
      <c r="J35" s="65">
        <f t="shared" si="11"/>
        <v>0</v>
      </c>
      <c r="K35" s="73"/>
      <c r="T35" s="12">
        <f t="shared" ref="T35:T36" si="12">$T$33/$U$33*U35</f>
        <v>587.12145184648818</v>
      </c>
      <c r="U35" s="12">
        <v>565.20000000000005</v>
      </c>
    </row>
    <row r="36" spans="1:21" s="12" customFormat="1" ht="47.25" x14ac:dyDescent="0.25">
      <c r="A36" s="73"/>
      <c r="B36" s="2" t="s">
        <v>24</v>
      </c>
      <c r="C36" s="65">
        <f t="shared" si="6"/>
        <v>0</v>
      </c>
      <c r="D36" s="10"/>
      <c r="E36" s="10"/>
      <c r="F36" s="10"/>
      <c r="G36" s="10"/>
      <c r="H36" s="10"/>
      <c r="I36" s="10"/>
      <c r="J36" s="10"/>
      <c r="K36" s="73"/>
      <c r="T36" s="12">
        <f t="shared" si="12"/>
        <v>711.36017378711085</v>
      </c>
      <c r="U36" s="12">
        <v>684.8</v>
      </c>
    </row>
    <row r="37" spans="1:21" s="12" customFormat="1" ht="15.75" x14ac:dyDescent="0.25">
      <c r="A37" s="73"/>
      <c r="B37" s="3" t="s">
        <v>27</v>
      </c>
      <c r="C37" s="65">
        <f t="shared" si="6"/>
        <v>0</v>
      </c>
      <c r="D37" s="65">
        <f>SUM(E37:J37)</f>
        <v>0</v>
      </c>
      <c r="E37" s="65">
        <f>SUM(F37:K37)</f>
        <v>0</v>
      </c>
      <c r="F37" s="74">
        <f>SUM(G29:L29)</f>
        <v>0</v>
      </c>
      <c r="G37" s="65">
        <f>SUM(H29:M29)</f>
        <v>0</v>
      </c>
      <c r="H37" s="65">
        <f>SUM(I29:N29)</f>
        <v>0</v>
      </c>
      <c r="I37" s="65">
        <f>SUM(J29:O29)</f>
        <v>0</v>
      </c>
      <c r="J37" s="65">
        <f>SUM(K29:P29)</f>
        <v>0</v>
      </c>
      <c r="K37" s="73"/>
    </row>
    <row r="38" spans="1:21" s="12" customFormat="1" ht="15.75" x14ac:dyDescent="0.25">
      <c r="A38" s="73"/>
      <c r="B38" s="73" t="s">
        <v>11</v>
      </c>
      <c r="C38" s="65">
        <f t="shared" si="6"/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/>
      <c r="K38" s="73"/>
    </row>
    <row r="39" spans="1:21" s="12" customFormat="1" ht="15.75" x14ac:dyDescent="0.25">
      <c r="A39" s="73"/>
      <c r="B39" s="73" t="s">
        <v>12</v>
      </c>
      <c r="C39" s="65">
        <f t="shared" si="6"/>
        <v>2256.9</v>
      </c>
      <c r="D39" s="10">
        <v>2256.9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/>
      <c r="K39" s="73"/>
      <c r="L39" s="65">
        <f>SUM(L43:L44)</f>
        <v>819.75199999999995</v>
      </c>
    </row>
    <row r="40" spans="1:21" s="12" customFormat="1" ht="15.75" x14ac:dyDescent="0.25">
      <c r="A40" s="73"/>
      <c r="B40" s="73" t="s">
        <v>13</v>
      </c>
      <c r="C40" s="65">
        <f t="shared" si="6"/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/>
      <c r="K40" s="73"/>
    </row>
    <row r="41" spans="1:21" s="12" customFormat="1" ht="15.75" x14ac:dyDescent="0.25">
      <c r="A41" s="73"/>
      <c r="B41" s="1" t="s">
        <v>28</v>
      </c>
      <c r="C41" s="65">
        <f t="shared" si="6"/>
        <v>0</v>
      </c>
      <c r="D41" s="65">
        <v>0</v>
      </c>
      <c r="E41" s="65">
        <f>SUM(E44:E46)</f>
        <v>0</v>
      </c>
      <c r="F41" s="74">
        <f t="shared" ref="F41:J41" si="13">SUM(F43:F46)</f>
        <v>0</v>
      </c>
      <c r="G41" s="65">
        <f t="shared" si="13"/>
        <v>0</v>
      </c>
      <c r="H41" s="65">
        <f t="shared" si="13"/>
        <v>0</v>
      </c>
      <c r="I41" s="65">
        <f t="shared" si="13"/>
        <v>0</v>
      </c>
      <c r="J41" s="65">
        <f t="shared" si="13"/>
        <v>0</v>
      </c>
      <c r="K41" s="73"/>
    </row>
    <row r="42" spans="1:21" s="12" customFormat="1" ht="47.25" x14ac:dyDescent="0.25">
      <c r="A42" s="73"/>
      <c r="B42" s="2" t="s">
        <v>24</v>
      </c>
      <c r="C42" s="65">
        <f t="shared" si="6"/>
        <v>0</v>
      </c>
      <c r="D42" s="10"/>
      <c r="E42" s="10"/>
      <c r="F42" s="10"/>
      <c r="G42" s="10"/>
      <c r="H42" s="10"/>
      <c r="I42" s="10"/>
      <c r="J42" s="10"/>
      <c r="K42" s="73"/>
    </row>
    <row r="43" spans="1:21" s="12" customFormat="1" ht="15.75" x14ac:dyDescent="0.25">
      <c r="A43" s="73"/>
      <c r="B43" s="3" t="s">
        <v>29</v>
      </c>
      <c r="C43" s="65">
        <f t="shared" si="6"/>
        <v>0</v>
      </c>
      <c r="D43" s="10"/>
      <c r="E43" s="10"/>
      <c r="F43" s="10"/>
      <c r="G43" s="10"/>
      <c r="H43" s="10"/>
      <c r="I43" s="10"/>
      <c r="J43" s="10"/>
      <c r="K43" s="73"/>
      <c r="L43" s="12">
        <v>819.75199999999995</v>
      </c>
    </row>
    <row r="44" spans="1:21" s="12" customFormat="1" ht="15.75" x14ac:dyDescent="0.25">
      <c r="A44" s="73"/>
      <c r="B44" s="73" t="s">
        <v>11</v>
      </c>
      <c r="C44" s="65">
        <f t="shared" si="6"/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/>
      <c r="K44" s="73"/>
    </row>
    <row r="45" spans="1:21" s="12" customFormat="1" ht="15.75" x14ac:dyDescent="0.25">
      <c r="A45" s="73"/>
      <c r="B45" s="73" t="s">
        <v>12</v>
      </c>
      <c r="C45" s="65">
        <f t="shared" si="6"/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/>
      <c r="K45" s="73"/>
    </row>
    <row r="46" spans="1:21" s="12" customFormat="1" ht="15.75" x14ac:dyDescent="0.25">
      <c r="A46" s="73"/>
      <c r="B46" s="73" t="s">
        <v>13</v>
      </c>
      <c r="C46" s="65">
        <f t="shared" si="6"/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/>
      <c r="K46" s="73"/>
    </row>
    <row r="47" spans="1:21" s="12" customFormat="1" ht="15.75" x14ac:dyDescent="0.25">
      <c r="A47" s="73"/>
      <c r="B47" s="1" t="s">
        <v>30</v>
      </c>
      <c r="C47" s="65">
        <f t="shared" si="6"/>
        <v>819.7</v>
      </c>
      <c r="D47" s="65">
        <f>SUM(D51:D52)</f>
        <v>819.7</v>
      </c>
      <c r="E47" s="65">
        <v>0</v>
      </c>
      <c r="F47" s="74">
        <f t="shared" ref="F47:I47" si="14">SUM(F49:F52)</f>
        <v>0</v>
      </c>
      <c r="G47" s="65">
        <f t="shared" si="14"/>
        <v>0</v>
      </c>
      <c r="H47" s="65">
        <f t="shared" si="14"/>
        <v>0</v>
      </c>
      <c r="I47" s="65">
        <f t="shared" si="14"/>
        <v>0</v>
      </c>
      <c r="J47" s="65"/>
      <c r="K47" s="73"/>
    </row>
    <row r="48" spans="1:21" s="12" customFormat="1" ht="47.25" x14ac:dyDescent="0.25">
      <c r="A48" s="73"/>
      <c r="B48" s="2" t="s">
        <v>24</v>
      </c>
      <c r="C48" s="65">
        <f t="shared" si="6"/>
        <v>0</v>
      </c>
      <c r="D48" s="10"/>
      <c r="E48" s="10"/>
      <c r="F48" s="10"/>
      <c r="G48" s="10"/>
      <c r="H48" s="10"/>
      <c r="I48" s="10"/>
      <c r="J48" s="10"/>
      <c r="K48" s="73"/>
    </row>
    <row r="49" spans="1:12" s="12" customFormat="1" ht="15.75" x14ac:dyDescent="0.25">
      <c r="A49" s="73"/>
      <c r="B49" s="4" t="s">
        <v>31</v>
      </c>
      <c r="C49" s="65">
        <f t="shared" si="6"/>
        <v>0</v>
      </c>
      <c r="D49" s="10"/>
      <c r="E49" s="10"/>
      <c r="F49" s="10"/>
      <c r="G49" s="10"/>
      <c r="H49" s="10"/>
      <c r="I49" s="10"/>
      <c r="J49" s="10"/>
      <c r="K49" s="73"/>
    </row>
    <row r="50" spans="1:12" s="12" customFormat="1" ht="15.75" x14ac:dyDescent="0.25">
      <c r="A50" s="73"/>
      <c r="B50" s="73" t="s">
        <v>11</v>
      </c>
      <c r="C50" s="65">
        <f t="shared" si="6"/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/>
      <c r="K50" s="73"/>
    </row>
    <row r="51" spans="1:12" s="12" customFormat="1" ht="15.75" x14ac:dyDescent="0.25">
      <c r="A51" s="73"/>
      <c r="B51" s="73" t="s">
        <v>12</v>
      </c>
      <c r="C51" s="65">
        <f t="shared" si="6"/>
        <v>819.7</v>
      </c>
      <c r="D51" s="10">
        <v>819.7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/>
      <c r="K51" s="73"/>
      <c r="L51" s="65">
        <f>SUM(L55:L56)</f>
        <v>802.63</v>
      </c>
    </row>
    <row r="52" spans="1:12" s="12" customFormat="1" ht="15.75" x14ac:dyDescent="0.25">
      <c r="A52" s="73"/>
      <c r="B52" s="73" t="s">
        <v>13</v>
      </c>
      <c r="C52" s="65">
        <f t="shared" si="6"/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/>
      <c r="K52" s="73"/>
    </row>
    <row r="53" spans="1:12" s="12" customFormat="1" ht="15.75" x14ac:dyDescent="0.25">
      <c r="A53" s="73"/>
      <c r="B53" s="1" t="s">
        <v>32</v>
      </c>
      <c r="C53" s="65">
        <f t="shared" si="6"/>
        <v>0</v>
      </c>
      <c r="D53" s="65">
        <v>0</v>
      </c>
      <c r="E53" s="65">
        <v>0</v>
      </c>
      <c r="F53" s="74">
        <f t="shared" ref="F53:I53" si="15">SUM(F55:F58)</f>
        <v>0</v>
      </c>
      <c r="G53" s="65">
        <f t="shared" si="15"/>
        <v>0</v>
      </c>
      <c r="H53" s="65">
        <f t="shared" si="15"/>
        <v>0</v>
      </c>
      <c r="I53" s="65">
        <f t="shared" si="15"/>
        <v>0</v>
      </c>
      <c r="J53" s="65"/>
      <c r="K53" s="73"/>
    </row>
    <row r="54" spans="1:12" s="12" customFormat="1" ht="47.25" x14ac:dyDescent="0.25">
      <c r="A54" s="73"/>
      <c r="B54" s="2" t="s">
        <v>24</v>
      </c>
      <c r="C54" s="65">
        <f t="shared" si="6"/>
        <v>0</v>
      </c>
      <c r="D54" s="10"/>
      <c r="E54" s="10"/>
      <c r="F54" s="10"/>
      <c r="G54" s="10"/>
      <c r="H54" s="10"/>
      <c r="I54" s="10"/>
      <c r="J54" s="10"/>
      <c r="K54" s="73"/>
    </row>
    <row r="55" spans="1:12" s="12" customFormat="1" ht="31.5" x14ac:dyDescent="0.25">
      <c r="A55" s="73"/>
      <c r="B55" s="2" t="s">
        <v>33</v>
      </c>
      <c r="C55" s="65">
        <f t="shared" si="6"/>
        <v>0</v>
      </c>
      <c r="D55" s="10"/>
      <c r="E55" s="10"/>
      <c r="F55" s="10"/>
      <c r="G55" s="10"/>
      <c r="H55" s="10"/>
      <c r="I55" s="10"/>
      <c r="J55" s="10"/>
      <c r="K55" s="73"/>
      <c r="L55" s="12">
        <v>802.63</v>
      </c>
    </row>
    <row r="56" spans="1:12" s="12" customFormat="1" ht="15.75" x14ac:dyDescent="0.25">
      <c r="A56" s="73"/>
      <c r="B56" s="73" t="s">
        <v>11</v>
      </c>
      <c r="C56" s="65">
        <f t="shared" si="6"/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/>
      <c r="K56" s="73"/>
    </row>
    <row r="57" spans="1:12" s="12" customFormat="1" ht="15.75" x14ac:dyDescent="0.25">
      <c r="A57" s="73"/>
      <c r="B57" s="73" t="s">
        <v>12</v>
      </c>
      <c r="C57" s="65">
        <f t="shared" si="6"/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/>
      <c r="K57" s="73"/>
      <c r="L57" s="45">
        <f>SUM(L60:L62)</f>
        <v>0</v>
      </c>
    </row>
    <row r="58" spans="1:12" s="12" customFormat="1" ht="15.75" x14ac:dyDescent="0.25">
      <c r="A58" s="73"/>
      <c r="B58" s="73" t="s">
        <v>13</v>
      </c>
      <c r="C58" s="65">
        <f t="shared" ref="C58:C89" si="16">SUM(D58:I58)</f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/>
      <c r="K58" s="73"/>
    </row>
    <row r="59" spans="1:12" s="12" customFormat="1" ht="15.75" x14ac:dyDescent="0.25">
      <c r="A59" s="73"/>
      <c r="B59" s="1" t="s">
        <v>34</v>
      </c>
      <c r="C59" s="65">
        <f t="shared" si="16"/>
        <v>802.6</v>
      </c>
      <c r="D59" s="65">
        <f>SUM(D63:D64)</f>
        <v>802.6</v>
      </c>
      <c r="E59" s="65">
        <f t="shared" ref="E59:I59" si="17">SUM(E63:E64)</f>
        <v>0</v>
      </c>
      <c r="F59" s="74">
        <f t="shared" si="17"/>
        <v>0</v>
      </c>
      <c r="G59" s="65">
        <f t="shared" si="17"/>
        <v>0</v>
      </c>
      <c r="H59" s="65">
        <f t="shared" si="17"/>
        <v>0</v>
      </c>
      <c r="I59" s="65">
        <f t="shared" si="17"/>
        <v>0</v>
      </c>
      <c r="J59" s="65"/>
      <c r="K59" s="73"/>
    </row>
    <row r="60" spans="1:12" s="12" customFormat="1" ht="47.25" x14ac:dyDescent="0.25">
      <c r="A60" s="73"/>
      <c r="B60" s="2" t="s">
        <v>24</v>
      </c>
      <c r="C60" s="65">
        <f t="shared" si="16"/>
        <v>0</v>
      </c>
      <c r="D60" s="10"/>
      <c r="E60" s="10"/>
      <c r="F60" s="10"/>
      <c r="G60" s="10"/>
      <c r="H60" s="10"/>
      <c r="I60" s="10"/>
      <c r="J60" s="10"/>
      <c r="K60" s="73"/>
      <c r="L60" s="50"/>
    </row>
    <row r="61" spans="1:12" s="12" customFormat="1" ht="31.5" x14ac:dyDescent="0.25">
      <c r="A61" s="73"/>
      <c r="B61" s="2" t="s">
        <v>124</v>
      </c>
      <c r="C61" s="65">
        <f t="shared" si="16"/>
        <v>0</v>
      </c>
      <c r="D61" s="10"/>
      <c r="E61" s="10"/>
      <c r="F61" s="10"/>
      <c r="G61" s="10"/>
      <c r="H61" s="10"/>
      <c r="I61" s="10"/>
      <c r="J61" s="10"/>
      <c r="K61" s="73"/>
      <c r="L61" s="50"/>
    </row>
    <row r="62" spans="1:12" s="12" customFormat="1" ht="15.75" x14ac:dyDescent="0.25">
      <c r="A62" s="73"/>
      <c r="B62" s="73" t="s">
        <v>11</v>
      </c>
      <c r="C62" s="65">
        <f t="shared" si="16"/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/>
      <c r="K62" s="73"/>
    </row>
    <row r="63" spans="1:12" s="12" customFormat="1" ht="15.75" x14ac:dyDescent="0.25">
      <c r="A63" s="73"/>
      <c r="B63" s="73" t="s">
        <v>12</v>
      </c>
      <c r="C63" s="65">
        <f t="shared" si="16"/>
        <v>802.6</v>
      </c>
      <c r="D63" s="10">
        <v>802.6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/>
      <c r="K63" s="73"/>
      <c r="L63" s="65">
        <f t="shared" ref="L63" si="18">SUM(L65:L68)</f>
        <v>7145.2150999999994</v>
      </c>
    </row>
    <row r="64" spans="1:12" s="12" customFormat="1" ht="15.75" x14ac:dyDescent="0.25">
      <c r="A64" s="73"/>
      <c r="B64" s="73" t="s">
        <v>13</v>
      </c>
      <c r="C64" s="65">
        <f t="shared" si="16"/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/>
      <c r="K64" s="73"/>
    </row>
    <row r="65" spans="1:12" s="12" customFormat="1" ht="15.75" x14ac:dyDescent="0.25">
      <c r="A65" s="73"/>
      <c r="B65" s="1" t="s">
        <v>35</v>
      </c>
      <c r="C65" s="65">
        <f t="shared" si="16"/>
        <v>587.1</v>
      </c>
      <c r="D65" s="65">
        <v>0</v>
      </c>
      <c r="E65" s="65">
        <f>SUM(E68:E70)</f>
        <v>587.1</v>
      </c>
      <c r="F65" s="74">
        <f t="shared" ref="F65:I65" si="19">SUM(F67:F70)</f>
        <v>0</v>
      </c>
      <c r="G65" s="65">
        <f t="shared" si="19"/>
        <v>0</v>
      </c>
      <c r="H65" s="65">
        <f t="shared" si="19"/>
        <v>0</v>
      </c>
      <c r="I65" s="65">
        <f t="shared" si="19"/>
        <v>0</v>
      </c>
      <c r="J65" s="65"/>
      <c r="K65" s="73"/>
    </row>
    <row r="66" spans="1:12" s="12" customFormat="1" ht="47.25" x14ac:dyDescent="0.25">
      <c r="A66" s="73"/>
      <c r="B66" s="2" t="s">
        <v>24</v>
      </c>
      <c r="C66" s="65">
        <f t="shared" si="16"/>
        <v>0</v>
      </c>
      <c r="D66" s="10"/>
      <c r="E66" s="10"/>
      <c r="F66" s="10"/>
      <c r="G66" s="10"/>
      <c r="H66" s="10"/>
      <c r="I66" s="10"/>
      <c r="J66" s="10"/>
      <c r="K66" s="73"/>
      <c r="L66" s="10">
        <f>L70+L74</f>
        <v>2506.0234599999999</v>
      </c>
    </row>
    <row r="67" spans="1:12" s="12" customFormat="1" ht="15.75" x14ac:dyDescent="0.25">
      <c r="A67" s="73"/>
      <c r="B67" s="2" t="s">
        <v>36</v>
      </c>
      <c r="C67" s="65">
        <f t="shared" si="16"/>
        <v>0</v>
      </c>
      <c r="D67" s="10"/>
      <c r="E67" s="10"/>
      <c r="F67" s="10"/>
      <c r="G67" s="10"/>
      <c r="H67" s="10"/>
      <c r="I67" s="10"/>
      <c r="J67" s="10"/>
      <c r="K67" s="73"/>
      <c r="L67" s="10">
        <f t="shared" ref="L67:L68" si="20">L71+L75</f>
        <v>4639.19164</v>
      </c>
    </row>
    <row r="68" spans="1:12" s="12" customFormat="1" ht="15.75" x14ac:dyDescent="0.25">
      <c r="A68" s="73"/>
      <c r="B68" s="73" t="s">
        <v>11</v>
      </c>
      <c r="C68" s="65">
        <f t="shared" si="16"/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/>
      <c r="K68" s="73"/>
      <c r="L68" s="10">
        <f t="shared" si="20"/>
        <v>0</v>
      </c>
    </row>
    <row r="69" spans="1:12" s="12" customFormat="1" ht="15.75" x14ac:dyDescent="0.25">
      <c r="A69" s="73"/>
      <c r="B69" s="73" t="s">
        <v>12</v>
      </c>
      <c r="C69" s="65">
        <f t="shared" si="16"/>
        <v>587.1</v>
      </c>
      <c r="D69" s="10">
        <v>0</v>
      </c>
      <c r="E69" s="10">
        <v>587.1</v>
      </c>
      <c r="F69" s="10">
        <v>0</v>
      </c>
      <c r="G69" s="10">
        <v>0</v>
      </c>
      <c r="H69" s="10">
        <v>0</v>
      </c>
      <c r="I69" s="10">
        <v>0</v>
      </c>
      <c r="J69" s="10"/>
      <c r="K69" s="73"/>
    </row>
    <row r="70" spans="1:12" s="12" customFormat="1" ht="15.75" x14ac:dyDescent="0.25">
      <c r="A70" s="73"/>
      <c r="B70" s="73" t="s">
        <v>13</v>
      </c>
      <c r="C70" s="65">
        <f t="shared" si="16"/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/>
      <c r="K70" s="73"/>
      <c r="L70" s="12">
        <v>2506.0234599999999</v>
      </c>
    </row>
    <row r="71" spans="1:12" s="12" customFormat="1" ht="15.75" x14ac:dyDescent="0.25">
      <c r="A71" s="73"/>
      <c r="B71" s="1" t="s">
        <v>37</v>
      </c>
      <c r="C71" s="65">
        <f t="shared" si="16"/>
        <v>7143.66</v>
      </c>
      <c r="D71" s="65">
        <f t="shared" ref="D71:I71" si="21">SUM(D73:D76)</f>
        <v>7143.66</v>
      </c>
      <c r="E71" s="65">
        <v>0</v>
      </c>
      <c r="F71" s="74">
        <f t="shared" si="21"/>
        <v>0</v>
      </c>
      <c r="G71" s="65">
        <f t="shared" si="21"/>
        <v>0</v>
      </c>
      <c r="H71" s="65">
        <f t="shared" si="21"/>
        <v>0</v>
      </c>
      <c r="I71" s="65">
        <f t="shared" si="21"/>
        <v>0</v>
      </c>
      <c r="J71" s="65"/>
      <c r="K71" s="73"/>
      <c r="L71" s="9">
        <f>344.23022+29.47938</f>
        <v>373.70959999999997</v>
      </c>
    </row>
    <row r="72" spans="1:12" s="12" customFormat="1" ht="47.25" x14ac:dyDescent="0.25">
      <c r="A72" s="73"/>
      <c r="B72" s="2" t="s">
        <v>24</v>
      </c>
      <c r="C72" s="65">
        <f t="shared" si="16"/>
        <v>0</v>
      </c>
      <c r="D72" s="10"/>
      <c r="E72" s="10"/>
      <c r="F72" s="10"/>
      <c r="G72" s="10"/>
      <c r="H72" s="10"/>
      <c r="I72" s="10"/>
      <c r="J72" s="10"/>
      <c r="K72" s="73"/>
      <c r="L72" s="9"/>
    </row>
    <row r="73" spans="1:12" s="12" customFormat="1" ht="31.5" x14ac:dyDescent="0.25">
      <c r="A73" s="73"/>
      <c r="B73" s="2" t="s">
        <v>38</v>
      </c>
      <c r="C73" s="65">
        <f t="shared" si="16"/>
        <v>0</v>
      </c>
      <c r="D73" s="10"/>
      <c r="E73" s="10"/>
      <c r="F73" s="10"/>
      <c r="G73" s="10"/>
      <c r="H73" s="10"/>
      <c r="I73" s="10"/>
      <c r="J73" s="10"/>
      <c r="K73" s="73"/>
    </row>
    <row r="74" spans="1:12" s="12" customFormat="1" ht="15.75" x14ac:dyDescent="0.25">
      <c r="A74" s="73"/>
      <c r="B74" s="73" t="s">
        <v>11</v>
      </c>
      <c r="C74" s="65">
        <f t="shared" si="16"/>
        <v>2506</v>
      </c>
      <c r="D74" s="10">
        <f>D78+D82</f>
        <v>2506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/>
      <c r="K74" s="73"/>
    </row>
    <row r="75" spans="1:12" s="12" customFormat="1" ht="15.75" x14ac:dyDescent="0.25">
      <c r="A75" s="73"/>
      <c r="B75" s="73" t="s">
        <v>12</v>
      </c>
      <c r="C75" s="65">
        <f t="shared" si="16"/>
        <v>4637.66</v>
      </c>
      <c r="D75" s="10">
        <f t="shared" ref="D75:D76" si="22">D79+D83</f>
        <v>4637.66</v>
      </c>
      <c r="E75" s="10"/>
      <c r="F75" s="10"/>
      <c r="G75" s="10"/>
      <c r="H75" s="10"/>
      <c r="I75" s="10"/>
      <c r="J75" s="10"/>
      <c r="K75" s="73"/>
      <c r="L75" s="12">
        <f>99.996+99.969+99.59+39.738+91.171+2492.62304+1342.395</f>
        <v>4265.4820399999999</v>
      </c>
    </row>
    <row r="76" spans="1:12" s="12" customFormat="1" ht="15.75" x14ac:dyDescent="0.25">
      <c r="A76" s="73"/>
      <c r="B76" s="73" t="s">
        <v>13</v>
      </c>
      <c r="C76" s="65">
        <f t="shared" si="16"/>
        <v>0</v>
      </c>
      <c r="D76" s="10">
        <f t="shared" si="22"/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/>
      <c r="K76" s="73"/>
    </row>
    <row r="77" spans="1:12" s="12" customFormat="1" ht="47.25" x14ac:dyDescent="0.25">
      <c r="A77" s="73"/>
      <c r="B77" s="2" t="s">
        <v>100</v>
      </c>
      <c r="C77" s="65">
        <f t="shared" si="16"/>
        <v>0</v>
      </c>
      <c r="D77" s="10"/>
      <c r="E77" s="10"/>
      <c r="F77" s="10"/>
      <c r="G77" s="10"/>
      <c r="H77" s="10"/>
      <c r="I77" s="10"/>
      <c r="J77" s="10"/>
      <c r="K77" s="73"/>
    </row>
    <row r="78" spans="1:12" s="12" customFormat="1" ht="15.75" x14ac:dyDescent="0.25">
      <c r="A78" s="73"/>
      <c r="B78" s="73" t="s">
        <v>11</v>
      </c>
      <c r="C78" s="65">
        <f t="shared" si="16"/>
        <v>2506</v>
      </c>
      <c r="D78" s="10">
        <v>2506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/>
      <c r="K78" s="73"/>
    </row>
    <row r="79" spans="1:12" s="12" customFormat="1" ht="15.75" x14ac:dyDescent="0.25">
      <c r="A79" s="73"/>
      <c r="B79" s="73" t="s">
        <v>12</v>
      </c>
      <c r="C79" s="65">
        <f t="shared" si="16"/>
        <v>373.7</v>
      </c>
      <c r="D79" s="10">
        <v>373.7</v>
      </c>
      <c r="E79" s="10"/>
      <c r="F79" s="10"/>
      <c r="G79" s="10"/>
      <c r="H79" s="10"/>
      <c r="I79" s="10"/>
      <c r="J79" s="10"/>
      <c r="K79" s="73"/>
    </row>
    <row r="80" spans="1:12" s="12" customFormat="1" ht="15.75" x14ac:dyDescent="0.25">
      <c r="A80" s="73"/>
      <c r="B80" s="73" t="s">
        <v>13</v>
      </c>
      <c r="C80" s="65">
        <f t="shared" si="16"/>
        <v>0</v>
      </c>
      <c r="D80" s="10"/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/>
      <c r="K80" s="73"/>
    </row>
    <row r="81" spans="1:12" s="12" customFormat="1" ht="47.25" x14ac:dyDescent="0.25">
      <c r="A81" s="73"/>
      <c r="B81" s="2" t="s">
        <v>101</v>
      </c>
      <c r="C81" s="65">
        <f t="shared" si="16"/>
        <v>0</v>
      </c>
      <c r="D81" s="10"/>
      <c r="E81" s="10"/>
      <c r="F81" s="10"/>
      <c r="G81" s="10"/>
      <c r="H81" s="10"/>
      <c r="I81" s="10"/>
      <c r="J81" s="10"/>
      <c r="K81" s="73"/>
    </row>
    <row r="82" spans="1:12" s="12" customFormat="1" ht="15.75" x14ac:dyDescent="0.25">
      <c r="A82" s="73"/>
      <c r="B82" s="73" t="s">
        <v>11</v>
      </c>
      <c r="C82" s="65">
        <f t="shared" si="16"/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/>
      <c r="K82" s="73"/>
    </row>
    <row r="83" spans="1:12" s="12" customFormat="1" ht="15.75" x14ac:dyDescent="0.25">
      <c r="A83" s="73"/>
      <c r="B83" s="73" t="s">
        <v>12</v>
      </c>
      <c r="C83" s="65">
        <f t="shared" si="16"/>
        <v>4263.96</v>
      </c>
      <c r="D83" s="10">
        <f>4265.5-1.54</f>
        <v>4263.96</v>
      </c>
      <c r="E83" s="10"/>
      <c r="F83" s="10"/>
      <c r="G83" s="10"/>
      <c r="H83" s="10"/>
      <c r="I83" s="10"/>
      <c r="J83" s="10"/>
      <c r="K83" s="73"/>
      <c r="L83" s="36"/>
    </row>
    <row r="84" spans="1:12" s="12" customFormat="1" ht="15.75" x14ac:dyDescent="0.25">
      <c r="A84" s="73"/>
      <c r="B84" s="73" t="s">
        <v>13</v>
      </c>
      <c r="C84" s="65">
        <f t="shared" si="16"/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/>
      <c r="K84" s="73"/>
    </row>
    <row r="85" spans="1:12" s="12" customFormat="1" ht="15.75" x14ac:dyDescent="0.25">
      <c r="A85" s="73"/>
      <c r="B85" s="1" t="s">
        <v>39</v>
      </c>
      <c r="C85" s="65">
        <f t="shared" si="16"/>
        <v>0</v>
      </c>
      <c r="D85" s="65">
        <f t="shared" ref="D85:I85" si="23">SUM(D87:D90)</f>
        <v>0</v>
      </c>
      <c r="E85" s="65">
        <f t="shared" si="23"/>
        <v>0</v>
      </c>
      <c r="F85" s="74">
        <f t="shared" si="23"/>
        <v>0</v>
      </c>
      <c r="G85" s="65">
        <f t="shared" si="23"/>
        <v>0</v>
      </c>
      <c r="H85" s="65">
        <f t="shared" si="23"/>
        <v>0</v>
      </c>
      <c r="I85" s="65">
        <f t="shared" si="23"/>
        <v>0</v>
      </c>
      <c r="J85" s="65"/>
      <c r="K85" s="73"/>
    </row>
    <row r="86" spans="1:12" s="12" customFormat="1" ht="47.25" x14ac:dyDescent="0.25">
      <c r="A86" s="73"/>
      <c r="B86" s="2" t="s">
        <v>24</v>
      </c>
      <c r="C86" s="65">
        <f t="shared" si="16"/>
        <v>0</v>
      </c>
      <c r="D86" s="10"/>
      <c r="E86" s="10"/>
      <c r="F86" s="10"/>
      <c r="G86" s="10"/>
      <c r="H86" s="10"/>
      <c r="I86" s="10"/>
      <c r="J86" s="10"/>
      <c r="K86" s="73"/>
      <c r="L86" s="50"/>
    </row>
    <row r="87" spans="1:12" s="12" customFormat="1" ht="15.75" x14ac:dyDescent="0.25">
      <c r="A87" s="73"/>
      <c r="B87" s="2" t="s">
        <v>40</v>
      </c>
      <c r="C87" s="65">
        <f t="shared" si="16"/>
        <v>0</v>
      </c>
      <c r="D87" s="10"/>
      <c r="E87" s="10"/>
      <c r="F87" s="10"/>
      <c r="G87" s="10"/>
      <c r="H87" s="10"/>
      <c r="I87" s="10"/>
      <c r="J87" s="10"/>
      <c r="K87" s="73"/>
      <c r="L87" s="50"/>
    </row>
    <row r="88" spans="1:12" s="12" customFormat="1" ht="15.75" x14ac:dyDescent="0.25">
      <c r="A88" s="73"/>
      <c r="B88" s="73" t="s">
        <v>11</v>
      </c>
      <c r="C88" s="65">
        <f t="shared" si="16"/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/>
      <c r="K88" s="73"/>
    </row>
    <row r="89" spans="1:12" s="12" customFormat="1" ht="15.75" x14ac:dyDescent="0.25">
      <c r="A89" s="73"/>
      <c r="B89" s="73" t="s">
        <v>12</v>
      </c>
      <c r="C89" s="65">
        <f t="shared" si="16"/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/>
      <c r="K89" s="73"/>
      <c r="L89" s="65">
        <f t="shared" ref="L89" si="24">SUM(L91:L94)</f>
        <v>1155.528</v>
      </c>
    </row>
    <row r="90" spans="1:12" s="12" customFormat="1" ht="15.75" x14ac:dyDescent="0.25">
      <c r="A90" s="73"/>
      <c r="B90" s="73" t="s">
        <v>13</v>
      </c>
      <c r="C90" s="65">
        <f t="shared" ref="C90:C91" si="25">SUM(D90:I90)</f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/>
      <c r="K90" s="73"/>
    </row>
    <row r="91" spans="1:12" s="12" customFormat="1" ht="15.75" x14ac:dyDescent="0.25">
      <c r="A91" s="73"/>
      <c r="B91" s="1" t="s">
        <v>41</v>
      </c>
      <c r="C91" s="65">
        <f t="shared" si="25"/>
        <v>996.8</v>
      </c>
      <c r="D91" s="65">
        <v>0</v>
      </c>
      <c r="E91" s="65">
        <f>SUM(E94:E96)</f>
        <v>996.8</v>
      </c>
      <c r="F91" s="74">
        <f t="shared" ref="F91:I91" si="26">SUM(F93:F96)</f>
        <v>0</v>
      </c>
      <c r="G91" s="65">
        <f t="shared" si="26"/>
        <v>0</v>
      </c>
      <c r="H91" s="65">
        <f t="shared" si="26"/>
        <v>0</v>
      </c>
      <c r="I91" s="65">
        <f t="shared" si="26"/>
        <v>0</v>
      </c>
      <c r="J91" s="65"/>
      <c r="K91" s="73"/>
    </row>
    <row r="92" spans="1:12" s="12" customFormat="1" ht="47.25" x14ac:dyDescent="0.25">
      <c r="A92" s="73"/>
      <c r="B92" s="2" t="s">
        <v>24</v>
      </c>
      <c r="C92" s="65"/>
      <c r="D92" s="10"/>
      <c r="E92" s="10"/>
      <c r="F92" s="10"/>
      <c r="G92" s="10"/>
      <c r="H92" s="10"/>
      <c r="I92" s="10"/>
      <c r="J92" s="10"/>
      <c r="K92" s="73"/>
    </row>
    <row r="93" spans="1:12" s="12" customFormat="1" ht="15.75" x14ac:dyDescent="0.25">
      <c r="A93" s="73"/>
      <c r="B93" s="2" t="s">
        <v>42</v>
      </c>
      <c r="C93" s="65"/>
      <c r="D93" s="10"/>
      <c r="E93" s="10"/>
      <c r="F93" s="10"/>
      <c r="G93" s="10"/>
      <c r="H93" s="10"/>
      <c r="I93" s="10"/>
      <c r="J93" s="10"/>
      <c r="K93" s="73"/>
      <c r="L93" s="12">
        <v>1155.528</v>
      </c>
    </row>
    <row r="94" spans="1:12" s="12" customFormat="1" ht="15.75" x14ac:dyDescent="0.25">
      <c r="A94" s="73"/>
      <c r="B94" s="73" t="s">
        <v>11</v>
      </c>
      <c r="C94" s="65">
        <f>SUM(D94:I94)</f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/>
      <c r="K94" s="73"/>
    </row>
    <row r="95" spans="1:12" s="12" customFormat="1" ht="15.75" x14ac:dyDescent="0.25">
      <c r="A95" s="73"/>
      <c r="B95" s="73" t="s">
        <v>12</v>
      </c>
      <c r="C95" s="65">
        <f>SUM(D95:I95)</f>
        <v>996.8</v>
      </c>
      <c r="D95" s="10">
        <v>0</v>
      </c>
      <c r="E95" s="10">
        <v>996.8</v>
      </c>
      <c r="F95" s="10">
        <v>0</v>
      </c>
      <c r="G95" s="10">
        <v>0</v>
      </c>
      <c r="H95" s="10">
        <v>0</v>
      </c>
      <c r="I95" s="10">
        <v>0</v>
      </c>
      <c r="J95" s="10"/>
      <c r="K95" s="73"/>
    </row>
    <row r="96" spans="1:12" s="12" customFormat="1" ht="15.75" x14ac:dyDescent="0.25">
      <c r="A96" s="73"/>
      <c r="B96" s="73" t="s">
        <v>13</v>
      </c>
      <c r="C96" s="65">
        <f>SUM(D96:I96)</f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/>
      <c r="K96" s="73"/>
    </row>
    <row r="97" spans="1:11" s="12" customFormat="1" ht="15.75" x14ac:dyDescent="0.25">
      <c r="A97" s="73"/>
      <c r="B97" s="1" t="s">
        <v>43</v>
      </c>
      <c r="C97" s="65">
        <f t="shared" ref="C97:I97" si="27">SUM(C99:C102)</f>
        <v>1155.5</v>
      </c>
      <c r="D97" s="65">
        <f t="shared" si="27"/>
        <v>1155.5</v>
      </c>
      <c r="E97" s="65">
        <f t="shared" si="27"/>
        <v>0</v>
      </c>
      <c r="F97" s="74">
        <f t="shared" si="27"/>
        <v>0</v>
      </c>
      <c r="G97" s="65">
        <f t="shared" si="27"/>
        <v>0</v>
      </c>
      <c r="H97" s="65">
        <f t="shared" si="27"/>
        <v>0</v>
      </c>
      <c r="I97" s="65">
        <f t="shared" si="27"/>
        <v>0</v>
      </c>
      <c r="J97" s="65"/>
      <c r="K97" s="73"/>
    </row>
    <row r="98" spans="1:11" s="12" customFormat="1" ht="47.25" x14ac:dyDescent="0.25">
      <c r="A98" s="73"/>
      <c r="B98" s="2" t="s">
        <v>24</v>
      </c>
      <c r="C98" s="10"/>
      <c r="D98" s="10"/>
      <c r="E98" s="10"/>
      <c r="F98" s="10"/>
      <c r="G98" s="10"/>
      <c r="H98" s="10"/>
      <c r="I98" s="10"/>
      <c r="J98" s="10"/>
      <c r="K98" s="73"/>
    </row>
    <row r="99" spans="1:11" s="12" customFormat="1" ht="15.75" x14ac:dyDescent="0.25">
      <c r="A99" s="73"/>
      <c r="B99" s="2" t="s">
        <v>44</v>
      </c>
      <c r="C99" s="10"/>
      <c r="D99" s="10"/>
      <c r="E99" s="10"/>
      <c r="F99" s="10"/>
      <c r="G99" s="10"/>
      <c r="H99" s="10"/>
      <c r="I99" s="10"/>
      <c r="J99" s="10"/>
      <c r="K99" s="73"/>
    </row>
    <row r="100" spans="1:11" s="12" customFormat="1" ht="15.75" x14ac:dyDescent="0.25">
      <c r="A100" s="73"/>
      <c r="B100" s="73" t="s">
        <v>11</v>
      </c>
      <c r="C100" s="10">
        <f>SUM(D100:I100)</f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/>
      <c r="K100" s="73"/>
    </row>
    <row r="101" spans="1:11" s="12" customFormat="1" ht="15.75" x14ac:dyDescent="0.25">
      <c r="A101" s="73"/>
      <c r="B101" s="73" t="s">
        <v>12</v>
      </c>
      <c r="C101" s="10">
        <f>SUM(D101:I101)</f>
        <v>1155.5</v>
      </c>
      <c r="D101" s="10">
        <v>1155.5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/>
      <c r="K101" s="73"/>
    </row>
    <row r="102" spans="1:11" s="12" customFormat="1" ht="15.75" x14ac:dyDescent="0.25">
      <c r="A102" s="73"/>
      <c r="B102" s="73" t="s">
        <v>13</v>
      </c>
      <c r="C102" s="10">
        <f>SUM(D102:I102)</f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/>
      <c r="K102" s="73"/>
    </row>
    <row r="103" spans="1:11" s="12" customFormat="1" ht="15.75" x14ac:dyDescent="0.25">
      <c r="A103" s="73"/>
      <c r="B103" s="1" t="s">
        <v>45</v>
      </c>
      <c r="C103" s="65">
        <f t="shared" ref="C103:I103" si="28">SUM(C105:C108)</f>
        <v>0</v>
      </c>
      <c r="D103" s="65">
        <f t="shared" si="28"/>
        <v>0</v>
      </c>
      <c r="E103" s="65">
        <f>SUM(E106:E108)</f>
        <v>0</v>
      </c>
      <c r="F103" s="74">
        <f t="shared" si="28"/>
        <v>0</v>
      </c>
      <c r="G103" s="65">
        <v>0</v>
      </c>
      <c r="H103" s="65">
        <f t="shared" si="28"/>
        <v>0</v>
      </c>
      <c r="I103" s="65">
        <f t="shared" si="28"/>
        <v>0</v>
      </c>
      <c r="J103" s="65"/>
      <c r="K103" s="73"/>
    </row>
    <row r="104" spans="1:11" s="12" customFormat="1" ht="47.25" x14ac:dyDescent="0.25">
      <c r="A104" s="73"/>
      <c r="B104" s="2" t="s">
        <v>24</v>
      </c>
      <c r="C104" s="10"/>
      <c r="D104" s="10"/>
      <c r="E104" s="10"/>
      <c r="F104" s="10"/>
      <c r="G104" s="10"/>
      <c r="H104" s="10"/>
      <c r="I104" s="10"/>
      <c r="J104" s="10"/>
      <c r="K104" s="73"/>
    </row>
    <row r="105" spans="1:11" s="12" customFormat="1" ht="15.75" x14ac:dyDescent="0.25">
      <c r="A105" s="73"/>
      <c r="B105" s="2" t="s">
        <v>46</v>
      </c>
      <c r="C105" s="10"/>
      <c r="D105" s="10"/>
      <c r="E105" s="10"/>
      <c r="F105" s="10"/>
      <c r="G105" s="10"/>
      <c r="H105" s="10"/>
      <c r="I105" s="10"/>
      <c r="J105" s="10"/>
      <c r="K105" s="73"/>
    </row>
    <row r="106" spans="1:11" s="12" customFormat="1" ht="15.75" x14ac:dyDescent="0.25">
      <c r="A106" s="73"/>
      <c r="B106" s="73" t="s">
        <v>11</v>
      </c>
      <c r="C106" s="10">
        <f>SUM(D106:I106)</f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/>
      <c r="K106" s="73"/>
    </row>
    <row r="107" spans="1:11" s="12" customFormat="1" ht="15.75" x14ac:dyDescent="0.25">
      <c r="A107" s="73"/>
      <c r="B107" s="73" t="s">
        <v>12</v>
      </c>
      <c r="C107" s="10">
        <f>SUM(D107:I107)</f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/>
      <c r="K107" s="73"/>
    </row>
    <row r="108" spans="1:11" s="12" customFormat="1" ht="15.75" x14ac:dyDescent="0.25">
      <c r="A108" s="73"/>
      <c r="B108" s="73" t="s">
        <v>13</v>
      </c>
      <c r="C108" s="10">
        <f>SUM(D108:I108)</f>
        <v>0</v>
      </c>
      <c r="D108" s="10">
        <v>0</v>
      </c>
      <c r="E108" s="10">
        <v>0</v>
      </c>
      <c r="F108" s="10">
        <v>0</v>
      </c>
      <c r="G108" s="10">
        <v>0</v>
      </c>
      <c r="H108" s="10"/>
      <c r="I108" s="10"/>
      <c r="J108" s="10"/>
      <c r="K108" s="73"/>
    </row>
    <row r="109" spans="1:11" s="12" customFormat="1" ht="15.75" x14ac:dyDescent="0.25">
      <c r="A109" s="73"/>
      <c r="B109" s="1" t="s">
        <v>47</v>
      </c>
      <c r="C109" s="65">
        <f t="shared" ref="C109:I109" si="29">SUM(C111:C114)</f>
        <v>0</v>
      </c>
      <c r="D109" s="65">
        <f t="shared" si="29"/>
        <v>0</v>
      </c>
      <c r="E109" s="65">
        <f t="shared" si="29"/>
        <v>0</v>
      </c>
      <c r="F109" s="74">
        <f t="shared" si="29"/>
        <v>0</v>
      </c>
      <c r="G109" s="65">
        <f t="shared" si="29"/>
        <v>0</v>
      </c>
      <c r="H109" s="65">
        <f t="shared" si="29"/>
        <v>0</v>
      </c>
      <c r="I109" s="65">
        <f t="shared" si="29"/>
        <v>0</v>
      </c>
      <c r="J109" s="65"/>
      <c r="K109" s="73"/>
    </row>
    <row r="110" spans="1:11" s="12" customFormat="1" ht="47.25" x14ac:dyDescent="0.25">
      <c r="A110" s="73"/>
      <c r="B110" s="2" t="s">
        <v>24</v>
      </c>
      <c r="C110" s="10"/>
      <c r="D110" s="10"/>
      <c r="E110" s="10"/>
      <c r="F110" s="10"/>
      <c r="G110" s="10"/>
      <c r="H110" s="10"/>
      <c r="I110" s="10"/>
      <c r="J110" s="10"/>
      <c r="K110" s="73"/>
    </row>
    <row r="111" spans="1:11" s="12" customFormat="1" ht="15.75" x14ac:dyDescent="0.25">
      <c r="A111" s="73"/>
      <c r="B111" s="2" t="s">
        <v>48</v>
      </c>
      <c r="C111" s="10"/>
      <c r="D111" s="10"/>
      <c r="E111" s="10"/>
      <c r="F111" s="10"/>
      <c r="G111" s="10"/>
      <c r="H111" s="10"/>
      <c r="I111" s="10"/>
      <c r="J111" s="10"/>
      <c r="K111" s="73"/>
    </row>
    <row r="112" spans="1:11" s="12" customFormat="1" ht="15.75" x14ac:dyDescent="0.25">
      <c r="A112" s="73"/>
      <c r="B112" s="73" t="s">
        <v>11</v>
      </c>
      <c r="C112" s="10">
        <f>SUM(D112:I112)</f>
        <v>0</v>
      </c>
      <c r="D112" s="10"/>
      <c r="E112" s="10">
        <v>0</v>
      </c>
      <c r="F112" s="10">
        <v>0</v>
      </c>
      <c r="G112" s="10"/>
      <c r="H112" s="10"/>
      <c r="I112" s="10"/>
      <c r="J112" s="10"/>
      <c r="K112" s="73"/>
    </row>
    <row r="113" spans="1:11" s="12" customFormat="1" ht="15.75" x14ac:dyDescent="0.25">
      <c r="A113" s="73"/>
      <c r="B113" s="73" t="s">
        <v>12</v>
      </c>
      <c r="C113" s="10">
        <f>SUM(D113:I113)</f>
        <v>0</v>
      </c>
      <c r="D113" s="10"/>
      <c r="E113" s="10">
        <v>0</v>
      </c>
      <c r="F113" s="10">
        <v>0</v>
      </c>
      <c r="G113" s="10"/>
      <c r="H113" s="10"/>
      <c r="I113" s="10"/>
      <c r="J113" s="10"/>
      <c r="K113" s="73"/>
    </row>
    <row r="114" spans="1:11" s="12" customFormat="1" ht="15.75" x14ac:dyDescent="0.25">
      <c r="A114" s="73"/>
      <c r="B114" s="73" t="s">
        <v>13</v>
      </c>
      <c r="C114" s="10">
        <f>SUM(D114:I114)</f>
        <v>0</v>
      </c>
      <c r="D114" s="10"/>
      <c r="E114" s="10">
        <v>0</v>
      </c>
      <c r="F114" s="10">
        <v>0</v>
      </c>
      <c r="G114" s="10"/>
      <c r="H114" s="10"/>
      <c r="I114" s="10"/>
      <c r="J114" s="10"/>
      <c r="K114" s="73"/>
    </row>
    <row r="115" spans="1:11" s="12" customFormat="1" ht="15.75" x14ac:dyDescent="0.25">
      <c r="A115" s="73"/>
      <c r="B115" s="1" t="s">
        <v>49</v>
      </c>
      <c r="C115" s="10">
        <f t="shared" ref="C115:I115" si="30">SUM(C117:C120)</f>
        <v>0</v>
      </c>
      <c r="D115" s="10">
        <f t="shared" si="30"/>
        <v>0</v>
      </c>
      <c r="E115" s="10">
        <f t="shared" si="30"/>
        <v>0</v>
      </c>
      <c r="F115" s="10">
        <f t="shared" si="30"/>
        <v>0</v>
      </c>
      <c r="G115" s="10">
        <f t="shared" si="30"/>
        <v>0</v>
      </c>
      <c r="H115" s="10">
        <f t="shared" si="30"/>
        <v>0</v>
      </c>
      <c r="I115" s="10">
        <f t="shared" si="30"/>
        <v>0</v>
      </c>
      <c r="J115" s="10"/>
      <c r="K115" s="73"/>
    </row>
    <row r="116" spans="1:11" s="12" customFormat="1" ht="47.25" x14ac:dyDescent="0.25">
      <c r="A116" s="73"/>
      <c r="B116" s="2" t="s">
        <v>24</v>
      </c>
      <c r="C116" s="10"/>
      <c r="D116" s="10"/>
      <c r="E116" s="10"/>
      <c r="F116" s="10"/>
      <c r="G116" s="10"/>
      <c r="H116" s="10"/>
      <c r="I116" s="10"/>
      <c r="J116" s="10"/>
      <c r="K116" s="73"/>
    </row>
    <row r="117" spans="1:11" s="12" customFormat="1" ht="31.5" x14ac:dyDescent="0.25">
      <c r="A117" s="73"/>
      <c r="B117" s="2" t="s">
        <v>50</v>
      </c>
      <c r="C117" s="10"/>
      <c r="D117" s="10"/>
      <c r="E117" s="10"/>
      <c r="F117" s="10"/>
      <c r="G117" s="10"/>
      <c r="H117" s="10"/>
      <c r="I117" s="10"/>
      <c r="J117" s="10"/>
      <c r="K117" s="73"/>
    </row>
    <row r="118" spans="1:11" s="12" customFormat="1" ht="15.75" x14ac:dyDescent="0.25">
      <c r="A118" s="73"/>
      <c r="B118" s="73" t="s">
        <v>11</v>
      </c>
      <c r="C118" s="10">
        <f>SUM(D118:I118)</f>
        <v>0</v>
      </c>
      <c r="D118" s="10"/>
      <c r="E118" s="10"/>
      <c r="F118" s="10"/>
      <c r="G118" s="10"/>
      <c r="H118" s="10">
        <v>0</v>
      </c>
      <c r="I118" s="10"/>
      <c r="J118" s="10"/>
      <c r="K118" s="73"/>
    </row>
    <row r="119" spans="1:11" s="12" customFormat="1" ht="15.75" x14ac:dyDescent="0.25">
      <c r="A119" s="73"/>
      <c r="B119" s="73" t="s">
        <v>12</v>
      </c>
      <c r="C119" s="10">
        <f>SUM(D119:I119)</f>
        <v>0</v>
      </c>
      <c r="D119" s="10"/>
      <c r="E119" s="10"/>
      <c r="F119" s="10"/>
      <c r="G119" s="10"/>
      <c r="H119" s="10">
        <v>0</v>
      </c>
      <c r="I119" s="10"/>
      <c r="J119" s="10"/>
      <c r="K119" s="73"/>
    </row>
    <row r="120" spans="1:11" s="12" customFormat="1" ht="15.75" x14ac:dyDescent="0.25">
      <c r="A120" s="73"/>
      <c r="B120" s="73" t="s">
        <v>13</v>
      </c>
      <c r="C120" s="10">
        <f>SUM(D120:I120)</f>
        <v>0</v>
      </c>
      <c r="D120" s="10"/>
      <c r="E120" s="10"/>
      <c r="F120" s="10"/>
      <c r="G120" s="10"/>
      <c r="H120" s="10">
        <v>0</v>
      </c>
      <c r="I120" s="10"/>
      <c r="J120" s="10"/>
      <c r="K120" s="73"/>
    </row>
    <row r="121" spans="1:11" s="12" customFormat="1" ht="15.75" x14ac:dyDescent="0.25">
      <c r="A121" s="73"/>
      <c r="B121" s="1" t="s">
        <v>51</v>
      </c>
      <c r="C121" s="10">
        <f t="shared" ref="C121:I121" si="31">SUM(C123:C126)</f>
        <v>489.93999999999994</v>
      </c>
      <c r="D121" s="10">
        <f t="shared" si="31"/>
        <v>0</v>
      </c>
      <c r="E121" s="10">
        <f t="shared" si="31"/>
        <v>0</v>
      </c>
      <c r="F121" s="10">
        <f t="shared" si="31"/>
        <v>0</v>
      </c>
      <c r="G121" s="10">
        <f t="shared" si="31"/>
        <v>0</v>
      </c>
      <c r="H121" s="10">
        <f t="shared" si="31"/>
        <v>0</v>
      </c>
      <c r="I121" s="10">
        <f t="shared" si="31"/>
        <v>489.93999999999994</v>
      </c>
      <c r="J121" s="10"/>
      <c r="K121" s="73"/>
    </row>
    <row r="122" spans="1:11" s="12" customFormat="1" ht="47.25" x14ac:dyDescent="0.25">
      <c r="A122" s="73"/>
      <c r="B122" s="2" t="s">
        <v>24</v>
      </c>
      <c r="C122" s="10"/>
      <c r="D122" s="10"/>
      <c r="E122" s="10"/>
      <c r="F122" s="10"/>
      <c r="G122" s="10"/>
      <c r="H122" s="10"/>
      <c r="I122" s="10"/>
      <c r="J122" s="10"/>
      <c r="K122" s="73"/>
    </row>
    <row r="123" spans="1:11" s="12" customFormat="1" ht="31.5" x14ac:dyDescent="0.25">
      <c r="A123" s="73"/>
      <c r="B123" s="2" t="s">
        <v>52</v>
      </c>
      <c r="C123" s="10"/>
      <c r="D123" s="10"/>
      <c r="E123" s="10"/>
      <c r="F123" s="10"/>
      <c r="G123" s="10"/>
      <c r="H123" s="10"/>
      <c r="I123" s="10"/>
      <c r="J123" s="10"/>
      <c r="K123" s="73"/>
    </row>
    <row r="124" spans="1:11" s="12" customFormat="1" ht="15.75" x14ac:dyDescent="0.25">
      <c r="A124" s="73"/>
      <c r="B124" s="73" t="s">
        <v>11</v>
      </c>
      <c r="C124" s="10">
        <f>SUM(D124:I124)</f>
        <v>0</v>
      </c>
      <c r="D124" s="10"/>
      <c r="E124" s="10"/>
      <c r="F124" s="10"/>
      <c r="G124" s="10"/>
      <c r="H124" s="10"/>
      <c r="I124" s="10">
        <v>0</v>
      </c>
      <c r="J124" s="10"/>
      <c r="K124" s="73"/>
    </row>
    <row r="125" spans="1:11" s="12" customFormat="1" ht="15.75" x14ac:dyDescent="0.25">
      <c r="A125" s="73"/>
      <c r="B125" s="73" t="s">
        <v>12</v>
      </c>
      <c r="C125" s="10">
        <f>SUM(D125:I125)</f>
        <v>121.26</v>
      </c>
      <c r="D125" s="10"/>
      <c r="E125" s="10"/>
      <c r="F125" s="10"/>
      <c r="G125" s="10"/>
      <c r="H125" s="10"/>
      <c r="I125" s="10">
        <v>121.26</v>
      </c>
      <c r="J125" s="10"/>
      <c r="K125" s="73"/>
    </row>
    <row r="126" spans="1:11" s="12" customFormat="1" ht="15.75" x14ac:dyDescent="0.25">
      <c r="A126" s="73"/>
      <c r="B126" s="73" t="s">
        <v>13</v>
      </c>
      <c r="C126" s="10">
        <f>SUM(D126:I126)</f>
        <v>368.67999999999995</v>
      </c>
      <c r="D126" s="10"/>
      <c r="E126" s="10"/>
      <c r="F126" s="10"/>
      <c r="G126" s="10"/>
      <c r="H126" s="10"/>
      <c r="I126" s="10">
        <f>4.9+363.78</f>
        <v>368.67999999999995</v>
      </c>
      <c r="J126" s="10"/>
      <c r="K126" s="73"/>
    </row>
    <row r="127" spans="1:11" s="12" customFormat="1" ht="15.75" x14ac:dyDescent="0.25">
      <c r="A127" s="73"/>
      <c r="B127" s="1" t="s">
        <v>53</v>
      </c>
      <c r="C127" s="65">
        <f t="shared" ref="C127:I127" si="32">SUM(C129:C132)</f>
        <v>0</v>
      </c>
      <c r="D127" s="65">
        <f t="shared" si="32"/>
        <v>0</v>
      </c>
      <c r="E127" s="65">
        <f t="shared" si="32"/>
        <v>0</v>
      </c>
      <c r="F127" s="74">
        <f t="shared" si="32"/>
        <v>0</v>
      </c>
      <c r="G127" s="65">
        <f t="shared" si="32"/>
        <v>0</v>
      </c>
      <c r="H127" s="65">
        <f t="shared" si="32"/>
        <v>0</v>
      </c>
      <c r="I127" s="65">
        <f t="shared" si="32"/>
        <v>0</v>
      </c>
      <c r="J127" s="65"/>
      <c r="K127" s="73"/>
    </row>
    <row r="128" spans="1:11" s="12" customFormat="1" ht="47.25" x14ac:dyDescent="0.25">
      <c r="A128" s="73"/>
      <c r="B128" s="2" t="s">
        <v>24</v>
      </c>
      <c r="C128" s="10"/>
      <c r="D128" s="10"/>
      <c r="E128" s="10"/>
      <c r="F128" s="10"/>
      <c r="G128" s="10"/>
      <c r="H128" s="10"/>
      <c r="I128" s="10"/>
      <c r="J128" s="10"/>
      <c r="K128" s="73"/>
    </row>
    <row r="129" spans="1:11" s="12" customFormat="1" ht="15.75" x14ac:dyDescent="0.25">
      <c r="A129" s="73"/>
      <c r="B129" s="2" t="s">
        <v>54</v>
      </c>
      <c r="C129" s="10"/>
      <c r="D129" s="10"/>
      <c r="E129" s="10"/>
      <c r="F129" s="10"/>
      <c r="G129" s="10"/>
      <c r="H129" s="10"/>
      <c r="I129" s="10"/>
      <c r="J129" s="10"/>
      <c r="K129" s="73"/>
    </row>
    <row r="130" spans="1:11" s="12" customFormat="1" ht="15.75" x14ac:dyDescent="0.25">
      <c r="A130" s="73"/>
      <c r="B130" s="73" t="s">
        <v>11</v>
      </c>
      <c r="C130" s="10">
        <f>SUM(D130:I130)</f>
        <v>0</v>
      </c>
      <c r="D130" s="10">
        <v>0</v>
      </c>
      <c r="E130" s="10">
        <v>0</v>
      </c>
      <c r="F130" s="10"/>
      <c r="G130" s="10"/>
      <c r="H130" s="10"/>
      <c r="I130" s="10"/>
      <c r="J130" s="10"/>
      <c r="K130" s="73"/>
    </row>
    <row r="131" spans="1:11" s="12" customFormat="1" ht="15.75" x14ac:dyDescent="0.25">
      <c r="A131" s="73"/>
      <c r="B131" s="73" t="s">
        <v>12</v>
      </c>
      <c r="C131" s="10">
        <f>SUM(D131:I131)</f>
        <v>0</v>
      </c>
      <c r="D131" s="10">
        <v>0</v>
      </c>
      <c r="E131" s="10">
        <v>0</v>
      </c>
      <c r="F131" s="10"/>
      <c r="G131" s="10"/>
      <c r="H131" s="10"/>
      <c r="I131" s="10"/>
      <c r="J131" s="10"/>
      <c r="K131" s="73"/>
    </row>
    <row r="132" spans="1:11" s="12" customFormat="1" ht="15.75" x14ac:dyDescent="0.25">
      <c r="A132" s="73"/>
      <c r="B132" s="73" t="s">
        <v>13</v>
      </c>
      <c r="C132" s="10">
        <f>SUM(D132:I132)</f>
        <v>0</v>
      </c>
      <c r="D132" s="10">
        <v>0</v>
      </c>
      <c r="E132" s="10">
        <v>0</v>
      </c>
      <c r="F132" s="10"/>
      <c r="G132" s="10"/>
      <c r="H132" s="10"/>
      <c r="I132" s="10"/>
      <c r="J132" s="10"/>
      <c r="K132" s="73"/>
    </row>
    <row r="133" spans="1:11" s="12" customFormat="1" ht="15.75" x14ac:dyDescent="0.25">
      <c r="A133" s="73"/>
      <c r="B133" s="1" t="s">
        <v>55</v>
      </c>
      <c r="C133" s="65">
        <f t="shared" ref="C133:I133" si="33">SUM(C135:C138)</f>
        <v>0</v>
      </c>
      <c r="D133" s="65">
        <f t="shared" si="33"/>
        <v>0</v>
      </c>
      <c r="E133" s="65">
        <v>0</v>
      </c>
      <c r="F133" s="74">
        <f t="shared" si="33"/>
        <v>0</v>
      </c>
      <c r="G133" s="65">
        <f t="shared" si="33"/>
        <v>0</v>
      </c>
      <c r="H133" s="65">
        <f t="shared" si="33"/>
        <v>0</v>
      </c>
      <c r="I133" s="65">
        <f t="shared" si="33"/>
        <v>0</v>
      </c>
      <c r="J133" s="65"/>
      <c r="K133" s="73"/>
    </row>
    <row r="134" spans="1:11" s="12" customFormat="1" ht="47.25" x14ac:dyDescent="0.25">
      <c r="A134" s="73"/>
      <c r="B134" s="2" t="s">
        <v>24</v>
      </c>
      <c r="C134" s="10"/>
      <c r="D134" s="10"/>
      <c r="E134" s="10"/>
      <c r="F134" s="10"/>
      <c r="G134" s="10"/>
      <c r="H134" s="10"/>
      <c r="I134" s="10"/>
      <c r="J134" s="10"/>
      <c r="K134" s="73"/>
    </row>
    <row r="135" spans="1:11" s="12" customFormat="1" ht="15.75" x14ac:dyDescent="0.25">
      <c r="A135" s="73"/>
      <c r="B135" s="2" t="s">
        <v>56</v>
      </c>
      <c r="C135" s="10"/>
      <c r="D135" s="10"/>
      <c r="E135" s="10"/>
      <c r="F135" s="10"/>
      <c r="G135" s="10"/>
      <c r="H135" s="10"/>
      <c r="I135" s="10"/>
      <c r="J135" s="10"/>
      <c r="K135" s="73"/>
    </row>
    <row r="136" spans="1:11" s="12" customFormat="1" ht="15.75" x14ac:dyDescent="0.25">
      <c r="A136" s="73"/>
      <c r="B136" s="73" t="s">
        <v>11</v>
      </c>
      <c r="C136" s="10">
        <f>SUM(D136:I136)</f>
        <v>0</v>
      </c>
      <c r="D136" s="10"/>
      <c r="E136" s="10">
        <v>0</v>
      </c>
      <c r="F136" s="10">
        <v>0</v>
      </c>
      <c r="G136" s="10"/>
      <c r="H136" s="10"/>
      <c r="I136" s="10"/>
      <c r="J136" s="10"/>
      <c r="K136" s="73"/>
    </row>
    <row r="137" spans="1:11" s="12" customFormat="1" ht="15.75" x14ac:dyDescent="0.25">
      <c r="A137" s="73"/>
      <c r="B137" s="73" t="s">
        <v>12</v>
      </c>
      <c r="C137" s="10">
        <f>SUM(D137:I137)</f>
        <v>0</v>
      </c>
      <c r="D137" s="10"/>
      <c r="E137" s="10">
        <v>0</v>
      </c>
      <c r="F137" s="10">
        <v>0</v>
      </c>
      <c r="G137" s="10"/>
      <c r="H137" s="10"/>
      <c r="I137" s="10"/>
      <c r="J137" s="10"/>
      <c r="K137" s="73"/>
    </row>
    <row r="138" spans="1:11" s="12" customFormat="1" ht="15.75" x14ac:dyDescent="0.25">
      <c r="A138" s="73"/>
      <c r="B138" s="73" t="s">
        <v>13</v>
      </c>
      <c r="C138" s="10">
        <f>SUM(D138:I138)</f>
        <v>0</v>
      </c>
      <c r="D138" s="10"/>
      <c r="E138" s="10">
        <v>0</v>
      </c>
      <c r="F138" s="10">
        <v>0</v>
      </c>
      <c r="G138" s="10"/>
      <c r="H138" s="10"/>
      <c r="I138" s="10"/>
      <c r="J138" s="10"/>
      <c r="K138" s="73"/>
    </row>
    <row r="139" spans="1:11" s="12" customFormat="1" ht="15.75" x14ac:dyDescent="0.25">
      <c r="A139" s="73"/>
      <c r="B139" s="1" t="s">
        <v>57</v>
      </c>
      <c r="C139" s="65">
        <f t="shared" ref="C139:I139" si="34">SUM(C141:C144)</f>
        <v>0</v>
      </c>
      <c r="D139" s="65">
        <f t="shared" si="34"/>
        <v>0</v>
      </c>
      <c r="E139" s="65">
        <f t="shared" si="34"/>
        <v>0</v>
      </c>
      <c r="F139" s="74">
        <v>0</v>
      </c>
      <c r="G139" s="65">
        <f t="shared" si="34"/>
        <v>0</v>
      </c>
      <c r="H139" s="65">
        <f t="shared" si="34"/>
        <v>0</v>
      </c>
      <c r="I139" s="65">
        <f t="shared" si="34"/>
        <v>0</v>
      </c>
      <c r="J139" s="65"/>
      <c r="K139" s="73"/>
    </row>
    <row r="140" spans="1:11" s="12" customFormat="1" ht="47.25" x14ac:dyDescent="0.25">
      <c r="A140" s="73"/>
      <c r="B140" s="2" t="s">
        <v>24</v>
      </c>
      <c r="C140" s="10"/>
      <c r="D140" s="10"/>
      <c r="E140" s="10"/>
      <c r="F140" s="10"/>
      <c r="G140" s="10"/>
      <c r="H140" s="10"/>
      <c r="I140" s="10"/>
      <c r="J140" s="10"/>
      <c r="K140" s="73"/>
    </row>
    <row r="141" spans="1:11" s="12" customFormat="1" ht="15.75" x14ac:dyDescent="0.25">
      <c r="A141" s="73"/>
      <c r="B141" s="2" t="s">
        <v>58</v>
      </c>
      <c r="C141" s="10"/>
      <c r="D141" s="10"/>
      <c r="E141" s="10"/>
      <c r="F141" s="10"/>
      <c r="G141" s="10"/>
      <c r="H141" s="10"/>
      <c r="I141" s="10"/>
      <c r="J141" s="10"/>
      <c r="K141" s="73"/>
    </row>
    <row r="142" spans="1:11" s="12" customFormat="1" ht="15.75" x14ac:dyDescent="0.25">
      <c r="A142" s="73"/>
      <c r="B142" s="73" t="s">
        <v>11</v>
      </c>
      <c r="C142" s="10">
        <f>SUM(D142:I142)</f>
        <v>0</v>
      </c>
      <c r="D142" s="10">
        <v>0</v>
      </c>
      <c r="E142" s="10">
        <v>0</v>
      </c>
      <c r="F142" s="10">
        <v>0</v>
      </c>
      <c r="G142" s="10"/>
      <c r="H142" s="10"/>
      <c r="I142" s="10"/>
      <c r="J142" s="10"/>
      <c r="K142" s="73"/>
    </row>
    <row r="143" spans="1:11" s="12" customFormat="1" ht="15.75" x14ac:dyDescent="0.25">
      <c r="A143" s="73"/>
      <c r="B143" s="73" t="s">
        <v>12</v>
      </c>
      <c r="C143" s="10">
        <f>SUM(D143:I143)</f>
        <v>0</v>
      </c>
      <c r="D143" s="10">
        <v>0</v>
      </c>
      <c r="E143" s="10">
        <v>0</v>
      </c>
      <c r="F143" s="10">
        <v>0</v>
      </c>
      <c r="G143" s="10"/>
      <c r="H143" s="10"/>
      <c r="I143" s="10"/>
      <c r="J143" s="10"/>
      <c r="K143" s="73"/>
    </row>
    <row r="144" spans="1:11" s="12" customFormat="1" ht="15.75" x14ac:dyDescent="0.25">
      <c r="A144" s="73"/>
      <c r="B144" s="73" t="s">
        <v>13</v>
      </c>
      <c r="C144" s="10">
        <f>SUM(D144:I144)</f>
        <v>0</v>
      </c>
      <c r="D144" s="10">
        <v>0</v>
      </c>
      <c r="E144" s="10">
        <v>0</v>
      </c>
      <c r="F144" s="10">
        <v>0</v>
      </c>
      <c r="G144" s="10"/>
      <c r="H144" s="10"/>
      <c r="I144" s="10"/>
      <c r="J144" s="10"/>
      <c r="K144" s="73"/>
    </row>
    <row r="145" spans="1:11" s="12" customFormat="1" ht="15.75" x14ac:dyDescent="0.25">
      <c r="A145" s="73"/>
      <c r="B145" s="1" t="s">
        <v>59</v>
      </c>
      <c r="C145" s="65">
        <f t="shared" ref="C145:I145" si="35">SUM(C147:C150)</f>
        <v>0</v>
      </c>
      <c r="D145" s="65">
        <f t="shared" si="35"/>
        <v>0</v>
      </c>
      <c r="E145" s="65">
        <f t="shared" si="35"/>
        <v>0</v>
      </c>
      <c r="F145" s="74">
        <f t="shared" si="35"/>
        <v>0</v>
      </c>
      <c r="G145" s="65">
        <f t="shared" si="35"/>
        <v>0</v>
      </c>
      <c r="H145" s="65">
        <f t="shared" si="35"/>
        <v>0</v>
      </c>
      <c r="I145" s="65">
        <f t="shared" si="35"/>
        <v>0</v>
      </c>
      <c r="J145" s="65"/>
      <c r="K145" s="73"/>
    </row>
    <row r="146" spans="1:11" s="12" customFormat="1" ht="47.25" x14ac:dyDescent="0.25">
      <c r="A146" s="73"/>
      <c r="B146" s="2" t="s">
        <v>24</v>
      </c>
      <c r="C146" s="10"/>
      <c r="D146" s="10"/>
      <c r="E146" s="10"/>
      <c r="F146" s="10"/>
      <c r="G146" s="10"/>
      <c r="H146" s="10"/>
      <c r="I146" s="10"/>
      <c r="J146" s="10"/>
      <c r="K146" s="73"/>
    </row>
    <row r="147" spans="1:11" s="12" customFormat="1" ht="15.75" x14ac:dyDescent="0.25">
      <c r="A147" s="73"/>
      <c r="B147" s="2" t="s">
        <v>60</v>
      </c>
      <c r="C147" s="10"/>
      <c r="D147" s="10"/>
      <c r="E147" s="10">
        <v>0</v>
      </c>
      <c r="F147" s="10"/>
      <c r="G147" s="10"/>
      <c r="H147" s="10"/>
      <c r="I147" s="10"/>
      <c r="J147" s="10"/>
      <c r="K147" s="73"/>
    </row>
    <row r="148" spans="1:11" s="12" customFormat="1" ht="15.75" x14ac:dyDescent="0.25">
      <c r="A148" s="73"/>
      <c r="B148" s="73" t="s">
        <v>11</v>
      </c>
      <c r="C148" s="10">
        <f>SUM(D148:I148)</f>
        <v>0</v>
      </c>
      <c r="D148" s="10"/>
      <c r="E148" s="10">
        <v>0</v>
      </c>
      <c r="F148" s="10">
        <v>0</v>
      </c>
      <c r="G148" s="10"/>
      <c r="H148" s="10"/>
      <c r="I148" s="10"/>
      <c r="J148" s="10"/>
      <c r="K148" s="73"/>
    </row>
    <row r="149" spans="1:11" s="12" customFormat="1" ht="15.75" x14ac:dyDescent="0.25">
      <c r="A149" s="73"/>
      <c r="B149" s="73" t="s">
        <v>12</v>
      </c>
      <c r="C149" s="10">
        <f>SUM(D149:I149)</f>
        <v>0</v>
      </c>
      <c r="D149" s="10"/>
      <c r="E149" s="10">
        <v>0</v>
      </c>
      <c r="F149" s="10">
        <v>0</v>
      </c>
      <c r="G149" s="10"/>
      <c r="H149" s="10"/>
      <c r="I149" s="10"/>
      <c r="J149" s="10"/>
      <c r="K149" s="73"/>
    </row>
    <row r="150" spans="1:11" s="12" customFormat="1" ht="15.75" x14ac:dyDescent="0.25">
      <c r="A150" s="73"/>
      <c r="B150" s="73" t="s">
        <v>13</v>
      </c>
      <c r="C150" s="10">
        <f>SUM(D150:I150)</f>
        <v>0</v>
      </c>
      <c r="D150" s="10"/>
      <c r="E150" s="10">
        <v>0</v>
      </c>
      <c r="F150" s="10">
        <v>0</v>
      </c>
      <c r="G150" s="10"/>
      <c r="H150" s="10"/>
      <c r="I150" s="10"/>
      <c r="J150" s="10"/>
      <c r="K150" s="73"/>
    </row>
    <row r="151" spans="1:11" s="12" customFormat="1" ht="15.75" x14ac:dyDescent="0.25">
      <c r="A151" s="73"/>
      <c r="B151" s="1" t="s">
        <v>61</v>
      </c>
      <c r="C151" s="65">
        <f t="shared" ref="C151:I151" si="36">SUM(C153:C156)</f>
        <v>0</v>
      </c>
      <c r="D151" s="65">
        <f t="shared" si="36"/>
        <v>0</v>
      </c>
      <c r="E151" s="65">
        <f t="shared" si="36"/>
        <v>0</v>
      </c>
      <c r="F151" s="74">
        <f t="shared" si="36"/>
        <v>0</v>
      </c>
      <c r="G151" s="65">
        <f t="shared" si="36"/>
        <v>0</v>
      </c>
      <c r="H151" s="65">
        <f t="shared" si="36"/>
        <v>0</v>
      </c>
      <c r="I151" s="65">
        <f t="shared" si="36"/>
        <v>0</v>
      </c>
      <c r="J151" s="65"/>
      <c r="K151" s="73"/>
    </row>
    <row r="152" spans="1:11" s="12" customFormat="1" ht="47.25" x14ac:dyDescent="0.25">
      <c r="A152" s="73"/>
      <c r="B152" s="2" t="s">
        <v>24</v>
      </c>
      <c r="C152" s="10"/>
      <c r="D152" s="10"/>
      <c r="E152" s="10"/>
      <c r="F152" s="10"/>
      <c r="G152" s="10"/>
      <c r="H152" s="10"/>
      <c r="I152" s="10"/>
      <c r="J152" s="10"/>
      <c r="K152" s="73"/>
    </row>
    <row r="153" spans="1:11" s="12" customFormat="1" ht="15.75" x14ac:dyDescent="0.25">
      <c r="A153" s="73"/>
      <c r="B153" s="2" t="s">
        <v>62</v>
      </c>
      <c r="C153" s="10"/>
      <c r="D153" s="10"/>
      <c r="E153" s="10"/>
      <c r="F153" s="10"/>
      <c r="G153" s="10"/>
      <c r="H153" s="10"/>
      <c r="I153" s="10"/>
      <c r="J153" s="10"/>
      <c r="K153" s="73"/>
    </row>
    <row r="154" spans="1:11" s="12" customFormat="1" ht="15.75" x14ac:dyDescent="0.25">
      <c r="A154" s="73"/>
      <c r="B154" s="73" t="s">
        <v>11</v>
      </c>
      <c r="C154" s="10">
        <f>SUM(D154:I154)</f>
        <v>0</v>
      </c>
      <c r="D154" s="10"/>
      <c r="E154" s="10">
        <v>0</v>
      </c>
      <c r="F154" s="10">
        <v>0</v>
      </c>
      <c r="G154" s="10"/>
      <c r="H154" s="10"/>
      <c r="I154" s="10"/>
      <c r="J154" s="10"/>
      <c r="K154" s="73"/>
    </row>
    <row r="155" spans="1:11" s="12" customFormat="1" ht="15.75" x14ac:dyDescent="0.25">
      <c r="A155" s="73"/>
      <c r="B155" s="73" t="s">
        <v>12</v>
      </c>
      <c r="C155" s="10">
        <f>SUM(D155:I155)</f>
        <v>0</v>
      </c>
      <c r="D155" s="10"/>
      <c r="E155" s="10">
        <v>0</v>
      </c>
      <c r="F155" s="10">
        <v>0</v>
      </c>
      <c r="G155" s="10"/>
      <c r="H155" s="10"/>
      <c r="I155" s="10"/>
      <c r="J155" s="10"/>
      <c r="K155" s="73"/>
    </row>
    <row r="156" spans="1:11" s="12" customFormat="1" ht="15.75" x14ac:dyDescent="0.25">
      <c r="A156" s="73"/>
      <c r="B156" s="73" t="s">
        <v>13</v>
      </c>
      <c r="C156" s="10">
        <f>SUM(D156:I156)</f>
        <v>0</v>
      </c>
      <c r="D156" s="10"/>
      <c r="E156" s="10">
        <v>0</v>
      </c>
      <c r="F156" s="10">
        <v>0</v>
      </c>
      <c r="G156" s="10"/>
      <c r="H156" s="10"/>
      <c r="I156" s="10"/>
      <c r="J156" s="10"/>
      <c r="K156" s="73"/>
    </row>
    <row r="157" spans="1:11" s="12" customFormat="1" ht="15.75" x14ac:dyDescent="0.25">
      <c r="A157" s="73"/>
      <c r="B157" s="1" t="s">
        <v>63</v>
      </c>
      <c r="C157" s="65">
        <f t="shared" ref="C157:I157" si="37">SUM(C159:C162)</f>
        <v>0</v>
      </c>
      <c r="D157" s="65">
        <f t="shared" si="37"/>
        <v>0</v>
      </c>
      <c r="E157" s="65">
        <f t="shared" si="37"/>
        <v>0</v>
      </c>
      <c r="F157" s="74">
        <f t="shared" si="37"/>
        <v>0</v>
      </c>
      <c r="G157" s="65">
        <f t="shared" si="37"/>
        <v>0</v>
      </c>
      <c r="H157" s="65">
        <f t="shared" si="37"/>
        <v>0</v>
      </c>
      <c r="I157" s="65">
        <f t="shared" si="37"/>
        <v>0</v>
      </c>
      <c r="J157" s="65"/>
      <c r="K157" s="73"/>
    </row>
    <row r="158" spans="1:11" s="12" customFormat="1" ht="47.25" x14ac:dyDescent="0.25">
      <c r="A158" s="73"/>
      <c r="B158" s="2" t="s">
        <v>24</v>
      </c>
      <c r="C158" s="10"/>
      <c r="D158" s="10"/>
      <c r="E158" s="10"/>
      <c r="F158" s="10"/>
      <c r="G158" s="10"/>
      <c r="H158" s="10"/>
      <c r="I158" s="10"/>
      <c r="J158" s="10"/>
      <c r="K158" s="73"/>
    </row>
    <row r="159" spans="1:11" s="12" customFormat="1" ht="31.5" x14ac:dyDescent="0.25">
      <c r="A159" s="73"/>
      <c r="B159" s="2" t="s">
        <v>64</v>
      </c>
      <c r="C159" s="10"/>
      <c r="D159" s="10"/>
      <c r="E159" s="10"/>
      <c r="F159" s="10"/>
      <c r="G159" s="10"/>
      <c r="H159" s="10"/>
      <c r="I159" s="10"/>
      <c r="J159" s="10"/>
      <c r="K159" s="73"/>
    </row>
    <row r="160" spans="1:11" s="12" customFormat="1" ht="15.75" x14ac:dyDescent="0.25">
      <c r="A160" s="73"/>
      <c r="B160" s="73" t="s">
        <v>11</v>
      </c>
      <c r="C160" s="10">
        <f>SUM(D160:I160)</f>
        <v>0</v>
      </c>
      <c r="D160" s="10"/>
      <c r="E160" s="10"/>
      <c r="F160" s="10">
        <v>0</v>
      </c>
      <c r="G160" s="10"/>
      <c r="H160" s="10"/>
      <c r="I160" s="10"/>
      <c r="J160" s="10"/>
      <c r="K160" s="73"/>
    </row>
    <row r="161" spans="1:11" s="12" customFormat="1" ht="15.75" x14ac:dyDescent="0.25">
      <c r="A161" s="73"/>
      <c r="B161" s="73" t="s">
        <v>12</v>
      </c>
      <c r="C161" s="10">
        <f>SUM(D161:I161)</f>
        <v>0</v>
      </c>
      <c r="D161" s="10"/>
      <c r="E161" s="10">
        <v>0</v>
      </c>
      <c r="F161" s="10">
        <v>0</v>
      </c>
      <c r="G161" s="10"/>
      <c r="H161" s="10"/>
      <c r="I161" s="10"/>
      <c r="J161" s="10"/>
      <c r="K161" s="73"/>
    </row>
    <row r="162" spans="1:11" s="12" customFormat="1" ht="15.75" x14ac:dyDescent="0.25">
      <c r="A162" s="73"/>
      <c r="B162" s="73" t="s">
        <v>13</v>
      </c>
      <c r="C162" s="10">
        <f>SUM(D162:I162)</f>
        <v>0</v>
      </c>
      <c r="D162" s="10"/>
      <c r="E162" s="10">
        <v>0</v>
      </c>
      <c r="F162" s="10">
        <v>0</v>
      </c>
      <c r="G162" s="10"/>
      <c r="H162" s="10"/>
      <c r="I162" s="10"/>
      <c r="J162" s="10"/>
      <c r="K162" s="73"/>
    </row>
    <row r="163" spans="1:11" s="12" customFormat="1" ht="15.75" x14ac:dyDescent="0.25">
      <c r="A163" s="73"/>
      <c r="B163" s="1" t="s">
        <v>65</v>
      </c>
      <c r="C163" s="65">
        <f t="shared" ref="C163:I163" si="38">SUM(C165:C168)</f>
        <v>0</v>
      </c>
      <c r="D163" s="65">
        <f t="shared" si="38"/>
        <v>0</v>
      </c>
      <c r="E163" s="65">
        <f t="shared" si="38"/>
        <v>0</v>
      </c>
      <c r="F163" s="74">
        <f t="shared" si="38"/>
        <v>0</v>
      </c>
      <c r="G163" s="65">
        <f t="shared" si="38"/>
        <v>0</v>
      </c>
      <c r="H163" s="65">
        <f t="shared" si="38"/>
        <v>0</v>
      </c>
      <c r="I163" s="65">
        <f t="shared" si="38"/>
        <v>0</v>
      </c>
      <c r="J163" s="65"/>
      <c r="K163" s="73"/>
    </row>
    <row r="164" spans="1:11" s="12" customFormat="1" ht="47.25" x14ac:dyDescent="0.25">
      <c r="A164" s="73"/>
      <c r="B164" s="2" t="s">
        <v>24</v>
      </c>
      <c r="C164" s="10"/>
      <c r="D164" s="10"/>
      <c r="E164" s="10"/>
      <c r="F164" s="10"/>
      <c r="G164" s="10"/>
      <c r="H164" s="10"/>
      <c r="I164" s="10"/>
      <c r="J164" s="10"/>
      <c r="K164" s="73"/>
    </row>
    <row r="165" spans="1:11" s="12" customFormat="1" ht="15.75" x14ac:dyDescent="0.25">
      <c r="A165" s="73"/>
      <c r="B165" s="2" t="s">
        <v>66</v>
      </c>
      <c r="C165" s="10"/>
      <c r="D165" s="10"/>
      <c r="E165" s="10"/>
      <c r="F165" s="10"/>
      <c r="G165" s="10"/>
      <c r="H165" s="10"/>
      <c r="I165" s="10"/>
      <c r="J165" s="10"/>
      <c r="K165" s="73"/>
    </row>
    <row r="166" spans="1:11" s="12" customFormat="1" ht="15.75" x14ac:dyDescent="0.25">
      <c r="A166" s="73"/>
      <c r="B166" s="73" t="s">
        <v>11</v>
      </c>
      <c r="C166" s="10">
        <f>SUM(D166:I166)</f>
        <v>0</v>
      </c>
      <c r="D166" s="10"/>
      <c r="E166" s="10"/>
      <c r="F166" s="10">
        <v>0</v>
      </c>
      <c r="G166" s="10"/>
      <c r="H166" s="10"/>
      <c r="I166" s="10"/>
      <c r="J166" s="10"/>
      <c r="K166" s="73"/>
    </row>
    <row r="167" spans="1:11" s="12" customFormat="1" ht="15.75" x14ac:dyDescent="0.25">
      <c r="A167" s="73"/>
      <c r="B167" s="73" t="s">
        <v>12</v>
      </c>
      <c r="C167" s="10">
        <f>SUM(D167:I167)</f>
        <v>0</v>
      </c>
      <c r="D167" s="10"/>
      <c r="E167" s="10"/>
      <c r="F167" s="10">
        <v>0</v>
      </c>
      <c r="G167" s="10"/>
      <c r="H167" s="10"/>
      <c r="I167" s="10"/>
      <c r="J167" s="10"/>
      <c r="K167" s="73"/>
    </row>
    <row r="168" spans="1:11" s="12" customFormat="1" ht="15.75" x14ac:dyDescent="0.25">
      <c r="A168" s="73"/>
      <c r="B168" s="73" t="s">
        <v>13</v>
      </c>
      <c r="C168" s="10">
        <f>SUM(D168:I168)</f>
        <v>0</v>
      </c>
      <c r="D168" s="10"/>
      <c r="E168" s="10"/>
      <c r="F168" s="10">
        <v>0</v>
      </c>
      <c r="G168" s="10"/>
      <c r="H168" s="10"/>
      <c r="I168" s="10"/>
      <c r="J168" s="10"/>
      <c r="K168" s="73"/>
    </row>
    <row r="169" spans="1:11" s="12" customFormat="1" ht="15.75" x14ac:dyDescent="0.25">
      <c r="A169" s="73"/>
      <c r="B169" s="1" t="s">
        <v>67</v>
      </c>
      <c r="C169" s="65">
        <f t="shared" ref="C169:I169" si="39">SUM(C171:C174)</f>
        <v>0</v>
      </c>
      <c r="D169" s="65">
        <f t="shared" si="39"/>
        <v>0</v>
      </c>
      <c r="E169" s="65">
        <f t="shared" si="39"/>
        <v>0</v>
      </c>
      <c r="F169" s="74">
        <v>0</v>
      </c>
      <c r="G169" s="65">
        <f t="shared" si="39"/>
        <v>0</v>
      </c>
      <c r="H169" s="65">
        <f t="shared" si="39"/>
        <v>0</v>
      </c>
      <c r="I169" s="65">
        <f t="shared" si="39"/>
        <v>0</v>
      </c>
      <c r="J169" s="65"/>
      <c r="K169" s="73"/>
    </row>
    <row r="170" spans="1:11" s="12" customFormat="1" ht="47.25" x14ac:dyDescent="0.25">
      <c r="A170" s="73"/>
      <c r="B170" s="2" t="s">
        <v>24</v>
      </c>
      <c r="C170" s="10"/>
      <c r="D170" s="10"/>
      <c r="E170" s="10"/>
      <c r="F170" s="10"/>
      <c r="G170" s="10"/>
      <c r="H170" s="10"/>
      <c r="I170" s="10"/>
      <c r="J170" s="10"/>
      <c r="K170" s="73"/>
    </row>
    <row r="171" spans="1:11" s="12" customFormat="1" ht="15.75" x14ac:dyDescent="0.25">
      <c r="A171" s="73"/>
      <c r="B171" s="2" t="s">
        <v>68</v>
      </c>
      <c r="C171" s="10"/>
      <c r="D171" s="10"/>
      <c r="E171" s="10"/>
      <c r="F171" s="10"/>
      <c r="G171" s="10"/>
      <c r="H171" s="10"/>
      <c r="I171" s="10"/>
      <c r="J171" s="10"/>
      <c r="K171" s="73"/>
    </row>
    <row r="172" spans="1:11" s="12" customFormat="1" ht="15.75" x14ac:dyDescent="0.25">
      <c r="A172" s="73"/>
      <c r="B172" s="73" t="s">
        <v>11</v>
      </c>
      <c r="C172" s="10">
        <f>SUM(D172:I172)</f>
        <v>0</v>
      </c>
      <c r="D172" s="10"/>
      <c r="E172" s="10">
        <v>0</v>
      </c>
      <c r="F172" s="10">
        <v>0</v>
      </c>
      <c r="G172" s="10"/>
      <c r="H172" s="10"/>
      <c r="I172" s="10"/>
      <c r="J172" s="10"/>
      <c r="K172" s="73"/>
    </row>
    <row r="173" spans="1:11" s="12" customFormat="1" ht="15.75" x14ac:dyDescent="0.25">
      <c r="A173" s="73"/>
      <c r="B173" s="73" t="s">
        <v>12</v>
      </c>
      <c r="C173" s="10">
        <f>SUM(D173:I173)</f>
        <v>0</v>
      </c>
      <c r="D173" s="10"/>
      <c r="E173" s="10">
        <v>0</v>
      </c>
      <c r="F173" s="10">
        <v>0</v>
      </c>
      <c r="G173" s="10"/>
      <c r="H173" s="10"/>
      <c r="I173" s="10"/>
      <c r="J173" s="10"/>
      <c r="K173" s="73"/>
    </row>
    <row r="174" spans="1:11" s="12" customFormat="1" ht="15.75" x14ac:dyDescent="0.25">
      <c r="A174" s="73"/>
      <c r="B174" s="73" t="s">
        <v>13</v>
      </c>
      <c r="C174" s="10">
        <f>SUM(D174:I174)</f>
        <v>0</v>
      </c>
      <c r="D174" s="10"/>
      <c r="E174" s="10">
        <v>0</v>
      </c>
      <c r="F174" s="10">
        <v>0</v>
      </c>
      <c r="G174" s="10"/>
      <c r="H174" s="10"/>
      <c r="I174" s="10"/>
      <c r="J174" s="10"/>
      <c r="K174" s="73"/>
    </row>
    <row r="175" spans="1:11" s="12" customFormat="1" ht="15.75" x14ac:dyDescent="0.25">
      <c r="A175" s="73"/>
      <c r="B175" s="1" t="s">
        <v>69</v>
      </c>
      <c r="C175" s="65">
        <f t="shared" ref="C175:I175" si="40">SUM(C177:C180)</f>
        <v>0</v>
      </c>
      <c r="D175" s="65">
        <f t="shared" si="40"/>
        <v>0</v>
      </c>
      <c r="E175" s="65">
        <f t="shared" si="40"/>
        <v>0</v>
      </c>
      <c r="F175" s="74">
        <f t="shared" si="40"/>
        <v>0</v>
      </c>
      <c r="G175" s="65">
        <f t="shared" si="40"/>
        <v>0</v>
      </c>
      <c r="H175" s="65">
        <f t="shared" si="40"/>
        <v>0</v>
      </c>
      <c r="I175" s="65">
        <f t="shared" si="40"/>
        <v>0</v>
      </c>
      <c r="J175" s="65"/>
      <c r="K175" s="73"/>
    </row>
    <row r="176" spans="1:11" s="12" customFormat="1" ht="47.25" x14ac:dyDescent="0.25">
      <c r="A176" s="73"/>
      <c r="B176" s="2" t="s">
        <v>24</v>
      </c>
      <c r="C176" s="10"/>
      <c r="D176" s="10"/>
      <c r="E176" s="10"/>
      <c r="F176" s="10"/>
      <c r="G176" s="10"/>
      <c r="H176" s="10"/>
      <c r="I176" s="10"/>
      <c r="J176" s="10"/>
      <c r="K176" s="73"/>
    </row>
    <row r="177" spans="1:11" s="12" customFormat="1" ht="15.75" x14ac:dyDescent="0.25">
      <c r="A177" s="73"/>
      <c r="B177" s="2" t="s">
        <v>70</v>
      </c>
      <c r="C177" s="10"/>
      <c r="D177" s="10"/>
      <c r="E177" s="10"/>
      <c r="F177" s="10"/>
      <c r="G177" s="10"/>
      <c r="H177" s="10"/>
      <c r="I177" s="10"/>
      <c r="J177" s="10"/>
      <c r="K177" s="73"/>
    </row>
    <row r="178" spans="1:11" s="12" customFormat="1" ht="15.75" x14ac:dyDescent="0.25">
      <c r="A178" s="73"/>
      <c r="B178" s="73" t="s">
        <v>11</v>
      </c>
      <c r="C178" s="10">
        <f>SUM(D178:I178)</f>
        <v>0</v>
      </c>
      <c r="D178" s="10"/>
      <c r="E178" s="10"/>
      <c r="F178" s="10"/>
      <c r="G178" s="10">
        <v>0</v>
      </c>
      <c r="H178" s="10"/>
      <c r="I178" s="10"/>
      <c r="J178" s="10"/>
      <c r="K178" s="73"/>
    </row>
    <row r="179" spans="1:11" s="12" customFormat="1" ht="15.75" x14ac:dyDescent="0.25">
      <c r="A179" s="73"/>
      <c r="B179" s="73" t="s">
        <v>12</v>
      </c>
      <c r="C179" s="10">
        <f>SUM(D179:I179)</f>
        <v>0</v>
      </c>
      <c r="D179" s="10"/>
      <c r="E179" s="10"/>
      <c r="F179" s="10"/>
      <c r="G179" s="10">
        <v>0</v>
      </c>
      <c r="H179" s="10"/>
      <c r="I179" s="10"/>
      <c r="J179" s="10"/>
      <c r="K179" s="73"/>
    </row>
    <row r="180" spans="1:11" s="12" customFormat="1" ht="15.75" x14ac:dyDescent="0.25">
      <c r="A180" s="73"/>
      <c r="B180" s="73" t="s">
        <v>13</v>
      </c>
      <c r="C180" s="10">
        <f>SUM(D180:I180)</f>
        <v>0</v>
      </c>
      <c r="D180" s="10"/>
      <c r="E180" s="10"/>
      <c r="F180" s="10"/>
      <c r="G180" s="10">
        <v>0</v>
      </c>
      <c r="H180" s="10"/>
      <c r="I180" s="10"/>
      <c r="J180" s="10"/>
      <c r="K180" s="73"/>
    </row>
    <row r="181" spans="1:11" s="12" customFormat="1" ht="15.75" x14ac:dyDescent="0.25">
      <c r="A181" s="73"/>
      <c r="B181" s="1" t="s">
        <v>71</v>
      </c>
      <c r="C181" s="65">
        <f t="shared" ref="C181:I181" si="41">SUM(C183:C186)</f>
        <v>0</v>
      </c>
      <c r="D181" s="65">
        <f t="shared" si="41"/>
        <v>0</v>
      </c>
      <c r="E181" s="65">
        <f t="shared" si="41"/>
        <v>0</v>
      </c>
      <c r="F181" s="74">
        <f t="shared" si="41"/>
        <v>0</v>
      </c>
      <c r="G181" s="65">
        <f t="shared" si="41"/>
        <v>0</v>
      </c>
      <c r="H181" s="65">
        <f t="shared" si="41"/>
        <v>0</v>
      </c>
      <c r="I181" s="65">
        <f t="shared" si="41"/>
        <v>0</v>
      </c>
      <c r="J181" s="65"/>
      <c r="K181" s="73"/>
    </row>
    <row r="182" spans="1:11" s="12" customFormat="1" ht="47.25" x14ac:dyDescent="0.25">
      <c r="A182" s="73"/>
      <c r="B182" s="2" t="s">
        <v>24</v>
      </c>
      <c r="C182" s="10"/>
      <c r="D182" s="10"/>
      <c r="E182" s="10"/>
      <c r="F182" s="10"/>
      <c r="G182" s="10"/>
      <c r="H182" s="10"/>
      <c r="I182" s="10"/>
      <c r="J182" s="10"/>
      <c r="K182" s="73"/>
    </row>
    <row r="183" spans="1:11" s="12" customFormat="1" ht="15.75" x14ac:dyDescent="0.25">
      <c r="A183" s="73"/>
      <c r="B183" s="2" t="s">
        <v>72</v>
      </c>
      <c r="C183" s="10">
        <f>SUM(D183:I183)</f>
        <v>0</v>
      </c>
      <c r="D183" s="10"/>
      <c r="E183" s="10"/>
      <c r="F183" s="10"/>
      <c r="G183" s="10"/>
      <c r="H183" s="10"/>
      <c r="I183" s="10"/>
      <c r="J183" s="10"/>
      <c r="K183" s="73"/>
    </row>
    <row r="184" spans="1:11" s="12" customFormat="1" ht="15.75" x14ac:dyDescent="0.25">
      <c r="A184" s="73"/>
      <c r="B184" s="73" t="s">
        <v>11</v>
      </c>
      <c r="C184" s="10">
        <f>SUM(D184:I184)</f>
        <v>0</v>
      </c>
      <c r="D184" s="10"/>
      <c r="E184" s="10"/>
      <c r="F184" s="10"/>
      <c r="G184" s="10">
        <v>0</v>
      </c>
      <c r="H184" s="10"/>
      <c r="I184" s="10"/>
      <c r="J184" s="10"/>
      <c r="K184" s="73"/>
    </row>
    <row r="185" spans="1:11" s="12" customFormat="1" ht="15.75" x14ac:dyDescent="0.25">
      <c r="A185" s="73"/>
      <c r="B185" s="73" t="s">
        <v>12</v>
      </c>
      <c r="C185" s="10">
        <f>SUM(D185:I185)</f>
        <v>0</v>
      </c>
      <c r="D185" s="10"/>
      <c r="E185" s="10"/>
      <c r="F185" s="10"/>
      <c r="G185" s="10">
        <v>0</v>
      </c>
      <c r="H185" s="10"/>
      <c r="I185" s="10"/>
      <c r="J185" s="10"/>
      <c r="K185" s="73"/>
    </row>
    <row r="186" spans="1:11" s="12" customFormat="1" ht="15.75" x14ac:dyDescent="0.25">
      <c r="A186" s="73"/>
      <c r="B186" s="73" t="s">
        <v>13</v>
      </c>
      <c r="C186" s="10"/>
      <c r="D186" s="10"/>
      <c r="E186" s="10"/>
      <c r="F186" s="10"/>
      <c r="G186" s="10">
        <v>0</v>
      </c>
      <c r="H186" s="10"/>
      <c r="I186" s="10"/>
      <c r="J186" s="10"/>
      <c r="K186" s="73"/>
    </row>
    <row r="187" spans="1:11" s="12" customFormat="1" ht="15.75" x14ac:dyDescent="0.25">
      <c r="A187" s="73"/>
      <c r="B187" s="1" t="s">
        <v>73</v>
      </c>
      <c r="C187" s="65">
        <f t="shared" ref="C187:I187" si="42">SUM(C189:C192)</f>
        <v>0</v>
      </c>
      <c r="D187" s="65">
        <f t="shared" si="42"/>
        <v>0</v>
      </c>
      <c r="E187" s="65">
        <f t="shared" si="42"/>
        <v>0</v>
      </c>
      <c r="F187" s="74">
        <f t="shared" si="42"/>
        <v>0</v>
      </c>
      <c r="G187" s="65">
        <f t="shared" si="42"/>
        <v>0</v>
      </c>
      <c r="H187" s="65">
        <f t="shared" si="42"/>
        <v>0</v>
      </c>
      <c r="I187" s="65">
        <f t="shared" si="42"/>
        <v>0</v>
      </c>
      <c r="J187" s="65"/>
      <c r="K187" s="73"/>
    </row>
    <row r="188" spans="1:11" s="12" customFormat="1" ht="47.25" x14ac:dyDescent="0.25">
      <c r="A188" s="73"/>
      <c r="B188" s="2" t="s">
        <v>24</v>
      </c>
      <c r="C188" s="10"/>
      <c r="D188" s="10"/>
      <c r="E188" s="10"/>
      <c r="F188" s="10"/>
      <c r="G188" s="10"/>
      <c r="H188" s="10"/>
      <c r="I188" s="10"/>
      <c r="J188" s="10"/>
      <c r="K188" s="73"/>
    </row>
    <row r="189" spans="1:11" s="12" customFormat="1" ht="15.75" x14ac:dyDescent="0.25">
      <c r="A189" s="73"/>
      <c r="B189" s="2" t="s">
        <v>74</v>
      </c>
      <c r="C189" s="10"/>
      <c r="D189" s="10"/>
      <c r="E189" s="10"/>
      <c r="F189" s="10"/>
      <c r="G189" s="10"/>
      <c r="H189" s="10"/>
      <c r="I189" s="10"/>
      <c r="J189" s="10"/>
      <c r="K189" s="73"/>
    </row>
    <row r="190" spans="1:11" s="12" customFormat="1" ht="15.75" x14ac:dyDescent="0.25">
      <c r="A190" s="73"/>
      <c r="B190" s="73" t="s">
        <v>11</v>
      </c>
      <c r="C190" s="10">
        <f>SUM(D190:I190)</f>
        <v>0</v>
      </c>
      <c r="D190" s="10"/>
      <c r="E190" s="10"/>
      <c r="F190" s="10"/>
      <c r="G190" s="10">
        <v>0</v>
      </c>
      <c r="H190" s="10"/>
      <c r="I190" s="10"/>
      <c r="J190" s="10"/>
      <c r="K190" s="73"/>
    </row>
    <row r="191" spans="1:11" s="12" customFormat="1" ht="15.75" x14ac:dyDescent="0.25">
      <c r="A191" s="73"/>
      <c r="B191" s="73" t="s">
        <v>12</v>
      </c>
      <c r="C191" s="10">
        <f>SUM(D191:I191)</f>
        <v>0</v>
      </c>
      <c r="D191" s="10"/>
      <c r="E191" s="10"/>
      <c r="F191" s="10"/>
      <c r="G191" s="10">
        <v>0</v>
      </c>
      <c r="H191" s="10"/>
      <c r="I191" s="10"/>
      <c r="J191" s="10"/>
      <c r="K191" s="73"/>
    </row>
    <row r="192" spans="1:11" s="12" customFormat="1" ht="15.75" x14ac:dyDescent="0.25">
      <c r="A192" s="73"/>
      <c r="B192" s="73" t="s">
        <v>13</v>
      </c>
      <c r="C192" s="10">
        <f>SUM(D192:I192)</f>
        <v>0</v>
      </c>
      <c r="D192" s="10"/>
      <c r="E192" s="10"/>
      <c r="F192" s="10"/>
      <c r="G192" s="10">
        <v>0</v>
      </c>
      <c r="H192" s="10"/>
      <c r="I192" s="10"/>
      <c r="J192" s="10"/>
      <c r="K192" s="73"/>
    </row>
    <row r="193" spans="1:11" s="12" customFormat="1" ht="15.75" x14ac:dyDescent="0.25">
      <c r="A193" s="73"/>
      <c r="B193" s="1" t="s">
        <v>75</v>
      </c>
      <c r="C193" s="65">
        <f t="shared" ref="C193:I193" si="43">SUM(C195:C198)</f>
        <v>0</v>
      </c>
      <c r="D193" s="65">
        <f t="shared" si="43"/>
        <v>0</v>
      </c>
      <c r="E193" s="65">
        <f t="shared" si="43"/>
        <v>0</v>
      </c>
      <c r="F193" s="74">
        <f t="shared" si="43"/>
        <v>0</v>
      </c>
      <c r="G193" s="65">
        <f t="shared" si="43"/>
        <v>0</v>
      </c>
      <c r="H193" s="65">
        <f t="shared" si="43"/>
        <v>0</v>
      </c>
      <c r="I193" s="65">
        <f t="shared" si="43"/>
        <v>0</v>
      </c>
      <c r="J193" s="65"/>
      <c r="K193" s="73"/>
    </row>
    <row r="194" spans="1:11" s="12" customFormat="1" ht="47.25" x14ac:dyDescent="0.25">
      <c r="A194" s="73"/>
      <c r="B194" s="2" t="s">
        <v>24</v>
      </c>
      <c r="C194" s="10"/>
      <c r="D194" s="10"/>
      <c r="E194" s="10"/>
      <c r="F194" s="10"/>
      <c r="G194" s="10"/>
      <c r="H194" s="10"/>
      <c r="I194" s="10"/>
      <c r="J194" s="10"/>
      <c r="K194" s="73"/>
    </row>
    <row r="195" spans="1:11" s="12" customFormat="1" ht="15.75" x14ac:dyDescent="0.25">
      <c r="A195" s="73"/>
      <c r="B195" s="2" t="s">
        <v>76</v>
      </c>
      <c r="C195" s="10"/>
      <c r="D195" s="10"/>
      <c r="E195" s="10"/>
      <c r="F195" s="10"/>
      <c r="G195" s="10"/>
      <c r="H195" s="10"/>
      <c r="I195" s="10"/>
      <c r="J195" s="10"/>
      <c r="K195" s="73"/>
    </row>
    <row r="196" spans="1:11" s="12" customFormat="1" ht="15.75" x14ac:dyDescent="0.25">
      <c r="A196" s="73"/>
      <c r="B196" s="73" t="s">
        <v>11</v>
      </c>
      <c r="C196" s="10">
        <f>SUM(D196:I196)</f>
        <v>0</v>
      </c>
      <c r="D196" s="10"/>
      <c r="E196" s="10"/>
      <c r="F196" s="10"/>
      <c r="G196" s="10">
        <v>0</v>
      </c>
      <c r="H196" s="10"/>
      <c r="I196" s="10"/>
      <c r="J196" s="10"/>
      <c r="K196" s="73"/>
    </row>
    <row r="197" spans="1:11" s="12" customFormat="1" ht="15.75" x14ac:dyDescent="0.25">
      <c r="A197" s="73"/>
      <c r="B197" s="73" t="s">
        <v>12</v>
      </c>
      <c r="C197" s="10">
        <f>SUM(D197:I197)</f>
        <v>0</v>
      </c>
      <c r="D197" s="10"/>
      <c r="E197" s="10">
        <v>0</v>
      </c>
      <c r="F197" s="10"/>
      <c r="G197" s="10">
        <v>0</v>
      </c>
      <c r="H197" s="10"/>
      <c r="I197" s="10"/>
      <c r="J197" s="10"/>
      <c r="K197" s="73"/>
    </row>
    <row r="198" spans="1:11" s="12" customFormat="1" ht="15.75" x14ac:dyDescent="0.25">
      <c r="A198" s="73"/>
      <c r="B198" s="73" t="s">
        <v>13</v>
      </c>
      <c r="C198" s="10">
        <f>SUM(D198:I198)</f>
        <v>0</v>
      </c>
      <c r="D198" s="10"/>
      <c r="E198" s="10"/>
      <c r="F198" s="10"/>
      <c r="G198" s="10">
        <v>0</v>
      </c>
      <c r="H198" s="10"/>
      <c r="I198" s="10"/>
      <c r="J198" s="10"/>
      <c r="K198" s="73"/>
    </row>
    <row r="199" spans="1:11" s="12" customFormat="1" ht="15.75" x14ac:dyDescent="0.25">
      <c r="A199" s="73"/>
      <c r="B199" s="1" t="s">
        <v>77</v>
      </c>
      <c r="C199" s="65">
        <f t="shared" ref="C199:I199" si="44">SUM(C201:C204)</f>
        <v>0</v>
      </c>
      <c r="D199" s="65">
        <f t="shared" si="44"/>
        <v>0</v>
      </c>
      <c r="E199" s="65">
        <f t="shared" si="44"/>
        <v>0</v>
      </c>
      <c r="F199" s="74">
        <f t="shared" si="44"/>
        <v>0</v>
      </c>
      <c r="G199" s="65">
        <f t="shared" si="44"/>
        <v>0</v>
      </c>
      <c r="H199" s="65">
        <f t="shared" si="44"/>
        <v>0</v>
      </c>
      <c r="I199" s="65">
        <f t="shared" si="44"/>
        <v>0</v>
      </c>
      <c r="J199" s="65"/>
      <c r="K199" s="73"/>
    </row>
    <row r="200" spans="1:11" s="12" customFormat="1" ht="47.25" x14ac:dyDescent="0.25">
      <c r="A200" s="73"/>
      <c r="B200" s="2" t="s">
        <v>24</v>
      </c>
      <c r="C200" s="10"/>
      <c r="D200" s="10"/>
      <c r="E200" s="10"/>
      <c r="F200" s="10"/>
      <c r="G200" s="10"/>
      <c r="H200" s="10"/>
      <c r="I200" s="10"/>
      <c r="J200" s="10"/>
      <c r="K200" s="73"/>
    </row>
    <row r="201" spans="1:11" s="12" customFormat="1" ht="47.25" x14ac:dyDescent="0.25">
      <c r="A201" s="73"/>
      <c r="B201" s="2" t="s">
        <v>78</v>
      </c>
      <c r="C201" s="10"/>
      <c r="D201" s="10"/>
      <c r="E201" s="10"/>
      <c r="F201" s="10"/>
      <c r="G201" s="10"/>
      <c r="H201" s="10"/>
      <c r="I201" s="10"/>
      <c r="J201" s="10"/>
      <c r="K201" s="73"/>
    </row>
    <row r="202" spans="1:11" s="12" customFormat="1" ht="15.75" x14ac:dyDescent="0.25">
      <c r="A202" s="73"/>
      <c r="B202" s="73" t="s">
        <v>11</v>
      </c>
      <c r="C202" s="10">
        <f>SUM(D202:I202)</f>
        <v>0</v>
      </c>
      <c r="D202" s="10"/>
      <c r="E202" s="10"/>
      <c r="F202" s="10"/>
      <c r="G202" s="10">
        <v>0</v>
      </c>
      <c r="H202" s="10"/>
      <c r="I202" s="10"/>
      <c r="J202" s="10"/>
      <c r="K202" s="73"/>
    </row>
    <row r="203" spans="1:11" s="12" customFormat="1" ht="15.75" x14ac:dyDescent="0.25">
      <c r="A203" s="73"/>
      <c r="B203" s="73" t="s">
        <v>12</v>
      </c>
      <c r="C203" s="10">
        <f>SUM(D203:I203)</f>
        <v>0</v>
      </c>
      <c r="D203" s="10"/>
      <c r="E203" s="10"/>
      <c r="F203" s="10"/>
      <c r="G203" s="10">
        <v>0</v>
      </c>
      <c r="H203" s="10"/>
      <c r="I203" s="10"/>
      <c r="J203" s="10"/>
      <c r="K203" s="73"/>
    </row>
    <row r="204" spans="1:11" s="12" customFormat="1" ht="15.75" x14ac:dyDescent="0.25">
      <c r="A204" s="73"/>
      <c r="B204" s="73" t="s">
        <v>13</v>
      </c>
      <c r="C204" s="10">
        <f>SUM(D204:I204)</f>
        <v>0</v>
      </c>
      <c r="D204" s="10"/>
      <c r="E204" s="10"/>
      <c r="F204" s="10"/>
      <c r="G204" s="10">
        <v>0</v>
      </c>
      <c r="H204" s="10"/>
      <c r="I204" s="10"/>
      <c r="J204" s="10"/>
      <c r="K204" s="73"/>
    </row>
    <row r="205" spans="1:11" s="12" customFormat="1" ht="15.75" x14ac:dyDescent="0.25">
      <c r="A205" s="73"/>
      <c r="B205" s="1" t="s">
        <v>79</v>
      </c>
      <c r="C205" s="65">
        <f t="shared" ref="C205:I205" si="45">SUM(C207:C210)</f>
        <v>0</v>
      </c>
      <c r="D205" s="65">
        <f t="shared" si="45"/>
        <v>0</v>
      </c>
      <c r="E205" s="65">
        <f t="shared" si="45"/>
        <v>0</v>
      </c>
      <c r="F205" s="74">
        <f t="shared" si="45"/>
        <v>0</v>
      </c>
      <c r="G205" s="65">
        <f t="shared" si="45"/>
        <v>0</v>
      </c>
      <c r="H205" s="65">
        <f t="shared" si="45"/>
        <v>0</v>
      </c>
      <c r="I205" s="65">
        <f t="shared" si="45"/>
        <v>0</v>
      </c>
      <c r="J205" s="65"/>
      <c r="K205" s="73"/>
    </row>
    <row r="206" spans="1:11" s="12" customFormat="1" ht="47.25" x14ac:dyDescent="0.25">
      <c r="A206" s="73"/>
      <c r="B206" s="2" t="s">
        <v>24</v>
      </c>
      <c r="C206" s="10"/>
      <c r="D206" s="10"/>
      <c r="E206" s="10"/>
      <c r="F206" s="10"/>
      <c r="G206" s="10"/>
      <c r="H206" s="10"/>
      <c r="I206" s="10"/>
      <c r="J206" s="10"/>
      <c r="K206" s="73"/>
    </row>
    <row r="207" spans="1:11" s="12" customFormat="1" ht="15.75" x14ac:dyDescent="0.25">
      <c r="A207" s="73"/>
      <c r="B207" s="2" t="s">
        <v>80</v>
      </c>
      <c r="C207" s="10"/>
      <c r="D207" s="10"/>
      <c r="E207" s="10"/>
      <c r="F207" s="10"/>
      <c r="G207" s="10"/>
      <c r="H207" s="10"/>
      <c r="I207" s="10"/>
      <c r="J207" s="10"/>
      <c r="K207" s="73"/>
    </row>
    <row r="208" spans="1:11" s="12" customFormat="1" ht="15.75" x14ac:dyDescent="0.25">
      <c r="A208" s="73"/>
      <c r="B208" s="73" t="s">
        <v>11</v>
      </c>
      <c r="C208" s="10">
        <f>SUM(D208:I208)</f>
        <v>0</v>
      </c>
      <c r="D208" s="10"/>
      <c r="E208" s="10"/>
      <c r="F208" s="10">
        <v>0</v>
      </c>
      <c r="G208" s="10"/>
      <c r="H208" s="10"/>
      <c r="I208" s="10"/>
      <c r="J208" s="10"/>
      <c r="K208" s="73"/>
    </row>
    <row r="209" spans="1:11" s="12" customFormat="1" ht="15.75" x14ac:dyDescent="0.25">
      <c r="A209" s="73"/>
      <c r="B209" s="73" t="s">
        <v>12</v>
      </c>
      <c r="C209" s="10">
        <f>SUM(D209:I209)</f>
        <v>0</v>
      </c>
      <c r="D209" s="10"/>
      <c r="E209" s="10"/>
      <c r="F209" s="10">
        <v>0</v>
      </c>
      <c r="G209" s="10"/>
      <c r="H209" s="10"/>
      <c r="I209" s="10"/>
      <c r="J209" s="10"/>
      <c r="K209" s="73"/>
    </row>
    <row r="210" spans="1:11" s="12" customFormat="1" ht="15.75" x14ac:dyDescent="0.25">
      <c r="A210" s="73"/>
      <c r="B210" s="73" t="s">
        <v>13</v>
      </c>
      <c r="C210" s="10">
        <f>SUM(D210:I210)</f>
        <v>0</v>
      </c>
      <c r="D210" s="10"/>
      <c r="E210" s="10"/>
      <c r="F210" s="10">
        <v>0</v>
      </c>
      <c r="G210" s="10"/>
      <c r="H210" s="10"/>
      <c r="I210" s="10"/>
      <c r="J210" s="10"/>
      <c r="K210" s="73"/>
    </row>
    <row r="211" spans="1:11" s="12" customFormat="1" ht="15.75" x14ac:dyDescent="0.25">
      <c r="A211" s="73"/>
      <c r="B211" s="1" t="s">
        <v>81</v>
      </c>
      <c r="C211" s="65">
        <f t="shared" ref="C211:I211" si="46">SUM(C213:C216)</f>
        <v>0</v>
      </c>
      <c r="D211" s="65">
        <f t="shared" si="46"/>
        <v>0</v>
      </c>
      <c r="E211" s="65">
        <f t="shared" si="46"/>
        <v>0</v>
      </c>
      <c r="F211" s="74">
        <f t="shared" si="46"/>
        <v>0</v>
      </c>
      <c r="G211" s="65">
        <f t="shared" si="46"/>
        <v>0</v>
      </c>
      <c r="H211" s="65">
        <f t="shared" si="46"/>
        <v>0</v>
      </c>
      <c r="I211" s="65">
        <f t="shared" si="46"/>
        <v>0</v>
      </c>
      <c r="J211" s="65"/>
      <c r="K211" s="73"/>
    </row>
    <row r="212" spans="1:11" s="12" customFormat="1" ht="47.25" x14ac:dyDescent="0.25">
      <c r="A212" s="73"/>
      <c r="B212" s="2" t="s">
        <v>24</v>
      </c>
      <c r="C212" s="10"/>
      <c r="D212" s="10"/>
      <c r="E212" s="10"/>
      <c r="F212" s="10"/>
      <c r="G212" s="10"/>
      <c r="H212" s="10"/>
      <c r="I212" s="10"/>
      <c r="J212" s="10"/>
      <c r="K212" s="73"/>
    </row>
    <row r="213" spans="1:11" s="12" customFormat="1" ht="15.75" x14ac:dyDescent="0.25">
      <c r="A213" s="73"/>
      <c r="B213" s="2" t="s">
        <v>82</v>
      </c>
      <c r="C213" s="10"/>
      <c r="D213" s="10"/>
      <c r="E213" s="10"/>
      <c r="F213" s="10"/>
      <c r="G213" s="10"/>
      <c r="H213" s="10"/>
      <c r="I213" s="10"/>
      <c r="J213" s="10"/>
      <c r="K213" s="73"/>
    </row>
    <row r="214" spans="1:11" s="12" customFormat="1" ht="15.75" x14ac:dyDescent="0.25">
      <c r="A214" s="73"/>
      <c r="B214" s="73" t="s">
        <v>11</v>
      </c>
      <c r="C214" s="10">
        <f>SUM(D214:I214)</f>
        <v>0</v>
      </c>
      <c r="D214" s="10"/>
      <c r="E214" s="10"/>
      <c r="F214" s="10"/>
      <c r="G214" s="10"/>
      <c r="H214" s="10">
        <v>0</v>
      </c>
      <c r="I214" s="10"/>
      <c r="J214" s="10"/>
      <c r="K214" s="73"/>
    </row>
    <row r="215" spans="1:11" s="12" customFormat="1" ht="15.75" x14ac:dyDescent="0.25">
      <c r="A215" s="73"/>
      <c r="B215" s="73" t="s">
        <v>12</v>
      </c>
      <c r="C215" s="10">
        <f>SUM(D215:I215)</f>
        <v>0</v>
      </c>
      <c r="D215" s="10"/>
      <c r="E215" s="10"/>
      <c r="F215" s="10"/>
      <c r="G215" s="10"/>
      <c r="H215" s="10">
        <v>0</v>
      </c>
      <c r="I215" s="10"/>
      <c r="J215" s="10"/>
      <c r="K215" s="73"/>
    </row>
    <row r="216" spans="1:11" s="12" customFormat="1" ht="15.75" x14ac:dyDescent="0.25">
      <c r="A216" s="73"/>
      <c r="B216" s="73" t="s">
        <v>13</v>
      </c>
      <c r="C216" s="10">
        <f>SUM(D216:I216)</f>
        <v>0</v>
      </c>
      <c r="D216" s="10"/>
      <c r="E216" s="10"/>
      <c r="F216" s="10"/>
      <c r="G216" s="10"/>
      <c r="H216" s="10">
        <v>0</v>
      </c>
      <c r="I216" s="10"/>
      <c r="J216" s="10"/>
      <c r="K216" s="73"/>
    </row>
    <row r="217" spans="1:11" s="12" customFormat="1" ht="15.75" x14ac:dyDescent="0.25">
      <c r="A217" s="73"/>
      <c r="B217" s="1" t="s">
        <v>83</v>
      </c>
      <c r="C217" s="65">
        <f t="shared" ref="C217:I217" si="47">SUM(C219:C222)</f>
        <v>0</v>
      </c>
      <c r="D217" s="65">
        <f t="shared" si="47"/>
        <v>0</v>
      </c>
      <c r="E217" s="65">
        <f t="shared" si="47"/>
        <v>0</v>
      </c>
      <c r="F217" s="74">
        <f t="shared" si="47"/>
        <v>0</v>
      </c>
      <c r="G217" s="65">
        <f t="shared" si="47"/>
        <v>0</v>
      </c>
      <c r="H217" s="65">
        <f t="shared" si="47"/>
        <v>0</v>
      </c>
      <c r="I217" s="65">
        <f t="shared" si="47"/>
        <v>0</v>
      </c>
      <c r="J217" s="65"/>
      <c r="K217" s="73"/>
    </row>
    <row r="218" spans="1:11" s="12" customFormat="1" ht="47.25" x14ac:dyDescent="0.25">
      <c r="A218" s="73"/>
      <c r="B218" s="2" t="s">
        <v>24</v>
      </c>
      <c r="C218" s="10"/>
      <c r="D218" s="10"/>
      <c r="E218" s="10"/>
      <c r="F218" s="10"/>
      <c r="G218" s="10"/>
      <c r="H218" s="10"/>
      <c r="I218" s="10"/>
      <c r="J218" s="10"/>
      <c r="K218" s="73"/>
    </row>
    <row r="219" spans="1:11" s="12" customFormat="1" ht="15.75" x14ac:dyDescent="0.25">
      <c r="A219" s="73"/>
      <c r="B219" s="2" t="s">
        <v>84</v>
      </c>
      <c r="C219" s="10"/>
      <c r="D219" s="10"/>
      <c r="E219" s="10"/>
      <c r="F219" s="10"/>
      <c r="G219" s="10"/>
      <c r="H219" s="10"/>
      <c r="I219" s="10"/>
      <c r="J219" s="10"/>
      <c r="K219" s="73"/>
    </row>
    <row r="220" spans="1:11" s="12" customFormat="1" ht="15.75" x14ac:dyDescent="0.25">
      <c r="A220" s="73"/>
      <c r="B220" s="73" t="s">
        <v>11</v>
      </c>
      <c r="C220" s="10">
        <f>SUM(D220:I220)</f>
        <v>0</v>
      </c>
      <c r="D220" s="10"/>
      <c r="E220" s="10"/>
      <c r="F220" s="10"/>
      <c r="G220" s="10"/>
      <c r="H220" s="10">
        <v>0</v>
      </c>
      <c r="I220" s="10"/>
      <c r="J220" s="10"/>
      <c r="K220" s="73"/>
    </row>
    <row r="221" spans="1:11" s="12" customFormat="1" ht="15.75" x14ac:dyDescent="0.25">
      <c r="A221" s="73"/>
      <c r="B221" s="73" t="s">
        <v>12</v>
      </c>
      <c r="C221" s="10">
        <f>SUM(D221:I221)</f>
        <v>0</v>
      </c>
      <c r="D221" s="10"/>
      <c r="E221" s="10"/>
      <c r="F221" s="10"/>
      <c r="G221" s="10"/>
      <c r="H221" s="10">
        <v>0</v>
      </c>
      <c r="I221" s="10"/>
      <c r="J221" s="10"/>
      <c r="K221" s="73"/>
    </row>
    <row r="222" spans="1:11" s="12" customFormat="1" ht="15.75" x14ac:dyDescent="0.25">
      <c r="A222" s="73"/>
      <c r="B222" s="73" t="s">
        <v>13</v>
      </c>
      <c r="C222" s="10">
        <f>SUM(D222:I222)</f>
        <v>0</v>
      </c>
      <c r="D222" s="10"/>
      <c r="E222" s="10"/>
      <c r="F222" s="10"/>
      <c r="G222" s="10"/>
      <c r="H222" s="10">
        <v>0</v>
      </c>
      <c r="I222" s="10"/>
      <c r="J222" s="10"/>
      <c r="K222" s="73"/>
    </row>
    <row r="223" spans="1:11" s="12" customFormat="1" ht="15.75" x14ac:dyDescent="0.25">
      <c r="A223" s="73"/>
      <c r="B223" s="1" t="s">
        <v>85</v>
      </c>
      <c r="C223" s="65">
        <f t="shared" ref="C223:I223" si="48">SUM(C225:C228)</f>
        <v>0</v>
      </c>
      <c r="D223" s="65">
        <f t="shared" si="48"/>
        <v>0</v>
      </c>
      <c r="E223" s="65">
        <f t="shared" si="48"/>
        <v>0</v>
      </c>
      <c r="F223" s="74">
        <f t="shared" si="48"/>
        <v>0</v>
      </c>
      <c r="G223" s="65">
        <f t="shared" si="48"/>
        <v>0</v>
      </c>
      <c r="H223" s="65">
        <f t="shared" si="48"/>
        <v>0</v>
      </c>
      <c r="I223" s="65">
        <f t="shared" si="48"/>
        <v>0</v>
      </c>
      <c r="J223" s="65"/>
      <c r="K223" s="73"/>
    </row>
    <row r="224" spans="1:11" s="12" customFormat="1" ht="47.25" x14ac:dyDescent="0.25">
      <c r="A224" s="73"/>
      <c r="B224" s="2" t="s">
        <v>24</v>
      </c>
      <c r="C224" s="10"/>
      <c r="D224" s="10"/>
      <c r="E224" s="10"/>
      <c r="F224" s="10"/>
      <c r="G224" s="10"/>
      <c r="H224" s="10"/>
      <c r="I224" s="10"/>
      <c r="J224" s="10"/>
      <c r="K224" s="73"/>
    </row>
    <row r="225" spans="1:11" s="12" customFormat="1" ht="15.75" x14ac:dyDescent="0.25">
      <c r="A225" s="73"/>
      <c r="B225" s="2" t="s">
        <v>86</v>
      </c>
      <c r="C225" s="10"/>
      <c r="D225" s="10"/>
      <c r="E225" s="10"/>
      <c r="F225" s="10"/>
      <c r="G225" s="10"/>
      <c r="H225" s="10"/>
      <c r="I225" s="10"/>
      <c r="J225" s="10"/>
      <c r="K225" s="73"/>
    </row>
    <row r="226" spans="1:11" s="12" customFormat="1" ht="15.75" x14ac:dyDescent="0.25">
      <c r="A226" s="73"/>
      <c r="B226" s="73" t="s">
        <v>11</v>
      </c>
      <c r="C226" s="10">
        <f>SUM(D226:I226)</f>
        <v>0</v>
      </c>
      <c r="D226" s="10"/>
      <c r="E226" s="10"/>
      <c r="F226" s="10"/>
      <c r="G226" s="10"/>
      <c r="H226" s="10">
        <v>0</v>
      </c>
      <c r="I226" s="10"/>
      <c r="J226" s="10"/>
      <c r="K226" s="73"/>
    </row>
    <row r="227" spans="1:11" s="12" customFormat="1" ht="15.75" x14ac:dyDescent="0.25">
      <c r="A227" s="73"/>
      <c r="B227" s="73" t="s">
        <v>12</v>
      </c>
      <c r="C227" s="10">
        <f>SUM(D227:I227)</f>
        <v>0</v>
      </c>
      <c r="D227" s="10"/>
      <c r="E227" s="10"/>
      <c r="F227" s="10"/>
      <c r="G227" s="10"/>
      <c r="H227" s="10">
        <v>0</v>
      </c>
      <c r="I227" s="10"/>
      <c r="J227" s="10"/>
      <c r="K227" s="73"/>
    </row>
    <row r="228" spans="1:11" s="12" customFormat="1" ht="15.75" x14ac:dyDescent="0.25">
      <c r="A228" s="73"/>
      <c r="B228" s="73" t="s">
        <v>13</v>
      </c>
      <c r="C228" s="10">
        <f>SUM(D228:I228)</f>
        <v>0</v>
      </c>
      <c r="D228" s="10"/>
      <c r="E228" s="10"/>
      <c r="F228" s="10"/>
      <c r="G228" s="10"/>
      <c r="H228" s="10">
        <v>0</v>
      </c>
      <c r="I228" s="10"/>
      <c r="J228" s="10"/>
      <c r="K228" s="73"/>
    </row>
    <row r="229" spans="1:11" s="12" customFormat="1" ht="15.75" x14ac:dyDescent="0.25">
      <c r="A229" s="73"/>
      <c r="B229" s="1" t="s">
        <v>87</v>
      </c>
      <c r="C229" s="65">
        <f t="shared" ref="C229:I229" si="49">SUM(C231:C234)</f>
        <v>0</v>
      </c>
      <c r="D229" s="65">
        <f t="shared" si="49"/>
        <v>0</v>
      </c>
      <c r="E229" s="65">
        <f t="shared" si="49"/>
        <v>0</v>
      </c>
      <c r="F229" s="74">
        <f t="shared" si="49"/>
        <v>0</v>
      </c>
      <c r="G229" s="65">
        <f t="shared" si="49"/>
        <v>0</v>
      </c>
      <c r="H229" s="65">
        <f t="shared" si="49"/>
        <v>0</v>
      </c>
      <c r="I229" s="65">
        <f t="shared" si="49"/>
        <v>0</v>
      </c>
      <c r="J229" s="65"/>
      <c r="K229" s="73"/>
    </row>
    <row r="230" spans="1:11" s="12" customFormat="1" ht="47.25" x14ac:dyDescent="0.25">
      <c r="A230" s="73"/>
      <c r="B230" s="2" t="s">
        <v>24</v>
      </c>
      <c r="C230" s="10"/>
      <c r="D230" s="10"/>
      <c r="E230" s="10"/>
      <c r="F230" s="10"/>
      <c r="G230" s="10"/>
      <c r="H230" s="10"/>
      <c r="I230" s="10"/>
      <c r="J230" s="10"/>
      <c r="K230" s="73"/>
    </row>
    <row r="231" spans="1:11" s="12" customFormat="1" ht="15.75" x14ac:dyDescent="0.25">
      <c r="A231" s="73"/>
      <c r="B231" s="2" t="s">
        <v>88</v>
      </c>
      <c r="C231" s="10"/>
      <c r="D231" s="10"/>
      <c r="E231" s="10"/>
      <c r="F231" s="10"/>
      <c r="G231" s="10"/>
      <c r="H231" s="10"/>
      <c r="I231" s="10"/>
      <c r="J231" s="10"/>
      <c r="K231" s="73"/>
    </row>
    <row r="232" spans="1:11" s="12" customFormat="1" ht="15.75" x14ac:dyDescent="0.25">
      <c r="A232" s="73"/>
      <c r="B232" s="73" t="s">
        <v>11</v>
      </c>
      <c r="C232" s="10">
        <f>SUM(D232:I232)</f>
        <v>0</v>
      </c>
      <c r="D232" s="10"/>
      <c r="E232" s="10"/>
      <c r="F232" s="10"/>
      <c r="G232" s="10"/>
      <c r="H232" s="10">
        <v>0</v>
      </c>
      <c r="I232" s="10"/>
      <c r="J232" s="10"/>
      <c r="K232" s="73"/>
    </row>
    <row r="233" spans="1:11" s="12" customFormat="1" ht="15.75" x14ac:dyDescent="0.25">
      <c r="A233" s="73"/>
      <c r="B233" s="73" t="s">
        <v>12</v>
      </c>
      <c r="C233" s="10">
        <f>SUM(D233:I233)</f>
        <v>0</v>
      </c>
      <c r="D233" s="10"/>
      <c r="E233" s="10"/>
      <c r="F233" s="10"/>
      <c r="G233" s="10"/>
      <c r="H233" s="10">
        <v>0</v>
      </c>
      <c r="I233" s="10"/>
      <c r="J233" s="10"/>
      <c r="K233" s="73"/>
    </row>
    <row r="234" spans="1:11" s="12" customFormat="1" ht="15.75" x14ac:dyDescent="0.25">
      <c r="A234" s="73"/>
      <c r="B234" s="73" t="s">
        <v>13</v>
      </c>
      <c r="C234" s="10">
        <f>SUM(D234:I234)</f>
        <v>0</v>
      </c>
      <c r="D234" s="10"/>
      <c r="E234" s="10"/>
      <c r="F234" s="10"/>
      <c r="G234" s="10"/>
      <c r="H234" s="10">
        <v>0</v>
      </c>
      <c r="I234" s="10"/>
      <c r="J234" s="10"/>
      <c r="K234" s="73"/>
    </row>
    <row r="235" spans="1:11" s="12" customFormat="1" ht="15.75" x14ac:dyDescent="0.25">
      <c r="A235" s="73"/>
      <c r="B235" s="1" t="s">
        <v>89</v>
      </c>
      <c r="C235" s="65">
        <f t="shared" ref="C235:I235" si="50">SUM(C237:C240)</f>
        <v>0</v>
      </c>
      <c r="D235" s="65">
        <f t="shared" si="50"/>
        <v>0</v>
      </c>
      <c r="E235" s="65">
        <f t="shared" si="50"/>
        <v>0</v>
      </c>
      <c r="F235" s="74">
        <f t="shared" si="50"/>
        <v>0</v>
      </c>
      <c r="G235" s="65">
        <f t="shared" si="50"/>
        <v>0</v>
      </c>
      <c r="H235" s="65">
        <f t="shared" si="50"/>
        <v>0</v>
      </c>
      <c r="I235" s="65">
        <f t="shared" si="50"/>
        <v>0</v>
      </c>
      <c r="J235" s="65"/>
      <c r="K235" s="73"/>
    </row>
    <row r="236" spans="1:11" s="12" customFormat="1" ht="47.25" x14ac:dyDescent="0.25">
      <c r="A236" s="73"/>
      <c r="B236" s="2" t="s">
        <v>24</v>
      </c>
      <c r="C236" s="10"/>
      <c r="D236" s="10"/>
      <c r="E236" s="10"/>
      <c r="F236" s="10"/>
      <c r="G236" s="10"/>
      <c r="H236" s="10"/>
      <c r="I236" s="10"/>
      <c r="J236" s="10"/>
      <c r="K236" s="73"/>
    </row>
    <row r="237" spans="1:11" s="12" customFormat="1" ht="15.75" x14ac:dyDescent="0.25">
      <c r="A237" s="73"/>
      <c r="B237" s="2" t="s">
        <v>90</v>
      </c>
      <c r="C237" s="10"/>
      <c r="D237" s="10"/>
      <c r="E237" s="10"/>
      <c r="F237" s="10"/>
      <c r="G237" s="10"/>
      <c r="H237" s="10"/>
      <c r="I237" s="10"/>
      <c r="J237" s="10"/>
      <c r="K237" s="73"/>
    </row>
    <row r="238" spans="1:11" s="12" customFormat="1" ht="15.75" x14ac:dyDescent="0.25">
      <c r="A238" s="73"/>
      <c r="B238" s="73" t="s">
        <v>11</v>
      </c>
      <c r="C238" s="10">
        <f>SUM(D238:I238)</f>
        <v>0</v>
      </c>
      <c r="D238" s="10"/>
      <c r="E238" s="10"/>
      <c r="F238" s="10"/>
      <c r="G238" s="10"/>
      <c r="H238" s="10">
        <v>0</v>
      </c>
      <c r="I238" s="10"/>
      <c r="J238" s="10"/>
      <c r="K238" s="73"/>
    </row>
    <row r="239" spans="1:11" s="12" customFormat="1" ht="15.75" x14ac:dyDescent="0.25">
      <c r="A239" s="73"/>
      <c r="B239" s="73" t="s">
        <v>12</v>
      </c>
      <c r="C239" s="10">
        <f>SUM(D239:I239)</f>
        <v>0</v>
      </c>
      <c r="D239" s="10"/>
      <c r="E239" s="10"/>
      <c r="F239" s="10"/>
      <c r="G239" s="10"/>
      <c r="H239" s="10">
        <v>0</v>
      </c>
      <c r="I239" s="10"/>
      <c r="J239" s="10"/>
      <c r="K239" s="73"/>
    </row>
    <row r="240" spans="1:11" s="12" customFormat="1" ht="15.75" x14ac:dyDescent="0.25">
      <c r="A240" s="73"/>
      <c r="B240" s="73" t="s">
        <v>13</v>
      </c>
      <c r="C240" s="10">
        <f>SUM(D240:I240)</f>
        <v>0</v>
      </c>
      <c r="D240" s="10"/>
      <c r="E240" s="10"/>
      <c r="F240" s="10"/>
      <c r="G240" s="10"/>
      <c r="H240" s="10">
        <v>0</v>
      </c>
      <c r="I240" s="10"/>
      <c r="J240" s="10"/>
      <c r="K240" s="73"/>
    </row>
    <row r="241" spans="1:11" s="12" customFormat="1" ht="15.75" x14ac:dyDescent="0.25">
      <c r="A241" s="73"/>
      <c r="B241" s="1" t="s">
        <v>91</v>
      </c>
      <c r="C241" s="65">
        <f t="shared" ref="C241:I241" si="51">SUM(C243:C246)</f>
        <v>1000</v>
      </c>
      <c r="D241" s="65">
        <f t="shared" si="51"/>
        <v>0</v>
      </c>
      <c r="E241" s="65">
        <f t="shared" si="51"/>
        <v>0</v>
      </c>
      <c r="F241" s="74">
        <f t="shared" si="51"/>
        <v>0</v>
      </c>
      <c r="G241" s="65">
        <f t="shared" si="51"/>
        <v>0</v>
      </c>
      <c r="H241" s="65">
        <f t="shared" si="51"/>
        <v>0</v>
      </c>
      <c r="I241" s="65">
        <f t="shared" si="51"/>
        <v>1000</v>
      </c>
      <c r="J241" s="65"/>
      <c r="K241" s="73"/>
    </row>
    <row r="242" spans="1:11" s="12" customFormat="1" ht="47.25" x14ac:dyDescent="0.25">
      <c r="A242" s="73"/>
      <c r="B242" s="2" t="s">
        <v>24</v>
      </c>
      <c r="C242" s="10"/>
      <c r="D242" s="10"/>
      <c r="E242" s="10"/>
      <c r="F242" s="10"/>
      <c r="G242" s="10"/>
      <c r="H242" s="10"/>
      <c r="I242" s="10"/>
      <c r="J242" s="10"/>
      <c r="K242" s="73"/>
    </row>
    <row r="243" spans="1:11" s="12" customFormat="1" ht="15.75" x14ac:dyDescent="0.25">
      <c r="A243" s="73"/>
      <c r="B243" s="2" t="s">
        <v>92</v>
      </c>
      <c r="C243" s="10"/>
      <c r="D243" s="10"/>
      <c r="E243" s="10"/>
      <c r="F243" s="10"/>
      <c r="G243" s="10"/>
      <c r="H243" s="10"/>
      <c r="I243" s="10"/>
      <c r="J243" s="10"/>
      <c r="K243" s="73"/>
    </row>
    <row r="244" spans="1:11" s="12" customFormat="1" ht="15.75" x14ac:dyDescent="0.25">
      <c r="A244" s="73"/>
      <c r="B244" s="73" t="s">
        <v>11</v>
      </c>
      <c r="C244" s="10">
        <f>SUM(D244:I244)</f>
        <v>0</v>
      </c>
      <c r="D244" s="10"/>
      <c r="E244" s="10"/>
      <c r="F244" s="10"/>
      <c r="G244" s="10"/>
      <c r="H244" s="10"/>
      <c r="I244" s="10">
        <v>0</v>
      </c>
      <c r="J244" s="10"/>
      <c r="K244" s="73"/>
    </row>
    <row r="245" spans="1:11" s="12" customFormat="1" ht="15.75" x14ac:dyDescent="0.25">
      <c r="A245" s="73"/>
      <c r="B245" s="73" t="s">
        <v>12</v>
      </c>
      <c r="C245" s="10">
        <f>SUM(D245:I245)</f>
        <v>247.5</v>
      </c>
      <c r="D245" s="10"/>
      <c r="E245" s="10"/>
      <c r="F245" s="10"/>
      <c r="G245" s="10"/>
      <c r="H245" s="10"/>
      <c r="I245" s="10">
        <v>247.5</v>
      </c>
      <c r="J245" s="10"/>
      <c r="K245" s="73"/>
    </row>
    <row r="246" spans="1:11" s="12" customFormat="1" ht="15.75" x14ac:dyDescent="0.25">
      <c r="A246" s="73"/>
      <c r="B246" s="73" t="s">
        <v>13</v>
      </c>
      <c r="C246" s="10">
        <f>SUM(D246:I246)</f>
        <v>752.5</v>
      </c>
      <c r="D246" s="10"/>
      <c r="E246" s="10"/>
      <c r="F246" s="10"/>
      <c r="G246" s="10"/>
      <c r="H246" s="10"/>
      <c r="I246" s="10">
        <f>742.5+10</f>
        <v>752.5</v>
      </c>
      <c r="J246" s="10"/>
      <c r="K246" s="73"/>
    </row>
    <row r="247" spans="1:11" s="12" customFormat="1" ht="15.75" x14ac:dyDescent="0.25">
      <c r="A247" s="73"/>
      <c r="B247" s="1" t="s">
        <v>93</v>
      </c>
      <c r="C247" s="65">
        <f t="shared" ref="C247:I247" si="52">SUM(C249:C252)</f>
        <v>900</v>
      </c>
      <c r="D247" s="65">
        <f t="shared" si="52"/>
        <v>0</v>
      </c>
      <c r="E247" s="65">
        <f t="shared" si="52"/>
        <v>0</v>
      </c>
      <c r="F247" s="74">
        <f t="shared" si="52"/>
        <v>0</v>
      </c>
      <c r="G247" s="65">
        <f t="shared" si="52"/>
        <v>0</v>
      </c>
      <c r="H247" s="65">
        <f t="shared" si="52"/>
        <v>0</v>
      </c>
      <c r="I247" s="65">
        <f t="shared" si="52"/>
        <v>900</v>
      </c>
      <c r="J247" s="65"/>
      <c r="K247" s="73"/>
    </row>
    <row r="248" spans="1:11" s="12" customFormat="1" ht="47.25" x14ac:dyDescent="0.25">
      <c r="A248" s="73"/>
      <c r="B248" s="2" t="s">
        <v>24</v>
      </c>
      <c r="C248" s="10"/>
      <c r="D248" s="10"/>
      <c r="E248" s="10"/>
      <c r="F248" s="10"/>
      <c r="G248" s="10"/>
      <c r="H248" s="10"/>
      <c r="I248" s="10"/>
      <c r="J248" s="10"/>
      <c r="K248" s="73"/>
    </row>
    <row r="249" spans="1:11" s="12" customFormat="1" ht="15.75" x14ac:dyDescent="0.25">
      <c r="A249" s="73"/>
      <c r="B249" s="2" t="s">
        <v>94</v>
      </c>
      <c r="C249" s="10"/>
      <c r="D249" s="10"/>
      <c r="E249" s="10"/>
      <c r="F249" s="10"/>
      <c r="G249" s="10"/>
      <c r="H249" s="10"/>
      <c r="I249" s="10"/>
      <c r="J249" s="10"/>
      <c r="K249" s="73"/>
    </row>
    <row r="250" spans="1:11" s="12" customFormat="1" ht="15.75" x14ac:dyDescent="0.25">
      <c r="A250" s="73"/>
      <c r="B250" s="73" t="s">
        <v>11</v>
      </c>
      <c r="C250" s="10">
        <f>SUM(D250:I250)</f>
        <v>0</v>
      </c>
      <c r="D250" s="10"/>
      <c r="E250" s="10"/>
      <c r="F250" s="10"/>
      <c r="G250" s="10"/>
      <c r="H250" s="10"/>
      <c r="I250" s="10">
        <v>0</v>
      </c>
      <c r="J250" s="10"/>
      <c r="K250" s="73"/>
    </row>
    <row r="251" spans="1:11" s="12" customFormat="1" ht="15.75" x14ac:dyDescent="0.25">
      <c r="A251" s="73"/>
      <c r="B251" s="73" t="s">
        <v>12</v>
      </c>
      <c r="C251" s="10">
        <f>SUM(D251:I251)</f>
        <v>222.75</v>
      </c>
      <c r="D251" s="10"/>
      <c r="E251" s="10"/>
      <c r="F251" s="10"/>
      <c r="G251" s="10"/>
      <c r="H251" s="10"/>
      <c r="I251" s="10">
        <v>222.75</v>
      </c>
      <c r="J251" s="10"/>
      <c r="K251" s="73"/>
    </row>
    <row r="252" spans="1:11" s="12" customFormat="1" ht="15.75" x14ac:dyDescent="0.25">
      <c r="A252" s="73"/>
      <c r="B252" s="73" t="s">
        <v>13</v>
      </c>
      <c r="C252" s="10">
        <f>SUM(D252:I252)</f>
        <v>677.25</v>
      </c>
      <c r="D252" s="10"/>
      <c r="E252" s="10"/>
      <c r="F252" s="10"/>
      <c r="G252" s="10"/>
      <c r="H252" s="10"/>
      <c r="I252" s="10">
        <f>668.25+9</f>
        <v>677.25</v>
      </c>
      <c r="J252" s="10"/>
      <c r="K252" s="73"/>
    </row>
    <row r="253" spans="1:11" s="12" customFormat="1" ht="15.75" x14ac:dyDescent="0.25">
      <c r="A253" s="73"/>
      <c r="B253" s="1" t="s">
        <v>95</v>
      </c>
      <c r="C253" s="65">
        <f t="shared" ref="C253:I253" si="53">SUM(C255:C258)</f>
        <v>0</v>
      </c>
      <c r="D253" s="65">
        <f t="shared" si="53"/>
        <v>0</v>
      </c>
      <c r="E253" s="65">
        <f t="shared" si="53"/>
        <v>0</v>
      </c>
      <c r="F253" s="74">
        <f t="shared" si="53"/>
        <v>0</v>
      </c>
      <c r="G253" s="65">
        <f t="shared" si="53"/>
        <v>0</v>
      </c>
      <c r="H253" s="65">
        <f t="shared" si="53"/>
        <v>0</v>
      </c>
      <c r="I253" s="65">
        <f t="shared" si="53"/>
        <v>0</v>
      </c>
      <c r="J253" s="65"/>
      <c r="K253" s="73"/>
    </row>
    <row r="254" spans="1:11" s="12" customFormat="1" ht="47.25" x14ac:dyDescent="0.25">
      <c r="A254" s="73"/>
      <c r="B254" s="2" t="s">
        <v>24</v>
      </c>
      <c r="C254" s="10"/>
      <c r="D254" s="10"/>
      <c r="E254" s="10"/>
      <c r="F254" s="10"/>
      <c r="G254" s="10"/>
      <c r="H254" s="10"/>
      <c r="I254" s="10"/>
      <c r="J254" s="10"/>
      <c r="K254" s="73"/>
    </row>
    <row r="255" spans="1:11" s="12" customFormat="1" ht="15.75" x14ac:dyDescent="0.25">
      <c r="A255" s="73"/>
      <c r="B255" s="2" t="s">
        <v>96</v>
      </c>
      <c r="C255" s="10"/>
      <c r="D255" s="10"/>
      <c r="E255" s="10"/>
      <c r="F255" s="10"/>
      <c r="G255" s="10"/>
      <c r="H255" s="10"/>
      <c r="I255" s="10"/>
      <c r="J255" s="10"/>
      <c r="K255" s="73"/>
    </row>
    <row r="256" spans="1:11" s="12" customFormat="1" ht="15.75" x14ac:dyDescent="0.25">
      <c r="A256" s="73"/>
      <c r="B256" s="73" t="s">
        <v>11</v>
      </c>
      <c r="C256" s="10">
        <f>SUM(D256:I256)</f>
        <v>0</v>
      </c>
      <c r="D256" s="10"/>
      <c r="E256" s="10"/>
      <c r="F256" s="10">
        <v>0</v>
      </c>
      <c r="G256" s="10"/>
      <c r="H256" s="10"/>
      <c r="I256" s="10"/>
      <c r="J256" s="10"/>
      <c r="K256" s="73"/>
    </row>
    <row r="257" spans="1:13" s="12" customFormat="1" ht="15.75" x14ac:dyDescent="0.25">
      <c r="A257" s="73"/>
      <c r="B257" s="73" t="s">
        <v>12</v>
      </c>
      <c r="C257" s="10">
        <f>SUM(D257:I257)</f>
        <v>0</v>
      </c>
      <c r="D257" s="10"/>
      <c r="E257" s="10"/>
      <c r="F257" s="10">
        <v>0</v>
      </c>
      <c r="G257" s="10"/>
      <c r="H257" s="10"/>
      <c r="I257" s="10"/>
      <c r="J257" s="10"/>
      <c r="K257" s="73"/>
      <c r="L257" s="65">
        <f t="shared" ref="L257" si="54">SUM(L259:L261)</f>
        <v>0</v>
      </c>
    </row>
    <row r="258" spans="1:13" s="12" customFormat="1" ht="33" customHeight="1" x14ac:dyDescent="0.25">
      <c r="A258" s="73"/>
      <c r="B258" s="73" t="s">
        <v>13</v>
      </c>
      <c r="C258" s="10">
        <f>SUM(D258:I258)</f>
        <v>0</v>
      </c>
      <c r="D258" s="10"/>
      <c r="E258" s="10"/>
      <c r="F258" s="10">
        <v>0</v>
      </c>
      <c r="G258" s="10"/>
      <c r="H258" s="10"/>
      <c r="I258" s="10"/>
      <c r="J258" s="10"/>
      <c r="K258" s="73"/>
      <c r="L258" s="10"/>
    </row>
    <row r="259" spans="1:13" s="12" customFormat="1" ht="15.75" x14ac:dyDescent="0.25">
      <c r="A259" s="73"/>
      <c r="B259" s="1" t="s">
        <v>122</v>
      </c>
      <c r="C259" s="65">
        <f t="shared" ref="C259:I259" si="55">SUM(C261:C264)</f>
        <v>0</v>
      </c>
      <c r="D259" s="65">
        <f t="shared" si="55"/>
        <v>0</v>
      </c>
      <c r="E259" s="65">
        <f t="shared" si="55"/>
        <v>0</v>
      </c>
      <c r="F259" s="74">
        <f t="shared" si="55"/>
        <v>0</v>
      </c>
      <c r="G259" s="65">
        <f t="shared" si="55"/>
        <v>0</v>
      </c>
      <c r="H259" s="65">
        <f t="shared" si="55"/>
        <v>0</v>
      </c>
      <c r="I259" s="65">
        <f t="shared" si="55"/>
        <v>0</v>
      </c>
      <c r="J259" s="65"/>
      <c r="K259" s="73"/>
      <c r="L259" s="10">
        <v>0</v>
      </c>
    </row>
    <row r="260" spans="1:13" s="12" customFormat="1" ht="47.25" x14ac:dyDescent="0.25">
      <c r="A260" s="73"/>
      <c r="B260" s="2" t="s">
        <v>24</v>
      </c>
      <c r="C260" s="10"/>
      <c r="D260" s="10"/>
      <c r="E260" s="10"/>
      <c r="F260" s="10"/>
      <c r="G260" s="10"/>
      <c r="H260" s="10"/>
      <c r="I260" s="10"/>
      <c r="J260" s="10"/>
      <c r="K260" s="73"/>
      <c r="L260" s="10">
        <v>0</v>
      </c>
      <c r="M260" s="10">
        <v>1629.57</v>
      </c>
    </row>
    <row r="261" spans="1:13" s="12" customFormat="1" ht="15.75" x14ac:dyDescent="0.25">
      <c r="A261" s="73"/>
      <c r="B261" s="2" t="s">
        <v>123</v>
      </c>
      <c r="C261" s="10"/>
      <c r="D261" s="10"/>
      <c r="E261" s="10"/>
      <c r="F261" s="10"/>
      <c r="G261" s="10"/>
      <c r="H261" s="10"/>
      <c r="I261" s="10"/>
      <c r="J261" s="10"/>
      <c r="K261" s="73"/>
      <c r="L261" s="10">
        <v>0</v>
      </c>
    </row>
    <row r="262" spans="1:13" s="12" customFormat="1" ht="15.75" x14ac:dyDescent="0.25">
      <c r="A262" s="73"/>
      <c r="B262" s="73" t="s">
        <v>11</v>
      </c>
      <c r="C262" s="10">
        <f>SUM(D262:I262)</f>
        <v>0</v>
      </c>
      <c r="D262" s="10">
        <v>0</v>
      </c>
      <c r="E262" s="10"/>
      <c r="F262" s="10">
        <v>0</v>
      </c>
      <c r="G262" s="10"/>
      <c r="H262" s="10"/>
      <c r="I262" s="10"/>
      <c r="J262" s="10"/>
      <c r="K262" s="73"/>
      <c r="L262" s="65">
        <f t="shared" ref="L262" si="56">SUM(L265:L267)</f>
        <v>129.90368999999998</v>
      </c>
    </row>
    <row r="263" spans="1:13" s="12" customFormat="1" ht="15.75" x14ac:dyDescent="0.25">
      <c r="A263" s="73"/>
      <c r="B263" s="73" t="s">
        <v>12</v>
      </c>
      <c r="C263" s="10">
        <f>SUM(D263:I263)</f>
        <v>0</v>
      </c>
      <c r="D263" s="10">
        <v>0</v>
      </c>
      <c r="E263" s="10"/>
      <c r="F263" s="10">
        <v>0</v>
      </c>
      <c r="G263" s="10"/>
      <c r="H263" s="10"/>
      <c r="I263" s="10"/>
      <c r="J263" s="10"/>
      <c r="K263" s="73"/>
      <c r="L263" s="10"/>
    </row>
    <row r="264" spans="1:13" s="12" customFormat="1" ht="15.75" x14ac:dyDescent="0.25">
      <c r="A264" s="73"/>
      <c r="B264" s="73" t="s">
        <v>13</v>
      </c>
      <c r="C264" s="10">
        <f>SUM(D264:I264)</f>
        <v>0</v>
      </c>
      <c r="D264" s="10">
        <v>0</v>
      </c>
      <c r="E264" s="10"/>
      <c r="F264" s="10">
        <v>0</v>
      </c>
      <c r="G264" s="10"/>
      <c r="H264" s="10"/>
      <c r="I264" s="10"/>
      <c r="J264" s="10"/>
      <c r="K264" s="73"/>
      <c r="L264" s="10"/>
    </row>
    <row r="265" spans="1:13" s="12" customFormat="1" ht="15.75" x14ac:dyDescent="0.25">
      <c r="A265" s="73"/>
      <c r="B265" s="1" t="s">
        <v>125</v>
      </c>
      <c r="C265" s="65">
        <f t="shared" ref="C265:I265" si="57">SUM(C267:C269)</f>
        <v>15248.5</v>
      </c>
      <c r="D265" s="65">
        <f t="shared" si="57"/>
        <v>0</v>
      </c>
      <c r="E265" s="65">
        <f t="shared" si="57"/>
        <v>2837.5</v>
      </c>
      <c r="F265" s="74">
        <f t="shared" si="57"/>
        <v>4147</v>
      </c>
      <c r="G265" s="65">
        <f t="shared" si="57"/>
        <v>4632</v>
      </c>
      <c r="H265" s="65">
        <f t="shared" si="57"/>
        <v>3632</v>
      </c>
      <c r="I265" s="65">
        <f t="shared" si="57"/>
        <v>0</v>
      </c>
      <c r="J265" s="65"/>
      <c r="K265" s="73"/>
      <c r="L265" s="10">
        <v>0</v>
      </c>
    </row>
    <row r="266" spans="1:13" s="12" customFormat="1" ht="31.5" x14ac:dyDescent="0.25">
      <c r="A266" s="73"/>
      <c r="B266" s="30" t="s">
        <v>126</v>
      </c>
      <c r="C266" s="10"/>
      <c r="D266" s="10"/>
      <c r="E266" s="10"/>
      <c r="F266" s="10"/>
      <c r="G266" s="10"/>
      <c r="H266" s="10"/>
      <c r="I266" s="10"/>
      <c r="J266" s="10"/>
      <c r="K266" s="73"/>
      <c r="L266" s="10">
        <f>22.197+1.69+106.01669</f>
        <v>129.90368999999998</v>
      </c>
    </row>
    <row r="267" spans="1:13" s="12" customFormat="1" ht="15.75" x14ac:dyDescent="0.25">
      <c r="A267" s="73"/>
      <c r="B267" s="73" t="s">
        <v>11</v>
      </c>
      <c r="C267" s="10">
        <f>SUM(D267:I267)</f>
        <v>0</v>
      </c>
      <c r="D267" s="10">
        <v>0</v>
      </c>
      <c r="E267" s="10">
        <v>0</v>
      </c>
      <c r="F267" s="10">
        <v>0</v>
      </c>
      <c r="G267" s="10"/>
      <c r="H267" s="10"/>
      <c r="I267" s="10"/>
      <c r="J267" s="10"/>
      <c r="K267" s="73"/>
      <c r="L267" s="10">
        <v>0</v>
      </c>
    </row>
    <row r="268" spans="1:13" s="12" customFormat="1" ht="15.75" x14ac:dyDescent="0.25">
      <c r="A268" s="73"/>
      <c r="B268" s="73" t="s">
        <v>12</v>
      </c>
      <c r="C268" s="10">
        <f>SUM(D268:I268)</f>
        <v>15248.5</v>
      </c>
      <c r="D268" s="10">
        <v>0</v>
      </c>
      <c r="E268" s="10">
        <v>2837.5</v>
      </c>
      <c r="F268" s="10">
        <f>4454-307</f>
        <v>4147</v>
      </c>
      <c r="G268" s="10">
        <v>4632</v>
      </c>
      <c r="H268" s="10">
        <v>3632</v>
      </c>
      <c r="I268" s="10"/>
      <c r="J268" s="10"/>
      <c r="K268" s="73"/>
      <c r="L268" s="80">
        <f t="shared" ref="L268" si="58">SUM(L270:L272)</f>
        <v>10765.864469999999</v>
      </c>
    </row>
    <row r="269" spans="1:13" s="12" customFormat="1" ht="40.5" customHeight="1" x14ac:dyDescent="0.25">
      <c r="A269" s="73"/>
      <c r="B269" s="73" t="s">
        <v>13</v>
      </c>
      <c r="C269" s="10">
        <f>SUM(D269:I269)</f>
        <v>0</v>
      </c>
      <c r="D269" s="10">
        <v>0</v>
      </c>
      <c r="E269" s="10">
        <v>0</v>
      </c>
      <c r="F269" s="10">
        <v>0</v>
      </c>
      <c r="G269" s="10"/>
      <c r="H269" s="10"/>
      <c r="I269" s="10"/>
      <c r="J269" s="10"/>
      <c r="K269" s="73"/>
      <c r="L269" s="80"/>
    </row>
    <row r="270" spans="1:13" s="12" customFormat="1" ht="15.75" x14ac:dyDescent="0.25">
      <c r="A270" s="88"/>
      <c r="B270" s="1" t="s">
        <v>131</v>
      </c>
      <c r="C270" s="65">
        <f>SUM(C273:C275)</f>
        <v>228.9</v>
      </c>
      <c r="D270" s="65">
        <f t="shared" ref="D270:K270" si="59">SUM(D273:D275)</f>
        <v>129.9</v>
      </c>
      <c r="E270" s="65">
        <f t="shared" si="59"/>
        <v>99</v>
      </c>
      <c r="F270" s="74">
        <f t="shared" si="59"/>
        <v>0</v>
      </c>
      <c r="G270" s="65">
        <f t="shared" si="59"/>
        <v>0</v>
      </c>
      <c r="H270" s="65">
        <f t="shared" si="59"/>
        <v>0</v>
      </c>
      <c r="I270" s="65">
        <f t="shared" si="59"/>
        <v>0</v>
      </c>
      <c r="J270" s="65">
        <f t="shared" si="59"/>
        <v>0</v>
      </c>
      <c r="K270" s="65">
        <f t="shared" si="59"/>
        <v>0</v>
      </c>
      <c r="L270" s="10">
        <f>L275+L280+L295+L300+L305+L310+L315+L320+L325+L329+L333</f>
        <v>395.57943</v>
      </c>
    </row>
    <row r="271" spans="1:13" s="12" customFormat="1" ht="47.25" x14ac:dyDescent="0.25">
      <c r="A271" s="88"/>
      <c r="B271" s="2" t="s">
        <v>24</v>
      </c>
      <c r="C271" s="10"/>
      <c r="D271" s="10"/>
      <c r="E271" s="10"/>
      <c r="F271" s="10"/>
      <c r="G271" s="10"/>
      <c r="H271" s="10"/>
      <c r="I271" s="10"/>
      <c r="J271" s="10"/>
      <c r="K271" s="73"/>
      <c r="L271" s="10">
        <f>SUM(L276,L281,L296,L301,L306,L311,L316,L321,L326,L330,L334,L338)</f>
        <v>10370.285039999999</v>
      </c>
    </row>
    <row r="272" spans="1:13" s="12" customFormat="1" ht="15.75" x14ac:dyDescent="0.25">
      <c r="A272" s="17"/>
      <c r="B272" s="2" t="s">
        <v>138</v>
      </c>
      <c r="C272" s="10"/>
      <c r="D272" s="10"/>
      <c r="E272" s="10"/>
      <c r="F272" s="10"/>
      <c r="G272" s="10"/>
      <c r="H272" s="10"/>
      <c r="I272" s="10"/>
      <c r="J272" s="10"/>
      <c r="K272" s="73"/>
      <c r="L272" s="10">
        <v>0</v>
      </c>
    </row>
    <row r="273" spans="1:14" s="12" customFormat="1" ht="15.75" x14ac:dyDescent="0.25">
      <c r="A273" s="17"/>
      <c r="B273" s="73" t="s">
        <v>11</v>
      </c>
      <c r="C273" s="10">
        <f>SUM(D273:I273)</f>
        <v>0</v>
      </c>
      <c r="D273" s="10">
        <v>0</v>
      </c>
      <c r="E273" s="10"/>
      <c r="F273" s="10"/>
      <c r="G273" s="10"/>
      <c r="H273" s="10"/>
      <c r="I273" s="10"/>
      <c r="J273" s="10"/>
      <c r="K273" s="73"/>
      <c r="L273" s="65">
        <f>SUM(L275:L277)</f>
        <v>10015.885039999999</v>
      </c>
    </row>
    <row r="274" spans="1:14" s="12" customFormat="1" ht="15.75" x14ac:dyDescent="0.25">
      <c r="A274" s="17"/>
      <c r="B274" s="73" t="s">
        <v>12</v>
      </c>
      <c r="C274" s="10">
        <f>SUM(D274:I274)</f>
        <v>228.9</v>
      </c>
      <c r="D274" s="10">
        <v>129.9</v>
      </c>
      <c r="E274" s="10">
        <v>99</v>
      </c>
      <c r="F274" s="10"/>
      <c r="G274" s="10"/>
      <c r="H274" s="10"/>
      <c r="I274" s="10"/>
      <c r="J274" s="10"/>
      <c r="K274" s="73"/>
    </row>
    <row r="275" spans="1:14" s="12" customFormat="1" ht="15.75" x14ac:dyDescent="0.25">
      <c r="A275" s="17"/>
      <c r="B275" s="73" t="s">
        <v>13</v>
      </c>
      <c r="C275" s="10">
        <f>SUM(D275:I275)</f>
        <v>0</v>
      </c>
      <c r="D275" s="10">
        <v>0</v>
      </c>
      <c r="E275" s="10"/>
      <c r="F275" s="10"/>
      <c r="G275" s="10"/>
      <c r="H275" s="10"/>
      <c r="I275" s="10"/>
      <c r="J275" s="10"/>
      <c r="K275" s="73"/>
      <c r="L275" s="10">
        <v>0</v>
      </c>
    </row>
    <row r="276" spans="1:14" s="12" customFormat="1" ht="15.75" x14ac:dyDescent="0.25">
      <c r="A276" s="75">
        <v>13</v>
      </c>
      <c r="B276" s="79" t="s">
        <v>20</v>
      </c>
      <c r="C276" s="80">
        <f>SUM(C278:C280)</f>
        <v>59840.6</v>
      </c>
      <c r="D276" s="80">
        <f t="shared" ref="D276:I276" si="60">SUM(D278:D280)</f>
        <v>10765.9</v>
      </c>
      <c r="E276" s="80">
        <f t="shared" si="60"/>
        <v>33724.700000000004</v>
      </c>
      <c r="F276" s="80">
        <f t="shared" si="60"/>
        <v>15350</v>
      </c>
      <c r="G276" s="80">
        <f>SUM(G278:G280)</f>
        <v>0</v>
      </c>
      <c r="H276" s="80">
        <f t="shared" si="60"/>
        <v>0</v>
      </c>
      <c r="I276" s="80">
        <f t="shared" si="60"/>
        <v>0</v>
      </c>
      <c r="J276" s="65"/>
      <c r="K276" s="41" t="s">
        <v>17</v>
      </c>
      <c r="L276" s="10">
        <v>10015.885039999999</v>
      </c>
    </row>
    <row r="277" spans="1:14" s="12" customFormat="1" ht="15.75" x14ac:dyDescent="0.25">
      <c r="A277" s="76"/>
      <c r="B277" s="79"/>
      <c r="C277" s="80"/>
      <c r="D277" s="80"/>
      <c r="E277" s="80"/>
      <c r="F277" s="80"/>
      <c r="G277" s="80"/>
      <c r="H277" s="80"/>
      <c r="I277" s="80"/>
      <c r="J277" s="65"/>
      <c r="K277" s="41" t="s">
        <v>16</v>
      </c>
      <c r="L277" s="10">
        <v>0</v>
      </c>
    </row>
    <row r="278" spans="1:14" s="12" customFormat="1" ht="15.75" x14ac:dyDescent="0.25">
      <c r="A278" s="17">
        <v>14</v>
      </c>
      <c r="B278" s="73" t="s">
        <v>11</v>
      </c>
      <c r="C278" s="10">
        <f>SUM(D278:I278)</f>
        <v>15438.6</v>
      </c>
      <c r="D278" s="10">
        <f t="shared" ref="D278:I278" si="61">D283+D288+D303+D308+D313+D318+D323+D328+D333+D337+D341</f>
        <v>395.6</v>
      </c>
      <c r="E278" s="10">
        <f t="shared" si="61"/>
        <v>0</v>
      </c>
      <c r="F278" s="10">
        <v>15043</v>
      </c>
      <c r="G278" s="10">
        <v>0</v>
      </c>
      <c r="H278" s="10">
        <f t="shared" si="61"/>
        <v>0</v>
      </c>
      <c r="I278" s="10">
        <f t="shared" si="61"/>
        <v>0</v>
      </c>
      <c r="J278" s="10"/>
      <c r="K278" s="73"/>
      <c r="L278" s="37"/>
      <c r="M278" s="37"/>
      <c r="N278" s="36"/>
    </row>
    <row r="279" spans="1:14" s="12" customFormat="1" ht="15.75" x14ac:dyDescent="0.25">
      <c r="A279" s="17">
        <v>15</v>
      </c>
      <c r="B279" s="73" t="s">
        <v>12</v>
      </c>
      <c r="C279" s="10">
        <f>SUM(D279:I279)</f>
        <v>44402</v>
      </c>
      <c r="D279" s="10">
        <f t="shared" ref="D279:I279" si="62">SUM(D284,D289,D304,D309,D314,D319,D324,D329,D334,D338,D342,D346)</f>
        <v>10370.299999999999</v>
      </c>
      <c r="E279" s="10">
        <f>SUM(E284,E289,E304,E309,E314,E319,E324,E329,E334,E338,E342,E346,E294)</f>
        <v>33724.700000000004</v>
      </c>
      <c r="F279" s="10">
        <v>307</v>
      </c>
      <c r="G279" s="10">
        <v>0</v>
      </c>
      <c r="H279" s="10">
        <f t="shared" si="62"/>
        <v>0</v>
      </c>
      <c r="I279" s="10">
        <f t="shared" si="62"/>
        <v>0</v>
      </c>
      <c r="J279" s="10"/>
      <c r="K279" s="73"/>
    </row>
    <row r="280" spans="1:14" s="12" customFormat="1" ht="15.75" x14ac:dyDescent="0.25">
      <c r="A280" s="17">
        <v>16</v>
      </c>
      <c r="B280" s="73" t="s">
        <v>13</v>
      </c>
      <c r="C280" s="10">
        <f>SUM(D280:I280)</f>
        <v>0</v>
      </c>
      <c r="D280" s="10">
        <f>D285+D290+D305+D310+D315+D320+D325+D330+D335+D339+D343</f>
        <v>0</v>
      </c>
      <c r="E280" s="10">
        <v>0</v>
      </c>
      <c r="F280" s="10">
        <v>0</v>
      </c>
      <c r="G280" s="10">
        <v>0</v>
      </c>
      <c r="H280" s="10">
        <f>H285+H290+H305+H310+H315+H320+H325+H330+H335+H339+H343</f>
        <v>0</v>
      </c>
      <c r="I280" s="10">
        <f>I285+I290+I305+I310+I315+I320+I325+I330+I335+I339+I343</f>
        <v>0</v>
      </c>
      <c r="J280" s="10"/>
      <c r="K280" s="73"/>
    </row>
    <row r="281" spans="1:14" s="12" customFormat="1" ht="15.75" x14ac:dyDescent="0.25">
      <c r="A281" s="17">
        <f t="shared" ref="A281:A327" si="63">A280+1</f>
        <v>17</v>
      </c>
      <c r="B281" s="1" t="s">
        <v>102</v>
      </c>
      <c r="C281" s="65">
        <f>SUM(C283:C285)</f>
        <v>29068.7</v>
      </c>
      <c r="D281" s="65">
        <f>SUM(D283:D285)</f>
        <v>10015.9</v>
      </c>
      <c r="E281" s="65">
        <f t="shared" ref="E281:I281" si="64">SUM(E283:E285)</f>
        <v>2252.8000000000002</v>
      </c>
      <c r="F281" s="74">
        <f t="shared" si="64"/>
        <v>0</v>
      </c>
      <c r="G281" s="65">
        <f t="shared" si="64"/>
        <v>16800</v>
      </c>
      <c r="H281" s="65">
        <f t="shared" si="64"/>
        <v>0</v>
      </c>
      <c r="I281" s="65">
        <f t="shared" si="64"/>
        <v>0</v>
      </c>
      <c r="J281" s="65"/>
      <c r="K281" s="41"/>
    </row>
    <row r="282" spans="1:14" s="12" customFormat="1" ht="78.75" x14ac:dyDescent="0.25">
      <c r="A282" s="17">
        <f t="shared" si="63"/>
        <v>18</v>
      </c>
      <c r="B282" s="8" t="s">
        <v>137</v>
      </c>
      <c r="C282" s="10"/>
      <c r="D282" s="10"/>
      <c r="E282" s="10"/>
      <c r="F282" s="10"/>
      <c r="G282" s="10"/>
      <c r="H282" s="10"/>
      <c r="I282" s="10"/>
      <c r="J282" s="10"/>
      <c r="K282" s="41"/>
    </row>
    <row r="283" spans="1:14" s="12" customFormat="1" ht="15.75" x14ac:dyDescent="0.25">
      <c r="A283" s="17">
        <f t="shared" si="63"/>
        <v>19</v>
      </c>
      <c r="B283" s="73" t="s">
        <v>11</v>
      </c>
      <c r="C283" s="10">
        <v>0</v>
      </c>
      <c r="D283" s="10">
        <v>0</v>
      </c>
      <c r="E283" s="10">
        <v>0</v>
      </c>
      <c r="F283" s="10"/>
      <c r="G283" s="10">
        <v>0</v>
      </c>
      <c r="H283" s="10">
        <v>0</v>
      </c>
      <c r="I283" s="10">
        <v>0</v>
      </c>
      <c r="J283" s="10"/>
      <c r="K283" s="41"/>
    </row>
    <row r="284" spans="1:14" s="12" customFormat="1" ht="15.75" x14ac:dyDescent="0.25">
      <c r="A284" s="17">
        <f t="shared" si="63"/>
        <v>20</v>
      </c>
      <c r="B284" s="73" t="s">
        <v>12</v>
      </c>
      <c r="C284" s="10">
        <f>SUM(D284:I284)</f>
        <v>14025.7</v>
      </c>
      <c r="D284" s="10">
        <v>10015.9</v>
      </c>
      <c r="E284" s="10">
        <v>2252.8000000000002</v>
      </c>
      <c r="F284" s="10">
        <v>0</v>
      </c>
      <c r="G284" s="10">
        <v>1757</v>
      </c>
      <c r="H284" s="10">
        <v>0</v>
      </c>
      <c r="I284" s="10">
        <v>0</v>
      </c>
      <c r="J284" s="10"/>
      <c r="K284" s="41"/>
    </row>
    <row r="285" spans="1:14" s="12" customFormat="1" ht="15.75" x14ac:dyDescent="0.25">
      <c r="A285" s="17">
        <v>21</v>
      </c>
      <c r="B285" s="73" t="s">
        <v>139</v>
      </c>
      <c r="C285" s="10">
        <v>15043</v>
      </c>
      <c r="D285" s="10">
        <v>0</v>
      </c>
      <c r="E285" s="10">
        <v>0</v>
      </c>
      <c r="F285" s="10">
        <v>0</v>
      </c>
      <c r="G285" s="10">
        <v>15043</v>
      </c>
      <c r="H285" s="10">
        <v>0</v>
      </c>
      <c r="I285" s="10">
        <v>0</v>
      </c>
      <c r="J285" s="10"/>
      <c r="K285" s="41"/>
    </row>
    <row r="286" spans="1:14" s="12" customFormat="1" ht="15.75" x14ac:dyDescent="0.25">
      <c r="A286" s="17">
        <v>22</v>
      </c>
      <c r="B286" s="1" t="s">
        <v>103</v>
      </c>
      <c r="C286" s="65">
        <f t="shared" ref="C286:I286" si="65">SUM(C288:C290)</f>
        <v>30249.75</v>
      </c>
      <c r="D286" s="65">
        <f t="shared" si="65"/>
        <v>0</v>
      </c>
      <c r="E286" s="65">
        <f t="shared" si="65"/>
        <v>30249.75</v>
      </c>
      <c r="F286" s="74">
        <f t="shared" si="65"/>
        <v>0</v>
      </c>
      <c r="G286" s="65">
        <f t="shared" si="65"/>
        <v>0</v>
      </c>
      <c r="H286" s="65">
        <f t="shared" si="65"/>
        <v>0</v>
      </c>
      <c r="I286" s="65">
        <f t="shared" si="65"/>
        <v>0</v>
      </c>
      <c r="J286" s="65"/>
      <c r="K286" s="41"/>
    </row>
    <row r="287" spans="1:14" s="12" customFormat="1" ht="78.75" x14ac:dyDescent="0.25">
      <c r="A287" s="17">
        <v>23</v>
      </c>
      <c r="B287" s="8" t="s">
        <v>104</v>
      </c>
      <c r="C287" s="10"/>
      <c r="D287" s="10"/>
      <c r="E287" s="10"/>
      <c r="F287" s="10"/>
      <c r="G287" s="10"/>
      <c r="H287" s="10"/>
      <c r="I287" s="10"/>
      <c r="J287" s="10"/>
      <c r="K287" s="41"/>
    </row>
    <row r="288" spans="1:14" s="12" customFormat="1" ht="15.75" x14ac:dyDescent="0.25">
      <c r="A288" s="17">
        <v>24</v>
      </c>
      <c r="B288" s="73" t="s">
        <v>11</v>
      </c>
      <c r="C288" s="10">
        <f>SUM(D286:K286)</f>
        <v>30249.75</v>
      </c>
      <c r="D288" s="10">
        <v>0</v>
      </c>
      <c r="E288" s="10"/>
      <c r="F288" s="10">
        <v>0</v>
      </c>
      <c r="G288" s="10">
        <v>0</v>
      </c>
      <c r="H288" s="10">
        <v>0</v>
      </c>
      <c r="I288" s="10">
        <v>0</v>
      </c>
      <c r="J288" s="10"/>
      <c r="K288" s="41"/>
    </row>
    <row r="289" spans="1:11" s="12" customFormat="1" ht="15.75" x14ac:dyDescent="0.25">
      <c r="A289" s="17">
        <v>25</v>
      </c>
      <c r="B289" s="73" t="s">
        <v>12</v>
      </c>
      <c r="C289" s="10">
        <f>SUM(D287:K287)</f>
        <v>0</v>
      </c>
      <c r="D289" s="10">
        <v>0</v>
      </c>
      <c r="E289" s="10">
        <v>30249.75</v>
      </c>
      <c r="F289" s="10">
        <v>0</v>
      </c>
      <c r="G289" s="10">
        <v>0</v>
      </c>
      <c r="H289" s="10">
        <v>0</v>
      </c>
      <c r="I289" s="10">
        <v>0</v>
      </c>
      <c r="J289" s="10"/>
      <c r="K289" s="41"/>
    </row>
    <row r="290" spans="1:11" s="12" customFormat="1" ht="15.75" x14ac:dyDescent="0.25">
      <c r="A290" s="17">
        <v>25</v>
      </c>
      <c r="B290" s="73" t="s">
        <v>13</v>
      </c>
      <c r="C290" s="10">
        <f>SUM(D288:K288)</f>
        <v>0</v>
      </c>
      <c r="D290" s="10">
        <v>0</v>
      </c>
      <c r="E290" s="10">
        <f t="shared" ref="E290" si="66">E295+E300</f>
        <v>0</v>
      </c>
      <c r="F290" s="10">
        <v>0</v>
      </c>
      <c r="G290" s="10">
        <v>0</v>
      </c>
      <c r="H290" s="10">
        <v>0</v>
      </c>
      <c r="I290" s="10">
        <v>0</v>
      </c>
      <c r="J290" s="10"/>
      <c r="K290" s="41"/>
    </row>
    <row r="291" spans="1:11" s="12" customFormat="1" ht="15.75" x14ac:dyDescent="0.25">
      <c r="A291" s="17">
        <v>26</v>
      </c>
      <c r="B291" s="1" t="s">
        <v>134</v>
      </c>
      <c r="C291" s="65">
        <f>SUM(C293:C295)</f>
        <v>0</v>
      </c>
      <c r="D291" s="65">
        <f t="shared" ref="D291:I291" si="67">SUM(D293:D295)</f>
        <v>0</v>
      </c>
      <c r="E291" s="65">
        <f t="shared" si="67"/>
        <v>30870.55</v>
      </c>
      <c r="F291" s="74">
        <f t="shared" si="67"/>
        <v>0</v>
      </c>
      <c r="G291" s="65">
        <f t="shared" si="67"/>
        <v>0</v>
      </c>
      <c r="H291" s="65">
        <f t="shared" si="67"/>
        <v>0</v>
      </c>
      <c r="I291" s="65">
        <f t="shared" si="67"/>
        <v>0</v>
      </c>
      <c r="J291" s="10"/>
      <c r="K291" s="41"/>
    </row>
    <row r="292" spans="1:11" s="12" customFormat="1" ht="94.5" x14ac:dyDescent="0.25">
      <c r="A292" s="17">
        <v>27</v>
      </c>
      <c r="B292" s="8" t="s">
        <v>135</v>
      </c>
      <c r="C292" s="10"/>
      <c r="D292" s="10"/>
      <c r="E292" s="10"/>
      <c r="F292" s="10"/>
      <c r="G292" s="10"/>
      <c r="H292" s="10"/>
      <c r="I292" s="10"/>
      <c r="J292" s="10"/>
      <c r="K292" s="41"/>
    </row>
    <row r="293" spans="1:11" s="12" customFormat="1" ht="15.75" x14ac:dyDescent="0.25">
      <c r="A293" s="17">
        <v>28</v>
      </c>
      <c r="B293" s="73" t="s">
        <v>11</v>
      </c>
      <c r="C293" s="10"/>
      <c r="D293" s="10"/>
      <c r="E293" s="10">
        <v>30000</v>
      </c>
      <c r="F293" s="10"/>
      <c r="G293" s="10"/>
      <c r="H293" s="10"/>
      <c r="I293" s="10"/>
      <c r="J293" s="10"/>
      <c r="K293" s="41"/>
    </row>
    <row r="294" spans="1:11" s="12" customFormat="1" ht="15.75" x14ac:dyDescent="0.25">
      <c r="A294" s="17">
        <v>29</v>
      </c>
      <c r="B294" s="73" t="s">
        <v>12</v>
      </c>
      <c r="C294" s="10"/>
      <c r="D294" s="10"/>
      <c r="E294" s="10">
        <v>870.55</v>
      </c>
      <c r="F294" s="10"/>
      <c r="G294" s="10"/>
      <c r="H294" s="10"/>
      <c r="I294" s="10"/>
      <c r="J294" s="10"/>
      <c r="K294" s="41"/>
    </row>
    <row r="295" spans="1:11" s="12" customFormat="1" ht="15.75" x14ac:dyDescent="0.25">
      <c r="A295" s="17">
        <v>30</v>
      </c>
      <c r="B295" s="73" t="s">
        <v>13</v>
      </c>
      <c r="C295" s="10"/>
      <c r="D295" s="10"/>
      <c r="E295" s="10">
        <v>0</v>
      </c>
      <c r="F295" s="10"/>
      <c r="G295" s="10"/>
      <c r="H295" s="10"/>
      <c r="I295" s="10"/>
      <c r="J295" s="10"/>
      <c r="K295" s="41"/>
    </row>
    <row r="296" spans="1:11" s="12" customFormat="1" ht="15.75" x14ac:dyDescent="0.25">
      <c r="A296" s="17">
        <v>31</v>
      </c>
      <c r="B296" s="1" t="s">
        <v>133</v>
      </c>
      <c r="C296" s="65">
        <f>SUM(C298:C300)</f>
        <v>0</v>
      </c>
      <c r="D296" s="65">
        <f t="shared" ref="D296:I296" si="68">SUM(D298:D300)</f>
        <v>0</v>
      </c>
      <c r="E296" s="65">
        <f t="shared" si="68"/>
        <v>31471.75</v>
      </c>
      <c r="F296" s="74">
        <f t="shared" si="68"/>
        <v>0</v>
      </c>
      <c r="G296" s="65">
        <f t="shared" si="68"/>
        <v>0</v>
      </c>
      <c r="H296" s="65">
        <f t="shared" si="68"/>
        <v>0</v>
      </c>
      <c r="I296" s="65">
        <f t="shared" si="68"/>
        <v>0</v>
      </c>
      <c r="J296" s="10"/>
      <c r="K296" s="41"/>
    </row>
    <row r="297" spans="1:11" s="12" customFormat="1" ht="78.75" x14ac:dyDescent="0.25">
      <c r="A297" s="17">
        <f t="shared" si="63"/>
        <v>32</v>
      </c>
      <c r="B297" s="8" t="s">
        <v>104</v>
      </c>
      <c r="C297" s="10"/>
      <c r="D297" s="10"/>
      <c r="E297" s="10"/>
      <c r="F297" s="10"/>
      <c r="G297" s="10"/>
      <c r="H297" s="10"/>
      <c r="I297" s="10"/>
      <c r="J297" s="10"/>
      <c r="K297" s="41"/>
    </row>
    <row r="298" spans="1:11" s="12" customFormat="1" ht="15.75" x14ac:dyDescent="0.25">
      <c r="A298" s="17">
        <f t="shared" si="63"/>
        <v>33</v>
      </c>
      <c r="B298" s="73" t="s">
        <v>11</v>
      </c>
      <c r="C298" s="10"/>
      <c r="D298" s="10"/>
      <c r="E298" s="10">
        <v>0</v>
      </c>
      <c r="F298" s="10"/>
      <c r="G298" s="10"/>
      <c r="H298" s="10"/>
      <c r="I298" s="10"/>
      <c r="J298" s="10"/>
      <c r="K298" s="41"/>
    </row>
    <row r="299" spans="1:11" s="12" customFormat="1" ht="15.75" x14ac:dyDescent="0.25">
      <c r="A299" s="17">
        <f t="shared" si="63"/>
        <v>34</v>
      </c>
      <c r="B299" s="73" t="s">
        <v>12</v>
      </c>
      <c r="C299" s="10"/>
      <c r="D299" s="10"/>
      <c r="E299" s="10">
        <f>32342.3-870.55</f>
        <v>31471.75</v>
      </c>
      <c r="F299" s="10"/>
      <c r="G299" s="10"/>
      <c r="H299" s="10"/>
      <c r="I299" s="10"/>
      <c r="J299" s="10"/>
      <c r="K299" s="41"/>
    </row>
    <row r="300" spans="1:11" s="12" customFormat="1" ht="15.75" x14ac:dyDescent="0.25">
      <c r="A300" s="17">
        <f t="shared" si="63"/>
        <v>35</v>
      </c>
      <c r="B300" s="73" t="s">
        <v>13</v>
      </c>
      <c r="C300" s="10"/>
      <c r="D300" s="10"/>
      <c r="E300" s="10">
        <v>0</v>
      </c>
      <c r="F300" s="10"/>
      <c r="G300" s="10"/>
      <c r="H300" s="10"/>
      <c r="I300" s="10"/>
      <c r="J300" s="10"/>
      <c r="K300" s="41"/>
    </row>
    <row r="301" spans="1:11" s="12" customFormat="1" ht="15.75" x14ac:dyDescent="0.25">
      <c r="A301" s="17">
        <f t="shared" si="63"/>
        <v>36</v>
      </c>
      <c r="B301" s="1" t="s">
        <v>105</v>
      </c>
      <c r="C301" s="65">
        <f t="shared" ref="C301:I301" si="69">SUM(C303:C305)</f>
        <v>0</v>
      </c>
      <c r="D301" s="65">
        <f t="shared" si="69"/>
        <v>0</v>
      </c>
      <c r="E301" s="65">
        <v>0</v>
      </c>
      <c r="F301" s="74">
        <f>SUM(F303:F305)</f>
        <v>0</v>
      </c>
      <c r="G301" s="65">
        <f t="shared" si="69"/>
        <v>0</v>
      </c>
      <c r="H301" s="65">
        <f t="shared" si="69"/>
        <v>0</v>
      </c>
      <c r="I301" s="65">
        <f t="shared" si="69"/>
        <v>0</v>
      </c>
      <c r="J301" s="65"/>
      <c r="K301" s="41"/>
    </row>
    <row r="302" spans="1:11" s="12" customFormat="1" ht="78.75" x14ac:dyDescent="0.25">
      <c r="A302" s="17">
        <f t="shared" si="63"/>
        <v>37</v>
      </c>
      <c r="B302" s="8" t="s">
        <v>106</v>
      </c>
      <c r="C302" s="10"/>
      <c r="D302" s="10"/>
      <c r="E302" s="10"/>
      <c r="F302" s="10"/>
      <c r="G302" s="10"/>
      <c r="H302" s="10"/>
      <c r="I302" s="10"/>
      <c r="J302" s="10"/>
      <c r="K302" s="41"/>
    </row>
    <row r="303" spans="1:11" s="12" customFormat="1" ht="15.75" x14ac:dyDescent="0.25">
      <c r="A303" s="17">
        <f t="shared" si="63"/>
        <v>38</v>
      </c>
      <c r="B303" s="73" t="s">
        <v>11</v>
      </c>
      <c r="C303" s="10">
        <f>SUM(D301:K301)</f>
        <v>0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10"/>
      <c r="K303" s="41"/>
    </row>
    <row r="304" spans="1:11" s="12" customFormat="1" ht="15.75" x14ac:dyDescent="0.25">
      <c r="A304" s="17">
        <f t="shared" si="63"/>
        <v>39</v>
      </c>
      <c r="B304" s="73" t="s">
        <v>12</v>
      </c>
      <c r="C304" s="10">
        <f>SUM(D302:K302)</f>
        <v>0</v>
      </c>
      <c r="D304" s="10">
        <v>0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/>
      <c r="K304" s="41"/>
    </row>
    <row r="305" spans="1:14" s="12" customFormat="1" ht="15.75" x14ac:dyDescent="0.25">
      <c r="A305" s="17">
        <f t="shared" si="63"/>
        <v>40</v>
      </c>
      <c r="B305" s="73" t="s">
        <v>13</v>
      </c>
      <c r="C305" s="10">
        <f>SUM(D303:K303)</f>
        <v>0</v>
      </c>
      <c r="D305" s="10">
        <v>0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/>
      <c r="K305" s="41"/>
    </row>
    <row r="306" spans="1:14" s="12" customFormat="1" ht="15.75" x14ac:dyDescent="0.25">
      <c r="A306" s="17">
        <f t="shared" si="63"/>
        <v>41</v>
      </c>
      <c r="B306" s="1" t="s">
        <v>107</v>
      </c>
      <c r="C306" s="65">
        <f t="shared" ref="C306:I306" si="70">SUM(C308:C310)</f>
        <v>0</v>
      </c>
      <c r="D306" s="65">
        <f t="shared" si="70"/>
        <v>0</v>
      </c>
      <c r="E306" s="65">
        <f t="shared" si="70"/>
        <v>0</v>
      </c>
      <c r="F306" s="74">
        <f t="shared" si="70"/>
        <v>0</v>
      </c>
      <c r="G306" s="65">
        <f t="shared" si="70"/>
        <v>0</v>
      </c>
      <c r="H306" s="65">
        <f t="shared" si="70"/>
        <v>0</v>
      </c>
      <c r="I306" s="65">
        <f t="shared" si="70"/>
        <v>0</v>
      </c>
      <c r="J306" s="65"/>
      <c r="K306" s="41"/>
    </row>
    <row r="307" spans="1:14" s="12" customFormat="1" ht="78.75" x14ac:dyDescent="0.25">
      <c r="A307" s="17">
        <f t="shared" si="63"/>
        <v>42</v>
      </c>
      <c r="B307" s="8" t="s">
        <v>108</v>
      </c>
      <c r="C307" s="10"/>
      <c r="D307" s="10"/>
      <c r="E307" s="10"/>
      <c r="F307" s="10"/>
      <c r="G307" s="10"/>
      <c r="H307" s="10"/>
      <c r="I307" s="10"/>
      <c r="J307" s="10"/>
      <c r="K307" s="41"/>
    </row>
    <row r="308" spans="1:14" s="12" customFormat="1" ht="15.75" x14ac:dyDescent="0.25">
      <c r="A308" s="17">
        <f t="shared" si="63"/>
        <v>43</v>
      </c>
      <c r="B308" s="73" t="s">
        <v>11</v>
      </c>
      <c r="C308" s="10">
        <f>SUM(D306:K306)</f>
        <v>0</v>
      </c>
      <c r="D308" s="10">
        <v>0</v>
      </c>
      <c r="E308" s="10">
        <v>0</v>
      </c>
      <c r="F308" s="10">
        <v>0</v>
      </c>
      <c r="G308" s="10">
        <v>0</v>
      </c>
      <c r="H308" s="10">
        <v>0</v>
      </c>
      <c r="I308" s="10">
        <v>0</v>
      </c>
      <c r="J308" s="10"/>
      <c r="K308" s="41"/>
    </row>
    <row r="309" spans="1:14" s="12" customFormat="1" ht="15.75" x14ac:dyDescent="0.25">
      <c r="A309" s="17">
        <f t="shared" si="63"/>
        <v>44</v>
      </c>
      <c r="B309" s="73" t="s">
        <v>12</v>
      </c>
      <c r="C309" s="10">
        <f>SUM(D307:K307)</f>
        <v>0</v>
      </c>
      <c r="D309" s="10">
        <v>0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  <c r="J309" s="10"/>
      <c r="K309" s="41"/>
    </row>
    <row r="310" spans="1:14" s="12" customFormat="1" ht="15.75" x14ac:dyDescent="0.25">
      <c r="A310" s="17">
        <f t="shared" si="63"/>
        <v>45</v>
      </c>
      <c r="B310" s="73" t="s">
        <v>13</v>
      </c>
      <c r="C310" s="10">
        <f>SUM(D308:K308)</f>
        <v>0</v>
      </c>
      <c r="D310" s="10">
        <v>0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  <c r="J310" s="10"/>
      <c r="K310" s="41"/>
    </row>
    <row r="311" spans="1:14" s="12" customFormat="1" ht="15.75" x14ac:dyDescent="0.25">
      <c r="A311" s="17">
        <f t="shared" si="63"/>
        <v>46</v>
      </c>
      <c r="B311" s="1" t="s">
        <v>109</v>
      </c>
      <c r="C311" s="65">
        <f t="shared" ref="C311:I311" si="71">SUM(C313:C315)</f>
        <v>0</v>
      </c>
      <c r="D311" s="65">
        <f t="shared" si="71"/>
        <v>0</v>
      </c>
      <c r="E311" s="65">
        <f t="shared" si="71"/>
        <v>0</v>
      </c>
      <c r="F311" s="74">
        <f t="shared" si="71"/>
        <v>0</v>
      </c>
      <c r="G311" s="65">
        <f t="shared" si="71"/>
        <v>0</v>
      </c>
      <c r="H311" s="65">
        <f t="shared" si="71"/>
        <v>0</v>
      </c>
      <c r="I311" s="65">
        <f t="shared" si="71"/>
        <v>0</v>
      </c>
      <c r="J311" s="65"/>
      <c r="K311" s="41"/>
    </row>
    <row r="312" spans="1:14" s="12" customFormat="1" ht="78.75" x14ac:dyDescent="0.25">
      <c r="A312" s="17">
        <f t="shared" si="63"/>
        <v>47</v>
      </c>
      <c r="B312" s="8" t="s">
        <v>110</v>
      </c>
      <c r="C312" s="10"/>
      <c r="D312" s="10"/>
      <c r="E312" s="10"/>
      <c r="F312" s="10"/>
      <c r="G312" s="10"/>
      <c r="H312" s="10"/>
      <c r="I312" s="10"/>
      <c r="J312" s="10"/>
      <c r="K312" s="41"/>
    </row>
    <row r="313" spans="1:14" s="12" customFormat="1" ht="15.75" x14ac:dyDescent="0.25">
      <c r="A313" s="17">
        <f t="shared" si="63"/>
        <v>48</v>
      </c>
      <c r="B313" s="73" t="s">
        <v>11</v>
      </c>
      <c r="C313" s="10">
        <f>SUM(D311:K311)</f>
        <v>0</v>
      </c>
      <c r="D313" s="10">
        <v>0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/>
      <c r="K313" s="41"/>
      <c r="N313" s="36"/>
    </row>
    <row r="314" spans="1:14" s="12" customFormat="1" ht="15.75" x14ac:dyDescent="0.25">
      <c r="A314" s="17">
        <f t="shared" si="63"/>
        <v>49</v>
      </c>
      <c r="B314" s="73" t="s">
        <v>12</v>
      </c>
      <c r="C314" s="10">
        <f>SUM(D312:K312)</f>
        <v>0</v>
      </c>
      <c r="D314" s="10">
        <v>0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/>
      <c r="K314" s="41"/>
    </row>
    <row r="315" spans="1:14" s="12" customFormat="1" ht="15.75" x14ac:dyDescent="0.25">
      <c r="A315" s="17">
        <f t="shared" si="63"/>
        <v>50</v>
      </c>
      <c r="B315" s="73" t="s">
        <v>13</v>
      </c>
      <c r="C315" s="10">
        <f>SUM(D313:K313)</f>
        <v>0</v>
      </c>
      <c r="D315" s="10">
        <v>0</v>
      </c>
      <c r="E315" s="10">
        <v>0</v>
      </c>
      <c r="F315" s="10">
        <v>0</v>
      </c>
      <c r="G315" s="10">
        <v>0</v>
      </c>
      <c r="H315" s="10">
        <v>0</v>
      </c>
      <c r="I315" s="10">
        <v>0</v>
      </c>
      <c r="J315" s="10"/>
      <c r="K315" s="41"/>
    </row>
    <row r="316" spans="1:14" s="12" customFormat="1" ht="15.75" x14ac:dyDescent="0.25">
      <c r="A316" s="17">
        <f t="shared" si="63"/>
        <v>51</v>
      </c>
      <c r="B316" s="1" t="s">
        <v>111</v>
      </c>
      <c r="C316" s="65">
        <f t="shared" ref="C316:I316" si="72">SUM(C318:C320)</f>
        <v>0</v>
      </c>
      <c r="D316" s="65">
        <f t="shared" si="72"/>
        <v>0</v>
      </c>
      <c r="E316" s="65">
        <f t="shared" si="72"/>
        <v>0</v>
      </c>
      <c r="F316" s="74">
        <f t="shared" si="72"/>
        <v>0</v>
      </c>
      <c r="G316" s="65">
        <f t="shared" si="72"/>
        <v>0</v>
      </c>
      <c r="H316" s="65">
        <f t="shared" si="72"/>
        <v>0</v>
      </c>
      <c r="I316" s="65">
        <f t="shared" si="72"/>
        <v>0</v>
      </c>
      <c r="J316" s="65"/>
      <c r="K316" s="41"/>
    </row>
    <row r="317" spans="1:14" s="12" customFormat="1" ht="78.75" x14ac:dyDescent="0.25">
      <c r="A317" s="17">
        <f t="shared" si="63"/>
        <v>52</v>
      </c>
      <c r="B317" s="8" t="s">
        <v>112</v>
      </c>
      <c r="C317" s="10"/>
      <c r="D317" s="10"/>
      <c r="E317" s="10"/>
      <c r="F317" s="10"/>
      <c r="G317" s="10"/>
      <c r="H317" s="10"/>
      <c r="I317" s="10"/>
      <c r="J317" s="10"/>
      <c r="K317" s="41"/>
    </row>
    <row r="318" spans="1:14" s="12" customFormat="1" ht="15.75" x14ac:dyDescent="0.25">
      <c r="A318" s="17">
        <f t="shared" si="63"/>
        <v>53</v>
      </c>
      <c r="B318" s="73" t="s">
        <v>11</v>
      </c>
      <c r="C318" s="10">
        <f>SUM(D316:K316)</f>
        <v>0</v>
      </c>
      <c r="D318" s="10">
        <v>0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  <c r="J318" s="10"/>
      <c r="K318" s="41"/>
    </row>
    <row r="319" spans="1:14" s="12" customFormat="1" ht="15.75" x14ac:dyDescent="0.25">
      <c r="A319" s="17">
        <f t="shared" si="63"/>
        <v>54</v>
      </c>
      <c r="B319" s="73" t="s">
        <v>12</v>
      </c>
      <c r="C319" s="10">
        <f>SUM(D317:K317)</f>
        <v>0</v>
      </c>
      <c r="D319" s="10">
        <v>0</v>
      </c>
      <c r="E319" s="10">
        <v>0</v>
      </c>
      <c r="F319" s="10">
        <v>0</v>
      </c>
      <c r="G319" s="10">
        <v>0</v>
      </c>
      <c r="H319" s="10">
        <v>0</v>
      </c>
      <c r="I319" s="10">
        <v>0</v>
      </c>
      <c r="J319" s="10"/>
      <c r="K319" s="41"/>
    </row>
    <row r="320" spans="1:14" s="12" customFormat="1" ht="15.75" x14ac:dyDescent="0.25">
      <c r="A320" s="17">
        <f t="shared" si="63"/>
        <v>55</v>
      </c>
      <c r="B320" s="73" t="s">
        <v>13</v>
      </c>
      <c r="C320" s="10">
        <f>SUM(D318:K318)</f>
        <v>0</v>
      </c>
      <c r="D320" s="10">
        <v>0</v>
      </c>
      <c r="E320" s="10">
        <v>0</v>
      </c>
      <c r="F320" s="10">
        <v>0</v>
      </c>
      <c r="G320" s="10">
        <v>0</v>
      </c>
      <c r="H320" s="10">
        <v>0</v>
      </c>
      <c r="I320" s="10">
        <v>0</v>
      </c>
      <c r="J320" s="10"/>
      <c r="K320" s="41"/>
    </row>
    <row r="321" spans="1:12" s="12" customFormat="1" ht="15.75" x14ac:dyDescent="0.25">
      <c r="A321" s="17">
        <f t="shared" si="63"/>
        <v>56</v>
      </c>
      <c r="B321" s="1" t="s">
        <v>113</v>
      </c>
      <c r="C321" s="65">
        <f t="shared" ref="C321:I321" si="73">SUM(C323:C325)</f>
        <v>0</v>
      </c>
      <c r="D321" s="65">
        <f t="shared" si="73"/>
        <v>0</v>
      </c>
      <c r="E321" s="65">
        <f t="shared" si="73"/>
        <v>0</v>
      </c>
      <c r="F321" s="74">
        <f t="shared" si="73"/>
        <v>0</v>
      </c>
      <c r="G321" s="65">
        <f t="shared" si="73"/>
        <v>0</v>
      </c>
      <c r="H321" s="65">
        <f t="shared" si="73"/>
        <v>0</v>
      </c>
      <c r="I321" s="65">
        <f t="shared" si="73"/>
        <v>0</v>
      </c>
      <c r="J321" s="65"/>
      <c r="K321" s="41"/>
    </row>
    <row r="322" spans="1:12" s="12" customFormat="1" ht="31.5" x14ac:dyDescent="0.25">
      <c r="A322" s="17">
        <f t="shared" si="63"/>
        <v>57</v>
      </c>
      <c r="B322" s="8" t="s">
        <v>114</v>
      </c>
      <c r="C322" s="10"/>
      <c r="D322" s="10"/>
      <c r="E322" s="10"/>
      <c r="F322" s="10"/>
      <c r="G322" s="10"/>
      <c r="H322" s="10"/>
      <c r="I322" s="10"/>
      <c r="J322" s="10"/>
      <c r="K322" s="41"/>
    </row>
    <row r="323" spans="1:12" s="12" customFormat="1" ht="15.75" x14ac:dyDescent="0.25">
      <c r="A323" s="17">
        <f t="shared" si="63"/>
        <v>58</v>
      </c>
      <c r="B323" s="73" t="s">
        <v>11</v>
      </c>
      <c r="C323" s="10">
        <f>SUM(D321:K321)</f>
        <v>0</v>
      </c>
      <c r="D323" s="10">
        <v>0</v>
      </c>
      <c r="E323" s="10">
        <v>0</v>
      </c>
      <c r="F323" s="10">
        <v>0</v>
      </c>
      <c r="G323" s="10">
        <v>0</v>
      </c>
      <c r="H323" s="10">
        <v>0</v>
      </c>
      <c r="I323" s="10">
        <v>0</v>
      </c>
      <c r="J323" s="10"/>
      <c r="K323" s="41"/>
      <c r="L323" s="65">
        <f t="shared" ref="L323" si="74">SUM(L325:L327)</f>
        <v>0</v>
      </c>
    </row>
    <row r="324" spans="1:12" s="12" customFormat="1" ht="15.75" x14ac:dyDescent="0.25">
      <c r="A324" s="17">
        <f t="shared" si="63"/>
        <v>59</v>
      </c>
      <c r="B324" s="73" t="s">
        <v>12</v>
      </c>
      <c r="C324" s="10">
        <f>SUM(D322:K322)</f>
        <v>0</v>
      </c>
      <c r="D324" s="10">
        <v>0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/>
      <c r="K324" s="41"/>
    </row>
    <row r="325" spans="1:12" s="12" customFormat="1" ht="15.75" x14ac:dyDescent="0.25">
      <c r="A325" s="17">
        <f t="shared" si="63"/>
        <v>60</v>
      </c>
      <c r="B325" s="73" t="s">
        <v>13</v>
      </c>
      <c r="C325" s="10">
        <f>SUM(D323:K323)</f>
        <v>0</v>
      </c>
      <c r="D325" s="10">
        <v>0</v>
      </c>
      <c r="E325" s="10">
        <v>0</v>
      </c>
      <c r="F325" s="10">
        <v>0</v>
      </c>
      <c r="G325" s="10">
        <v>0</v>
      </c>
      <c r="H325" s="10">
        <v>0</v>
      </c>
      <c r="I325" s="10">
        <v>0</v>
      </c>
      <c r="J325" s="10"/>
      <c r="K325" s="41"/>
      <c r="L325" s="65"/>
    </row>
    <row r="326" spans="1:12" s="12" customFormat="1" ht="15.75" x14ac:dyDescent="0.25">
      <c r="A326" s="72">
        <f t="shared" si="63"/>
        <v>61</v>
      </c>
      <c r="B326" s="1" t="s">
        <v>115</v>
      </c>
      <c r="C326" s="65">
        <f t="shared" ref="C326:I326" si="75">SUM(C328:C330)</f>
        <v>0</v>
      </c>
      <c r="D326" s="65">
        <f t="shared" si="75"/>
        <v>0</v>
      </c>
      <c r="E326" s="65">
        <f t="shared" si="75"/>
        <v>0</v>
      </c>
      <c r="F326" s="74">
        <f t="shared" si="75"/>
        <v>0</v>
      </c>
      <c r="G326" s="65">
        <f t="shared" si="75"/>
        <v>0</v>
      </c>
      <c r="H326" s="65">
        <f t="shared" si="75"/>
        <v>0</v>
      </c>
      <c r="I326" s="65">
        <f t="shared" si="75"/>
        <v>0</v>
      </c>
      <c r="J326" s="65"/>
      <c r="K326" s="41"/>
    </row>
    <row r="327" spans="1:12" s="12" customFormat="1" ht="31.5" x14ac:dyDescent="0.25">
      <c r="A327" s="72">
        <f t="shared" si="63"/>
        <v>62</v>
      </c>
      <c r="B327" s="8" t="s">
        <v>116</v>
      </c>
      <c r="C327" s="10"/>
      <c r="D327" s="10"/>
      <c r="E327" s="10"/>
      <c r="F327" s="10"/>
      <c r="G327" s="10"/>
      <c r="H327" s="10"/>
      <c r="I327" s="10"/>
      <c r="J327" s="10"/>
      <c r="K327" s="41"/>
    </row>
    <row r="328" spans="1:12" s="38" customFormat="1" ht="15.75" x14ac:dyDescent="0.25">
      <c r="A328" s="72">
        <v>60</v>
      </c>
      <c r="B328" s="73" t="s">
        <v>11</v>
      </c>
      <c r="C328" s="10">
        <f>SUM(D326:K326)</f>
        <v>0</v>
      </c>
      <c r="D328" s="10">
        <v>0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  <c r="J328" s="10"/>
      <c r="K328" s="41"/>
      <c r="L328" s="65">
        <f>SUM(L329:L331)</f>
        <v>395.57943</v>
      </c>
    </row>
    <row r="329" spans="1:12" s="12" customFormat="1" ht="15.75" x14ac:dyDescent="0.25">
      <c r="A329" s="72">
        <v>61</v>
      </c>
      <c r="B329" s="73" t="s">
        <v>12</v>
      </c>
      <c r="C329" s="10">
        <f>SUM(D327:K327)</f>
        <v>0</v>
      </c>
      <c r="D329" s="10">
        <v>0</v>
      </c>
      <c r="E329" s="10">
        <v>0</v>
      </c>
      <c r="F329" s="10">
        <v>0</v>
      </c>
      <c r="G329" s="10">
        <v>0</v>
      </c>
      <c r="H329" s="10">
        <v>0</v>
      </c>
      <c r="I329" s="10">
        <v>0</v>
      </c>
      <c r="J329" s="10"/>
      <c r="K329" s="41"/>
      <c r="L329" s="10">
        <v>395.57943</v>
      </c>
    </row>
    <row r="330" spans="1:12" s="12" customFormat="1" ht="15.75" x14ac:dyDescent="0.25">
      <c r="A330" s="66"/>
      <c r="B330" s="73" t="s">
        <v>13</v>
      </c>
      <c r="C330" s="10">
        <f>SUM(D328:K328)</f>
        <v>0</v>
      </c>
      <c r="D330" s="10">
        <v>0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/>
      <c r="K330" s="41"/>
      <c r="L330" s="10">
        <v>0</v>
      </c>
    </row>
    <row r="331" spans="1:12" s="12" customFormat="1" ht="15.75" x14ac:dyDescent="0.25">
      <c r="A331" s="73"/>
      <c r="B331" s="1" t="s">
        <v>117</v>
      </c>
      <c r="C331" s="65">
        <f t="shared" ref="C331:I331" si="76">SUM(C333:C335)</f>
        <v>0</v>
      </c>
      <c r="D331" s="65">
        <f t="shared" si="76"/>
        <v>0</v>
      </c>
      <c r="E331" s="65">
        <f t="shared" si="76"/>
        <v>0</v>
      </c>
      <c r="F331" s="74">
        <f t="shared" si="76"/>
        <v>0</v>
      </c>
      <c r="G331" s="65">
        <f t="shared" si="76"/>
        <v>0</v>
      </c>
      <c r="H331" s="65">
        <f t="shared" si="76"/>
        <v>0</v>
      </c>
      <c r="I331" s="65">
        <f t="shared" si="76"/>
        <v>0</v>
      </c>
      <c r="J331" s="65"/>
      <c r="K331" s="41"/>
      <c r="L331" s="10">
        <v>0</v>
      </c>
    </row>
    <row r="332" spans="1:12" s="38" customFormat="1" ht="31.5" x14ac:dyDescent="0.25">
      <c r="A332" s="73"/>
      <c r="B332" s="2" t="s">
        <v>118</v>
      </c>
      <c r="C332" s="10"/>
      <c r="D332" s="10"/>
      <c r="E332" s="10"/>
      <c r="F332" s="10"/>
      <c r="G332" s="10"/>
      <c r="H332" s="10"/>
      <c r="I332" s="10"/>
      <c r="J332" s="10"/>
      <c r="K332" s="41"/>
      <c r="L332" s="65">
        <f t="shared" ref="L332" si="77">SUM(L334:L335)</f>
        <v>0</v>
      </c>
    </row>
    <row r="333" spans="1:12" s="12" customFormat="1" ht="15.75" x14ac:dyDescent="0.25">
      <c r="A333" s="73"/>
      <c r="B333" s="73" t="s">
        <v>11</v>
      </c>
      <c r="C333" s="10">
        <f>SUM(D331:K331)</f>
        <v>0</v>
      </c>
      <c r="D333" s="10">
        <v>0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/>
      <c r="K333" s="41"/>
      <c r="L333" s="10">
        <v>0</v>
      </c>
    </row>
    <row r="334" spans="1:12" s="12" customFormat="1" ht="15.75" x14ac:dyDescent="0.25">
      <c r="A334" s="66"/>
      <c r="B334" s="73" t="s">
        <v>12</v>
      </c>
      <c r="C334" s="10">
        <f>SUM(D332:K332)</f>
        <v>0</v>
      </c>
      <c r="D334" s="10">
        <v>0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/>
      <c r="K334" s="41"/>
      <c r="L334" s="10">
        <v>0</v>
      </c>
    </row>
    <row r="335" spans="1:12" s="12" customFormat="1" ht="15.75" x14ac:dyDescent="0.25">
      <c r="A335" s="73"/>
      <c r="B335" s="73" t="s">
        <v>13</v>
      </c>
      <c r="C335" s="10">
        <f>SUM(D333:K333)</f>
        <v>0</v>
      </c>
      <c r="D335" s="10">
        <v>0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/>
      <c r="K335" s="41"/>
      <c r="L335" s="10">
        <v>0</v>
      </c>
    </row>
    <row r="336" spans="1:12" s="12" customFormat="1" ht="15.75" x14ac:dyDescent="0.25">
      <c r="A336" s="73"/>
      <c r="B336" s="66" t="s">
        <v>120</v>
      </c>
      <c r="C336" s="65">
        <f ca="1">SUM(C338:C339)</f>
        <v>0</v>
      </c>
      <c r="D336" s="65">
        <f>SUM(D337:D339)</f>
        <v>395.6</v>
      </c>
      <c r="E336" s="65">
        <f t="shared" ref="E336:I336" si="78">SUM(E338:E339)</f>
        <v>0</v>
      </c>
      <c r="F336" s="74">
        <f t="shared" si="78"/>
        <v>0</v>
      </c>
      <c r="G336" s="65">
        <f t="shared" si="78"/>
        <v>0</v>
      </c>
      <c r="H336" s="65">
        <f t="shared" si="78"/>
        <v>0</v>
      </c>
      <c r="I336" s="65">
        <f t="shared" si="78"/>
        <v>0</v>
      </c>
      <c r="J336" s="65"/>
      <c r="K336" s="66"/>
      <c r="L336" s="65">
        <f t="shared" ref="L336" si="79">SUM(L337:L339)</f>
        <v>354.4</v>
      </c>
    </row>
    <row r="337" spans="1:12" s="12" customFormat="1" ht="15.75" x14ac:dyDescent="0.25">
      <c r="A337" s="73"/>
      <c r="B337" s="73" t="s">
        <v>11</v>
      </c>
      <c r="C337" s="10">
        <f ca="1">SUM(C337:C339)</f>
        <v>0</v>
      </c>
      <c r="D337" s="10">
        <v>395.6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/>
      <c r="K337" s="73"/>
    </row>
    <row r="338" spans="1:12" s="12" customFormat="1" ht="15.75" x14ac:dyDescent="0.25">
      <c r="A338" s="73"/>
      <c r="B338" s="73" t="s">
        <v>12</v>
      </c>
      <c r="C338" s="10">
        <f ca="1">SUM(C338:C339)</f>
        <v>0</v>
      </c>
      <c r="D338" s="10">
        <v>0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/>
      <c r="K338" s="73"/>
      <c r="L338" s="12">
        <f>59.9+99.8+99.7+95</f>
        <v>354.4</v>
      </c>
    </row>
    <row r="339" spans="1:12" s="12" customFormat="1" ht="15.75" x14ac:dyDescent="0.25">
      <c r="A339" s="73"/>
      <c r="B339" s="73" t="s">
        <v>13</v>
      </c>
      <c r="C339" s="10">
        <f ca="1">SUM(C339:C339)</f>
        <v>0</v>
      </c>
      <c r="D339" s="10">
        <v>0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/>
      <c r="K339" s="73"/>
    </row>
    <row r="340" spans="1:12" s="12" customFormat="1" ht="62.25" customHeight="1" x14ac:dyDescent="0.25">
      <c r="A340" s="73"/>
      <c r="B340" s="66" t="s">
        <v>121</v>
      </c>
      <c r="C340" s="65">
        <f ca="1">SUM(C342:C343)</f>
        <v>0</v>
      </c>
      <c r="D340" s="65">
        <f t="shared" ref="D340:I340" si="80">SUM(D342:D343)</f>
        <v>0</v>
      </c>
      <c r="E340" s="65">
        <f t="shared" si="80"/>
        <v>351.6</v>
      </c>
      <c r="F340" s="74">
        <f t="shared" si="80"/>
        <v>0</v>
      </c>
      <c r="G340" s="65">
        <f t="shared" si="80"/>
        <v>0</v>
      </c>
      <c r="H340" s="65">
        <f t="shared" si="80"/>
        <v>0</v>
      </c>
      <c r="I340" s="65">
        <f t="shared" si="80"/>
        <v>0</v>
      </c>
      <c r="J340" s="65"/>
      <c r="K340" s="66"/>
      <c r="L340" s="80">
        <f t="shared" ref="L340" si="81">SUM(L342:L344)</f>
        <v>907.15</v>
      </c>
    </row>
    <row r="341" spans="1:12" s="12" customFormat="1" ht="63" customHeight="1" x14ac:dyDescent="0.25">
      <c r="A341" s="73"/>
      <c r="B341" s="73" t="s">
        <v>11</v>
      </c>
      <c r="C341" s="10">
        <f ca="1">SUM(C341:C343)</f>
        <v>0</v>
      </c>
      <c r="D341" s="10">
        <v>0</v>
      </c>
      <c r="E341" s="10">
        <v>0</v>
      </c>
      <c r="F341" s="10">
        <v>0</v>
      </c>
      <c r="G341" s="10">
        <v>0</v>
      </c>
      <c r="H341" s="10">
        <v>0</v>
      </c>
      <c r="I341" s="10">
        <v>0</v>
      </c>
      <c r="J341" s="10"/>
      <c r="K341" s="73"/>
      <c r="L341" s="80"/>
    </row>
    <row r="342" spans="1:12" s="12" customFormat="1" ht="15.75" x14ac:dyDescent="0.25">
      <c r="A342" s="89">
        <v>62</v>
      </c>
      <c r="B342" s="73" t="s">
        <v>12</v>
      </c>
      <c r="C342" s="10">
        <f ca="1">SUM(C342:C343)</f>
        <v>0</v>
      </c>
      <c r="D342" s="10">
        <v>0</v>
      </c>
      <c r="E342" s="10">
        <v>351.6</v>
      </c>
      <c r="F342" s="10">
        <v>0</v>
      </c>
      <c r="G342" s="10">
        <v>0</v>
      </c>
      <c r="H342" s="10">
        <v>0</v>
      </c>
      <c r="I342" s="10">
        <v>0</v>
      </c>
      <c r="J342" s="10"/>
      <c r="K342" s="73"/>
    </row>
    <row r="343" spans="1:12" s="12" customFormat="1" ht="15.75" x14ac:dyDescent="0.25">
      <c r="A343" s="89"/>
      <c r="B343" s="73" t="s">
        <v>13</v>
      </c>
      <c r="C343" s="10">
        <f ca="1">SUM(C343:C343)</f>
        <v>0</v>
      </c>
      <c r="D343" s="10">
        <v>0</v>
      </c>
      <c r="E343" s="10">
        <v>0</v>
      </c>
      <c r="F343" s="10">
        <v>0</v>
      </c>
      <c r="G343" s="10">
        <v>0</v>
      </c>
      <c r="H343" s="10">
        <v>0</v>
      </c>
      <c r="I343" s="10">
        <v>0</v>
      </c>
      <c r="J343" s="10"/>
      <c r="K343" s="73"/>
      <c r="L343" s="12">
        <v>907.15</v>
      </c>
    </row>
    <row r="344" spans="1:12" s="12" customFormat="1" ht="126" x14ac:dyDescent="0.25">
      <c r="A344" s="73">
        <v>63</v>
      </c>
      <c r="B344" s="66" t="s">
        <v>127</v>
      </c>
      <c r="C344" s="65">
        <f>SUM(C345:C347)</f>
        <v>354.4</v>
      </c>
      <c r="D344" s="65">
        <f>SUM(D345:D347)</f>
        <v>354.4</v>
      </c>
      <c r="E344" s="65">
        <f t="shared" ref="E344:I344" si="82">SUM(E345:E347)</f>
        <v>0</v>
      </c>
      <c r="F344" s="74">
        <f t="shared" si="82"/>
        <v>0</v>
      </c>
      <c r="G344" s="65">
        <f t="shared" si="82"/>
        <v>0</v>
      </c>
      <c r="H344" s="65">
        <f t="shared" si="82"/>
        <v>0</v>
      </c>
      <c r="I344" s="65">
        <f t="shared" si="82"/>
        <v>0</v>
      </c>
      <c r="J344" s="65"/>
      <c r="K344" s="73"/>
    </row>
    <row r="345" spans="1:12" s="12" customFormat="1" ht="15.75" x14ac:dyDescent="0.25">
      <c r="A345" s="73">
        <v>64</v>
      </c>
      <c r="B345" s="73" t="s">
        <v>11</v>
      </c>
      <c r="C345" s="10">
        <f>SUM(D345:I345)</f>
        <v>0</v>
      </c>
      <c r="D345" s="10">
        <v>0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/>
      <c r="K345" s="73"/>
      <c r="L345" s="65">
        <f>SUM(L346:L348)</f>
        <v>276.10000000000002</v>
      </c>
    </row>
    <row r="346" spans="1:12" s="12" customFormat="1" ht="15.75" x14ac:dyDescent="0.25">
      <c r="A346" s="73">
        <v>65</v>
      </c>
      <c r="B346" s="73" t="s">
        <v>12</v>
      </c>
      <c r="C346" s="10">
        <f>SUM(D346:I346)</f>
        <v>354.4</v>
      </c>
      <c r="D346" s="10">
        <v>354.4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  <c r="J346" s="10"/>
      <c r="K346" s="73"/>
      <c r="L346" s="10">
        <v>0</v>
      </c>
    </row>
    <row r="347" spans="1:12" s="12" customFormat="1" ht="15.75" x14ac:dyDescent="0.25">
      <c r="A347" s="66">
        <v>70</v>
      </c>
      <c r="B347" s="73" t="s">
        <v>13</v>
      </c>
      <c r="C347" s="10">
        <f>SUM(D347:I347)</f>
        <v>0</v>
      </c>
      <c r="D347" s="10">
        <v>0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/>
      <c r="K347" s="73"/>
      <c r="L347" s="10">
        <v>276.10000000000002</v>
      </c>
    </row>
    <row r="348" spans="1:12" s="12" customFormat="1" ht="15.75" x14ac:dyDescent="0.25">
      <c r="A348" s="73">
        <v>71</v>
      </c>
      <c r="B348" s="79" t="s">
        <v>21</v>
      </c>
      <c r="C348" s="80">
        <f>SUM(C350:C352)</f>
        <v>2096.1999999999998</v>
      </c>
      <c r="D348" s="80">
        <f t="shared" ref="D348:I348" si="83">SUM(D350:D352)</f>
        <v>907.2</v>
      </c>
      <c r="E348" s="80">
        <f t="shared" si="83"/>
        <v>159.80000000000001</v>
      </c>
      <c r="F348" s="80">
        <f t="shared" si="83"/>
        <v>233.6</v>
      </c>
      <c r="G348" s="80">
        <f t="shared" si="83"/>
        <v>242.9</v>
      </c>
      <c r="H348" s="80">
        <f t="shared" si="83"/>
        <v>252.7</v>
      </c>
      <c r="I348" s="80">
        <f t="shared" si="83"/>
        <v>300</v>
      </c>
      <c r="J348" s="65"/>
      <c r="K348" s="41" t="s">
        <v>15</v>
      </c>
      <c r="L348" s="10">
        <v>0</v>
      </c>
    </row>
    <row r="349" spans="1:12" s="12" customFormat="1" ht="93" customHeight="1" x14ac:dyDescent="0.25">
      <c r="A349" s="73">
        <v>72</v>
      </c>
      <c r="B349" s="79"/>
      <c r="C349" s="80"/>
      <c r="D349" s="80"/>
      <c r="E349" s="80"/>
      <c r="F349" s="80"/>
      <c r="G349" s="80"/>
      <c r="H349" s="80"/>
      <c r="I349" s="80"/>
      <c r="J349" s="65"/>
      <c r="K349" s="41" t="s">
        <v>16</v>
      </c>
      <c r="L349" s="11">
        <f t="shared" ref="L349" si="84">SUM(L350:L352)</f>
        <v>276.10000000000002</v>
      </c>
    </row>
    <row r="350" spans="1:12" s="12" customFormat="1" ht="15.75" x14ac:dyDescent="0.25">
      <c r="A350" s="73">
        <v>73</v>
      </c>
      <c r="B350" s="73" t="s">
        <v>11</v>
      </c>
      <c r="C350" s="10">
        <f>SUM(D350:I350)</f>
        <v>0</v>
      </c>
      <c r="D350" s="10">
        <v>0</v>
      </c>
      <c r="E350" s="10">
        <v>0</v>
      </c>
      <c r="F350" s="10">
        <v>0</v>
      </c>
      <c r="G350" s="10">
        <v>0</v>
      </c>
      <c r="H350" s="10">
        <v>0</v>
      </c>
      <c r="I350" s="10">
        <v>0</v>
      </c>
      <c r="J350" s="10"/>
      <c r="K350" s="73"/>
      <c r="L350" s="10">
        <v>0</v>
      </c>
    </row>
    <row r="351" spans="1:12" s="12" customFormat="1" ht="15.75" x14ac:dyDescent="0.25">
      <c r="A351" s="15">
        <v>74</v>
      </c>
      <c r="B351" s="73" t="s">
        <v>12</v>
      </c>
      <c r="C351" s="10">
        <f>SUM(D351:I351)</f>
        <v>2096.1999999999998</v>
      </c>
      <c r="D351" s="10">
        <v>907.2</v>
      </c>
      <c r="E351" s="10">
        <v>159.80000000000001</v>
      </c>
      <c r="F351" s="10">
        <v>233.6</v>
      </c>
      <c r="G351" s="10">
        <v>242.9</v>
      </c>
      <c r="H351" s="10">
        <v>252.7</v>
      </c>
      <c r="I351" s="10">
        <v>300</v>
      </c>
      <c r="J351" s="10"/>
      <c r="K351" s="73"/>
      <c r="L351" s="10">
        <v>276.10000000000002</v>
      </c>
    </row>
    <row r="352" spans="1:12" s="12" customFormat="1" ht="15.75" x14ac:dyDescent="0.25">
      <c r="A352" s="73">
        <v>75</v>
      </c>
      <c r="B352" s="73" t="s">
        <v>13</v>
      </c>
      <c r="C352" s="10">
        <f>SUM(D352:I352)</f>
        <v>0</v>
      </c>
      <c r="D352" s="10">
        <v>0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/>
      <c r="K352" s="73"/>
      <c r="L352" s="10">
        <v>0</v>
      </c>
    </row>
    <row r="353" spans="1:12" s="12" customFormat="1" ht="31.5" x14ac:dyDescent="0.25">
      <c r="A353" s="73">
        <v>76</v>
      </c>
      <c r="B353" s="66" t="s">
        <v>18</v>
      </c>
      <c r="C353" s="65">
        <f>SUM(C354:C356)</f>
        <v>2926.4892000000004</v>
      </c>
      <c r="D353" s="65">
        <f t="shared" ref="D353:I353" si="85">SUM(D354:D356)</f>
        <v>276.10000000000002</v>
      </c>
      <c r="E353" s="65">
        <f>SUM(E354:E356)</f>
        <v>557</v>
      </c>
      <c r="F353" s="74">
        <f t="shared" si="85"/>
        <v>520.79999999999995</v>
      </c>
      <c r="G353" s="65">
        <f t="shared" si="85"/>
        <v>505.9</v>
      </c>
      <c r="H353" s="65">
        <f t="shared" si="85"/>
        <v>523.4</v>
      </c>
      <c r="I353" s="65">
        <f t="shared" si="85"/>
        <v>543.28920000000005</v>
      </c>
      <c r="J353" s="65"/>
      <c r="K353" s="19"/>
      <c r="L353" s="80">
        <f t="shared" ref="L353" si="86">SUM(L355:L357)</f>
        <v>276.08500000000004</v>
      </c>
    </row>
    <row r="354" spans="1:12" s="12" customFormat="1" ht="15.75" x14ac:dyDescent="0.25">
      <c r="A354" s="73">
        <v>77</v>
      </c>
      <c r="B354" s="73" t="s">
        <v>11</v>
      </c>
      <c r="C354" s="10">
        <f>SUM(D354:I354)</f>
        <v>0</v>
      </c>
      <c r="D354" s="10">
        <v>0</v>
      </c>
      <c r="E354" s="10">
        <v>0</v>
      </c>
      <c r="F354" s="10">
        <v>0</v>
      </c>
      <c r="G354" s="10">
        <v>0</v>
      </c>
      <c r="H354" s="10">
        <v>0</v>
      </c>
      <c r="I354" s="10">
        <v>0</v>
      </c>
      <c r="J354" s="10"/>
      <c r="K354" s="18"/>
      <c r="L354" s="80"/>
    </row>
    <row r="355" spans="1:12" s="12" customFormat="1" ht="15.75" x14ac:dyDescent="0.25">
      <c r="A355" s="89">
        <v>78</v>
      </c>
      <c r="B355" s="73" t="s">
        <v>12</v>
      </c>
      <c r="C355" s="10">
        <f>SUM(D355:I355)</f>
        <v>2926.4892000000004</v>
      </c>
      <c r="D355" s="10">
        <v>276.10000000000002</v>
      </c>
      <c r="E355" s="10">
        <f>E364</f>
        <v>557</v>
      </c>
      <c r="F355" s="10">
        <f>F359</f>
        <v>520.79999999999995</v>
      </c>
      <c r="G355" s="10">
        <f t="shared" ref="G355:H355" si="87">G359</f>
        <v>505.9</v>
      </c>
      <c r="H355" s="10">
        <f t="shared" si="87"/>
        <v>523.4</v>
      </c>
      <c r="I355" s="10">
        <f>H355*1.038</f>
        <v>543.28920000000005</v>
      </c>
      <c r="J355" s="10"/>
      <c r="K355" s="72"/>
    </row>
    <row r="356" spans="1:12" s="12" customFormat="1" ht="15.75" x14ac:dyDescent="0.25">
      <c r="A356" s="89"/>
      <c r="B356" s="73" t="s">
        <v>13</v>
      </c>
      <c r="C356" s="10">
        <f>SUM(D356:I356)</f>
        <v>0</v>
      </c>
      <c r="D356" s="10">
        <v>0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/>
      <c r="K356" s="18"/>
      <c r="L356" s="12">
        <f>196.644+79.441</f>
        <v>276.08500000000004</v>
      </c>
    </row>
    <row r="357" spans="1:12" s="12" customFormat="1" ht="15.75" x14ac:dyDescent="0.25">
      <c r="A357" s="73">
        <v>79</v>
      </c>
      <c r="B357" s="20" t="s">
        <v>14</v>
      </c>
      <c r="C357" s="11">
        <f>SUM(C358:C360)</f>
        <v>2661.2000000000003</v>
      </c>
      <c r="D357" s="11">
        <f t="shared" ref="D357:I357" si="88">SUM(D358:D360)</f>
        <v>276.10000000000002</v>
      </c>
      <c r="E357" s="11">
        <f t="shared" si="88"/>
        <v>557</v>
      </c>
      <c r="F357" s="11">
        <f t="shared" si="88"/>
        <v>520.79999999999995</v>
      </c>
      <c r="G357" s="11">
        <f t="shared" si="88"/>
        <v>505.9</v>
      </c>
      <c r="H357" s="11">
        <f t="shared" si="88"/>
        <v>523.4</v>
      </c>
      <c r="I357" s="11">
        <f t="shared" si="88"/>
        <v>278</v>
      </c>
      <c r="J357" s="11"/>
      <c r="K357" s="21"/>
    </row>
    <row r="358" spans="1:12" s="12" customFormat="1" ht="15.75" x14ac:dyDescent="0.25">
      <c r="A358" s="73">
        <v>80</v>
      </c>
      <c r="B358" s="73" t="s">
        <v>11</v>
      </c>
      <c r="C358" s="10">
        <f>SUM(D358:I358)</f>
        <v>0</v>
      </c>
      <c r="D358" s="10">
        <v>0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/>
      <c r="K358" s="18"/>
      <c r="L358" s="80">
        <f>SUM(L364:L366)</f>
        <v>2014.04495</v>
      </c>
    </row>
    <row r="359" spans="1:12" s="12" customFormat="1" ht="63" customHeight="1" x14ac:dyDescent="0.25">
      <c r="A359" s="31">
        <v>81</v>
      </c>
      <c r="B359" s="73" t="s">
        <v>12</v>
      </c>
      <c r="C359" s="10">
        <f>SUM(D359:I359)</f>
        <v>2661.2000000000003</v>
      </c>
      <c r="D359" s="10">
        <v>276.10000000000002</v>
      </c>
      <c r="E359" s="10">
        <f>E364</f>
        <v>557</v>
      </c>
      <c r="F359" s="10">
        <v>520.79999999999995</v>
      </c>
      <c r="G359" s="10">
        <f>416+89.9</f>
        <v>505.9</v>
      </c>
      <c r="H359" s="10">
        <f>432.6+90.8</f>
        <v>523.4</v>
      </c>
      <c r="I359" s="10">
        <v>278</v>
      </c>
      <c r="J359" s="10"/>
      <c r="K359" s="72"/>
      <c r="L359" s="80"/>
    </row>
    <row r="360" spans="1:12" s="12" customFormat="1" ht="21" customHeight="1" x14ac:dyDescent="0.25">
      <c r="A360" s="89">
        <v>82</v>
      </c>
      <c r="B360" s="73" t="s">
        <v>13</v>
      </c>
      <c r="C360" s="10">
        <f>SUM(D360:I360)</f>
        <v>0</v>
      </c>
      <c r="D360" s="10">
        <v>0</v>
      </c>
      <c r="E360" s="10">
        <v>0</v>
      </c>
      <c r="F360" s="10">
        <v>0</v>
      </c>
      <c r="G360" s="10">
        <v>0</v>
      </c>
      <c r="H360" s="10">
        <v>0</v>
      </c>
      <c r="I360" s="10">
        <v>0</v>
      </c>
      <c r="J360" s="10"/>
      <c r="K360" s="18"/>
      <c r="L360" s="65"/>
    </row>
    <row r="361" spans="1:12" s="12" customFormat="1" ht="18.75" customHeight="1" x14ac:dyDescent="0.25">
      <c r="A361" s="89"/>
      <c r="B361" s="79" t="s">
        <v>22</v>
      </c>
      <c r="C361" s="80">
        <f>SUM(C363:C365)</f>
        <v>2926.4892000000004</v>
      </c>
      <c r="D361" s="80">
        <f t="shared" ref="D361:I361" si="89">SUM(D363:D365)</f>
        <v>276.10000000000002</v>
      </c>
      <c r="E361" s="80">
        <f t="shared" si="89"/>
        <v>557</v>
      </c>
      <c r="F361" s="80">
        <f t="shared" si="89"/>
        <v>520.79999999999995</v>
      </c>
      <c r="G361" s="80">
        <f t="shared" si="89"/>
        <v>505.9</v>
      </c>
      <c r="H361" s="80">
        <f t="shared" si="89"/>
        <v>523.4</v>
      </c>
      <c r="I361" s="80">
        <f t="shared" si="89"/>
        <v>543.28920000000005</v>
      </c>
      <c r="J361" s="65"/>
      <c r="K361" s="71" t="s">
        <v>15</v>
      </c>
      <c r="L361" s="65"/>
    </row>
    <row r="362" spans="1:12" s="12" customFormat="1" ht="21" customHeight="1" x14ac:dyDescent="0.25">
      <c r="A362" s="66"/>
      <c r="B362" s="79"/>
      <c r="C362" s="80"/>
      <c r="D362" s="80"/>
      <c r="E362" s="80"/>
      <c r="F362" s="80"/>
      <c r="G362" s="80"/>
      <c r="H362" s="80"/>
      <c r="I362" s="80"/>
      <c r="J362" s="65"/>
      <c r="K362" s="71" t="s">
        <v>16</v>
      </c>
      <c r="L362" s="65"/>
    </row>
    <row r="363" spans="1:12" s="12" customFormat="1" ht="63" customHeight="1" x14ac:dyDescent="0.25">
      <c r="A363" s="66"/>
      <c r="B363" s="73" t="s">
        <v>11</v>
      </c>
      <c r="C363" s="10">
        <f>SUM(D363:I363)</f>
        <v>0</v>
      </c>
      <c r="D363" s="10">
        <f>D354</f>
        <v>0</v>
      </c>
      <c r="E363" s="10">
        <f t="shared" ref="E363:I363" si="90">E354</f>
        <v>0</v>
      </c>
      <c r="F363" s="10">
        <f t="shared" si="90"/>
        <v>0</v>
      </c>
      <c r="G363" s="10">
        <f t="shared" si="90"/>
        <v>0</v>
      </c>
      <c r="H363" s="10">
        <f t="shared" si="90"/>
        <v>0</v>
      </c>
      <c r="I363" s="10">
        <f t="shared" si="90"/>
        <v>0</v>
      </c>
      <c r="J363" s="10"/>
      <c r="K363" s="18"/>
      <c r="L363" s="65"/>
    </row>
    <row r="364" spans="1:12" s="12" customFormat="1" ht="15.75" x14ac:dyDescent="0.25">
      <c r="A364" s="66"/>
      <c r="B364" s="73" t="s">
        <v>12</v>
      </c>
      <c r="C364" s="10">
        <f>SUM(D364:I364)</f>
        <v>2926.4892000000004</v>
      </c>
      <c r="D364" s="10">
        <f t="shared" ref="D364:I365" si="91">D355</f>
        <v>276.10000000000002</v>
      </c>
      <c r="E364" s="10">
        <f>425.5+131.5</f>
        <v>557</v>
      </c>
      <c r="F364" s="10">
        <f>400+120.8</f>
        <v>520.79999999999995</v>
      </c>
      <c r="G364" s="10">
        <f t="shared" si="91"/>
        <v>505.9</v>
      </c>
      <c r="H364" s="10">
        <f t="shared" si="91"/>
        <v>523.4</v>
      </c>
      <c r="I364" s="10">
        <f t="shared" si="91"/>
        <v>543.28920000000005</v>
      </c>
      <c r="J364" s="10"/>
      <c r="K364" s="72"/>
      <c r="L364" s="10">
        <v>0</v>
      </c>
    </row>
    <row r="365" spans="1:12" s="12" customFormat="1" ht="15.75" x14ac:dyDescent="0.25">
      <c r="A365" s="66">
        <v>83</v>
      </c>
      <c r="B365" s="31" t="s">
        <v>13</v>
      </c>
      <c r="C365" s="32">
        <f>SUM(D365:I365)</f>
        <v>0</v>
      </c>
      <c r="D365" s="32">
        <f t="shared" si="91"/>
        <v>0</v>
      </c>
      <c r="E365" s="32">
        <f t="shared" si="91"/>
        <v>0</v>
      </c>
      <c r="F365" s="32">
        <f t="shared" si="91"/>
        <v>0</v>
      </c>
      <c r="G365" s="32">
        <f t="shared" si="91"/>
        <v>0</v>
      </c>
      <c r="H365" s="32">
        <f t="shared" si="91"/>
        <v>0</v>
      </c>
      <c r="I365" s="32">
        <f t="shared" si="91"/>
        <v>0</v>
      </c>
      <c r="J365" s="32"/>
      <c r="K365" s="33"/>
      <c r="L365" s="10">
        <v>2014.04495</v>
      </c>
    </row>
    <row r="366" spans="1:12" s="12" customFormat="1" ht="15.75" x14ac:dyDescent="0.25">
      <c r="A366" s="73">
        <v>84</v>
      </c>
      <c r="B366" s="79" t="s">
        <v>119</v>
      </c>
      <c r="C366" s="80">
        <v>2120.1</v>
      </c>
      <c r="D366" s="80">
        <v>2014</v>
      </c>
      <c r="E366" s="80">
        <v>0</v>
      </c>
      <c r="F366" s="80">
        <f>SUM(F368:F370)</f>
        <v>0</v>
      </c>
      <c r="G366" s="80">
        <f t="shared" ref="G366:I366" si="92">SUM(G368:G370)</f>
        <v>0</v>
      </c>
      <c r="H366" s="80">
        <f t="shared" si="92"/>
        <v>0</v>
      </c>
      <c r="I366" s="80">
        <f t="shared" si="92"/>
        <v>0</v>
      </c>
      <c r="J366" s="65"/>
      <c r="K366" s="71" t="s">
        <v>15</v>
      </c>
      <c r="L366" s="10">
        <v>0</v>
      </c>
    </row>
    <row r="367" spans="1:12" ht="15.75" x14ac:dyDescent="0.25">
      <c r="A367" s="73">
        <v>85</v>
      </c>
      <c r="B367" s="79"/>
      <c r="C367" s="80"/>
      <c r="D367" s="80"/>
      <c r="E367" s="80"/>
      <c r="F367" s="80"/>
      <c r="G367" s="80"/>
      <c r="H367" s="80"/>
      <c r="I367" s="80"/>
      <c r="J367" s="65"/>
      <c r="K367" s="34" t="s">
        <v>16</v>
      </c>
    </row>
    <row r="368" spans="1:12" ht="15.75" x14ac:dyDescent="0.25">
      <c r="A368" s="73">
        <v>86</v>
      </c>
      <c r="B368" s="73" t="s">
        <v>11</v>
      </c>
      <c r="C368" s="65"/>
      <c r="D368" s="65"/>
      <c r="E368" s="65"/>
      <c r="F368" s="74">
        <f>F372</f>
        <v>0</v>
      </c>
      <c r="G368" s="65"/>
      <c r="H368" s="65"/>
      <c r="I368" s="65"/>
      <c r="J368" s="65"/>
      <c r="K368" s="34"/>
    </row>
    <row r="369" spans="1:11" ht="15.75" x14ac:dyDescent="0.25">
      <c r="A369" s="13"/>
      <c r="B369" s="73" t="s">
        <v>12</v>
      </c>
      <c r="C369" s="65"/>
      <c r="D369" s="65"/>
      <c r="E369" s="65"/>
      <c r="F369" s="74">
        <v>0</v>
      </c>
      <c r="G369" s="65"/>
      <c r="H369" s="65"/>
      <c r="I369" s="65"/>
      <c r="J369" s="65"/>
      <c r="K369" s="34"/>
    </row>
    <row r="370" spans="1:11" ht="15.75" x14ac:dyDescent="0.25">
      <c r="A370" s="13"/>
      <c r="B370" s="31" t="s">
        <v>13</v>
      </c>
      <c r="C370" s="65"/>
      <c r="D370" s="65"/>
      <c r="E370" s="65"/>
      <c r="F370" s="74">
        <v>0</v>
      </c>
      <c r="G370" s="65"/>
      <c r="H370" s="65"/>
      <c r="I370" s="65"/>
      <c r="J370" s="65"/>
      <c r="K370" s="34"/>
    </row>
    <row r="371" spans="1:11" ht="63" x14ac:dyDescent="0.25">
      <c r="A371" s="13"/>
      <c r="B371" s="67" t="s">
        <v>132</v>
      </c>
      <c r="C371" s="65"/>
      <c r="D371" s="65"/>
      <c r="E371" s="65"/>
      <c r="F371" s="74">
        <f>SUM(F372:F374)</f>
        <v>2000</v>
      </c>
      <c r="G371" s="65"/>
      <c r="H371" s="65"/>
      <c r="I371" s="65"/>
      <c r="J371" s="65"/>
      <c r="K371" s="34"/>
    </row>
    <row r="372" spans="1:11" ht="15.75" x14ac:dyDescent="0.25">
      <c r="A372" s="13"/>
      <c r="B372" s="73" t="s">
        <v>11</v>
      </c>
      <c r="C372" s="10">
        <v>0</v>
      </c>
      <c r="D372" s="10">
        <v>0</v>
      </c>
      <c r="E372" s="10">
        <v>0</v>
      </c>
      <c r="F372" s="10">
        <v>0</v>
      </c>
      <c r="G372" s="10">
        <v>0</v>
      </c>
      <c r="H372" s="10">
        <v>0</v>
      </c>
      <c r="I372" s="10">
        <v>0</v>
      </c>
      <c r="J372" s="10"/>
      <c r="K372" s="18"/>
    </row>
    <row r="373" spans="1:11" ht="15.75" x14ac:dyDescent="0.25">
      <c r="A373" s="13"/>
      <c r="B373" s="73" t="s">
        <v>12</v>
      </c>
      <c r="C373" s="10">
        <v>2120.1</v>
      </c>
      <c r="D373" s="10">
        <v>2014.04</v>
      </c>
      <c r="E373" s="10">
        <v>0</v>
      </c>
      <c r="F373" s="10">
        <v>2000</v>
      </c>
      <c r="G373" s="10">
        <v>0</v>
      </c>
      <c r="H373" s="10">
        <v>0</v>
      </c>
      <c r="I373" s="10">
        <v>0</v>
      </c>
      <c r="J373" s="10"/>
      <c r="K373" s="72"/>
    </row>
    <row r="374" spans="1:11" ht="15.75" x14ac:dyDescent="0.25">
      <c r="A374" s="13"/>
      <c r="B374" s="73" t="s">
        <v>13</v>
      </c>
      <c r="C374" s="10">
        <v>0</v>
      </c>
      <c r="D374" s="10">
        <v>0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/>
      <c r="K374" s="18"/>
    </row>
    <row r="375" spans="1:11" x14ac:dyDescent="0.25">
      <c r="A375" s="13"/>
      <c r="B375" s="12"/>
      <c r="C375" s="12"/>
      <c r="D375" s="12"/>
      <c r="I375" s="12"/>
      <c r="J375" s="12"/>
      <c r="K375" s="14"/>
    </row>
    <row r="376" spans="1:11" x14ac:dyDescent="0.25">
      <c r="A376" s="13"/>
      <c r="B376" s="12"/>
      <c r="C376" s="12"/>
      <c r="D376" s="12"/>
      <c r="I376" s="12"/>
      <c r="J376" s="12"/>
      <c r="K376" s="14"/>
    </row>
    <row r="377" spans="1:11" x14ac:dyDescent="0.25">
      <c r="A377" s="13"/>
      <c r="B377" s="12"/>
      <c r="C377" s="12"/>
      <c r="D377" s="12"/>
      <c r="I377" s="12"/>
      <c r="J377" s="12"/>
      <c r="K377" s="14"/>
    </row>
    <row r="378" spans="1:11" x14ac:dyDescent="0.25">
      <c r="A378" s="13"/>
      <c r="B378" s="12"/>
      <c r="C378" s="12"/>
      <c r="D378" s="12"/>
      <c r="I378" s="12"/>
      <c r="J378" s="12"/>
      <c r="K378" s="14"/>
    </row>
    <row r="379" spans="1:11" x14ac:dyDescent="0.25">
      <c r="A379" s="13"/>
      <c r="B379" s="12"/>
      <c r="C379" s="12"/>
      <c r="D379" s="12"/>
      <c r="I379" s="12"/>
      <c r="J379" s="12"/>
      <c r="K379" s="14"/>
    </row>
    <row r="380" spans="1:11" x14ac:dyDescent="0.25">
      <c r="A380" s="13"/>
      <c r="B380" s="12"/>
      <c r="C380" s="12"/>
      <c r="D380" s="12"/>
      <c r="I380" s="12"/>
      <c r="J380" s="12"/>
      <c r="K380" s="14"/>
    </row>
    <row r="381" spans="1:11" x14ac:dyDescent="0.25">
      <c r="A381" s="13"/>
      <c r="B381" s="12"/>
      <c r="C381" s="12"/>
      <c r="D381" s="12"/>
      <c r="I381" s="12"/>
      <c r="J381" s="12"/>
      <c r="K381" s="14"/>
    </row>
    <row r="382" spans="1:11" x14ac:dyDescent="0.25">
      <c r="A382" s="13"/>
      <c r="B382" s="12"/>
      <c r="C382" s="12"/>
      <c r="D382" s="12"/>
      <c r="I382" s="12"/>
      <c r="J382" s="12"/>
      <c r="K382" s="14"/>
    </row>
    <row r="383" spans="1:11" x14ac:dyDescent="0.25">
      <c r="A383" s="13"/>
      <c r="B383" s="12"/>
      <c r="C383" s="12"/>
      <c r="D383" s="12"/>
      <c r="I383" s="12"/>
      <c r="J383" s="12"/>
      <c r="K383" s="14"/>
    </row>
    <row r="384" spans="1:11" x14ac:dyDescent="0.25">
      <c r="A384" s="13"/>
      <c r="B384" s="12"/>
      <c r="C384" s="12"/>
      <c r="D384" s="12"/>
      <c r="I384" s="12"/>
      <c r="J384" s="12"/>
      <c r="K384" s="14"/>
    </row>
    <row r="385" spans="1:11" x14ac:dyDescent="0.25">
      <c r="A385" s="13"/>
      <c r="B385" s="12"/>
      <c r="C385" s="12"/>
      <c r="D385" s="12"/>
      <c r="I385" s="12"/>
      <c r="J385" s="12"/>
      <c r="K385" s="14"/>
    </row>
    <row r="386" spans="1:11" x14ac:dyDescent="0.25">
      <c r="A386" s="13"/>
      <c r="B386" s="12"/>
      <c r="C386" s="12"/>
      <c r="D386" s="12"/>
      <c r="I386" s="12"/>
      <c r="J386" s="12"/>
      <c r="K386" s="14"/>
    </row>
    <row r="387" spans="1:11" x14ac:dyDescent="0.25">
      <c r="A387" s="13"/>
      <c r="B387" s="12"/>
      <c r="C387" s="12"/>
      <c r="D387" s="12"/>
      <c r="I387" s="12"/>
      <c r="J387" s="12"/>
      <c r="K387" s="14"/>
    </row>
    <row r="388" spans="1:11" x14ac:dyDescent="0.25">
      <c r="A388" s="13"/>
      <c r="B388" s="12"/>
      <c r="C388" s="12"/>
      <c r="D388" s="12"/>
      <c r="I388" s="12"/>
      <c r="J388" s="12"/>
      <c r="K388" s="14"/>
    </row>
    <row r="389" spans="1:11" x14ac:dyDescent="0.25">
      <c r="A389" s="13"/>
      <c r="B389" s="12"/>
      <c r="C389" s="12"/>
      <c r="D389" s="12"/>
      <c r="I389" s="12"/>
      <c r="J389" s="12"/>
      <c r="K389" s="14"/>
    </row>
    <row r="390" spans="1:11" x14ac:dyDescent="0.25">
      <c r="A390" s="13"/>
      <c r="B390" s="12"/>
      <c r="C390" s="12"/>
      <c r="D390" s="12"/>
      <c r="I390" s="12"/>
      <c r="J390" s="12"/>
      <c r="K390" s="14"/>
    </row>
    <row r="391" spans="1:11" x14ac:dyDescent="0.25">
      <c r="A391" s="13"/>
      <c r="B391" s="12"/>
      <c r="C391" s="12"/>
      <c r="D391" s="12"/>
      <c r="I391" s="12"/>
      <c r="J391" s="12"/>
      <c r="K391" s="14"/>
    </row>
    <row r="392" spans="1:11" x14ac:dyDescent="0.25">
      <c r="A392" s="13"/>
      <c r="B392" s="12"/>
      <c r="C392" s="12"/>
      <c r="D392" s="12"/>
      <c r="I392" s="12"/>
      <c r="J392" s="12"/>
      <c r="K392" s="14"/>
    </row>
    <row r="393" spans="1:11" x14ac:dyDescent="0.25">
      <c r="A393" s="13"/>
      <c r="B393" s="12"/>
      <c r="C393" s="12"/>
      <c r="D393" s="12"/>
      <c r="I393" s="12"/>
      <c r="J393" s="12"/>
      <c r="K393" s="14"/>
    </row>
    <row r="394" spans="1:11" x14ac:dyDescent="0.25">
      <c r="A394" s="13"/>
      <c r="B394" s="12"/>
      <c r="C394" s="12"/>
      <c r="D394" s="12"/>
      <c r="I394" s="12"/>
      <c r="J394" s="12"/>
      <c r="K394" s="14"/>
    </row>
    <row r="395" spans="1:11" x14ac:dyDescent="0.25">
      <c r="A395" s="13"/>
      <c r="B395" s="12"/>
      <c r="C395" s="12"/>
      <c r="D395" s="12"/>
      <c r="I395" s="12"/>
      <c r="J395" s="12"/>
      <c r="K395" s="14"/>
    </row>
    <row r="396" spans="1:11" x14ac:dyDescent="0.25">
      <c r="A396" s="13"/>
      <c r="B396" s="12"/>
      <c r="C396" s="12"/>
      <c r="D396" s="12"/>
      <c r="I396" s="12"/>
      <c r="J396" s="12"/>
      <c r="K396" s="14"/>
    </row>
    <row r="397" spans="1:11" x14ac:dyDescent="0.25">
      <c r="A397" s="13"/>
      <c r="B397" s="12"/>
      <c r="C397" s="12"/>
      <c r="D397" s="12"/>
      <c r="I397" s="12"/>
      <c r="J397" s="12"/>
      <c r="K397" s="14"/>
    </row>
    <row r="398" spans="1:11" x14ac:dyDescent="0.25">
      <c r="A398" s="13"/>
      <c r="B398" s="12"/>
      <c r="C398" s="12"/>
      <c r="D398" s="12"/>
      <c r="I398" s="12"/>
      <c r="J398" s="12"/>
      <c r="K398" s="14"/>
    </row>
    <row r="399" spans="1:11" x14ac:dyDescent="0.25">
      <c r="A399" s="13"/>
      <c r="B399" s="12"/>
      <c r="C399" s="12"/>
      <c r="D399" s="12"/>
      <c r="I399" s="12"/>
      <c r="J399" s="12"/>
      <c r="K399" s="14"/>
    </row>
    <row r="400" spans="1:11" x14ac:dyDescent="0.25">
      <c r="A400" s="13"/>
      <c r="B400" s="12"/>
      <c r="C400" s="12"/>
      <c r="D400" s="12"/>
      <c r="I400" s="12"/>
      <c r="J400" s="12"/>
      <c r="K400" s="14"/>
    </row>
    <row r="401" spans="1:11" x14ac:dyDescent="0.25">
      <c r="A401" s="13"/>
      <c r="B401" s="12"/>
      <c r="C401" s="12"/>
      <c r="D401" s="12"/>
      <c r="I401" s="12"/>
      <c r="J401" s="12"/>
      <c r="K401" s="14"/>
    </row>
    <row r="402" spans="1:11" x14ac:dyDescent="0.25">
      <c r="A402" s="13"/>
      <c r="B402" s="12"/>
      <c r="C402" s="12"/>
      <c r="D402" s="12"/>
      <c r="I402" s="12"/>
      <c r="J402" s="12"/>
      <c r="K402" s="14"/>
    </row>
    <row r="403" spans="1:11" x14ac:dyDescent="0.25">
      <c r="A403" s="13"/>
      <c r="B403" s="12"/>
      <c r="C403" s="12"/>
      <c r="D403" s="12"/>
      <c r="I403" s="12"/>
      <c r="J403" s="12"/>
      <c r="K403" s="14"/>
    </row>
    <row r="404" spans="1:11" x14ac:dyDescent="0.25">
      <c r="A404" s="13"/>
      <c r="B404" s="12"/>
      <c r="C404" s="12"/>
      <c r="D404" s="12"/>
      <c r="I404" s="12"/>
      <c r="J404" s="12"/>
      <c r="K404" s="14"/>
    </row>
    <row r="405" spans="1:11" x14ac:dyDescent="0.25">
      <c r="A405" s="13"/>
      <c r="B405" s="12"/>
      <c r="C405" s="12"/>
      <c r="D405" s="12"/>
      <c r="I405" s="12"/>
      <c r="J405" s="12"/>
      <c r="K405" s="14"/>
    </row>
    <row r="406" spans="1:11" x14ac:dyDescent="0.25">
      <c r="A406" s="13"/>
      <c r="B406" s="12"/>
      <c r="C406" s="12"/>
      <c r="D406" s="12"/>
      <c r="I406" s="12"/>
      <c r="J406" s="12"/>
      <c r="K406" s="14"/>
    </row>
    <row r="407" spans="1:11" x14ac:dyDescent="0.25">
      <c r="A407" s="13"/>
      <c r="B407" s="12"/>
      <c r="C407" s="12"/>
      <c r="D407" s="12"/>
      <c r="I407" s="12"/>
      <c r="J407" s="12"/>
      <c r="K407" s="14"/>
    </row>
    <row r="408" spans="1:11" x14ac:dyDescent="0.25">
      <c r="A408" s="13"/>
      <c r="B408" s="12"/>
      <c r="C408" s="12"/>
      <c r="D408" s="12"/>
      <c r="I408" s="12"/>
      <c r="J408" s="12"/>
      <c r="K408" s="14"/>
    </row>
    <row r="409" spans="1:11" x14ac:dyDescent="0.25">
      <c r="A409" s="13"/>
      <c r="B409" s="12"/>
      <c r="C409" s="12"/>
      <c r="D409" s="12"/>
      <c r="I409" s="12"/>
      <c r="J409" s="12"/>
      <c r="K409" s="14"/>
    </row>
    <row r="410" spans="1:11" x14ac:dyDescent="0.25">
      <c r="A410" s="13"/>
      <c r="B410" s="12"/>
      <c r="C410" s="12"/>
      <c r="D410" s="12"/>
      <c r="I410" s="12"/>
      <c r="J410" s="12"/>
      <c r="K410" s="14"/>
    </row>
    <row r="411" spans="1:11" x14ac:dyDescent="0.25">
      <c r="A411" s="13"/>
      <c r="B411" s="12"/>
      <c r="C411" s="12"/>
      <c r="D411" s="12"/>
      <c r="I411" s="12"/>
      <c r="J411" s="12"/>
      <c r="K411" s="14"/>
    </row>
    <row r="412" spans="1:11" x14ac:dyDescent="0.25">
      <c r="A412" s="13"/>
      <c r="B412" s="12"/>
      <c r="C412" s="12"/>
      <c r="D412" s="12"/>
      <c r="I412" s="12"/>
      <c r="J412" s="12"/>
      <c r="K412" s="14"/>
    </row>
    <row r="413" spans="1:11" x14ac:dyDescent="0.25">
      <c r="A413" s="13"/>
      <c r="B413" s="12"/>
      <c r="C413" s="12"/>
      <c r="D413" s="12"/>
      <c r="I413" s="12"/>
      <c r="J413" s="12"/>
      <c r="K413" s="14"/>
    </row>
    <row r="414" spans="1:11" x14ac:dyDescent="0.25">
      <c r="A414" s="13"/>
      <c r="B414" s="12"/>
      <c r="C414" s="12"/>
      <c r="D414" s="12"/>
      <c r="I414" s="12"/>
      <c r="J414" s="12"/>
      <c r="K414" s="14"/>
    </row>
    <row r="415" spans="1:11" x14ac:dyDescent="0.25">
      <c r="A415" s="13"/>
      <c r="B415" s="12"/>
      <c r="C415" s="12"/>
      <c r="D415" s="12"/>
      <c r="I415" s="12"/>
      <c r="J415" s="12"/>
      <c r="K415" s="14"/>
    </row>
    <row r="416" spans="1:11" x14ac:dyDescent="0.25">
      <c r="A416" s="13"/>
      <c r="B416" s="12"/>
      <c r="C416" s="12"/>
      <c r="D416" s="12"/>
      <c r="I416" s="12"/>
      <c r="J416" s="12"/>
      <c r="K416" s="14"/>
    </row>
    <row r="417" spans="1:11" x14ac:dyDescent="0.25">
      <c r="A417" s="13"/>
      <c r="B417" s="12"/>
      <c r="C417" s="12"/>
      <c r="D417" s="12"/>
      <c r="I417" s="12"/>
      <c r="J417" s="12"/>
      <c r="K417" s="14"/>
    </row>
    <row r="418" spans="1:11" x14ac:dyDescent="0.25">
      <c r="A418" s="13"/>
      <c r="B418" s="12"/>
      <c r="C418" s="12"/>
      <c r="D418" s="12"/>
      <c r="I418" s="12"/>
      <c r="J418" s="12"/>
      <c r="K418" s="14"/>
    </row>
    <row r="419" spans="1:11" x14ac:dyDescent="0.25">
      <c r="A419" s="13"/>
      <c r="B419" s="12"/>
      <c r="C419" s="12"/>
      <c r="D419" s="12"/>
      <c r="I419" s="12"/>
      <c r="J419" s="12"/>
      <c r="K419" s="14"/>
    </row>
    <row r="420" spans="1:11" x14ac:dyDescent="0.25">
      <c r="A420" s="13"/>
      <c r="B420" s="12"/>
      <c r="C420" s="12"/>
      <c r="D420" s="12"/>
      <c r="I420" s="12"/>
      <c r="J420" s="12"/>
      <c r="K420" s="14"/>
    </row>
    <row r="421" spans="1:11" x14ac:dyDescent="0.25">
      <c r="A421" s="13"/>
      <c r="B421" s="12"/>
      <c r="C421" s="12"/>
      <c r="D421" s="12"/>
      <c r="I421" s="12"/>
      <c r="J421" s="12"/>
      <c r="K421" s="14"/>
    </row>
    <row r="422" spans="1:11" x14ac:dyDescent="0.25">
      <c r="A422" s="13"/>
      <c r="B422" s="12"/>
      <c r="C422" s="12"/>
      <c r="D422" s="12"/>
      <c r="I422" s="12"/>
      <c r="J422" s="12"/>
      <c r="K422" s="14"/>
    </row>
    <row r="423" spans="1:11" x14ac:dyDescent="0.25">
      <c r="A423" s="13"/>
      <c r="B423" s="12"/>
      <c r="C423" s="12"/>
      <c r="D423" s="12"/>
      <c r="I423" s="12"/>
      <c r="J423" s="12"/>
      <c r="K423" s="14"/>
    </row>
    <row r="424" spans="1:11" x14ac:dyDescent="0.25">
      <c r="A424" s="13"/>
      <c r="B424" s="12"/>
      <c r="C424" s="12"/>
      <c r="D424" s="12"/>
      <c r="I424" s="12"/>
      <c r="J424" s="12"/>
      <c r="K424" s="14"/>
    </row>
    <row r="425" spans="1:11" x14ac:dyDescent="0.25">
      <c r="A425" s="13"/>
      <c r="B425" s="12"/>
      <c r="C425" s="12"/>
      <c r="D425" s="12"/>
      <c r="I425" s="12"/>
      <c r="J425" s="12"/>
      <c r="K425" s="14"/>
    </row>
    <row r="426" spans="1:11" x14ac:dyDescent="0.25">
      <c r="A426" s="13"/>
      <c r="B426" s="12"/>
      <c r="C426" s="12"/>
      <c r="D426" s="12"/>
      <c r="I426" s="12"/>
      <c r="J426" s="12"/>
      <c r="K426" s="14"/>
    </row>
    <row r="427" spans="1:11" x14ac:dyDescent="0.25">
      <c r="A427" s="13"/>
      <c r="B427" s="12"/>
      <c r="C427" s="12"/>
      <c r="D427" s="12"/>
      <c r="I427" s="12"/>
      <c r="J427" s="12"/>
      <c r="K427" s="14"/>
    </row>
    <row r="428" spans="1:11" x14ac:dyDescent="0.25">
      <c r="A428" s="13"/>
      <c r="B428" s="12"/>
      <c r="C428" s="12"/>
      <c r="D428" s="12"/>
      <c r="I428" s="12"/>
      <c r="J428" s="12"/>
      <c r="K428" s="14"/>
    </row>
    <row r="429" spans="1:11" x14ac:dyDescent="0.25">
      <c r="A429" s="13"/>
      <c r="B429" s="12"/>
      <c r="C429" s="12"/>
      <c r="D429" s="12"/>
      <c r="I429" s="12"/>
      <c r="J429" s="12"/>
      <c r="K429" s="14"/>
    </row>
    <row r="430" spans="1:11" x14ac:dyDescent="0.25">
      <c r="A430" s="13"/>
      <c r="B430" s="12"/>
      <c r="C430" s="12"/>
      <c r="D430" s="12"/>
      <c r="I430" s="12"/>
      <c r="J430" s="12"/>
      <c r="K430" s="14"/>
    </row>
    <row r="431" spans="1:11" x14ac:dyDescent="0.25">
      <c r="A431" s="13"/>
      <c r="B431" s="12"/>
      <c r="C431" s="12"/>
      <c r="D431" s="12"/>
      <c r="I431" s="12"/>
      <c r="J431" s="12"/>
      <c r="K431" s="14"/>
    </row>
    <row r="432" spans="1:11" x14ac:dyDescent="0.25">
      <c r="A432" s="13"/>
      <c r="B432" s="12"/>
      <c r="C432" s="12"/>
      <c r="D432" s="12"/>
      <c r="I432" s="12"/>
      <c r="J432" s="12"/>
      <c r="K432" s="14"/>
    </row>
    <row r="433" spans="1:11" x14ac:dyDescent="0.25">
      <c r="A433" s="13"/>
      <c r="B433" s="12"/>
      <c r="C433" s="12"/>
      <c r="D433" s="12"/>
      <c r="I433" s="12"/>
      <c r="J433" s="12"/>
      <c r="K433" s="14"/>
    </row>
    <row r="434" spans="1:11" x14ac:dyDescent="0.25">
      <c r="A434" s="13"/>
      <c r="B434" s="12"/>
      <c r="C434" s="12"/>
      <c r="D434" s="12"/>
      <c r="I434" s="12"/>
      <c r="J434" s="12"/>
      <c r="K434" s="14"/>
    </row>
    <row r="435" spans="1:11" x14ac:dyDescent="0.25">
      <c r="A435" s="13"/>
      <c r="B435" s="12"/>
      <c r="C435" s="12"/>
      <c r="D435" s="12"/>
      <c r="I435" s="12"/>
      <c r="J435" s="12"/>
      <c r="K435" s="14"/>
    </row>
    <row r="436" spans="1:11" x14ac:dyDescent="0.25">
      <c r="A436" s="13"/>
      <c r="B436" s="12"/>
      <c r="C436" s="12"/>
      <c r="D436" s="12"/>
      <c r="I436" s="12"/>
      <c r="J436" s="12"/>
      <c r="K436" s="14"/>
    </row>
    <row r="437" spans="1:11" x14ac:dyDescent="0.25">
      <c r="A437" s="13"/>
      <c r="B437" s="12"/>
      <c r="C437" s="12"/>
      <c r="D437" s="12"/>
      <c r="I437" s="12"/>
      <c r="J437" s="12"/>
      <c r="K437" s="14"/>
    </row>
    <row r="438" spans="1:11" x14ac:dyDescent="0.25">
      <c r="A438" s="13"/>
      <c r="B438" s="12"/>
      <c r="C438" s="12"/>
      <c r="D438" s="12"/>
      <c r="I438" s="12"/>
      <c r="J438" s="12"/>
      <c r="K438" s="14"/>
    </row>
    <row r="439" spans="1:11" x14ac:dyDescent="0.25">
      <c r="A439" s="13"/>
      <c r="B439" s="12"/>
      <c r="C439" s="12"/>
      <c r="D439" s="12"/>
      <c r="I439" s="12"/>
      <c r="J439" s="12"/>
      <c r="K439" s="14"/>
    </row>
    <row r="440" spans="1:11" x14ac:dyDescent="0.25">
      <c r="A440" s="13"/>
      <c r="B440" s="12"/>
      <c r="C440" s="12"/>
      <c r="D440" s="12"/>
      <c r="I440" s="12"/>
      <c r="J440" s="12"/>
      <c r="K440" s="14"/>
    </row>
    <row r="441" spans="1:11" x14ac:dyDescent="0.25">
      <c r="A441" s="13"/>
      <c r="B441" s="12"/>
      <c r="C441" s="12"/>
      <c r="D441" s="12"/>
      <c r="I441" s="12"/>
      <c r="J441" s="12"/>
      <c r="K441" s="14"/>
    </row>
    <row r="442" spans="1:11" x14ac:dyDescent="0.25">
      <c r="A442" s="13"/>
      <c r="B442" s="12"/>
      <c r="C442" s="12"/>
      <c r="D442" s="12"/>
      <c r="I442" s="12"/>
      <c r="J442" s="12"/>
      <c r="K442" s="14"/>
    </row>
    <row r="443" spans="1:11" x14ac:dyDescent="0.25">
      <c r="A443" s="13"/>
      <c r="B443" s="12"/>
      <c r="C443" s="12"/>
      <c r="D443" s="12"/>
      <c r="I443" s="12"/>
      <c r="J443" s="12"/>
      <c r="K443" s="14"/>
    </row>
    <row r="444" spans="1:11" x14ac:dyDescent="0.25">
      <c r="A444" s="13"/>
      <c r="B444" s="12"/>
      <c r="C444" s="12"/>
      <c r="D444" s="12"/>
      <c r="I444" s="12"/>
      <c r="J444" s="12"/>
      <c r="K444" s="14"/>
    </row>
    <row r="445" spans="1:11" x14ac:dyDescent="0.25">
      <c r="A445" s="13"/>
      <c r="B445" s="12"/>
      <c r="C445" s="12"/>
      <c r="D445" s="12"/>
      <c r="I445" s="12"/>
      <c r="J445" s="12"/>
      <c r="K445" s="14"/>
    </row>
    <row r="446" spans="1:11" x14ac:dyDescent="0.25">
      <c r="A446" s="13"/>
      <c r="B446" s="12"/>
      <c r="C446" s="12"/>
      <c r="D446" s="12"/>
      <c r="I446" s="12"/>
      <c r="J446" s="12"/>
      <c r="K446" s="14"/>
    </row>
    <row r="447" spans="1:11" x14ac:dyDescent="0.25">
      <c r="A447" s="13"/>
      <c r="B447" s="12"/>
      <c r="C447" s="12"/>
      <c r="D447" s="12"/>
      <c r="I447" s="12"/>
      <c r="J447" s="12"/>
      <c r="K447" s="14"/>
    </row>
    <row r="448" spans="1:11" x14ac:dyDescent="0.25">
      <c r="A448" s="13"/>
      <c r="B448" s="12"/>
      <c r="C448" s="12"/>
      <c r="D448" s="12"/>
      <c r="I448" s="12"/>
      <c r="J448" s="12"/>
      <c r="K448" s="14"/>
    </row>
    <row r="449" spans="1:11" x14ac:dyDescent="0.25">
      <c r="A449" s="13"/>
      <c r="B449" s="12"/>
      <c r="C449" s="12"/>
      <c r="D449" s="12"/>
      <c r="I449" s="12"/>
      <c r="J449" s="12"/>
      <c r="K449" s="14"/>
    </row>
    <row r="450" spans="1:11" x14ac:dyDescent="0.25">
      <c r="A450" s="13"/>
      <c r="B450" s="12"/>
      <c r="C450" s="12"/>
      <c r="D450" s="12"/>
      <c r="I450" s="12"/>
      <c r="J450" s="12"/>
      <c r="K450" s="14"/>
    </row>
    <row r="451" spans="1:11" x14ac:dyDescent="0.25">
      <c r="A451" s="13"/>
      <c r="B451" s="12"/>
      <c r="C451" s="12"/>
      <c r="D451" s="12"/>
      <c r="I451" s="12"/>
      <c r="J451" s="12"/>
      <c r="K451" s="14"/>
    </row>
    <row r="452" spans="1:11" x14ac:dyDescent="0.25">
      <c r="A452" s="13"/>
      <c r="B452" s="12"/>
      <c r="C452" s="12"/>
      <c r="D452" s="12"/>
      <c r="I452" s="12"/>
      <c r="J452" s="12"/>
      <c r="K452" s="14"/>
    </row>
    <row r="453" spans="1:11" x14ac:dyDescent="0.25">
      <c r="A453" s="13"/>
      <c r="B453" s="12"/>
      <c r="C453" s="12"/>
      <c r="D453" s="12"/>
      <c r="I453" s="12"/>
      <c r="J453" s="12"/>
      <c r="K453" s="14"/>
    </row>
    <row r="454" spans="1:11" x14ac:dyDescent="0.25">
      <c r="A454" s="13"/>
      <c r="B454" s="12"/>
      <c r="C454" s="12"/>
      <c r="D454" s="12"/>
      <c r="I454" s="12"/>
      <c r="J454" s="12"/>
      <c r="K454" s="14"/>
    </row>
    <row r="455" spans="1:11" x14ac:dyDescent="0.25">
      <c r="A455" s="13"/>
      <c r="B455" s="12"/>
      <c r="C455" s="12"/>
      <c r="D455" s="12"/>
      <c r="I455" s="12"/>
      <c r="J455" s="12"/>
      <c r="K455" s="14"/>
    </row>
    <row r="456" spans="1:11" x14ac:dyDescent="0.25">
      <c r="A456" s="13"/>
      <c r="B456" s="12"/>
      <c r="C456" s="12"/>
      <c r="D456" s="12"/>
      <c r="I456" s="12"/>
      <c r="J456" s="12"/>
      <c r="K456" s="14"/>
    </row>
    <row r="457" spans="1:11" x14ac:dyDescent="0.25">
      <c r="A457" s="13"/>
      <c r="B457" s="12"/>
      <c r="C457" s="12"/>
      <c r="D457" s="12"/>
      <c r="I457" s="12"/>
      <c r="J457" s="12"/>
      <c r="K457" s="14"/>
    </row>
    <row r="458" spans="1:11" x14ac:dyDescent="0.25">
      <c r="A458" s="13"/>
      <c r="B458" s="12"/>
      <c r="C458" s="12"/>
      <c r="D458" s="12"/>
      <c r="I458" s="12"/>
      <c r="J458" s="12"/>
      <c r="K458" s="14"/>
    </row>
    <row r="459" spans="1:11" x14ac:dyDescent="0.25">
      <c r="A459" s="13"/>
      <c r="B459" s="12"/>
      <c r="C459" s="12"/>
      <c r="D459" s="12"/>
      <c r="I459" s="12"/>
      <c r="J459" s="12"/>
      <c r="K459" s="14"/>
    </row>
    <row r="460" spans="1:11" x14ac:dyDescent="0.25">
      <c r="A460" s="13"/>
      <c r="B460" s="12"/>
      <c r="C460" s="12"/>
      <c r="D460" s="12"/>
      <c r="I460" s="12"/>
      <c r="J460" s="12"/>
      <c r="K460" s="14"/>
    </row>
    <row r="461" spans="1:11" x14ac:dyDescent="0.25">
      <c r="A461" s="13"/>
      <c r="B461" s="12"/>
      <c r="C461" s="12"/>
      <c r="D461" s="12"/>
      <c r="I461" s="12"/>
      <c r="J461" s="12"/>
      <c r="K461" s="14"/>
    </row>
    <row r="462" spans="1:11" x14ac:dyDescent="0.25">
      <c r="A462" s="13"/>
      <c r="B462" s="12"/>
      <c r="C462" s="12"/>
      <c r="D462" s="12"/>
      <c r="I462" s="12"/>
      <c r="J462" s="12"/>
      <c r="K462" s="14"/>
    </row>
    <row r="463" spans="1:11" x14ac:dyDescent="0.25">
      <c r="A463" s="13"/>
      <c r="B463" s="12"/>
      <c r="C463" s="12"/>
      <c r="D463" s="12"/>
      <c r="I463" s="12"/>
      <c r="J463" s="12"/>
      <c r="K463" s="14"/>
    </row>
    <row r="464" spans="1:11" x14ac:dyDescent="0.25">
      <c r="A464" s="13"/>
      <c r="B464" s="12"/>
      <c r="C464" s="12"/>
      <c r="D464" s="12"/>
      <c r="I464" s="12"/>
      <c r="J464" s="12"/>
      <c r="K464" s="14"/>
    </row>
    <row r="465" spans="1:11" x14ac:dyDescent="0.25">
      <c r="A465" s="13"/>
      <c r="B465" s="12"/>
      <c r="C465" s="12"/>
      <c r="D465" s="12"/>
      <c r="I465" s="12"/>
      <c r="J465" s="12"/>
      <c r="K465" s="14"/>
    </row>
    <row r="466" spans="1:11" x14ac:dyDescent="0.25">
      <c r="A466" s="13"/>
      <c r="B466" s="12"/>
      <c r="C466" s="12"/>
      <c r="D466" s="12"/>
      <c r="I466" s="12"/>
      <c r="J466" s="12"/>
      <c r="K466" s="14"/>
    </row>
    <row r="467" spans="1:11" x14ac:dyDescent="0.25">
      <c r="A467" s="13"/>
      <c r="B467" s="12"/>
      <c r="C467" s="12"/>
      <c r="D467" s="12"/>
      <c r="I467" s="12"/>
      <c r="J467" s="12"/>
      <c r="K467" s="14"/>
    </row>
    <row r="468" spans="1:11" x14ac:dyDescent="0.25">
      <c r="A468" s="13"/>
      <c r="B468" s="12"/>
      <c r="C468" s="12"/>
      <c r="D468" s="12"/>
      <c r="I468" s="12"/>
      <c r="J468" s="12"/>
      <c r="K468" s="14"/>
    </row>
    <row r="469" spans="1:11" x14ac:dyDescent="0.25">
      <c r="A469" s="13"/>
      <c r="B469" s="12"/>
      <c r="C469" s="12"/>
      <c r="D469" s="12"/>
      <c r="I469" s="12"/>
      <c r="J469" s="12"/>
      <c r="K469" s="14"/>
    </row>
    <row r="470" spans="1:11" x14ac:dyDescent="0.25">
      <c r="A470" s="13"/>
      <c r="B470" s="12"/>
      <c r="C470" s="12"/>
      <c r="D470" s="12"/>
      <c r="I470" s="12"/>
      <c r="J470" s="12"/>
      <c r="K470" s="14"/>
    </row>
    <row r="471" spans="1:11" x14ac:dyDescent="0.25">
      <c r="A471" s="13"/>
      <c r="B471" s="12"/>
      <c r="C471" s="12"/>
      <c r="D471" s="12"/>
      <c r="I471" s="12"/>
      <c r="J471" s="12"/>
      <c r="K471" s="14"/>
    </row>
    <row r="472" spans="1:11" x14ac:dyDescent="0.25">
      <c r="A472" s="13"/>
      <c r="B472" s="12"/>
      <c r="C472" s="12"/>
      <c r="D472" s="12"/>
      <c r="I472" s="12"/>
      <c r="J472" s="12"/>
      <c r="K472" s="14"/>
    </row>
    <row r="473" spans="1:11" x14ac:dyDescent="0.25">
      <c r="A473" s="13"/>
      <c r="B473" s="12"/>
      <c r="C473" s="12"/>
      <c r="D473" s="12"/>
      <c r="I473" s="12"/>
      <c r="J473" s="12"/>
      <c r="K473" s="14"/>
    </row>
    <row r="474" spans="1:11" x14ac:dyDescent="0.25">
      <c r="A474" s="13"/>
      <c r="B474" s="12"/>
      <c r="C474" s="12"/>
      <c r="D474" s="12"/>
      <c r="I474" s="12"/>
      <c r="J474" s="12"/>
      <c r="K474" s="14"/>
    </row>
    <row r="475" spans="1:11" x14ac:dyDescent="0.25">
      <c r="A475" s="13"/>
      <c r="B475" s="12"/>
      <c r="C475" s="12"/>
      <c r="D475" s="12"/>
      <c r="I475" s="12"/>
      <c r="J475" s="12"/>
      <c r="K475" s="14"/>
    </row>
    <row r="476" spans="1:11" x14ac:dyDescent="0.25">
      <c r="A476" s="13"/>
      <c r="B476" s="12"/>
      <c r="C476" s="12"/>
      <c r="D476" s="12"/>
      <c r="I476" s="12"/>
      <c r="J476" s="12"/>
      <c r="K476" s="14"/>
    </row>
    <row r="477" spans="1:11" x14ac:dyDescent="0.25">
      <c r="A477" s="13"/>
      <c r="B477" s="12"/>
      <c r="C477" s="12"/>
      <c r="D477" s="12"/>
      <c r="I477" s="12"/>
      <c r="J477" s="12"/>
      <c r="K477" s="14"/>
    </row>
    <row r="478" spans="1:11" x14ac:dyDescent="0.25">
      <c r="A478" s="13"/>
      <c r="B478" s="12"/>
      <c r="C478" s="12"/>
      <c r="D478" s="12"/>
      <c r="I478" s="12"/>
      <c r="J478" s="12"/>
      <c r="K478" s="14"/>
    </row>
    <row r="479" spans="1:11" x14ac:dyDescent="0.25">
      <c r="A479" s="13"/>
      <c r="B479" s="12"/>
      <c r="C479" s="12"/>
      <c r="D479" s="12"/>
      <c r="I479" s="12"/>
      <c r="J479" s="12"/>
      <c r="K479" s="14"/>
    </row>
    <row r="480" spans="1:11" x14ac:dyDescent="0.25">
      <c r="A480" s="13"/>
      <c r="B480" s="12"/>
      <c r="C480" s="12"/>
      <c r="D480" s="12"/>
      <c r="I480" s="12"/>
      <c r="J480" s="12"/>
      <c r="K480" s="14"/>
    </row>
    <row r="481" spans="1:11" x14ac:dyDescent="0.25">
      <c r="A481" s="13"/>
      <c r="B481" s="12"/>
      <c r="C481" s="12"/>
      <c r="D481" s="12"/>
      <c r="I481" s="12"/>
      <c r="J481" s="12"/>
      <c r="K481" s="14"/>
    </row>
    <row r="482" spans="1:11" x14ac:dyDescent="0.25">
      <c r="A482" s="13"/>
      <c r="B482" s="12"/>
      <c r="C482" s="12"/>
      <c r="D482" s="12"/>
      <c r="I482" s="12"/>
      <c r="J482" s="12"/>
      <c r="K482" s="14"/>
    </row>
    <row r="483" spans="1:11" x14ac:dyDescent="0.25">
      <c r="A483" s="13"/>
      <c r="B483" s="12"/>
      <c r="C483" s="12"/>
      <c r="D483" s="12"/>
      <c r="I483" s="12"/>
      <c r="J483" s="12"/>
      <c r="K483" s="14"/>
    </row>
    <row r="484" spans="1:11" x14ac:dyDescent="0.25">
      <c r="A484" s="13"/>
      <c r="B484" s="12"/>
      <c r="C484" s="12"/>
      <c r="D484" s="12"/>
      <c r="I484" s="12"/>
      <c r="J484" s="12"/>
      <c r="K484" s="14"/>
    </row>
    <row r="485" spans="1:11" x14ac:dyDescent="0.25">
      <c r="A485" s="13"/>
      <c r="B485" s="12"/>
      <c r="C485" s="12"/>
      <c r="D485" s="12"/>
      <c r="I485" s="12"/>
      <c r="J485" s="12"/>
      <c r="K485" s="14"/>
    </row>
    <row r="486" spans="1:11" x14ac:dyDescent="0.25">
      <c r="A486" s="13"/>
      <c r="B486" s="12"/>
      <c r="C486" s="12"/>
      <c r="D486" s="12"/>
      <c r="I486" s="12"/>
      <c r="J486" s="12"/>
      <c r="K486" s="14"/>
    </row>
    <row r="487" spans="1:11" x14ac:dyDescent="0.25">
      <c r="A487" s="13"/>
      <c r="B487" s="12"/>
      <c r="C487" s="12"/>
      <c r="D487" s="12"/>
      <c r="I487" s="12"/>
      <c r="J487" s="12"/>
      <c r="K487" s="14"/>
    </row>
    <row r="488" spans="1:11" x14ac:dyDescent="0.25">
      <c r="A488" s="13"/>
      <c r="B488" s="12"/>
      <c r="C488" s="12"/>
      <c r="D488" s="12"/>
      <c r="I488" s="12"/>
      <c r="J488" s="12"/>
      <c r="K488" s="14"/>
    </row>
    <row r="489" spans="1:11" x14ac:dyDescent="0.25">
      <c r="A489" s="13"/>
      <c r="B489" s="12"/>
      <c r="C489" s="12"/>
      <c r="D489" s="12"/>
      <c r="I489" s="12"/>
      <c r="J489" s="12"/>
      <c r="K489" s="14"/>
    </row>
    <row r="490" spans="1:11" x14ac:dyDescent="0.25">
      <c r="A490" s="13"/>
      <c r="B490" s="12"/>
      <c r="C490" s="12"/>
      <c r="D490" s="12"/>
      <c r="I490" s="12"/>
      <c r="J490" s="12"/>
      <c r="K490" s="14"/>
    </row>
    <row r="491" spans="1:11" x14ac:dyDescent="0.25">
      <c r="A491" s="13"/>
      <c r="B491" s="12"/>
      <c r="C491" s="12"/>
      <c r="D491" s="12"/>
      <c r="I491" s="12"/>
      <c r="J491" s="12"/>
      <c r="K491" s="14"/>
    </row>
    <row r="492" spans="1:11" x14ac:dyDescent="0.25">
      <c r="A492" s="13"/>
      <c r="B492" s="12"/>
      <c r="C492" s="12"/>
      <c r="D492" s="12"/>
      <c r="I492" s="12"/>
      <c r="J492" s="12"/>
      <c r="K492" s="14"/>
    </row>
    <row r="493" spans="1:11" x14ac:dyDescent="0.25">
      <c r="A493" s="13"/>
      <c r="B493" s="12"/>
      <c r="C493" s="12"/>
      <c r="D493" s="12"/>
      <c r="I493" s="12"/>
      <c r="J493" s="12"/>
      <c r="K493" s="14"/>
    </row>
    <row r="494" spans="1:11" x14ac:dyDescent="0.25">
      <c r="A494" s="13"/>
      <c r="B494" s="12"/>
      <c r="C494" s="12"/>
      <c r="D494" s="12"/>
      <c r="I494" s="12"/>
      <c r="J494" s="12"/>
      <c r="K494" s="14"/>
    </row>
    <row r="495" spans="1:11" x14ac:dyDescent="0.25">
      <c r="A495" s="13"/>
      <c r="B495" s="12"/>
      <c r="C495" s="12"/>
      <c r="D495" s="12"/>
      <c r="I495" s="12"/>
      <c r="J495" s="12"/>
      <c r="K495" s="14"/>
    </row>
    <row r="496" spans="1:11" x14ac:dyDescent="0.25">
      <c r="A496" s="13"/>
      <c r="B496" s="12"/>
      <c r="C496" s="12"/>
      <c r="D496" s="12"/>
      <c r="I496" s="12"/>
      <c r="J496" s="12"/>
      <c r="K496" s="14"/>
    </row>
    <row r="497" spans="1:11" x14ac:dyDescent="0.25">
      <c r="A497" s="13"/>
      <c r="B497" s="12"/>
      <c r="C497" s="12"/>
      <c r="D497" s="12"/>
      <c r="I497" s="12"/>
      <c r="J497" s="12"/>
      <c r="K497" s="14"/>
    </row>
    <row r="498" spans="1:11" x14ac:dyDescent="0.25">
      <c r="A498" s="13"/>
      <c r="B498" s="12"/>
      <c r="C498" s="12"/>
      <c r="D498" s="12"/>
      <c r="I498" s="12"/>
      <c r="J498" s="12"/>
      <c r="K498" s="14"/>
    </row>
    <row r="499" spans="1:11" x14ac:dyDescent="0.25">
      <c r="A499" s="13"/>
      <c r="B499" s="12"/>
      <c r="C499" s="12"/>
      <c r="D499" s="12"/>
      <c r="I499" s="12"/>
      <c r="J499" s="12"/>
      <c r="K499" s="14"/>
    </row>
    <row r="500" spans="1:11" x14ac:dyDescent="0.25">
      <c r="A500" s="13"/>
      <c r="B500" s="12"/>
      <c r="C500" s="12"/>
      <c r="D500" s="12"/>
      <c r="I500" s="12"/>
      <c r="J500" s="12"/>
      <c r="K500" s="14"/>
    </row>
    <row r="501" spans="1:11" x14ac:dyDescent="0.25">
      <c r="A501" s="13"/>
      <c r="B501" s="12"/>
      <c r="C501" s="12"/>
      <c r="D501" s="12"/>
      <c r="I501" s="12"/>
      <c r="J501" s="12"/>
      <c r="K501" s="14"/>
    </row>
    <row r="502" spans="1:11" x14ac:dyDescent="0.25">
      <c r="A502" s="13"/>
      <c r="B502" s="12"/>
      <c r="C502" s="12"/>
      <c r="D502" s="12"/>
      <c r="I502" s="12"/>
      <c r="J502" s="12"/>
      <c r="K502" s="14"/>
    </row>
    <row r="503" spans="1:11" x14ac:dyDescent="0.25">
      <c r="A503" s="13"/>
      <c r="B503" s="12"/>
      <c r="C503" s="12"/>
      <c r="D503" s="12"/>
      <c r="I503" s="12"/>
      <c r="J503" s="12"/>
      <c r="K503" s="14"/>
    </row>
    <row r="504" spans="1:11" x14ac:dyDescent="0.25">
      <c r="A504" s="13"/>
      <c r="B504" s="12"/>
      <c r="C504" s="12"/>
      <c r="D504" s="12"/>
      <c r="I504" s="12"/>
      <c r="J504" s="12"/>
      <c r="K504" s="14"/>
    </row>
    <row r="505" spans="1:11" x14ac:dyDescent="0.25">
      <c r="A505" s="13"/>
      <c r="B505" s="12"/>
      <c r="C505" s="12"/>
      <c r="D505" s="12"/>
      <c r="I505" s="12"/>
      <c r="J505" s="12"/>
      <c r="K505" s="14"/>
    </row>
    <row r="506" spans="1:11" x14ac:dyDescent="0.25">
      <c r="A506" s="13"/>
      <c r="B506" s="12"/>
      <c r="C506" s="12"/>
      <c r="D506" s="12"/>
      <c r="I506" s="12"/>
      <c r="J506" s="12"/>
      <c r="K506" s="14"/>
    </row>
    <row r="507" spans="1:11" x14ac:dyDescent="0.25">
      <c r="A507" s="13"/>
      <c r="B507" s="12"/>
      <c r="C507" s="12"/>
      <c r="D507" s="12"/>
      <c r="I507" s="12"/>
      <c r="J507" s="12"/>
      <c r="K507" s="14"/>
    </row>
    <row r="508" spans="1:11" x14ac:dyDescent="0.25">
      <c r="A508" s="13"/>
      <c r="B508" s="12"/>
      <c r="C508" s="12"/>
      <c r="D508" s="12"/>
      <c r="I508" s="12"/>
      <c r="J508" s="12"/>
      <c r="K508" s="14"/>
    </row>
    <row r="509" spans="1:11" x14ac:dyDescent="0.25">
      <c r="A509" s="13"/>
      <c r="B509" s="12"/>
      <c r="C509" s="12"/>
      <c r="D509" s="12"/>
      <c r="I509" s="12"/>
      <c r="J509" s="12"/>
      <c r="K509" s="14"/>
    </row>
    <row r="510" spans="1:11" x14ac:dyDescent="0.25">
      <c r="A510" s="13"/>
      <c r="B510" s="12"/>
      <c r="C510" s="12"/>
      <c r="D510" s="12"/>
      <c r="I510" s="12"/>
      <c r="J510" s="12"/>
      <c r="K510" s="14"/>
    </row>
    <row r="511" spans="1:11" x14ac:dyDescent="0.25">
      <c r="A511" s="13"/>
      <c r="B511" s="12"/>
      <c r="C511" s="12"/>
      <c r="D511" s="12"/>
      <c r="I511" s="12"/>
      <c r="J511" s="12"/>
      <c r="K511" s="14"/>
    </row>
    <row r="512" spans="1:11" x14ac:dyDescent="0.25">
      <c r="A512" s="13"/>
      <c r="B512" s="12"/>
      <c r="C512" s="12"/>
      <c r="D512" s="12"/>
      <c r="I512" s="12"/>
      <c r="J512" s="12"/>
      <c r="K512" s="14"/>
    </row>
    <row r="513" spans="1:11" x14ac:dyDescent="0.25">
      <c r="A513" s="13"/>
      <c r="B513" s="12"/>
      <c r="C513" s="12"/>
      <c r="D513" s="12"/>
      <c r="I513" s="12"/>
      <c r="J513" s="12"/>
      <c r="K513" s="14"/>
    </row>
    <row r="514" spans="1:11" x14ac:dyDescent="0.25">
      <c r="A514" s="13"/>
      <c r="B514" s="12"/>
      <c r="C514" s="12"/>
      <c r="D514" s="12"/>
      <c r="I514" s="12"/>
      <c r="J514" s="12"/>
      <c r="K514" s="14"/>
    </row>
    <row r="515" spans="1:11" x14ac:dyDescent="0.25">
      <c r="A515" s="13"/>
      <c r="B515" s="12"/>
      <c r="C515" s="12"/>
      <c r="D515" s="12"/>
      <c r="I515" s="12"/>
      <c r="J515" s="12"/>
      <c r="K515" s="14"/>
    </row>
    <row r="516" spans="1:11" x14ac:dyDescent="0.25">
      <c r="A516" s="13"/>
      <c r="B516" s="12"/>
      <c r="C516" s="12"/>
      <c r="D516" s="12"/>
      <c r="I516" s="12"/>
      <c r="J516" s="12"/>
      <c r="K516" s="14"/>
    </row>
    <row r="517" spans="1:11" x14ac:dyDescent="0.25">
      <c r="A517" s="13"/>
      <c r="B517" s="12"/>
      <c r="C517" s="12"/>
      <c r="D517" s="12"/>
      <c r="I517" s="12"/>
      <c r="J517" s="12"/>
      <c r="K517" s="14"/>
    </row>
    <row r="518" spans="1:11" x14ac:dyDescent="0.25">
      <c r="A518" s="13"/>
      <c r="B518" s="12"/>
      <c r="C518" s="12"/>
      <c r="D518" s="12"/>
      <c r="I518" s="12"/>
      <c r="J518" s="12"/>
      <c r="K518" s="14"/>
    </row>
    <row r="519" spans="1:11" x14ac:dyDescent="0.25">
      <c r="A519" s="13"/>
      <c r="B519" s="12"/>
      <c r="C519" s="12"/>
      <c r="D519" s="12"/>
      <c r="I519" s="12"/>
      <c r="J519" s="12"/>
      <c r="K519" s="14"/>
    </row>
    <row r="520" spans="1:11" x14ac:dyDescent="0.25">
      <c r="A520" s="13"/>
      <c r="B520" s="12"/>
      <c r="C520" s="12"/>
      <c r="D520" s="12"/>
      <c r="I520" s="12"/>
      <c r="J520" s="12"/>
      <c r="K520" s="14"/>
    </row>
    <row r="521" spans="1:11" x14ac:dyDescent="0.25">
      <c r="A521" s="13"/>
      <c r="B521" s="12"/>
      <c r="C521" s="12"/>
      <c r="D521" s="12"/>
      <c r="I521" s="12"/>
      <c r="J521" s="12"/>
      <c r="K521" s="14"/>
    </row>
    <row r="522" spans="1:11" x14ac:dyDescent="0.25">
      <c r="A522" s="13"/>
      <c r="B522" s="12"/>
      <c r="C522" s="12"/>
      <c r="D522" s="12"/>
      <c r="I522" s="12"/>
      <c r="J522" s="12"/>
      <c r="K522" s="14"/>
    </row>
    <row r="523" spans="1:11" x14ac:dyDescent="0.25">
      <c r="A523" s="13"/>
      <c r="B523" s="12"/>
      <c r="C523" s="12"/>
      <c r="D523" s="12"/>
      <c r="I523" s="12"/>
      <c r="J523" s="12"/>
      <c r="K523" s="14"/>
    </row>
    <row r="524" spans="1:11" x14ac:dyDescent="0.25">
      <c r="A524" s="13"/>
      <c r="B524" s="12"/>
      <c r="C524" s="12"/>
      <c r="D524" s="12"/>
      <c r="I524" s="12"/>
      <c r="J524" s="12"/>
      <c r="K524" s="14"/>
    </row>
    <row r="525" spans="1:11" x14ac:dyDescent="0.25">
      <c r="A525" s="13"/>
      <c r="B525" s="12"/>
      <c r="C525" s="12"/>
      <c r="D525" s="12"/>
      <c r="I525" s="12"/>
      <c r="J525" s="12"/>
      <c r="K525" s="14"/>
    </row>
    <row r="526" spans="1:11" x14ac:dyDescent="0.25">
      <c r="A526" s="13"/>
      <c r="B526" s="12"/>
      <c r="C526" s="12"/>
      <c r="D526" s="12"/>
      <c r="I526" s="12"/>
      <c r="J526" s="12"/>
      <c r="K526" s="14"/>
    </row>
    <row r="527" spans="1:11" x14ac:dyDescent="0.25">
      <c r="A527" s="13"/>
      <c r="B527" s="12"/>
      <c r="C527" s="12"/>
      <c r="D527" s="12"/>
      <c r="I527" s="12"/>
      <c r="J527" s="12"/>
      <c r="K527" s="14"/>
    </row>
    <row r="528" spans="1:11" x14ac:dyDescent="0.25">
      <c r="A528" s="13"/>
      <c r="B528" s="12"/>
      <c r="C528" s="12"/>
      <c r="D528" s="12"/>
      <c r="I528" s="12"/>
      <c r="J528" s="12"/>
      <c r="K528" s="14"/>
    </row>
    <row r="529" spans="1:11" x14ac:dyDescent="0.25">
      <c r="A529" s="13"/>
      <c r="B529" s="12"/>
      <c r="C529" s="12"/>
      <c r="D529" s="12"/>
      <c r="I529" s="12"/>
      <c r="J529" s="12"/>
      <c r="K529" s="14"/>
    </row>
    <row r="530" spans="1:11" x14ac:dyDescent="0.25">
      <c r="A530" s="13"/>
      <c r="B530" s="12"/>
      <c r="C530" s="12"/>
      <c r="D530" s="12"/>
      <c r="I530" s="12"/>
      <c r="J530" s="12"/>
      <c r="K530" s="14"/>
    </row>
    <row r="531" spans="1:11" x14ac:dyDescent="0.25">
      <c r="A531" s="13"/>
      <c r="B531" s="12"/>
      <c r="C531" s="12"/>
      <c r="D531" s="12"/>
      <c r="I531" s="12"/>
      <c r="J531" s="12"/>
      <c r="K531" s="14"/>
    </row>
    <row r="532" spans="1:11" x14ac:dyDescent="0.25">
      <c r="A532" s="13"/>
      <c r="B532" s="12"/>
      <c r="C532" s="12"/>
      <c r="D532" s="12"/>
      <c r="I532" s="12"/>
      <c r="J532" s="12"/>
      <c r="K532" s="14"/>
    </row>
    <row r="533" spans="1:11" x14ac:dyDescent="0.25">
      <c r="A533" s="13"/>
      <c r="B533" s="12"/>
      <c r="C533" s="12"/>
      <c r="D533" s="12"/>
      <c r="I533" s="12"/>
      <c r="J533" s="12"/>
      <c r="K533" s="14"/>
    </row>
    <row r="534" spans="1:11" x14ac:dyDescent="0.25">
      <c r="A534" s="13"/>
      <c r="B534" s="12"/>
      <c r="C534" s="12"/>
      <c r="D534" s="12"/>
      <c r="I534" s="12"/>
      <c r="J534" s="12"/>
      <c r="K534" s="14"/>
    </row>
    <row r="535" spans="1:11" x14ac:dyDescent="0.25">
      <c r="A535" s="13"/>
      <c r="B535" s="12"/>
      <c r="C535" s="12"/>
      <c r="D535" s="12"/>
      <c r="I535" s="12"/>
      <c r="J535" s="12"/>
      <c r="K535" s="14"/>
    </row>
    <row r="536" spans="1:11" x14ac:dyDescent="0.25">
      <c r="A536" s="13"/>
      <c r="B536" s="12"/>
      <c r="C536" s="12"/>
      <c r="D536" s="12"/>
      <c r="I536" s="12"/>
      <c r="J536" s="12"/>
      <c r="K536" s="14"/>
    </row>
    <row r="537" spans="1:11" x14ac:dyDescent="0.25">
      <c r="A537" s="13"/>
      <c r="B537" s="12"/>
      <c r="C537" s="12"/>
      <c r="D537" s="12"/>
      <c r="I537" s="12"/>
      <c r="J537" s="12"/>
      <c r="K537" s="14"/>
    </row>
    <row r="538" spans="1:11" x14ac:dyDescent="0.25">
      <c r="A538" s="13"/>
      <c r="B538" s="12"/>
      <c r="C538" s="12"/>
      <c r="D538" s="12"/>
      <c r="I538" s="12"/>
      <c r="J538" s="12"/>
      <c r="K538" s="14"/>
    </row>
    <row r="539" spans="1:11" x14ac:dyDescent="0.25">
      <c r="A539" s="13"/>
      <c r="B539" s="12"/>
      <c r="C539" s="12"/>
      <c r="D539" s="12"/>
      <c r="I539" s="12"/>
      <c r="J539" s="12"/>
      <c r="K539" s="14"/>
    </row>
    <row r="540" spans="1:11" x14ac:dyDescent="0.25">
      <c r="A540" s="13"/>
      <c r="B540" s="12"/>
      <c r="C540" s="12"/>
      <c r="D540" s="12"/>
      <c r="I540" s="12"/>
      <c r="J540" s="12"/>
      <c r="K540" s="14"/>
    </row>
    <row r="541" spans="1:11" x14ac:dyDescent="0.25">
      <c r="A541" s="13"/>
      <c r="B541" s="12"/>
      <c r="C541" s="12"/>
      <c r="D541" s="12"/>
      <c r="I541" s="12"/>
      <c r="J541" s="12"/>
      <c r="K541" s="14"/>
    </row>
    <row r="542" spans="1:11" x14ac:dyDescent="0.25">
      <c r="A542" s="13"/>
      <c r="B542" s="12"/>
      <c r="C542" s="12"/>
      <c r="D542" s="12"/>
      <c r="I542" s="12"/>
      <c r="J542" s="12"/>
      <c r="K542" s="14"/>
    </row>
    <row r="543" spans="1:11" x14ac:dyDescent="0.25">
      <c r="A543" s="13"/>
      <c r="B543" s="12"/>
      <c r="C543" s="12"/>
      <c r="D543" s="12"/>
      <c r="I543" s="12"/>
      <c r="J543" s="12"/>
      <c r="K543" s="14"/>
    </row>
    <row r="544" spans="1:11" x14ac:dyDescent="0.25">
      <c r="A544" s="13"/>
      <c r="B544" s="12"/>
      <c r="C544" s="12"/>
      <c r="D544" s="12"/>
      <c r="I544" s="12"/>
      <c r="J544" s="12"/>
      <c r="K544" s="14"/>
    </row>
    <row r="545" spans="2:11" x14ac:dyDescent="0.25">
      <c r="B545" s="12"/>
      <c r="C545" s="12"/>
      <c r="D545" s="12"/>
      <c r="I545" s="12"/>
      <c r="J545" s="12"/>
      <c r="K545" s="14"/>
    </row>
    <row r="546" spans="2:11" x14ac:dyDescent="0.25">
      <c r="B546" s="12"/>
      <c r="C546" s="12"/>
      <c r="D546" s="12"/>
      <c r="I546" s="12"/>
      <c r="J546" s="12"/>
      <c r="K546" s="14"/>
    </row>
    <row r="547" spans="2:11" x14ac:dyDescent="0.25">
      <c r="B547" s="12"/>
      <c r="C547" s="12"/>
      <c r="D547" s="12"/>
      <c r="I547" s="12"/>
      <c r="J547" s="12"/>
      <c r="K547" s="14"/>
    </row>
    <row r="548" spans="2:11" x14ac:dyDescent="0.25">
      <c r="B548" s="12"/>
      <c r="C548" s="12"/>
      <c r="D548" s="12"/>
      <c r="I548" s="12"/>
      <c r="J548" s="12"/>
      <c r="K548" s="14"/>
    </row>
    <row r="549" spans="2:11" x14ac:dyDescent="0.25">
      <c r="B549" s="12"/>
      <c r="C549" s="12"/>
      <c r="D549" s="12"/>
      <c r="I549" s="12"/>
      <c r="J549" s="12"/>
      <c r="K549" s="14"/>
    </row>
    <row r="550" spans="2:11" x14ac:dyDescent="0.25">
      <c r="B550" s="12"/>
      <c r="C550" s="12"/>
      <c r="D550" s="12"/>
      <c r="I550" s="12"/>
      <c r="J550" s="12"/>
      <c r="K550" s="14"/>
    </row>
  </sheetData>
  <mergeCells count="60">
    <mergeCell ref="A355:A356"/>
    <mergeCell ref="L358:L359"/>
    <mergeCell ref="B366:B367"/>
    <mergeCell ref="C366:C367"/>
    <mergeCell ref="D366:D367"/>
    <mergeCell ref="E366:E367"/>
    <mergeCell ref="F366:F367"/>
    <mergeCell ref="H366:H367"/>
    <mergeCell ref="I366:I367"/>
    <mergeCell ref="F361:F362"/>
    <mergeCell ref="G361:G362"/>
    <mergeCell ref="H361:H362"/>
    <mergeCell ref="I361:I362"/>
    <mergeCell ref="G366:G367"/>
    <mergeCell ref="A360:A361"/>
    <mergeCell ref="B361:B362"/>
    <mergeCell ref="C361:C362"/>
    <mergeCell ref="D361:D362"/>
    <mergeCell ref="E361:E362"/>
    <mergeCell ref="L340:L341"/>
    <mergeCell ref="F348:F349"/>
    <mergeCell ref="G348:G349"/>
    <mergeCell ref="H348:H349"/>
    <mergeCell ref="I348:I349"/>
    <mergeCell ref="L353:L354"/>
    <mergeCell ref="A342:A343"/>
    <mergeCell ref="B348:B349"/>
    <mergeCell ref="C348:C349"/>
    <mergeCell ref="D348:D349"/>
    <mergeCell ref="E348:E349"/>
    <mergeCell ref="L268:L269"/>
    <mergeCell ref="A270:A271"/>
    <mergeCell ref="A276:A277"/>
    <mergeCell ref="B276:B277"/>
    <mergeCell ref="C276:C277"/>
    <mergeCell ref="D276:D277"/>
    <mergeCell ref="E276:E277"/>
    <mergeCell ref="F276:F277"/>
    <mergeCell ref="G276:G277"/>
    <mergeCell ref="H276:H277"/>
    <mergeCell ref="I276:I277"/>
    <mergeCell ref="L16:L17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F2:I5"/>
    <mergeCell ref="A8:K8"/>
    <mergeCell ref="A9:K9"/>
    <mergeCell ref="A10:K10"/>
    <mergeCell ref="A13:A14"/>
    <mergeCell ref="B13:B14"/>
    <mergeCell ref="C13:J13"/>
    <mergeCell ref="K13:K1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2" sqref="F3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ДЕКАБРЬ 2019</vt:lpstr>
      <vt:lpstr>2020 год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Snedkova</cp:lastModifiedBy>
  <cp:lastPrinted>2020-01-15T05:08:24Z</cp:lastPrinted>
  <dcterms:created xsi:type="dcterms:W3CDTF">2017-12-12T11:40:31Z</dcterms:created>
  <dcterms:modified xsi:type="dcterms:W3CDTF">2020-02-04T06:43:10Z</dcterms:modified>
</cp:coreProperties>
</file>