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роекты бюджета на 2019\район\"/>
    </mc:Choice>
  </mc:AlternateContent>
  <bookViews>
    <workbookView xWindow="0" yWindow="30" windowWidth="19155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7" i="1" l="1"/>
  <c r="G137" i="1"/>
  <c r="E137" i="1"/>
  <c r="D137" i="1"/>
  <c r="C137" i="1"/>
  <c r="B137" i="1"/>
  <c r="I110" i="1"/>
  <c r="H110" i="1"/>
  <c r="F110" i="1"/>
  <c r="E110" i="1"/>
  <c r="B102" i="1"/>
  <c r="I48" i="1" l="1"/>
  <c r="H48" i="1"/>
  <c r="H73" i="1" s="1"/>
  <c r="F48" i="1"/>
  <c r="E48" i="1"/>
  <c r="E73" i="1" s="1"/>
  <c r="G73" i="1"/>
  <c r="D73" i="1"/>
  <c r="F127" i="1" l="1"/>
  <c r="E127" i="1"/>
  <c r="E134" i="1"/>
  <c r="F134" i="1"/>
  <c r="F133" i="1"/>
  <c r="E133" i="1"/>
  <c r="F132" i="1"/>
  <c r="E132" i="1"/>
  <c r="F131" i="1"/>
  <c r="E131" i="1"/>
  <c r="I128" i="1"/>
  <c r="I134" i="1"/>
  <c r="H134" i="1"/>
  <c r="I133" i="1"/>
  <c r="H133" i="1"/>
  <c r="I132" i="1"/>
  <c r="H132" i="1"/>
  <c r="I131" i="1"/>
  <c r="H131" i="1"/>
  <c r="I129" i="1"/>
  <c r="H129" i="1"/>
  <c r="I127" i="1"/>
  <c r="H127" i="1"/>
  <c r="I125" i="1"/>
  <c r="H125" i="1"/>
  <c r="G131" i="1"/>
  <c r="F15" i="1"/>
  <c r="I138" i="1" l="1"/>
  <c r="H138" i="1"/>
  <c r="F138" i="1"/>
  <c r="E138" i="1"/>
  <c r="I74" i="1"/>
  <c r="H74" i="1"/>
  <c r="H24" i="1"/>
  <c r="E117" i="1"/>
  <c r="H117" i="1"/>
  <c r="I109" i="1"/>
  <c r="H109" i="1"/>
  <c r="F109" i="1"/>
  <c r="E109" i="1"/>
  <c r="I46" i="1"/>
  <c r="I45" i="1"/>
  <c r="H46" i="1"/>
  <c r="H99" i="1"/>
  <c r="I99" i="1"/>
  <c r="E99" i="1"/>
  <c r="F99" i="1"/>
  <c r="F74" i="1"/>
  <c r="E74" i="1"/>
  <c r="F71" i="1"/>
  <c r="E71" i="1"/>
  <c r="F70" i="1"/>
  <c r="E70" i="1"/>
  <c r="F69" i="1"/>
  <c r="E69" i="1"/>
  <c r="F68" i="1"/>
  <c r="E68" i="1"/>
  <c r="F62" i="1"/>
  <c r="E62" i="1"/>
  <c r="F60" i="1"/>
  <c r="E60" i="1"/>
  <c r="F58" i="1"/>
  <c r="E58" i="1"/>
  <c r="F57" i="1"/>
  <c r="E57" i="1"/>
  <c r="F56" i="1"/>
  <c r="E56" i="1"/>
  <c r="F55" i="1"/>
  <c r="E55" i="1"/>
  <c r="F51" i="1"/>
  <c r="E51" i="1"/>
  <c r="F46" i="1"/>
  <c r="E46" i="1"/>
  <c r="E45" i="1"/>
  <c r="F44" i="1"/>
  <c r="E44" i="1"/>
  <c r="F42" i="1"/>
  <c r="E42" i="1"/>
  <c r="F41" i="1"/>
  <c r="E41" i="1"/>
  <c r="F40" i="1"/>
  <c r="E40" i="1"/>
  <c r="F35" i="1"/>
  <c r="E35" i="1"/>
  <c r="F34" i="1"/>
  <c r="E34" i="1"/>
  <c r="E33" i="1"/>
  <c r="F31" i="1"/>
  <c r="E31" i="1"/>
  <c r="F30" i="1"/>
  <c r="E30" i="1"/>
  <c r="F29" i="1"/>
  <c r="E29" i="1"/>
  <c r="F28" i="1"/>
  <c r="E28" i="1"/>
  <c r="E25" i="1"/>
  <c r="F23" i="1"/>
  <c r="E23" i="1"/>
  <c r="F22" i="1"/>
  <c r="E22" i="1"/>
  <c r="F20" i="1"/>
  <c r="E20" i="1"/>
  <c r="F19" i="1"/>
  <c r="E19" i="1"/>
  <c r="F18" i="1"/>
  <c r="E18" i="1"/>
  <c r="E15" i="1"/>
  <c r="F14" i="1"/>
  <c r="E14" i="1"/>
  <c r="F13" i="1"/>
  <c r="E13" i="1"/>
  <c r="F12" i="1"/>
  <c r="E12" i="1"/>
  <c r="F11" i="1"/>
  <c r="E11" i="1"/>
  <c r="F10" i="1"/>
  <c r="E10" i="1"/>
  <c r="I25" i="1"/>
  <c r="I15" i="1"/>
  <c r="B122" i="1" l="1"/>
  <c r="B113" i="1"/>
  <c r="B93" i="1"/>
  <c r="B84" i="1"/>
  <c r="B139" i="1" l="1"/>
  <c r="E108" i="1" l="1"/>
  <c r="E100" i="1"/>
  <c r="E92" i="1"/>
  <c r="I130" i="1"/>
  <c r="H130" i="1"/>
  <c r="F130" i="1"/>
  <c r="E130" i="1"/>
  <c r="H128" i="1"/>
  <c r="E128" i="1"/>
  <c r="I126" i="1"/>
  <c r="H126" i="1"/>
  <c r="F126" i="1"/>
  <c r="E126" i="1"/>
  <c r="I124" i="1"/>
  <c r="H124" i="1"/>
  <c r="F124" i="1"/>
  <c r="E124" i="1"/>
  <c r="G122" i="1"/>
  <c r="D122" i="1"/>
  <c r="C122" i="1"/>
  <c r="I120" i="1"/>
  <c r="H120" i="1"/>
  <c r="F120" i="1"/>
  <c r="E120" i="1"/>
  <c r="I118" i="1"/>
  <c r="H118" i="1"/>
  <c r="F118" i="1"/>
  <c r="E118" i="1"/>
  <c r="I116" i="1"/>
  <c r="H116" i="1"/>
  <c r="F116" i="1"/>
  <c r="E116" i="1"/>
  <c r="I115" i="1"/>
  <c r="H115" i="1"/>
  <c r="H113" i="1" s="1"/>
  <c r="F115" i="1"/>
  <c r="E115" i="1"/>
  <c r="E113" i="1" s="1"/>
  <c r="G113" i="1"/>
  <c r="D113" i="1"/>
  <c r="C113" i="1"/>
  <c r="I111" i="1"/>
  <c r="H111" i="1"/>
  <c r="F111" i="1"/>
  <c r="E111" i="1"/>
  <c r="I108" i="1"/>
  <c r="H108" i="1"/>
  <c r="F108" i="1"/>
  <c r="I107" i="1"/>
  <c r="H107" i="1"/>
  <c r="F107" i="1"/>
  <c r="E107" i="1"/>
  <c r="I106" i="1"/>
  <c r="H106" i="1"/>
  <c r="F106" i="1"/>
  <c r="E106" i="1"/>
  <c r="H105" i="1"/>
  <c r="F105" i="1"/>
  <c r="E105" i="1"/>
  <c r="I104" i="1"/>
  <c r="H104" i="1"/>
  <c r="F104" i="1"/>
  <c r="E104" i="1"/>
  <c r="G102" i="1"/>
  <c r="D102" i="1"/>
  <c r="C102" i="1"/>
  <c r="I100" i="1"/>
  <c r="H100" i="1"/>
  <c r="F100" i="1"/>
  <c r="I98" i="1"/>
  <c r="H98" i="1"/>
  <c r="F98" i="1"/>
  <c r="E98" i="1"/>
  <c r="I97" i="1"/>
  <c r="H97" i="1"/>
  <c r="F97" i="1"/>
  <c r="E97" i="1"/>
  <c r="I96" i="1"/>
  <c r="H96" i="1"/>
  <c r="F96" i="1"/>
  <c r="E96" i="1"/>
  <c r="I95" i="1"/>
  <c r="H95" i="1"/>
  <c r="F95" i="1"/>
  <c r="E95" i="1"/>
  <c r="G93" i="1"/>
  <c r="D93" i="1"/>
  <c r="C93" i="1"/>
  <c r="I92" i="1"/>
  <c r="H92" i="1"/>
  <c r="F92" i="1"/>
  <c r="I91" i="1"/>
  <c r="H91" i="1"/>
  <c r="F91" i="1"/>
  <c r="E91" i="1"/>
  <c r="I90" i="1"/>
  <c r="H90" i="1"/>
  <c r="F90" i="1"/>
  <c r="E90" i="1"/>
  <c r="I89" i="1"/>
  <c r="H89" i="1"/>
  <c r="F89" i="1"/>
  <c r="E89" i="1"/>
  <c r="I88" i="1"/>
  <c r="H88" i="1"/>
  <c r="F88" i="1"/>
  <c r="E88" i="1"/>
  <c r="I87" i="1"/>
  <c r="H87" i="1"/>
  <c r="F87" i="1"/>
  <c r="E87" i="1"/>
  <c r="I86" i="1"/>
  <c r="H86" i="1"/>
  <c r="F86" i="1"/>
  <c r="E86" i="1"/>
  <c r="G84" i="1"/>
  <c r="D84" i="1"/>
  <c r="C84" i="1"/>
  <c r="I71" i="1"/>
  <c r="I69" i="1"/>
  <c r="I68" i="1"/>
  <c r="I60" i="1"/>
  <c r="I58" i="1"/>
  <c r="I57" i="1"/>
  <c r="I56" i="1"/>
  <c r="I55" i="1"/>
  <c r="I51" i="1"/>
  <c r="I44" i="1"/>
  <c r="I42" i="1"/>
  <c r="I41" i="1"/>
  <c r="I40" i="1"/>
  <c r="I23" i="1"/>
  <c r="I22" i="1"/>
  <c r="I19" i="1"/>
  <c r="I18" i="1"/>
  <c r="I14" i="1"/>
  <c r="I13" i="1"/>
  <c r="I12" i="1"/>
  <c r="I11" i="1"/>
  <c r="I10" i="1"/>
  <c r="I9" i="1"/>
  <c r="F9" i="1"/>
  <c r="H71" i="1"/>
  <c r="H70" i="1"/>
  <c r="H69" i="1"/>
  <c r="H68" i="1"/>
  <c r="H62" i="1"/>
  <c r="H60" i="1"/>
  <c r="H58" i="1"/>
  <c r="H57" i="1"/>
  <c r="H56" i="1"/>
  <c r="H55" i="1"/>
  <c r="H51" i="1"/>
  <c r="H45" i="1"/>
  <c r="H44" i="1"/>
  <c r="H42" i="1"/>
  <c r="H41" i="1"/>
  <c r="H40" i="1"/>
  <c r="H35" i="1"/>
  <c r="H34" i="1"/>
  <c r="H33" i="1"/>
  <c r="H31" i="1"/>
  <c r="H30" i="1"/>
  <c r="H29" i="1"/>
  <c r="H28" i="1"/>
  <c r="H25" i="1"/>
  <c r="H23" i="1"/>
  <c r="H22" i="1"/>
  <c r="H20" i="1"/>
  <c r="H19" i="1"/>
  <c r="H18" i="1"/>
  <c r="H15" i="1"/>
  <c r="H14" i="1"/>
  <c r="H13" i="1"/>
  <c r="H12" i="1"/>
  <c r="H11" i="1"/>
  <c r="H10" i="1"/>
  <c r="H9" i="1"/>
  <c r="D37" i="1"/>
  <c r="C37" i="1"/>
  <c r="B37" i="1"/>
  <c r="G37" i="1"/>
  <c r="D16" i="1"/>
  <c r="C16" i="1"/>
  <c r="B16" i="1"/>
  <c r="G16" i="1"/>
  <c r="D7" i="1"/>
  <c r="C7" i="1"/>
  <c r="B7" i="1"/>
  <c r="G7" i="1"/>
  <c r="G26" i="1"/>
  <c r="D26" i="1"/>
  <c r="C26" i="1"/>
  <c r="G53" i="1"/>
  <c r="D53" i="1"/>
  <c r="C53" i="1"/>
  <c r="G66" i="1"/>
  <c r="D66" i="1"/>
  <c r="C66" i="1"/>
  <c r="B66" i="1"/>
  <c r="E9" i="1"/>
  <c r="G139" i="1" l="1"/>
  <c r="C139" i="1"/>
  <c r="E122" i="1"/>
  <c r="E102" i="1"/>
  <c r="E84" i="1"/>
  <c r="F66" i="1"/>
  <c r="F53" i="1"/>
  <c r="H122" i="1"/>
  <c r="H93" i="1"/>
  <c r="E93" i="1"/>
  <c r="F84" i="1"/>
  <c r="H84" i="1"/>
  <c r="F37" i="1"/>
  <c r="F26" i="1"/>
  <c r="F16" i="1"/>
  <c r="E7" i="1"/>
  <c r="F7" i="1"/>
  <c r="I66" i="1"/>
  <c r="E66" i="1"/>
  <c r="E53" i="1"/>
  <c r="I53" i="1"/>
  <c r="E37" i="1"/>
  <c r="H37" i="1"/>
  <c r="I37" i="1"/>
  <c r="E26" i="1"/>
  <c r="I16" i="1"/>
  <c r="H16" i="1"/>
  <c r="H7" i="1"/>
  <c r="I7" i="1"/>
  <c r="C73" i="1"/>
  <c r="C75" i="1" s="1"/>
  <c r="E16" i="1"/>
  <c r="F122" i="1"/>
  <c r="F113" i="1"/>
  <c r="F102" i="1"/>
  <c r="F93" i="1"/>
  <c r="I122" i="1"/>
  <c r="I113" i="1"/>
  <c r="H102" i="1"/>
  <c r="I102" i="1"/>
  <c r="I93" i="1"/>
  <c r="I84" i="1"/>
  <c r="B53" i="1"/>
  <c r="B26" i="1"/>
  <c r="H26" i="1"/>
  <c r="B73" i="1" l="1"/>
  <c r="B75" i="1" s="1"/>
  <c r="I73" i="1"/>
  <c r="F73" i="1"/>
  <c r="D139" i="1"/>
  <c r="F137" i="1"/>
  <c r="I137" i="1"/>
  <c r="H66" i="1"/>
  <c r="H53" i="1"/>
  <c r="G75" i="1"/>
  <c r="D75" i="1"/>
</calcChain>
</file>

<file path=xl/sharedStrings.xml><?xml version="1.0" encoding="utf-8"?>
<sst xmlns="http://schemas.openxmlformats.org/spreadsheetml/2006/main" count="140" uniqueCount="85">
  <si>
    <t>в том числе</t>
  </si>
  <si>
    <t>Муниципальная программа «Сохранение и развитие кадрового потенциала отрасли здравоохранения Вытегорского муниципального района на 2015-2020 годы» - всего</t>
  </si>
  <si>
    <t>Муниципальная программа «Совершенствование муниципального управления в Вытегорском муниципальном районе на 2015-2020 годы»</t>
  </si>
  <si>
    <t>рост/снижение к уровню предыдущего года</t>
  </si>
  <si>
    <t>%</t>
  </si>
  <si>
    <t>сумма</t>
  </si>
  <si>
    <t>Наименование муниципальной программы/ подпрограммы</t>
  </si>
  <si>
    <t>(тыс.руб.)</t>
  </si>
  <si>
    <t xml:space="preserve">итого </t>
  </si>
  <si>
    <t>Общий объем расходов бюджета</t>
  </si>
  <si>
    <t>Доля программных мероприятий в общих расходах</t>
  </si>
  <si>
    <t>*</t>
  </si>
  <si>
    <t>Муниципальная программа "Устойчивое развитие сельских территорий Вытегорского района на 2014-2017 годы и до 2020 года"</t>
  </si>
  <si>
    <t>Подпрограмма  «Развитие системы дошкольного образования»</t>
  </si>
  <si>
    <t>Подпрограмма  «Развитие системы общего образования»</t>
  </si>
  <si>
    <t>Подпрограмма  «Развитие системы дополнительного образования»</t>
  </si>
  <si>
    <t>Подпрограмма  «Кадровое обеспечение системы образования»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</si>
  <si>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мероприятия в области образования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</si>
  <si>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Предоставление мер социальной поддержки отдельным категориям граждан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</si>
  <si>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Модернизация и развитие социального обслуживания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</si>
  <si>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Старшее поколение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</si>
  <si>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Дополнительные мероприятия, направленные на повышение качества жизни детей, семей с детьми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</si>
  <si>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системы отдыха детей, их оздоровления и занятости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</si>
  <si>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Социальная поддержка детей сирот и детей, оставшихся без попечения родителей»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</si>
  <si>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 программы, прочие мероприятии в области жилищно-коммунального хозяйства</t>
    </r>
    <r>
      <rPr>
        <sz val="10"/>
        <color theme="1"/>
        <rFont val="Times New Roman"/>
        <family val="1"/>
        <charset val="204"/>
      </rPr>
      <t>»</t>
    </r>
  </si>
  <si>
    <t>Подпрограмма  «Формирование благоприятного инвестиционного климата в Вытегорском районе на 2014-2020 годы»</t>
  </si>
  <si>
    <t>Подпрограмма  «Обеспечение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программы»</t>
  </si>
  <si>
    <t>Подпрограмма «Совершенствование структуры поселений, входящих в состав района, и поддержание устойчивого исполнения бюджетов поселений на 2015-2020 годы»</t>
  </si>
  <si>
    <t>Подпрограмма  «Управление муниципальным долгом района на 2015 год»</t>
  </si>
  <si>
    <t>Подпрограмма «Повышение доступности государственных и муниципальных услуг на территории Вытегорского муниципального района на 2015-2020 год»</t>
  </si>
  <si>
    <t>Подпрограмма "Сохранение и эффективное использование объектов культурного наследия"</t>
  </si>
  <si>
    <t>Подпрограмма  «Развитие архивного дела в Вытегорском муниципальном районе на 2015-2020 годы»</t>
  </si>
  <si>
    <t>подпрограмма "Развитие системы отдыха детей, их оздоровления и занятости"</t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</si>
  <si>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 xml:space="preserve">» </t>
    </r>
  </si>
  <si>
    <r>
      <t>Подпрограмма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</t>
    </r>
  </si>
  <si>
    <r>
      <t>Подпрограмма  «</t>
    </r>
    <r>
      <rPr>
        <sz val="10"/>
        <color rgb="FF000000"/>
        <rFont val="Times New Roman"/>
        <family val="1"/>
        <charset val="204"/>
      </rPr>
      <t>Сохранение и развитие культурного потенциала Вытегорского муниципального района"</t>
    </r>
  </si>
  <si>
    <r>
      <t>Подпрограмма  «</t>
    </r>
    <r>
      <rPr>
        <sz val="10"/>
        <color rgb="FF000000"/>
        <rFont val="Times New Roman"/>
        <family val="1"/>
        <charset val="204"/>
      </rPr>
      <t>Предоставление дополнительных  мер поддержки  отдельных категорий граждан Вытегорского муниципального района</t>
    </r>
    <r>
      <rPr>
        <sz val="10"/>
        <color theme="1"/>
        <rFont val="Times New Roman"/>
        <family val="1"/>
        <charset val="204"/>
      </rPr>
      <t>»</t>
    </r>
  </si>
  <si>
    <t xml:space="preserve">Муниципальная программа «Социальная поддержка гражданВытегорского муниципального района на 2014-2020 годы»                                                                                                   </t>
  </si>
  <si>
    <t xml:space="preserve">Муниципальная программа «Формирование комфортной среды проживания на территорииВытегорского муниципального района на 2014-2020 годы» 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</si>
  <si>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</si>
  <si>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Подпрограмма  «Организация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</t>
  </si>
  <si>
    <t>Муниципальная программа «Охрана окружающей среды, воспроизводство и рациональное использование природных ресурсов на 2014-2020 годы» - всего</t>
  </si>
  <si>
    <t xml:space="preserve">Муниципальная программа«Комплексная безопасность жизнедеятельности населения Вытегорского муниципального района на 2014-2020 годы» 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</si>
  <si>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- всего</t>
  </si>
  <si>
    <t xml:space="preserve">Подпрограмма  «Поддержка и развитие малого и среднего предпринимательства в Вытегорском районе на 2014-2020 годы»  </t>
  </si>
  <si>
    <t xml:space="preserve">Подпрограмма  «Развитие туризма в Вытегорском районе на 2014-2020 годы»   </t>
  </si>
  <si>
    <t>Подпрограмма  «Поддержка сельхозтоваропроизводителей Вытегорского района на 2014-2020 годы»</t>
  </si>
  <si>
    <t>Муниципальная программа «Развитие образования Вытегорского муниципального района на 2014 – 2020 годы»</t>
  </si>
  <si>
    <t xml:space="preserve">Подпрограмма  «Комплексная безопасность и мероприятия по проведению ремонтных работ в муниципальных образовательных учреждениях на 2014-2020 годы»                                                                                                              </t>
  </si>
  <si>
    <t xml:space="preserve">Муниципальная программа «Совершенствование социальной политики в Вытегорском  муниципальном районе на 2014-2020 годы»  </t>
  </si>
  <si>
    <t>Подпрограмма "Развитие системы отдыха детей, их оздоровления и занятости"</t>
  </si>
  <si>
    <t>Подпрограмма «Развитие транспортной системы Вытегорского муниципального района на 2015-2020 годы»</t>
  </si>
  <si>
    <r>
      <t>Подпрограмма  «</t>
    </r>
    <r>
      <rPr>
        <sz val="10"/>
        <color rgb="FF000000"/>
        <rFont val="Times New Roman"/>
        <family val="1"/>
        <charset val="204"/>
      </rPr>
      <t>Обеспечение реализации</t>
    </r>
    <r>
      <rPr>
        <sz val="10"/>
        <rFont val="Times New Roman"/>
        <family val="1"/>
        <charset val="204"/>
      </rPr>
      <t xml:space="preserve"> государственной</t>
    </r>
    <r>
      <rPr>
        <sz val="10"/>
        <color rgb="FF000000"/>
        <rFont val="Times New Roman"/>
        <family val="1"/>
        <charset val="204"/>
      </rPr>
      <t xml:space="preserve"> программы «Социальная поддержка граждан на 2014-2020  годы</t>
    </r>
  </si>
  <si>
    <t xml:space="preserve">Подпрограмма  «Переселение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2014-2020 годы»  </t>
  </si>
  <si>
    <t xml:space="preserve">Подпрограмма  «Переселение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 на 2014-2020 годы» 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</si>
  <si>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</t>
  </si>
  <si>
    <t>рост/снижение 2020 г. к уровню предыдущего года</t>
  </si>
  <si>
    <t xml:space="preserve">  Приложение 6    
к Заключению на проект решения "О районном бюджете на 2019 год и плановый период 2020 и 2021 годов"    </t>
  </si>
  <si>
    <t>Анализ расходов районного бюджета в 2016-2019 годах на реализацию муниципальных программ</t>
  </si>
  <si>
    <t>Исполнение       2016 год</t>
  </si>
  <si>
    <t>Исполнение 2017 год</t>
  </si>
  <si>
    <t>Утверждено на            2018 год</t>
  </si>
  <si>
    <t>Прогноз 2019 год</t>
  </si>
  <si>
    <t xml:space="preserve">  Приложение 7    
к Заключению на проект решения "О районном бюджете на 2019 год и плановый период 2020 и 2021 годов"    </t>
  </si>
  <si>
    <t>Анализ расходов районного бюджета в 2018-2021 годах на реализацию муниципальных программ</t>
  </si>
  <si>
    <t>Прогноз на 2020 год</t>
  </si>
  <si>
    <t>Прогноз 2021 год</t>
  </si>
  <si>
    <t>рост/снижение 2021 г. к уровню предыдущего года</t>
  </si>
  <si>
    <t xml:space="preserve">Подпрограмма  «Комплексная безопасность и мероприятия по проведению ремонтных работ в муниципальных образовательных учреждениях на 2014-2020 годы»                                                                     и подпрограмма на 2021-2025 годы                                         </t>
  </si>
  <si>
    <r>
      <t>Подпрограмма  «</t>
    </r>
    <r>
      <rPr>
        <sz val="10"/>
        <color rgb="FF000000"/>
        <rFont val="Times New Roman"/>
        <family val="1"/>
        <charset val="204"/>
      </rPr>
      <t>Развитие физической культуры и спорта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 и подпрограмма на 2021-2025 годы</t>
    </r>
  </si>
  <si>
    <r>
      <t>Подпрограмма «</t>
    </r>
    <r>
      <rPr>
        <sz val="10"/>
        <color rgb="FF000000"/>
        <rFont val="Times New Roman"/>
        <family val="1"/>
        <charset val="204"/>
      </rPr>
      <t>Реализация молодежной политики в Вытегорском муниципальном районе на 2014-2020 годы</t>
    </r>
    <r>
      <rPr>
        <sz val="10"/>
        <color theme="1"/>
        <rFont val="Times New Roman"/>
        <family val="1"/>
        <charset val="204"/>
      </rPr>
      <t>» и подпрограмма на 2021-2025 годы</t>
    </r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</si>
  <si>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 и подпрограмма на 2021-2025 годы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</si>
  <si>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 и подпрограмма на 2021-2025 годы</t>
  </si>
  <si>
    <t>Подпрограмма «Развитие транспортной системы Вытегорского муниципального района на 2014-2020 годы» и подпрограмма на 2021-2025 годы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</si>
  <si>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                                                                                                                                                    и Муниципальная программа "Экономическое развитие Вытегорского муниципального района на 2021-2025 годы" - всего</t>
  </si>
  <si>
    <t>Подпрограмма  «Формирование благоприятного инвестиционного климата в Вытегорском районе на 2014-2020 годы» и подпрограмма на 2021-2025 годы</t>
  </si>
  <si>
    <t>Муниципальная программа «Совершенствование муниципального управления в Вытегорском муниципальном районе на 2015-2020 годы» и                                                                                                                                                                                                         Муниципальная программа "Управление муниципальными финансами Вытегорского муниципального района на 2021-2025 годы" - всего</t>
  </si>
  <si>
    <t>Подпрограмма  «Обеспечение сбалансированности районного бюджета и повышение эффективности бюджетных расходов на 2021-2025 годы»</t>
  </si>
  <si>
    <t>Подпрограмма "Поддержание устойчивого исполнения бюджетов поселений и повышение качества управления муниципальными финансами на 2021-2025 годы</t>
  </si>
  <si>
    <t>Подпрограмма "Обеспечение реализации муниципальной программ "Управление муниципальными финансами Вытегорского муниципального района на 2021-2025 годы"</t>
  </si>
  <si>
    <t>Муниципальная программа
«Совершенствование муниципального управления в Вытегорском муниципальном районе на 2021 - 2025 годы»</t>
  </si>
  <si>
    <t>Подпрограмма «Совершенствование муниципальной службы в Вытегорском муниципальном районе на 2021 - 2025 годы»</t>
  </si>
  <si>
    <t>Подпрограмма  «Информатизация органов местного самоуправления Вытегорского муниципального района на 2021 - 2025 годы»</t>
  </si>
  <si>
    <t>Муниципальная программа "Формирование современной городской среды на 2018-2022 годы"</t>
  </si>
  <si>
    <t>Подпрограмма "Снижение административных барьеров, повышение качества и доступности государственных и муниципальных услуг, оказываемых на базе многофункционального центра предоставления государственных и муниципальных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</si>
</sst>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/>
    <xf numFmtId="0" fontId="2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/>
    <xf numFmtId="0" fontId="4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tabSelected="1" view="pageBreakPreview" zoomScale="60" zoomScaleNormal="100" workbookViewId="0">
      <selection activeCell="E97" sqref="E97"/>
    </sheetView>
  </sheetViews>
  <sheetFormatPr defaultRowHeight="15" x14ac:dyDescent="0.25"/>
  <cols>
    <col min="1" max="1" width="106.7109375" customWidth="1"/>
    <col min="2" max="3" width="13.28515625" customWidth="1"/>
    <col min="4" max="4" width="13.42578125" customWidth="1"/>
    <col min="5" max="5" width="11" bestFit="1" customWidth="1"/>
    <col min="6" max="6" width="10.85546875" bestFit="1" customWidth="1"/>
    <col min="7" max="7" width="11" bestFit="1" customWidth="1"/>
    <col min="8" max="8" width="11.7109375" customWidth="1"/>
    <col min="9" max="9" width="10.5703125" customWidth="1"/>
  </cols>
  <sheetData>
    <row r="1" spans="1:9" ht="48.75" customHeight="1" x14ac:dyDescent="0.25">
      <c r="A1" s="18"/>
      <c r="G1" s="59" t="s">
        <v>57</v>
      </c>
      <c r="H1" s="59"/>
      <c r="I1" s="59"/>
    </row>
    <row r="2" spans="1:9" x14ac:dyDescent="0.25">
      <c r="I2" s="12"/>
    </row>
    <row r="3" spans="1:9" ht="18.75" x14ac:dyDescent="0.3">
      <c r="A3" s="67" t="s">
        <v>58</v>
      </c>
      <c r="B3" s="68"/>
      <c r="C3" s="68"/>
      <c r="D3" s="68"/>
      <c r="E3" s="68"/>
      <c r="F3" s="68"/>
      <c r="G3" s="68"/>
      <c r="H3" s="68"/>
      <c r="I3" s="68"/>
    </row>
    <row r="4" spans="1:9" x14ac:dyDescent="0.25">
      <c r="I4" t="s">
        <v>7</v>
      </c>
    </row>
    <row r="5" spans="1:9" s="33" customFormat="1" ht="53.25" customHeight="1" x14ac:dyDescent="0.2">
      <c r="A5" s="61" t="s">
        <v>6</v>
      </c>
      <c r="B5" s="63" t="s">
        <v>59</v>
      </c>
      <c r="C5" s="63" t="s">
        <v>60</v>
      </c>
      <c r="D5" s="63" t="s">
        <v>61</v>
      </c>
      <c r="E5" s="65" t="s">
        <v>3</v>
      </c>
      <c r="F5" s="65"/>
      <c r="G5" s="63" t="s">
        <v>62</v>
      </c>
      <c r="H5" s="65" t="s">
        <v>3</v>
      </c>
      <c r="I5" s="65"/>
    </row>
    <row r="6" spans="1:9" s="33" customFormat="1" ht="12.75" x14ac:dyDescent="0.2">
      <c r="A6" s="62"/>
      <c r="B6" s="64"/>
      <c r="C6" s="64"/>
      <c r="D6" s="64"/>
      <c r="E6" s="2" t="s">
        <v>5</v>
      </c>
      <c r="F6" s="2" t="s">
        <v>4</v>
      </c>
      <c r="G6" s="64"/>
      <c r="H6" s="2" t="s">
        <v>5</v>
      </c>
      <c r="I6" s="2" t="s">
        <v>4</v>
      </c>
    </row>
    <row r="7" spans="1:9" s="33" customFormat="1" ht="26.25" customHeight="1" x14ac:dyDescent="0.2">
      <c r="A7" s="34" t="s">
        <v>47</v>
      </c>
      <c r="B7" s="25">
        <f t="shared" ref="B7:D7" si="0">SUM(B9:B15)</f>
        <v>380362.8</v>
      </c>
      <c r="C7" s="25">
        <f t="shared" si="0"/>
        <v>335966.69999999995</v>
      </c>
      <c r="D7" s="25">
        <f t="shared" si="0"/>
        <v>387547.1</v>
      </c>
      <c r="E7" s="25">
        <f>SUM(E9:E15)</f>
        <v>51580.399999999965</v>
      </c>
      <c r="F7" s="25">
        <f>D7/C7*100</f>
        <v>115.35283109903453</v>
      </c>
      <c r="G7" s="25">
        <f>SUM(G9:G15)</f>
        <v>450925.7</v>
      </c>
      <c r="H7" s="25">
        <f>SUM(H9:H15)</f>
        <v>63378.600000000006</v>
      </c>
      <c r="I7" s="25">
        <f>G7/D7*100</f>
        <v>116.35377996635765</v>
      </c>
    </row>
    <row r="8" spans="1:9" s="33" customFormat="1" ht="12.75" x14ac:dyDescent="0.2">
      <c r="A8" s="1" t="s">
        <v>0</v>
      </c>
      <c r="B8" s="11"/>
      <c r="C8" s="11"/>
      <c r="D8" s="2"/>
      <c r="E8" s="2"/>
      <c r="F8" s="2"/>
      <c r="G8" s="2"/>
      <c r="H8" s="2"/>
      <c r="I8" s="2"/>
    </row>
    <row r="9" spans="1:9" s="33" customFormat="1" ht="12.75" x14ac:dyDescent="0.2">
      <c r="A9" s="1" t="s">
        <v>13</v>
      </c>
      <c r="B9" s="10">
        <v>141620.20000000001</v>
      </c>
      <c r="C9" s="10">
        <v>95607</v>
      </c>
      <c r="D9" s="3">
        <v>110326.9</v>
      </c>
      <c r="E9" s="3">
        <f>D9-C9</f>
        <v>14719.899999999994</v>
      </c>
      <c r="F9" s="10">
        <f t="shared" ref="F9" si="1">D9/C9*100</f>
        <v>115.39625759620111</v>
      </c>
      <c r="G9" s="3">
        <v>116202.2</v>
      </c>
      <c r="H9" s="3">
        <f>G9-D9</f>
        <v>5875.3000000000029</v>
      </c>
      <c r="I9" s="10">
        <f t="shared" ref="I9:I16" si="2">G9/D9*100</f>
        <v>105.32535582890483</v>
      </c>
    </row>
    <row r="10" spans="1:9" s="33" customFormat="1" ht="12.75" x14ac:dyDescent="0.2">
      <c r="A10" s="1" t="s">
        <v>14</v>
      </c>
      <c r="B10" s="10">
        <v>194132.3</v>
      </c>
      <c r="C10" s="10">
        <v>202106.2</v>
      </c>
      <c r="D10" s="3">
        <v>231430.39999999999</v>
      </c>
      <c r="E10" s="3">
        <f t="shared" ref="E10:E15" si="3">D10-C10</f>
        <v>29324.199999999983</v>
      </c>
      <c r="F10" s="10">
        <f t="shared" ref="F10:F15" si="4">D10/C10*100</f>
        <v>114.50930253500387</v>
      </c>
      <c r="G10" s="3">
        <v>243251.5</v>
      </c>
      <c r="H10" s="3">
        <f t="shared" ref="H10:H15" si="5">G10-D10</f>
        <v>11821.100000000006</v>
      </c>
      <c r="I10" s="10">
        <f t="shared" si="2"/>
        <v>105.10784235778878</v>
      </c>
    </row>
    <row r="11" spans="1:9" s="33" customFormat="1" ht="12.75" x14ac:dyDescent="0.2">
      <c r="A11" s="1" t="s">
        <v>15</v>
      </c>
      <c r="B11" s="10">
        <v>15321.7</v>
      </c>
      <c r="C11" s="10">
        <v>10320.1</v>
      </c>
      <c r="D11" s="3">
        <v>11795.8</v>
      </c>
      <c r="E11" s="3">
        <f t="shared" si="3"/>
        <v>1475.6999999999989</v>
      </c>
      <c r="F11" s="10">
        <f t="shared" si="4"/>
        <v>114.29928004573597</v>
      </c>
      <c r="G11" s="3">
        <v>13096.6</v>
      </c>
      <c r="H11" s="3">
        <f t="shared" si="5"/>
        <v>1300.8000000000011</v>
      </c>
      <c r="I11" s="10">
        <f t="shared" si="2"/>
        <v>111.02765391071398</v>
      </c>
    </row>
    <row r="12" spans="1:9" s="33" customFormat="1" ht="12.75" x14ac:dyDescent="0.2">
      <c r="A12" s="1" t="s">
        <v>16</v>
      </c>
      <c r="B12" s="10">
        <v>112</v>
      </c>
      <c r="C12" s="10">
        <v>225.4</v>
      </c>
      <c r="D12" s="3">
        <v>526</v>
      </c>
      <c r="E12" s="3">
        <f t="shared" si="3"/>
        <v>300.60000000000002</v>
      </c>
      <c r="F12" s="10">
        <f t="shared" si="4"/>
        <v>233.36291038154391</v>
      </c>
      <c r="G12" s="3">
        <v>750</v>
      </c>
      <c r="H12" s="3">
        <f t="shared" si="5"/>
        <v>224</v>
      </c>
      <c r="I12" s="10">
        <f t="shared" si="2"/>
        <v>142.58555133079849</v>
      </c>
    </row>
    <row r="13" spans="1:9" s="33" customFormat="1" ht="31.5" customHeight="1" x14ac:dyDescent="0.2">
      <c r="A13" s="1" t="s">
        <v>48</v>
      </c>
      <c r="B13" s="10">
        <v>8800</v>
      </c>
      <c r="C13" s="10">
        <v>5244.1</v>
      </c>
      <c r="D13" s="3">
        <v>11262.9</v>
      </c>
      <c r="E13" s="3">
        <f t="shared" si="3"/>
        <v>6018.7999999999993</v>
      </c>
      <c r="F13" s="10">
        <f t="shared" si="4"/>
        <v>214.77279228084893</v>
      </c>
      <c r="G13" s="3">
        <v>53169.2</v>
      </c>
      <c r="H13" s="3">
        <f t="shared" si="5"/>
        <v>41906.299999999996</v>
      </c>
      <c r="I13" s="10">
        <f t="shared" si="2"/>
        <v>472.07379982065009</v>
      </c>
    </row>
    <row r="14" spans="1:9" s="33" customFormat="1" ht="18" customHeight="1" x14ac:dyDescent="0.2">
      <c r="A14" s="1" t="s">
        <v>17</v>
      </c>
      <c r="B14" s="10">
        <v>20376.599999999999</v>
      </c>
      <c r="C14" s="10">
        <v>21747.1</v>
      </c>
      <c r="D14" s="3">
        <v>21127.8</v>
      </c>
      <c r="E14" s="3">
        <f t="shared" si="3"/>
        <v>-619.29999999999927</v>
      </c>
      <c r="F14" s="10">
        <f t="shared" si="4"/>
        <v>97.152263980024927</v>
      </c>
      <c r="G14" s="3">
        <v>23106.2</v>
      </c>
      <c r="H14" s="3">
        <f t="shared" si="5"/>
        <v>1978.4000000000015</v>
      </c>
      <c r="I14" s="10">
        <f t="shared" si="2"/>
        <v>109.36396595954146</v>
      </c>
    </row>
    <row r="15" spans="1:9" s="33" customFormat="1" ht="15.75" customHeight="1" x14ac:dyDescent="0.2">
      <c r="A15" s="20" t="s">
        <v>32</v>
      </c>
      <c r="B15" s="26"/>
      <c r="C15" s="28">
        <v>716.8</v>
      </c>
      <c r="D15" s="27">
        <v>1077.3</v>
      </c>
      <c r="E15" s="3">
        <f t="shared" si="3"/>
        <v>360.5</v>
      </c>
      <c r="F15" s="10">
        <f t="shared" si="4"/>
        <v>150.29296875</v>
      </c>
      <c r="G15" s="27">
        <v>1350</v>
      </c>
      <c r="H15" s="3">
        <f t="shared" si="5"/>
        <v>272.70000000000005</v>
      </c>
      <c r="I15" s="10">
        <f t="shared" si="2"/>
        <v>125.31328320802007</v>
      </c>
    </row>
    <row r="16" spans="1:9" s="33" customFormat="1" ht="25.5" x14ac:dyDescent="0.2">
      <c r="A16" s="34" t="s">
        <v>49</v>
      </c>
      <c r="B16" s="25">
        <f t="shared" ref="B16:E16" si="6">SUM(B18:B25)</f>
        <v>45422.399999999994</v>
      </c>
      <c r="C16" s="25">
        <f t="shared" si="6"/>
        <v>57409.499999999993</v>
      </c>
      <c r="D16" s="25">
        <f t="shared" si="6"/>
        <v>184167.10000000003</v>
      </c>
      <c r="E16" s="25">
        <f t="shared" si="6"/>
        <v>124813.8</v>
      </c>
      <c r="F16" s="25">
        <f>D16/C16*100</f>
        <v>320.79551293775432</v>
      </c>
      <c r="G16" s="25">
        <f>SUM(G18:G25)</f>
        <v>195514.60000000003</v>
      </c>
      <c r="H16" s="25">
        <f>SUM(H18:H25)</f>
        <v>11347.499999999996</v>
      </c>
      <c r="I16" s="25">
        <f t="shared" si="2"/>
        <v>106.16152396383502</v>
      </c>
    </row>
    <row r="17" spans="1:9" s="33" customFormat="1" ht="12.75" x14ac:dyDescent="0.2">
      <c r="A17" s="1" t="s">
        <v>0</v>
      </c>
      <c r="B17" s="11"/>
      <c r="C17" s="11"/>
      <c r="D17" s="2"/>
      <c r="E17" s="2"/>
      <c r="F17" s="2"/>
      <c r="G17" s="2"/>
      <c r="H17" s="2"/>
      <c r="I17" s="2"/>
    </row>
    <row r="18" spans="1:9" s="33" customFormat="1" ht="15" customHeight="1" x14ac:dyDescent="0.2">
      <c r="A18" s="14" t="s">
        <v>35</v>
      </c>
      <c r="B18" s="10">
        <v>34259.699999999997</v>
      </c>
      <c r="C18" s="10">
        <v>45331.9</v>
      </c>
      <c r="D18" s="3">
        <v>58140.4</v>
      </c>
      <c r="E18" s="3">
        <f t="shared" ref="E18:E25" si="7">D18-C18</f>
        <v>12808.5</v>
      </c>
      <c r="F18" s="10">
        <f t="shared" ref="F18:F23" si="8">D18/C18*100</f>
        <v>128.25493747228774</v>
      </c>
      <c r="G18" s="3">
        <v>81879.899999999994</v>
      </c>
      <c r="H18" s="3">
        <f t="shared" ref="H18:H25" si="9">G18-D18</f>
        <v>23739.499999999993</v>
      </c>
      <c r="I18" s="10">
        <f t="shared" ref="I18:I25" si="10">G18/D18*100</f>
        <v>140.83133242977343</v>
      </c>
    </row>
    <row r="19" spans="1:9" s="33" customFormat="1" ht="17.25" customHeight="1" x14ac:dyDescent="0.2">
      <c r="A19" s="1" t="s">
        <v>33</v>
      </c>
      <c r="B19" s="10">
        <v>7953.5</v>
      </c>
      <c r="C19" s="10">
        <v>8376.6</v>
      </c>
      <c r="D19" s="3">
        <v>119002.3</v>
      </c>
      <c r="E19" s="3">
        <f t="shared" si="7"/>
        <v>110625.7</v>
      </c>
      <c r="F19" s="10">
        <f t="shared" si="8"/>
        <v>1420.651577012153</v>
      </c>
      <c r="G19" s="3">
        <v>88467.1</v>
      </c>
      <c r="H19" s="3">
        <f t="shared" si="9"/>
        <v>-30535.199999999997</v>
      </c>
      <c r="I19" s="10">
        <f t="shared" si="10"/>
        <v>74.340664003973032</v>
      </c>
    </row>
    <row r="20" spans="1:9" s="33" customFormat="1" ht="18" customHeight="1" x14ac:dyDescent="0.2">
      <c r="A20" s="14" t="s">
        <v>30</v>
      </c>
      <c r="B20" s="10">
        <v>800</v>
      </c>
      <c r="C20" s="10">
        <v>0</v>
      </c>
      <c r="D20" s="3"/>
      <c r="E20" s="3">
        <f t="shared" si="7"/>
        <v>0</v>
      </c>
      <c r="F20" s="10" t="e">
        <f t="shared" si="8"/>
        <v>#DIV/0!</v>
      </c>
      <c r="G20" s="3"/>
      <c r="H20" s="3">
        <f t="shared" si="9"/>
        <v>0</v>
      </c>
      <c r="I20" s="10"/>
    </row>
    <row r="21" spans="1:9" s="33" customFormat="1" ht="6" customHeight="1" x14ac:dyDescent="0.2">
      <c r="A21" s="1"/>
      <c r="B21" s="10"/>
      <c r="C21" s="10"/>
      <c r="D21" s="3"/>
      <c r="E21" s="3"/>
      <c r="F21" s="10"/>
      <c r="G21" s="3"/>
      <c r="H21" s="3"/>
      <c r="I21" s="10"/>
    </row>
    <row r="22" spans="1:9" s="33" customFormat="1" ht="18.75" customHeight="1" x14ac:dyDescent="0.2">
      <c r="A22" s="1" t="s">
        <v>34</v>
      </c>
      <c r="B22" s="10">
        <v>1405.5</v>
      </c>
      <c r="C22" s="10">
        <v>1412.7</v>
      </c>
      <c r="D22" s="3">
        <v>1653.2</v>
      </c>
      <c r="E22" s="3">
        <f t="shared" si="7"/>
        <v>240.5</v>
      </c>
      <c r="F22" s="10">
        <f t="shared" si="8"/>
        <v>117.02413817512564</v>
      </c>
      <c r="G22" s="3">
        <v>1681.6</v>
      </c>
      <c r="H22" s="3">
        <f t="shared" si="9"/>
        <v>28.399999999999864</v>
      </c>
      <c r="I22" s="10">
        <f t="shared" si="10"/>
        <v>101.71788047423178</v>
      </c>
    </row>
    <row r="23" spans="1:9" s="33" customFormat="1" ht="21" customHeight="1" x14ac:dyDescent="0.2">
      <c r="A23" s="14" t="s">
        <v>31</v>
      </c>
      <c r="B23" s="10">
        <v>1003.7</v>
      </c>
      <c r="C23" s="10">
        <v>1135.7</v>
      </c>
      <c r="D23" s="3">
        <v>944.7</v>
      </c>
      <c r="E23" s="3">
        <f t="shared" si="7"/>
        <v>-191</v>
      </c>
      <c r="F23" s="10">
        <f t="shared" si="8"/>
        <v>83.182178392181044</v>
      </c>
      <c r="G23" s="3">
        <v>852.1</v>
      </c>
      <c r="H23" s="3">
        <f t="shared" si="9"/>
        <v>-92.600000000000023</v>
      </c>
      <c r="I23" s="10">
        <f t="shared" si="10"/>
        <v>90.19794643802264</v>
      </c>
    </row>
    <row r="24" spans="1:9" s="33" customFormat="1" ht="24.75" customHeight="1" x14ac:dyDescent="0.2">
      <c r="A24" s="45" t="s">
        <v>55</v>
      </c>
      <c r="B24" s="43"/>
      <c r="C24" s="43"/>
      <c r="D24" s="17">
        <v>1943.8</v>
      </c>
      <c r="E24" s="19"/>
      <c r="F24" s="10"/>
      <c r="G24" s="17">
        <v>11605.2</v>
      </c>
      <c r="H24" s="3">
        <f t="shared" ref="H24" si="11">G24-D24</f>
        <v>9661.4000000000015</v>
      </c>
      <c r="I24" s="10"/>
    </row>
    <row r="25" spans="1:9" s="33" customFormat="1" ht="25.5" x14ac:dyDescent="0.2">
      <c r="A25" s="6" t="s">
        <v>36</v>
      </c>
      <c r="B25" s="46"/>
      <c r="C25" s="54">
        <v>1152.5999999999999</v>
      </c>
      <c r="D25" s="4">
        <v>2482.6999999999998</v>
      </c>
      <c r="E25" s="3">
        <f t="shared" si="7"/>
        <v>1330.1</v>
      </c>
      <c r="F25" s="10"/>
      <c r="G25" s="4">
        <v>11028.7</v>
      </c>
      <c r="H25" s="3">
        <f t="shared" si="9"/>
        <v>8546</v>
      </c>
      <c r="I25" s="10">
        <f t="shared" si="10"/>
        <v>444.22201635316395</v>
      </c>
    </row>
    <row r="26" spans="1:9" s="33" customFormat="1" ht="12.75" x14ac:dyDescent="0.2">
      <c r="A26" s="35" t="s">
        <v>37</v>
      </c>
      <c r="B26" s="25">
        <f>SUM(B28:B35)</f>
        <v>54241.4</v>
      </c>
      <c r="C26" s="25">
        <f t="shared" ref="C26:E26" si="12">SUM(C28:C35)</f>
        <v>0</v>
      </c>
      <c r="D26" s="25">
        <f t="shared" si="12"/>
        <v>0</v>
      </c>
      <c r="E26" s="25">
        <f t="shared" si="12"/>
        <v>0</v>
      </c>
      <c r="F26" s="25" t="e">
        <f>D26/C26*100</f>
        <v>#DIV/0!</v>
      </c>
      <c r="G26" s="25">
        <f t="shared" ref="G26:H26" si="13">SUM(G28:G35)</f>
        <v>0</v>
      </c>
      <c r="H26" s="25">
        <f t="shared" si="13"/>
        <v>0</v>
      </c>
      <c r="I26" s="25"/>
    </row>
    <row r="27" spans="1:9" s="33" customFormat="1" ht="12.75" x14ac:dyDescent="0.2">
      <c r="A27" s="6" t="s">
        <v>0</v>
      </c>
      <c r="B27" s="11"/>
      <c r="C27" s="11"/>
      <c r="D27" s="2"/>
      <c r="E27" s="2"/>
      <c r="F27" s="2"/>
      <c r="G27" s="2"/>
      <c r="H27" s="2"/>
      <c r="I27" s="2"/>
    </row>
    <row r="28" spans="1:9" s="33" customFormat="1" ht="12.75" x14ac:dyDescent="0.2">
      <c r="A28" s="6" t="s">
        <v>18</v>
      </c>
      <c r="B28" s="10">
        <v>14410</v>
      </c>
      <c r="C28" s="10"/>
      <c r="D28" s="3"/>
      <c r="E28" s="3">
        <f t="shared" ref="E28:E35" si="14">D28-C28</f>
        <v>0</v>
      </c>
      <c r="F28" s="10" t="e">
        <f t="shared" ref="F28:F35" si="15">D28/C28*100</f>
        <v>#DIV/0!</v>
      </c>
      <c r="G28" s="3"/>
      <c r="H28" s="3">
        <f t="shared" ref="H28:H35" si="16">G28-D28</f>
        <v>0</v>
      </c>
      <c r="I28" s="10"/>
    </row>
    <row r="29" spans="1:9" s="33" customFormat="1" ht="12.75" x14ac:dyDescent="0.2">
      <c r="A29" s="6" t="s">
        <v>19</v>
      </c>
      <c r="B29" s="10">
        <v>66</v>
      </c>
      <c r="C29" s="10"/>
      <c r="D29" s="3"/>
      <c r="E29" s="3">
        <f t="shared" si="14"/>
        <v>0</v>
      </c>
      <c r="F29" s="10" t="e">
        <f t="shared" si="15"/>
        <v>#DIV/0!</v>
      </c>
      <c r="G29" s="3"/>
      <c r="H29" s="3">
        <f t="shared" si="16"/>
        <v>0</v>
      </c>
      <c r="I29" s="10"/>
    </row>
    <row r="30" spans="1:9" s="33" customFormat="1" ht="19.5" customHeight="1" x14ac:dyDescent="0.2">
      <c r="A30" s="15" t="s">
        <v>52</v>
      </c>
      <c r="B30" s="10">
        <v>1667.6</v>
      </c>
      <c r="C30" s="10"/>
      <c r="D30" s="3"/>
      <c r="E30" s="3">
        <f t="shared" si="14"/>
        <v>0</v>
      </c>
      <c r="F30" s="10" t="e">
        <f t="shared" si="15"/>
        <v>#DIV/0!</v>
      </c>
      <c r="G30" s="3"/>
      <c r="H30" s="3">
        <f t="shared" si="16"/>
        <v>0</v>
      </c>
      <c r="I30" s="10"/>
    </row>
    <row r="31" spans="1:9" s="33" customFormat="1" ht="12.75" x14ac:dyDescent="0.2">
      <c r="A31" s="6" t="s">
        <v>20</v>
      </c>
      <c r="B31" s="10">
        <v>494.6</v>
      </c>
      <c r="C31" s="10"/>
      <c r="D31" s="3"/>
      <c r="E31" s="3">
        <f t="shared" si="14"/>
        <v>0</v>
      </c>
      <c r="F31" s="10" t="e">
        <f t="shared" si="15"/>
        <v>#DIV/0!</v>
      </c>
      <c r="G31" s="3"/>
      <c r="H31" s="3">
        <f t="shared" si="16"/>
        <v>0</v>
      </c>
      <c r="I31" s="10"/>
    </row>
    <row r="32" spans="1:9" s="33" customFormat="1" ht="12.75" x14ac:dyDescent="0.2">
      <c r="A32" s="6"/>
      <c r="B32" s="10"/>
      <c r="C32" s="10"/>
      <c r="D32" s="3"/>
      <c r="E32" s="3"/>
      <c r="F32" s="10"/>
      <c r="G32" s="3"/>
      <c r="H32" s="3"/>
      <c r="I32" s="10"/>
    </row>
    <row r="33" spans="1:9" s="33" customFormat="1" ht="20.25" customHeight="1" x14ac:dyDescent="0.2">
      <c r="A33" s="6" t="s">
        <v>21</v>
      </c>
      <c r="B33" s="10"/>
      <c r="C33" s="10"/>
      <c r="D33" s="3"/>
      <c r="E33" s="3">
        <f t="shared" si="14"/>
        <v>0</v>
      </c>
      <c r="F33" s="10"/>
      <c r="G33" s="3"/>
      <c r="H33" s="3">
        <f t="shared" si="16"/>
        <v>0</v>
      </c>
      <c r="I33" s="10"/>
    </row>
    <row r="34" spans="1:9" s="33" customFormat="1" ht="21" customHeight="1" x14ac:dyDescent="0.2">
      <c r="A34" s="6" t="s">
        <v>22</v>
      </c>
      <c r="B34" s="10">
        <v>32852.1</v>
      </c>
      <c r="C34" s="10"/>
      <c r="D34" s="3"/>
      <c r="E34" s="3">
        <f t="shared" si="14"/>
        <v>0</v>
      </c>
      <c r="F34" s="10" t="e">
        <f t="shared" si="15"/>
        <v>#DIV/0!</v>
      </c>
      <c r="G34" s="3"/>
      <c r="H34" s="3">
        <f t="shared" si="16"/>
        <v>0</v>
      </c>
      <c r="I34" s="10"/>
    </row>
    <row r="35" spans="1:9" s="33" customFormat="1" ht="18" customHeight="1" x14ac:dyDescent="0.2">
      <c r="A35" s="6" t="s">
        <v>23</v>
      </c>
      <c r="B35" s="10">
        <v>4751.1000000000004</v>
      </c>
      <c r="C35" s="10"/>
      <c r="D35" s="3"/>
      <c r="E35" s="3">
        <f t="shared" si="14"/>
        <v>0</v>
      </c>
      <c r="F35" s="10" t="e">
        <f t="shared" si="15"/>
        <v>#DIV/0!</v>
      </c>
      <c r="G35" s="3"/>
      <c r="H35" s="3">
        <f t="shared" si="16"/>
        <v>0</v>
      </c>
      <c r="I35" s="10"/>
    </row>
    <row r="36" spans="1:9" s="33" customFormat="1" ht="12.75" x14ac:dyDescent="0.2">
      <c r="A36" s="36"/>
      <c r="B36" s="28"/>
      <c r="C36" s="28"/>
      <c r="D36" s="27"/>
      <c r="E36" s="27"/>
      <c r="F36" s="27"/>
      <c r="G36" s="27"/>
      <c r="H36" s="27"/>
      <c r="I36" s="27"/>
    </row>
    <row r="37" spans="1:9" s="33" customFormat="1" ht="34.5" customHeight="1" x14ac:dyDescent="0.2">
      <c r="A37" s="35" t="s">
        <v>38</v>
      </c>
      <c r="B37" s="25">
        <f t="shared" ref="B37:E37" si="17">SUM(B39:B45)</f>
        <v>241755.7</v>
      </c>
      <c r="C37" s="25">
        <f t="shared" si="17"/>
        <v>197069.89999999997</v>
      </c>
      <c r="D37" s="25">
        <f t="shared" si="17"/>
        <v>45511.000000000007</v>
      </c>
      <c r="E37" s="25">
        <f t="shared" si="17"/>
        <v>-151558.90000000002</v>
      </c>
      <c r="F37" s="25">
        <f>D37/C37*100</f>
        <v>23.093836247950609</v>
      </c>
      <c r="G37" s="25">
        <f>SUM(G39:G45)</f>
        <v>44607.6</v>
      </c>
      <c r="H37" s="25">
        <f>SUM(H39:H45)</f>
        <v>-903.40000000000077</v>
      </c>
      <c r="I37" s="25">
        <f>G37/D37*100</f>
        <v>98.014985388147906</v>
      </c>
    </row>
    <row r="38" spans="1:9" s="33" customFormat="1" ht="12.75" x14ac:dyDescent="0.2">
      <c r="A38" s="1" t="s">
        <v>0</v>
      </c>
      <c r="B38" s="11"/>
      <c r="C38" s="11"/>
      <c r="D38" s="3"/>
      <c r="E38" s="3"/>
      <c r="F38" s="3"/>
      <c r="G38" s="2"/>
      <c r="H38" s="2"/>
      <c r="I38" s="2"/>
    </row>
    <row r="39" spans="1:9" s="33" customFormat="1" ht="9.75" customHeight="1" x14ac:dyDescent="0.2">
      <c r="A39" s="1"/>
      <c r="B39" s="10"/>
      <c r="C39" s="10"/>
      <c r="D39" s="3"/>
      <c r="E39" s="3"/>
      <c r="F39" s="10"/>
      <c r="G39" s="2"/>
      <c r="H39" s="3"/>
      <c r="I39" s="10"/>
    </row>
    <row r="40" spans="1:9" s="33" customFormat="1" ht="32.25" customHeight="1" x14ac:dyDescent="0.2">
      <c r="A40" s="1" t="s">
        <v>39</v>
      </c>
      <c r="B40" s="10">
        <v>2206.6</v>
      </c>
      <c r="C40" s="10">
        <v>941.4</v>
      </c>
      <c r="D40" s="3">
        <v>1914.7</v>
      </c>
      <c r="E40" s="3">
        <f t="shared" ref="E40:E46" si="18">D40-C40</f>
        <v>973.30000000000007</v>
      </c>
      <c r="F40" s="10">
        <f t="shared" ref="F40:F46" si="19">D40/C40*100</f>
        <v>203.38857021457403</v>
      </c>
      <c r="G40" s="3">
        <v>4537.5</v>
      </c>
      <c r="H40" s="3">
        <f t="shared" ref="H40:H46" si="20">G40-D40</f>
        <v>2622.8</v>
      </c>
      <c r="I40" s="10">
        <f t="shared" ref="I40:I46" si="21">G40/D40*100</f>
        <v>236.98229487648197</v>
      </c>
    </row>
    <row r="41" spans="1:9" s="33" customFormat="1" ht="31.5" customHeight="1" x14ac:dyDescent="0.2">
      <c r="A41" s="32" t="s">
        <v>53</v>
      </c>
      <c r="B41" s="10">
        <v>217119.5</v>
      </c>
      <c r="C41" s="10">
        <v>171807.9</v>
      </c>
      <c r="D41" s="3">
        <v>9581</v>
      </c>
      <c r="E41" s="3">
        <f t="shared" si="18"/>
        <v>-162226.9</v>
      </c>
      <c r="F41" s="10">
        <f t="shared" si="19"/>
        <v>5.5765770956981608</v>
      </c>
      <c r="G41" s="3">
        <v>0</v>
      </c>
      <c r="H41" s="3">
        <f t="shared" si="20"/>
        <v>-9581</v>
      </c>
      <c r="I41" s="10">
        <f t="shared" si="21"/>
        <v>0</v>
      </c>
    </row>
    <row r="42" spans="1:9" s="33" customFormat="1" ht="16.5" customHeight="1" x14ac:dyDescent="0.2">
      <c r="A42" s="32" t="s">
        <v>51</v>
      </c>
      <c r="B42" s="10">
        <v>19205.400000000001</v>
      </c>
      <c r="C42" s="10">
        <v>21837.8</v>
      </c>
      <c r="D42" s="3">
        <v>29665.7</v>
      </c>
      <c r="E42" s="3">
        <f t="shared" si="18"/>
        <v>7827.9000000000015</v>
      </c>
      <c r="F42" s="10">
        <f t="shared" si="19"/>
        <v>135.84564379195706</v>
      </c>
      <c r="G42" s="3">
        <v>34638.5</v>
      </c>
      <c r="H42" s="3">
        <f t="shared" si="20"/>
        <v>4972.7999999999993</v>
      </c>
      <c r="I42" s="10">
        <f t="shared" si="21"/>
        <v>116.76279339439151</v>
      </c>
    </row>
    <row r="43" spans="1:9" s="33" customFormat="1" ht="9.75" customHeight="1" x14ac:dyDescent="0.2">
      <c r="A43" s="1"/>
      <c r="B43" s="10"/>
      <c r="C43" s="10"/>
      <c r="D43" s="3"/>
      <c r="E43" s="3"/>
      <c r="F43" s="10"/>
      <c r="G43" s="3"/>
      <c r="H43" s="3"/>
      <c r="I43" s="10"/>
    </row>
    <row r="44" spans="1:9" s="33" customFormat="1" ht="19.5" customHeight="1" x14ac:dyDescent="0.2">
      <c r="A44" s="1" t="s">
        <v>24</v>
      </c>
      <c r="B44" s="10">
        <v>3224.2</v>
      </c>
      <c r="C44" s="10">
        <v>2203.9</v>
      </c>
      <c r="D44" s="3">
        <v>2886.8</v>
      </c>
      <c r="E44" s="3">
        <f t="shared" si="18"/>
        <v>682.90000000000009</v>
      </c>
      <c r="F44" s="10">
        <f t="shared" si="19"/>
        <v>130.98597940015429</v>
      </c>
      <c r="G44" s="3">
        <v>3283.5</v>
      </c>
      <c r="H44" s="3">
        <f t="shared" si="20"/>
        <v>396.69999999999982</v>
      </c>
      <c r="I44" s="10">
        <f t="shared" si="21"/>
        <v>113.74185949840654</v>
      </c>
    </row>
    <row r="45" spans="1:9" s="33" customFormat="1" ht="30" customHeight="1" x14ac:dyDescent="0.2">
      <c r="A45" s="1" t="s">
        <v>40</v>
      </c>
      <c r="B45" s="27"/>
      <c r="C45" s="27">
        <v>278.89999999999998</v>
      </c>
      <c r="D45" s="27">
        <v>1462.8</v>
      </c>
      <c r="E45" s="3">
        <f t="shared" si="18"/>
        <v>1183.9000000000001</v>
      </c>
      <c r="F45" s="10"/>
      <c r="G45" s="27">
        <v>2148.1</v>
      </c>
      <c r="H45" s="3">
        <f t="shared" si="20"/>
        <v>685.3</v>
      </c>
      <c r="I45" s="10">
        <f t="shared" si="21"/>
        <v>146.84850970741044</v>
      </c>
    </row>
    <row r="46" spans="1:9" s="33" customFormat="1" ht="33" customHeight="1" x14ac:dyDescent="0.2">
      <c r="A46" s="35" t="s">
        <v>42</v>
      </c>
      <c r="B46" s="8">
        <v>1413.2</v>
      </c>
      <c r="C46" s="8">
        <v>1303.4000000000001</v>
      </c>
      <c r="D46" s="7">
        <v>2188.1</v>
      </c>
      <c r="E46" s="7">
        <f t="shared" si="18"/>
        <v>884.69999999999982</v>
      </c>
      <c r="F46" s="25">
        <f t="shared" si="19"/>
        <v>167.87632346171551</v>
      </c>
      <c r="G46" s="7">
        <v>4373</v>
      </c>
      <c r="H46" s="7">
        <f t="shared" si="20"/>
        <v>2184.9</v>
      </c>
      <c r="I46" s="25">
        <f t="shared" si="21"/>
        <v>199.85375439879348</v>
      </c>
    </row>
    <row r="47" spans="1:9" s="33" customFormat="1" ht="7.5" customHeight="1" x14ac:dyDescent="0.2">
      <c r="A47" s="13"/>
      <c r="B47" s="21"/>
      <c r="C47" s="21"/>
      <c r="D47" s="21"/>
      <c r="E47" s="21"/>
      <c r="F47" s="16"/>
      <c r="G47" s="21"/>
      <c r="H47" s="16"/>
      <c r="I47" s="16"/>
    </row>
    <row r="48" spans="1:9" s="33" customFormat="1" ht="32.25" customHeight="1" x14ac:dyDescent="0.2">
      <c r="A48" s="37" t="s">
        <v>83</v>
      </c>
      <c r="B48" s="42"/>
      <c r="C48" s="42"/>
      <c r="D48" s="21">
        <v>2807.2</v>
      </c>
      <c r="E48" s="16">
        <f t="shared" ref="E48" si="22">D48-C48</f>
        <v>2807.2</v>
      </c>
      <c r="F48" s="29" t="e">
        <f t="shared" ref="F48" si="23">D48/C48*100</f>
        <v>#DIV/0!</v>
      </c>
      <c r="G48" s="21"/>
      <c r="H48" s="16">
        <f t="shared" ref="H48" si="24">G48-D48</f>
        <v>-2807.2</v>
      </c>
      <c r="I48" s="29">
        <f t="shared" ref="I48" si="25">G48/D48*100</f>
        <v>0</v>
      </c>
    </row>
    <row r="49" spans="1:9" s="33" customFormat="1" ht="9" customHeight="1" x14ac:dyDescent="0.2">
      <c r="A49" s="41"/>
      <c r="B49" s="42"/>
      <c r="C49" s="42"/>
      <c r="D49" s="42"/>
      <c r="E49" s="17"/>
      <c r="F49" s="43"/>
      <c r="G49" s="42"/>
      <c r="H49" s="17"/>
      <c r="I49" s="43"/>
    </row>
    <row r="50" spans="1:9" s="33" customFormat="1" ht="5.25" customHeight="1" x14ac:dyDescent="0.2">
      <c r="A50" s="36"/>
      <c r="B50" s="27"/>
      <c r="C50" s="27"/>
      <c r="D50" s="27"/>
      <c r="E50" s="27"/>
      <c r="F50" s="27"/>
      <c r="G50" s="27"/>
      <c r="H50" s="27"/>
      <c r="I50" s="27"/>
    </row>
    <row r="51" spans="1:9" s="33" customFormat="1" ht="32.25" customHeight="1" x14ac:dyDescent="0.2">
      <c r="A51" s="35" t="s">
        <v>41</v>
      </c>
      <c r="B51" s="8">
        <v>651.1</v>
      </c>
      <c r="C51" s="8">
        <v>5617.2</v>
      </c>
      <c r="D51" s="8">
        <v>563.70000000000005</v>
      </c>
      <c r="E51" s="7">
        <f>D51-C51</f>
        <v>-5053.5</v>
      </c>
      <c r="F51" s="25">
        <f t="shared" ref="F51" si="26">D51/C51*100</f>
        <v>10.035248878444778</v>
      </c>
      <c r="G51" s="8">
        <v>8564.4</v>
      </c>
      <c r="H51" s="7">
        <f>G51-D51</f>
        <v>8000.7</v>
      </c>
      <c r="I51" s="25">
        <f>G51/D51*100</f>
        <v>1519.3187865886107</v>
      </c>
    </row>
    <row r="52" spans="1:9" s="33" customFormat="1" ht="12.75" x14ac:dyDescent="0.2">
      <c r="A52" s="36"/>
      <c r="B52" s="27"/>
      <c r="C52" s="27"/>
      <c r="D52" s="27"/>
      <c r="E52" s="27"/>
      <c r="F52" s="27"/>
      <c r="G52" s="27"/>
      <c r="H52" s="27"/>
      <c r="I52" s="27"/>
    </row>
    <row r="53" spans="1:9" s="33" customFormat="1" ht="25.5" x14ac:dyDescent="0.2">
      <c r="A53" s="35" t="s">
        <v>43</v>
      </c>
      <c r="B53" s="7">
        <f>SUM(B55:B58)</f>
        <v>4971.7999999999993</v>
      </c>
      <c r="C53" s="7">
        <f t="shared" ref="C53:E53" si="27">SUM(C55:C58)</f>
        <v>3799.2999999999997</v>
      </c>
      <c r="D53" s="7">
        <f t="shared" si="27"/>
        <v>1695</v>
      </c>
      <c r="E53" s="7">
        <f t="shared" si="27"/>
        <v>-2104.3000000000002</v>
      </c>
      <c r="F53" s="25">
        <f>D53/C53*100</f>
        <v>44.613481430789889</v>
      </c>
      <c r="G53" s="7">
        <f t="shared" ref="G53:H53" si="28">SUM(G55:G58)</f>
        <v>1986.7</v>
      </c>
      <c r="H53" s="7">
        <f t="shared" si="28"/>
        <v>291.7</v>
      </c>
      <c r="I53" s="25">
        <f>G53/D53*100</f>
        <v>117.20943952802361</v>
      </c>
    </row>
    <row r="54" spans="1:9" s="33" customFormat="1" ht="12.75" x14ac:dyDescent="0.2">
      <c r="A54" s="6" t="s">
        <v>0</v>
      </c>
      <c r="B54" s="7"/>
      <c r="C54" s="7"/>
      <c r="D54" s="7"/>
      <c r="E54" s="8"/>
      <c r="F54" s="7"/>
      <c r="G54" s="8"/>
      <c r="H54" s="7"/>
      <c r="I54" s="7"/>
    </row>
    <row r="55" spans="1:9" s="33" customFormat="1" ht="18" customHeight="1" x14ac:dyDescent="0.2">
      <c r="A55" s="1" t="s">
        <v>25</v>
      </c>
      <c r="B55" s="3">
        <v>81.2</v>
      </c>
      <c r="C55" s="3">
        <v>275</v>
      </c>
      <c r="D55" s="3">
        <v>330.8</v>
      </c>
      <c r="E55" s="3">
        <f t="shared" ref="E55:E58" si="29">D55-C55</f>
        <v>55.800000000000011</v>
      </c>
      <c r="F55" s="10">
        <f t="shared" ref="F55:F58" si="30">D55/C55*100</f>
        <v>120.2909090909091</v>
      </c>
      <c r="G55" s="3">
        <v>590</v>
      </c>
      <c r="H55" s="3">
        <f t="shared" ref="H55:H62" si="31">G55-D55</f>
        <v>259.2</v>
      </c>
      <c r="I55" s="10">
        <f t="shared" ref="I55:I58" si="32">G55/D55*100</f>
        <v>178.35550181378477</v>
      </c>
    </row>
    <row r="56" spans="1:9" s="33" customFormat="1" ht="16.5" customHeight="1" x14ac:dyDescent="0.2">
      <c r="A56" s="1" t="s">
        <v>44</v>
      </c>
      <c r="B56" s="3">
        <v>62.9</v>
      </c>
      <c r="C56" s="3">
        <v>506.8</v>
      </c>
      <c r="D56" s="3">
        <v>614.20000000000005</v>
      </c>
      <c r="E56" s="3">
        <f t="shared" si="29"/>
        <v>107.40000000000003</v>
      </c>
      <c r="F56" s="10">
        <f t="shared" si="30"/>
        <v>121.1917916337806</v>
      </c>
      <c r="G56" s="3">
        <v>616.70000000000005</v>
      </c>
      <c r="H56" s="3">
        <f t="shared" si="31"/>
        <v>2.5</v>
      </c>
      <c r="I56" s="10">
        <f t="shared" si="32"/>
        <v>100.40703353956366</v>
      </c>
    </row>
    <row r="57" spans="1:9" s="33" customFormat="1" ht="16.5" customHeight="1" x14ac:dyDescent="0.2">
      <c r="A57" s="1" t="s">
        <v>45</v>
      </c>
      <c r="B57" s="3">
        <v>1510</v>
      </c>
      <c r="C57" s="3">
        <v>1607.6</v>
      </c>
      <c r="D57" s="3"/>
      <c r="E57" s="3">
        <f t="shared" si="29"/>
        <v>-1607.6</v>
      </c>
      <c r="F57" s="10">
        <f t="shared" si="30"/>
        <v>0</v>
      </c>
      <c r="G57" s="3">
        <v>0</v>
      </c>
      <c r="H57" s="3">
        <f t="shared" si="31"/>
        <v>0</v>
      </c>
      <c r="I57" s="10" t="e">
        <f t="shared" si="32"/>
        <v>#DIV/0!</v>
      </c>
    </row>
    <row r="58" spans="1:9" s="33" customFormat="1" ht="18.75" customHeight="1" x14ac:dyDescent="0.2">
      <c r="A58" s="1" t="s">
        <v>46</v>
      </c>
      <c r="B58" s="3">
        <v>3317.7</v>
      </c>
      <c r="C58" s="3">
        <v>1409.9</v>
      </c>
      <c r="D58" s="3">
        <v>750</v>
      </c>
      <c r="E58" s="3">
        <f t="shared" si="29"/>
        <v>-659.90000000000009</v>
      </c>
      <c r="F58" s="10">
        <f t="shared" si="30"/>
        <v>53.195262075324493</v>
      </c>
      <c r="G58" s="3">
        <v>780</v>
      </c>
      <c r="H58" s="3">
        <f t="shared" si="31"/>
        <v>30</v>
      </c>
      <c r="I58" s="10">
        <f t="shared" si="32"/>
        <v>104</v>
      </c>
    </row>
    <row r="59" spans="1:9" s="33" customFormat="1" ht="12.75" x14ac:dyDescent="0.2">
      <c r="A59" s="36"/>
      <c r="B59" s="27"/>
      <c r="C59" s="27"/>
      <c r="D59" s="27"/>
      <c r="E59" s="27"/>
      <c r="F59" s="27"/>
      <c r="G59" s="27"/>
      <c r="H59" s="27"/>
      <c r="I59" s="27"/>
    </row>
    <row r="60" spans="1:9" s="33" customFormat="1" ht="33" customHeight="1" x14ac:dyDescent="0.2">
      <c r="A60" s="35" t="s">
        <v>1</v>
      </c>
      <c r="B60" s="7">
        <v>706.5</v>
      </c>
      <c r="C60" s="7">
        <v>634.1</v>
      </c>
      <c r="D60" s="7">
        <v>750</v>
      </c>
      <c r="E60" s="7">
        <f>D60-C60</f>
        <v>115.89999999999998</v>
      </c>
      <c r="F60" s="25">
        <f t="shared" ref="F60" si="33">D60/C60*100</f>
        <v>118.27787415234189</v>
      </c>
      <c r="G60" s="7">
        <v>861</v>
      </c>
      <c r="H60" s="7">
        <f t="shared" si="31"/>
        <v>111</v>
      </c>
      <c r="I60" s="25">
        <f>G60/D60*100</f>
        <v>114.8</v>
      </c>
    </row>
    <row r="61" spans="1:9" s="33" customFormat="1" ht="12.75" x14ac:dyDescent="0.2">
      <c r="A61" s="36"/>
      <c r="B61" s="27"/>
      <c r="C61" s="27"/>
      <c r="D61" s="27"/>
      <c r="E61" s="27"/>
      <c r="F61" s="27"/>
      <c r="G61" s="27"/>
      <c r="H61" s="27"/>
      <c r="I61" s="27"/>
    </row>
    <row r="62" spans="1:9" s="33" customFormat="1" ht="25.5" x14ac:dyDescent="0.2">
      <c r="A62" s="35" t="s">
        <v>12</v>
      </c>
      <c r="B62" s="22">
        <v>1860.5</v>
      </c>
      <c r="C62" s="22">
        <v>0</v>
      </c>
      <c r="D62" s="22">
        <v>0</v>
      </c>
      <c r="E62" s="7">
        <f>D62-C62</f>
        <v>0</v>
      </c>
      <c r="F62" s="25" t="e">
        <f t="shared" ref="F62" si="34">D62/C62*100</f>
        <v>#DIV/0!</v>
      </c>
      <c r="G62" s="22">
        <v>0</v>
      </c>
      <c r="H62" s="7">
        <f t="shared" si="31"/>
        <v>0</v>
      </c>
      <c r="I62" s="25"/>
    </row>
    <row r="63" spans="1:9" s="33" customFormat="1" ht="8.25" customHeight="1" x14ac:dyDescent="0.2">
      <c r="A63" s="37"/>
      <c r="B63" s="23"/>
      <c r="C63" s="23"/>
      <c r="D63" s="23"/>
      <c r="E63" s="19"/>
      <c r="F63" s="23"/>
      <c r="G63" s="23"/>
      <c r="H63" s="23"/>
      <c r="I63" s="23"/>
    </row>
    <row r="64" spans="1:9" s="33" customFormat="1" ht="6" customHeight="1" x14ac:dyDescent="0.2">
      <c r="A64" s="37"/>
      <c r="B64" s="23"/>
      <c r="C64" s="23"/>
      <c r="D64" s="23"/>
      <c r="E64" s="17"/>
      <c r="F64" s="29"/>
      <c r="G64" s="23"/>
      <c r="H64" s="16"/>
      <c r="I64" s="29"/>
    </row>
    <row r="65" spans="1:9" s="33" customFormat="1" ht="5.25" customHeight="1" x14ac:dyDescent="0.2">
      <c r="A65" s="36"/>
      <c r="B65" s="27"/>
      <c r="C65" s="27"/>
      <c r="D65" s="27"/>
      <c r="E65" s="27"/>
      <c r="F65" s="27"/>
      <c r="G65" s="27"/>
      <c r="H65" s="27"/>
      <c r="I65" s="27"/>
    </row>
    <row r="66" spans="1:9" s="33" customFormat="1" ht="25.5" x14ac:dyDescent="0.2">
      <c r="A66" s="35" t="s">
        <v>2</v>
      </c>
      <c r="B66" s="7">
        <f>SUM(B68:B71)</f>
        <v>48893.8</v>
      </c>
      <c r="C66" s="7">
        <f t="shared" ref="C66:E66" si="35">SUM(C68:C71)</f>
        <v>50582.100000000006</v>
      </c>
      <c r="D66" s="7">
        <f t="shared" si="35"/>
        <v>67639.100000000006</v>
      </c>
      <c r="E66" s="7">
        <f t="shared" si="35"/>
        <v>17057</v>
      </c>
      <c r="F66" s="25">
        <f>D66/C66*100</f>
        <v>133.72141528327214</v>
      </c>
      <c r="G66" s="7">
        <f t="shared" ref="G66:H66" si="36">SUM(G68:G71)</f>
        <v>64530.6</v>
      </c>
      <c r="H66" s="7">
        <f t="shared" si="36"/>
        <v>-3108.5000000000018</v>
      </c>
      <c r="I66" s="25">
        <f>G66/D66*100</f>
        <v>95.404285391142096</v>
      </c>
    </row>
    <row r="67" spans="1:9" s="33" customFormat="1" ht="12.75" x14ac:dyDescent="0.2">
      <c r="A67" s="6" t="s">
        <v>0</v>
      </c>
      <c r="B67" s="8"/>
      <c r="C67" s="8"/>
      <c r="D67" s="8"/>
      <c r="E67" s="8"/>
      <c r="F67" s="7"/>
      <c r="G67" s="8"/>
      <c r="H67" s="7"/>
      <c r="I67" s="7"/>
    </row>
    <row r="68" spans="1:9" s="33" customFormat="1" ht="29.25" customHeight="1" x14ac:dyDescent="0.2">
      <c r="A68" s="1" t="s">
        <v>26</v>
      </c>
      <c r="B68" s="3">
        <v>6424.1</v>
      </c>
      <c r="C68" s="3">
        <v>6996.8</v>
      </c>
      <c r="D68" s="3">
        <v>7871.9</v>
      </c>
      <c r="E68" s="3">
        <f t="shared" ref="E68:E71" si="37">D68-C68</f>
        <v>875.09999999999945</v>
      </c>
      <c r="F68" s="10">
        <f t="shared" ref="F68:F71" si="38">D68/C68*100</f>
        <v>112.50714612394236</v>
      </c>
      <c r="G68" s="3">
        <v>10460.5</v>
      </c>
      <c r="H68" s="3">
        <f t="shared" ref="H68:H71" si="39">G68-D68</f>
        <v>2588.6000000000004</v>
      </c>
      <c r="I68" s="10">
        <f t="shared" ref="I68:I71" si="40">G68/D68*100</f>
        <v>132.88405594583267</v>
      </c>
    </row>
    <row r="69" spans="1:9" s="33" customFormat="1" ht="33" customHeight="1" x14ac:dyDescent="0.2">
      <c r="A69" s="1" t="s">
        <v>27</v>
      </c>
      <c r="B69" s="3">
        <v>29626.5</v>
      </c>
      <c r="C69" s="3">
        <v>30904.1</v>
      </c>
      <c r="D69" s="3">
        <v>44671.9</v>
      </c>
      <c r="E69" s="3">
        <f t="shared" si="37"/>
        <v>13767.800000000003</v>
      </c>
      <c r="F69" s="10">
        <f t="shared" si="38"/>
        <v>144.55007587989945</v>
      </c>
      <c r="G69" s="3">
        <v>34660.699999999997</v>
      </c>
      <c r="H69" s="3">
        <f t="shared" si="39"/>
        <v>-10011.200000000004</v>
      </c>
      <c r="I69" s="10">
        <f t="shared" si="40"/>
        <v>77.589491380487502</v>
      </c>
    </row>
    <row r="70" spans="1:9" s="33" customFormat="1" ht="12.75" x14ac:dyDescent="0.2">
      <c r="A70" s="1" t="s">
        <v>28</v>
      </c>
      <c r="B70" s="3">
        <v>44.5</v>
      </c>
      <c r="C70" s="3"/>
      <c r="D70" s="3"/>
      <c r="E70" s="3">
        <f t="shared" si="37"/>
        <v>0</v>
      </c>
      <c r="F70" s="10" t="e">
        <f t="shared" si="38"/>
        <v>#DIV/0!</v>
      </c>
      <c r="G70" s="3"/>
      <c r="H70" s="3">
        <f t="shared" si="39"/>
        <v>0</v>
      </c>
      <c r="I70" s="10"/>
    </row>
    <row r="71" spans="1:9" s="33" customFormat="1" ht="30" customHeight="1" x14ac:dyDescent="0.2">
      <c r="A71" s="1" t="s">
        <v>29</v>
      </c>
      <c r="B71" s="3">
        <v>12798.7</v>
      </c>
      <c r="C71" s="3">
        <v>12681.2</v>
      </c>
      <c r="D71" s="3">
        <v>15095.3</v>
      </c>
      <c r="E71" s="3">
        <f t="shared" si="37"/>
        <v>2414.0999999999985</v>
      </c>
      <c r="F71" s="10">
        <f t="shared" si="38"/>
        <v>119.03684193924863</v>
      </c>
      <c r="G71" s="3">
        <v>19409.400000000001</v>
      </c>
      <c r="H71" s="3">
        <f t="shared" si="39"/>
        <v>4314.1000000000022</v>
      </c>
      <c r="I71" s="10">
        <f t="shared" si="40"/>
        <v>128.57909415513438</v>
      </c>
    </row>
    <row r="72" spans="1:9" s="33" customFormat="1" ht="12.75" x14ac:dyDescent="0.2">
      <c r="A72" s="38"/>
      <c r="B72" s="31"/>
      <c r="C72" s="31"/>
      <c r="D72" s="31"/>
      <c r="E72" s="31"/>
      <c r="F72" s="31"/>
      <c r="G72" s="31"/>
      <c r="H72" s="31"/>
      <c r="I72" s="31"/>
    </row>
    <row r="73" spans="1:9" s="33" customFormat="1" ht="12.75" x14ac:dyDescent="0.2">
      <c r="A73" s="39" t="s">
        <v>8</v>
      </c>
      <c r="B73" s="24">
        <f>B7+B16+B26+B37+B46+B51+B53+B60+B62+B64+B66</f>
        <v>780279.20000000007</v>
      </c>
      <c r="C73" s="24">
        <f t="shared" ref="C73" si="41">C7+C16+C26+C37+C46+C51+C53+C60+C62+C64+C66</f>
        <v>652382.19999999984</v>
      </c>
      <c r="D73" s="24">
        <f>D7+D16+D26+D37+D46+D51+D53+D60+D62+D64+D66+D48</f>
        <v>692868.29999999981</v>
      </c>
      <c r="E73" s="24">
        <f>E7+E16+E26+E37+E46+E51+E53+E60+E62+E64+E66+E48</f>
        <v>38542.29999999993</v>
      </c>
      <c r="F73" s="30">
        <f>D73/C73*100</f>
        <v>106.20588667195396</v>
      </c>
      <c r="G73" s="24">
        <f>G7+G16+G26+G37+G46+G51+G53+G60+G62+G64+G66+G48</f>
        <v>771363.6</v>
      </c>
      <c r="H73" s="24">
        <f>H7+H16+H26+H37+H46+H51+H53+H60+H62+H64+H66+H48</f>
        <v>78495.3</v>
      </c>
      <c r="I73" s="30">
        <f>G73/D73*100</f>
        <v>111.32903612418121</v>
      </c>
    </row>
    <row r="74" spans="1:9" s="33" customFormat="1" ht="12.75" x14ac:dyDescent="0.2">
      <c r="A74" s="9" t="s">
        <v>9</v>
      </c>
      <c r="B74" s="4">
        <v>801611.3</v>
      </c>
      <c r="C74" s="4">
        <v>676063.5</v>
      </c>
      <c r="D74" s="4">
        <v>728858</v>
      </c>
      <c r="E74" s="3">
        <f t="shared" ref="E74" si="42">D74-C74</f>
        <v>52794.5</v>
      </c>
      <c r="F74" s="10">
        <f t="shared" ref="F74" si="43">D74/C74*100</f>
        <v>107.80910373064067</v>
      </c>
      <c r="G74" s="4">
        <v>794403.1</v>
      </c>
      <c r="H74" s="3">
        <f t="shared" ref="H74" si="44">G74-D74</f>
        <v>65545.099999999977</v>
      </c>
      <c r="I74" s="10">
        <f t="shared" ref="I74" si="45">G74/D74*100</f>
        <v>108.99284908720217</v>
      </c>
    </row>
    <row r="75" spans="1:9" s="33" customFormat="1" ht="12.75" x14ac:dyDescent="0.2">
      <c r="A75" s="9" t="s">
        <v>10</v>
      </c>
      <c r="B75" s="5">
        <f>B73/B74*100</f>
        <v>97.33884739399258</v>
      </c>
      <c r="C75" s="5">
        <f>C73/C74*100</f>
        <v>96.49717814968561</v>
      </c>
      <c r="D75" s="5">
        <f>D73/D74*100</f>
        <v>95.062179464312635</v>
      </c>
      <c r="E75" s="5" t="s">
        <v>11</v>
      </c>
      <c r="F75" s="5" t="s">
        <v>11</v>
      </c>
      <c r="G75" s="5">
        <f>G73/G74*100</f>
        <v>97.099772143386659</v>
      </c>
      <c r="H75" s="5" t="s">
        <v>11</v>
      </c>
      <c r="I75" s="5" t="s">
        <v>11</v>
      </c>
    </row>
    <row r="76" spans="1:9" s="33" customFormat="1" ht="12.75" x14ac:dyDescent="0.2"/>
    <row r="78" spans="1:9" ht="51.75" customHeight="1" x14ac:dyDescent="0.25">
      <c r="A78" s="18"/>
      <c r="G78" s="59" t="s">
        <v>63</v>
      </c>
      <c r="H78" s="59"/>
      <c r="I78" s="59"/>
    </row>
    <row r="79" spans="1:9" x14ac:dyDescent="0.25">
      <c r="I79" s="12"/>
    </row>
    <row r="80" spans="1:9" s="33" customFormat="1" ht="12.75" x14ac:dyDescent="0.2">
      <c r="A80" s="60" t="s">
        <v>64</v>
      </c>
      <c r="B80" s="60"/>
      <c r="C80" s="60"/>
      <c r="D80" s="60"/>
      <c r="E80" s="60"/>
      <c r="F80" s="60"/>
      <c r="G80" s="60"/>
      <c r="H80" s="60"/>
      <c r="I80" s="60"/>
    </row>
    <row r="81" spans="1:9" s="33" customFormat="1" ht="12.75" x14ac:dyDescent="0.2">
      <c r="I81" s="33" t="s">
        <v>7</v>
      </c>
    </row>
    <row r="82" spans="1:9" s="33" customFormat="1" ht="54" customHeight="1" x14ac:dyDescent="0.2">
      <c r="A82" s="61" t="s">
        <v>6</v>
      </c>
      <c r="B82" s="63" t="s">
        <v>61</v>
      </c>
      <c r="C82" s="63" t="s">
        <v>62</v>
      </c>
      <c r="D82" s="63" t="s">
        <v>65</v>
      </c>
      <c r="E82" s="65" t="s">
        <v>56</v>
      </c>
      <c r="F82" s="65"/>
      <c r="G82" s="63" t="s">
        <v>66</v>
      </c>
      <c r="H82" s="65" t="s">
        <v>67</v>
      </c>
      <c r="I82" s="65"/>
    </row>
    <row r="83" spans="1:9" s="33" customFormat="1" ht="33" customHeight="1" x14ac:dyDescent="0.2">
      <c r="A83" s="62"/>
      <c r="B83" s="64"/>
      <c r="C83" s="64"/>
      <c r="D83" s="66"/>
      <c r="E83" s="2" t="s">
        <v>5</v>
      </c>
      <c r="F83" s="2" t="s">
        <v>4</v>
      </c>
      <c r="G83" s="64"/>
      <c r="H83" s="2" t="s">
        <v>5</v>
      </c>
      <c r="I83" s="2" t="s">
        <v>4</v>
      </c>
    </row>
    <row r="84" spans="1:9" s="33" customFormat="1" ht="12.75" x14ac:dyDescent="0.2">
      <c r="A84" s="34" t="s">
        <v>47</v>
      </c>
      <c r="B84" s="25">
        <f t="shared" ref="B84" si="46">SUM(B86:B92)</f>
        <v>387547.1</v>
      </c>
      <c r="C84" s="25">
        <f t="shared" ref="C84:D84" si="47">SUM(C86:C92)</f>
        <v>450925.7</v>
      </c>
      <c r="D84" s="25">
        <f t="shared" si="47"/>
        <v>415914.2</v>
      </c>
      <c r="E84" s="25">
        <f>SUM(E86:E92)</f>
        <v>-35011.5</v>
      </c>
      <c r="F84" s="25">
        <f>D84/C84*100</f>
        <v>92.235638820320062</v>
      </c>
      <c r="G84" s="25">
        <f>SUM(G86:G92)</f>
        <v>405382.1</v>
      </c>
      <c r="H84" s="25">
        <f>SUM(H86:H92)</f>
        <v>-10532.099999999995</v>
      </c>
      <c r="I84" s="25">
        <f>G84/D84*100</f>
        <v>97.467722910157903</v>
      </c>
    </row>
    <row r="85" spans="1:9" s="33" customFormat="1" ht="12.75" x14ac:dyDescent="0.2">
      <c r="A85" s="1" t="s">
        <v>0</v>
      </c>
      <c r="B85" s="2"/>
      <c r="C85" s="11"/>
      <c r="D85" s="2"/>
      <c r="E85" s="2"/>
      <c r="F85" s="2"/>
      <c r="G85" s="2"/>
      <c r="H85" s="2"/>
      <c r="I85" s="2"/>
    </row>
    <row r="86" spans="1:9" s="33" customFormat="1" ht="12.75" x14ac:dyDescent="0.2">
      <c r="A86" s="1" t="s">
        <v>13</v>
      </c>
      <c r="B86" s="3">
        <v>110326.9</v>
      </c>
      <c r="C86" s="3">
        <v>116202.2</v>
      </c>
      <c r="D86" s="3">
        <v>114739.9</v>
      </c>
      <c r="E86" s="3">
        <f>D86-C86</f>
        <v>-1462.3000000000029</v>
      </c>
      <c r="F86" s="10">
        <f t="shared" ref="F86:F92" si="48">D86/C86*100</f>
        <v>98.741590090376945</v>
      </c>
      <c r="G86" s="3">
        <v>114658.5</v>
      </c>
      <c r="H86" s="3">
        <f>G86-D86</f>
        <v>-81.399999999994179</v>
      </c>
      <c r="I86" s="10">
        <f t="shared" ref="I86:I93" si="49">G86/D86*100</f>
        <v>99.929056936601839</v>
      </c>
    </row>
    <row r="87" spans="1:9" s="33" customFormat="1" ht="12.75" x14ac:dyDescent="0.2">
      <c r="A87" s="1" t="s">
        <v>14</v>
      </c>
      <c r="B87" s="3">
        <v>231430.39999999999</v>
      </c>
      <c r="C87" s="3">
        <v>243251.5</v>
      </c>
      <c r="D87" s="3">
        <v>238318.5</v>
      </c>
      <c r="E87" s="3">
        <f t="shared" ref="E87:E92" si="50">D87-C87</f>
        <v>-4933</v>
      </c>
      <c r="F87" s="10">
        <f t="shared" si="48"/>
        <v>97.972057726262733</v>
      </c>
      <c r="G87" s="3">
        <v>238318.5</v>
      </c>
      <c r="H87" s="3">
        <f t="shared" ref="H87:H92" si="51">G87-D87</f>
        <v>0</v>
      </c>
      <c r="I87" s="10">
        <f t="shared" si="49"/>
        <v>100</v>
      </c>
    </row>
    <row r="88" spans="1:9" s="33" customFormat="1" ht="12.75" x14ac:dyDescent="0.2">
      <c r="A88" s="1" t="s">
        <v>15</v>
      </c>
      <c r="B88" s="3">
        <v>11795.8</v>
      </c>
      <c r="C88" s="3">
        <v>13096.6</v>
      </c>
      <c r="D88" s="3">
        <v>13096.6</v>
      </c>
      <c r="E88" s="3">
        <f t="shared" si="50"/>
        <v>0</v>
      </c>
      <c r="F88" s="10">
        <f t="shared" si="48"/>
        <v>100</v>
      </c>
      <c r="G88" s="3">
        <v>13096.6</v>
      </c>
      <c r="H88" s="3">
        <f t="shared" si="51"/>
        <v>0</v>
      </c>
      <c r="I88" s="10">
        <f t="shared" si="49"/>
        <v>100</v>
      </c>
    </row>
    <row r="89" spans="1:9" s="33" customFormat="1" ht="12.75" x14ac:dyDescent="0.2">
      <c r="A89" s="1" t="s">
        <v>16</v>
      </c>
      <c r="B89" s="3">
        <v>526</v>
      </c>
      <c r="C89" s="3">
        <v>750</v>
      </c>
      <c r="D89" s="3">
        <v>750</v>
      </c>
      <c r="E89" s="3">
        <f t="shared" si="50"/>
        <v>0</v>
      </c>
      <c r="F89" s="10">
        <f t="shared" si="48"/>
        <v>100</v>
      </c>
      <c r="G89" s="3">
        <v>750</v>
      </c>
      <c r="H89" s="3">
        <f t="shared" si="51"/>
        <v>0</v>
      </c>
      <c r="I89" s="10">
        <f t="shared" si="49"/>
        <v>100</v>
      </c>
    </row>
    <row r="90" spans="1:9" s="33" customFormat="1" ht="27.75" customHeight="1" x14ac:dyDescent="0.2">
      <c r="A90" s="1" t="s">
        <v>68</v>
      </c>
      <c r="B90" s="3">
        <v>11262.9</v>
      </c>
      <c r="C90" s="3">
        <v>53169.2</v>
      </c>
      <c r="D90" s="3">
        <v>24553</v>
      </c>
      <c r="E90" s="3">
        <f t="shared" si="50"/>
        <v>-28616.199999999997</v>
      </c>
      <c r="F90" s="10">
        <f t="shared" si="48"/>
        <v>46.178990844323408</v>
      </c>
      <c r="G90" s="3">
        <v>14102.3</v>
      </c>
      <c r="H90" s="3">
        <f t="shared" si="51"/>
        <v>-10450.700000000001</v>
      </c>
      <c r="I90" s="10">
        <f t="shared" si="49"/>
        <v>57.436158514234513</v>
      </c>
    </row>
    <row r="91" spans="1:9" s="33" customFormat="1" ht="16.5" customHeight="1" x14ac:dyDescent="0.2">
      <c r="A91" s="1" t="s">
        <v>17</v>
      </c>
      <c r="B91" s="3">
        <v>21127.8</v>
      </c>
      <c r="C91" s="3">
        <v>23106.2</v>
      </c>
      <c r="D91" s="3">
        <v>23106.2</v>
      </c>
      <c r="E91" s="3">
        <f t="shared" si="50"/>
        <v>0</v>
      </c>
      <c r="F91" s="10">
        <f t="shared" si="48"/>
        <v>100</v>
      </c>
      <c r="G91" s="3">
        <v>23106.2</v>
      </c>
      <c r="H91" s="3">
        <f t="shared" si="51"/>
        <v>0</v>
      </c>
      <c r="I91" s="10">
        <f t="shared" si="49"/>
        <v>100</v>
      </c>
    </row>
    <row r="92" spans="1:9" s="33" customFormat="1" ht="17.25" customHeight="1" x14ac:dyDescent="0.2">
      <c r="A92" s="20" t="s">
        <v>50</v>
      </c>
      <c r="B92" s="27">
        <v>1077.3</v>
      </c>
      <c r="C92" s="27">
        <v>1350</v>
      </c>
      <c r="D92" s="27">
        <v>1350</v>
      </c>
      <c r="E92" s="27">
        <f t="shared" si="50"/>
        <v>0</v>
      </c>
      <c r="F92" s="10">
        <f t="shared" si="48"/>
        <v>100</v>
      </c>
      <c r="G92" s="27">
        <v>1350</v>
      </c>
      <c r="H92" s="3">
        <f t="shared" si="51"/>
        <v>0</v>
      </c>
      <c r="I92" s="10">
        <f t="shared" si="49"/>
        <v>100</v>
      </c>
    </row>
    <row r="93" spans="1:9" s="33" customFormat="1" ht="25.5" x14ac:dyDescent="0.2">
      <c r="A93" s="34" t="s">
        <v>49</v>
      </c>
      <c r="B93" s="25">
        <f>SUM(B95:B100)</f>
        <v>184167.10000000003</v>
      </c>
      <c r="C93" s="25">
        <f>SUM(C95:C100)</f>
        <v>195514.60000000003</v>
      </c>
      <c r="D93" s="25">
        <f>SUM(D95:D100)</f>
        <v>223609.2</v>
      </c>
      <c r="E93" s="25">
        <f>SUM(E95:E100)</f>
        <v>28094.599999999991</v>
      </c>
      <c r="F93" s="25">
        <f>D93/C93*100</f>
        <v>114.36956626257067</v>
      </c>
      <c r="G93" s="25">
        <f>SUM(G95:G100)</f>
        <v>195950.19999999998</v>
      </c>
      <c r="H93" s="25">
        <f>SUM(H95:H100)</f>
        <v>-27659</v>
      </c>
      <c r="I93" s="25">
        <f t="shared" si="49"/>
        <v>87.630652048305691</v>
      </c>
    </row>
    <row r="94" spans="1:9" s="33" customFormat="1" ht="12.75" x14ac:dyDescent="0.2">
      <c r="A94" s="1" t="s">
        <v>0</v>
      </c>
      <c r="B94" s="2"/>
      <c r="C94" s="11"/>
      <c r="D94" s="2"/>
      <c r="E94" s="2"/>
      <c r="F94" s="2"/>
      <c r="G94" s="2"/>
      <c r="H94" s="2"/>
      <c r="I94" s="2"/>
    </row>
    <row r="95" spans="1:9" s="33" customFormat="1" ht="17.25" customHeight="1" x14ac:dyDescent="0.2">
      <c r="A95" s="14" t="s">
        <v>35</v>
      </c>
      <c r="B95" s="3">
        <v>58140.4</v>
      </c>
      <c r="C95" s="3">
        <v>81879.899999999994</v>
      </c>
      <c r="D95" s="3">
        <v>108329.9</v>
      </c>
      <c r="E95" s="3">
        <f t="shared" ref="E95:E100" si="52">D95-C95</f>
        <v>26450</v>
      </c>
      <c r="F95" s="10">
        <f t="shared" ref="F95:F100" si="53">D95/C95*100</f>
        <v>132.30341023865441</v>
      </c>
      <c r="G95" s="3">
        <v>58329.9</v>
      </c>
      <c r="H95" s="3">
        <f t="shared" ref="H95:H100" si="54">G95-D95</f>
        <v>-49999.999999999993</v>
      </c>
      <c r="I95" s="10">
        <f t="shared" ref="I95:I100" si="55">G95/D95*100</f>
        <v>53.844691077901864</v>
      </c>
    </row>
    <row r="96" spans="1:9" s="33" customFormat="1" ht="27" customHeight="1" x14ac:dyDescent="0.2">
      <c r="A96" s="1" t="s">
        <v>69</v>
      </c>
      <c r="B96" s="3">
        <v>119002.3</v>
      </c>
      <c r="C96" s="3">
        <v>88467.1</v>
      </c>
      <c r="D96" s="3">
        <v>18535.900000000001</v>
      </c>
      <c r="E96" s="3">
        <f t="shared" si="52"/>
        <v>-69931.200000000012</v>
      </c>
      <c r="F96" s="10">
        <f t="shared" si="53"/>
        <v>20.95230882441043</v>
      </c>
      <c r="G96" s="3">
        <v>18360.900000000001</v>
      </c>
      <c r="H96" s="3">
        <f t="shared" si="54"/>
        <v>-175</v>
      </c>
      <c r="I96" s="10">
        <f t="shared" si="55"/>
        <v>99.055886145264054</v>
      </c>
    </row>
    <row r="97" spans="1:9" s="33" customFormat="1" ht="30" customHeight="1" x14ac:dyDescent="0.2">
      <c r="A97" s="1" t="s">
        <v>70</v>
      </c>
      <c r="B97" s="3">
        <v>1653.2</v>
      </c>
      <c r="C97" s="3">
        <v>1681.6</v>
      </c>
      <c r="D97" s="3">
        <v>1681.6</v>
      </c>
      <c r="E97" s="3">
        <f t="shared" si="52"/>
        <v>0</v>
      </c>
      <c r="F97" s="10">
        <f t="shared" si="53"/>
        <v>100</v>
      </c>
      <c r="G97" s="3">
        <v>1681.6</v>
      </c>
      <c r="H97" s="3">
        <f t="shared" si="54"/>
        <v>0</v>
      </c>
      <c r="I97" s="10">
        <f t="shared" si="55"/>
        <v>100</v>
      </c>
    </row>
    <row r="98" spans="1:9" s="33" customFormat="1" ht="27" customHeight="1" x14ac:dyDescent="0.2">
      <c r="A98" s="14" t="s">
        <v>31</v>
      </c>
      <c r="B98" s="3">
        <v>944.7</v>
      </c>
      <c r="C98" s="3">
        <v>852.1</v>
      </c>
      <c r="D98" s="3">
        <v>853.4</v>
      </c>
      <c r="E98" s="3">
        <f t="shared" si="52"/>
        <v>1.2999999999999545</v>
      </c>
      <c r="F98" s="10">
        <f t="shared" si="53"/>
        <v>100.15256425302195</v>
      </c>
      <c r="G98" s="3">
        <v>0</v>
      </c>
      <c r="H98" s="3">
        <f t="shared" si="54"/>
        <v>-853.4</v>
      </c>
      <c r="I98" s="10">
        <f t="shared" si="55"/>
        <v>0</v>
      </c>
    </row>
    <row r="99" spans="1:9" s="33" customFormat="1" ht="36.75" customHeight="1" x14ac:dyDescent="0.2">
      <c r="A99" s="14" t="s">
        <v>71</v>
      </c>
      <c r="B99" s="17">
        <v>1943.8</v>
      </c>
      <c r="C99" s="17">
        <v>11605.2</v>
      </c>
      <c r="D99" s="17">
        <v>83179.7</v>
      </c>
      <c r="E99" s="17">
        <f t="shared" si="52"/>
        <v>71574.5</v>
      </c>
      <c r="F99" s="44">
        <f t="shared" si="53"/>
        <v>716.74507979181737</v>
      </c>
      <c r="G99" s="17">
        <v>106322.4</v>
      </c>
      <c r="H99" s="19">
        <f t="shared" si="54"/>
        <v>23142.699999999997</v>
      </c>
      <c r="I99" s="44">
        <f t="shared" si="55"/>
        <v>127.82253362298735</v>
      </c>
    </row>
    <row r="100" spans="1:9" s="33" customFormat="1" ht="25.5" x14ac:dyDescent="0.2">
      <c r="A100" s="47" t="s">
        <v>36</v>
      </c>
      <c r="B100" s="31">
        <v>2482.6999999999998</v>
      </c>
      <c r="C100" s="31">
        <v>11028.7</v>
      </c>
      <c r="D100" s="31">
        <v>11028.7</v>
      </c>
      <c r="E100" s="31">
        <f t="shared" si="52"/>
        <v>0</v>
      </c>
      <c r="F100" s="44">
        <f t="shared" si="53"/>
        <v>100</v>
      </c>
      <c r="G100" s="31">
        <v>11255.4</v>
      </c>
      <c r="H100" s="19">
        <f t="shared" si="54"/>
        <v>226.69999999999891</v>
      </c>
      <c r="I100" s="44">
        <f t="shared" si="55"/>
        <v>102.05554598456752</v>
      </c>
    </row>
    <row r="101" spans="1:9" s="33" customFormat="1" ht="12.75" x14ac:dyDescent="0.2">
      <c r="A101" s="36"/>
      <c r="B101" s="27"/>
      <c r="C101" s="28"/>
      <c r="D101" s="27"/>
      <c r="E101" s="27"/>
      <c r="F101" s="27"/>
      <c r="G101" s="27"/>
      <c r="H101" s="27"/>
      <c r="I101" s="27"/>
    </row>
    <row r="102" spans="1:9" s="33" customFormat="1" ht="32.25" customHeight="1" x14ac:dyDescent="0.2">
      <c r="A102" s="35" t="s">
        <v>38</v>
      </c>
      <c r="B102" s="25">
        <f>SUM(B104:B108)</f>
        <v>45511.000000000007</v>
      </c>
      <c r="C102" s="25">
        <f>SUM(C104:C108)</f>
        <v>44607.6</v>
      </c>
      <c r="D102" s="25">
        <f>SUM(D104:D108)</f>
        <v>38048.300000000003</v>
      </c>
      <c r="E102" s="25">
        <f>SUM(E104:E108)</f>
        <v>-6559.2999999999993</v>
      </c>
      <c r="F102" s="25">
        <f>D102/C102*100</f>
        <v>85.29555501753066</v>
      </c>
      <c r="G102" s="25">
        <f>SUM(G104:G108)</f>
        <v>39251.300000000003</v>
      </c>
      <c r="H102" s="25">
        <f>SUM(H104:H108)</f>
        <v>1203</v>
      </c>
      <c r="I102" s="25">
        <f>G102/D102*100</f>
        <v>103.1617706967197</v>
      </c>
    </row>
    <row r="103" spans="1:9" s="33" customFormat="1" ht="12.75" x14ac:dyDescent="0.2">
      <c r="A103" s="1" t="s">
        <v>0</v>
      </c>
      <c r="B103" s="3"/>
      <c r="C103" s="11"/>
      <c r="D103" s="3"/>
      <c r="E103" s="3"/>
      <c r="F103" s="3"/>
      <c r="G103" s="2"/>
      <c r="H103" s="2"/>
      <c r="I103" s="2"/>
    </row>
    <row r="104" spans="1:9" s="33" customFormat="1" ht="31.5" customHeight="1" x14ac:dyDescent="0.2">
      <c r="A104" s="1" t="s">
        <v>72</v>
      </c>
      <c r="B104" s="3">
        <v>1914.7</v>
      </c>
      <c r="C104" s="3">
        <v>4537.5</v>
      </c>
      <c r="D104" s="3">
        <v>7355.3</v>
      </c>
      <c r="E104" s="3">
        <f t="shared" ref="E104:E108" si="56">D104-C104</f>
        <v>2817.8</v>
      </c>
      <c r="F104" s="10">
        <f t="shared" ref="F104:F108" si="57">D104/C104*100</f>
        <v>162.10027548209368</v>
      </c>
      <c r="G104" s="3">
        <v>7355.3</v>
      </c>
      <c r="H104" s="3">
        <f t="shared" ref="H104:H108" si="58">G104-D104</f>
        <v>0</v>
      </c>
      <c r="I104" s="10">
        <f t="shared" ref="I104:I107" si="59">G104/D104*100</f>
        <v>100</v>
      </c>
    </row>
    <row r="105" spans="1:9" s="33" customFormat="1" ht="30.75" customHeight="1" x14ac:dyDescent="0.2">
      <c r="A105" s="32" t="s">
        <v>54</v>
      </c>
      <c r="B105" s="3">
        <v>9581</v>
      </c>
      <c r="C105" s="3">
        <v>0</v>
      </c>
      <c r="D105" s="3">
        <v>0</v>
      </c>
      <c r="E105" s="3">
        <f t="shared" si="56"/>
        <v>0</v>
      </c>
      <c r="F105" s="10" t="e">
        <f t="shared" si="57"/>
        <v>#DIV/0!</v>
      </c>
      <c r="G105" s="3">
        <v>0</v>
      </c>
      <c r="H105" s="3">
        <f t="shared" si="58"/>
        <v>0</v>
      </c>
      <c r="I105" s="10"/>
    </row>
    <row r="106" spans="1:9" s="33" customFormat="1" ht="28.5" customHeight="1" x14ac:dyDescent="0.2">
      <c r="A106" s="32" t="s">
        <v>73</v>
      </c>
      <c r="B106" s="3">
        <v>29665.7</v>
      </c>
      <c r="C106" s="3">
        <v>34638.5</v>
      </c>
      <c r="D106" s="3">
        <v>25959.5</v>
      </c>
      <c r="E106" s="3">
        <f t="shared" si="56"/>
        <v>-8679</v>
      </c>
      <c r="F106" s="10">
        <f t="shared" si="57"/>
        <v>74.944065129841078</v>
      </c>
      <c r="G106" s="3">
        <v>27162.5</v>
      </c>
      <c r="H106" s="3">
        <f t="shared" si="58"/>
        <v>1203</v>
      </c>
      <c r="I106" s="10">
        <f t="shared" si="59"/>
        <v>104.63414164371426</v>
      </c>
    </row>
    <row r="107" spans="1:9" s="33" customFormat="1" ht="17.25" customHeight="1" x14ac:dyDescent="0.2">
      <c r="A107" s="1" t="s">
        <v>24</v>
      </c>
      <c r="B107" s="3">
        <v>2886.8</v>
      </c>
      <c r="C107" s="3">
        <v>3283.5</v>
      </c>
      <c r="D107" s="3">
        <v>2733.5</v>
      </c>
      <c r="E107" s="3">
        <f t="shared" si="56"/>
        <v>-550</v>
      </c>
      <c r="F107" s="10">
        <f t="shared" si="57"/>
        <v>83.249581239530983</v>
      </c>
      <c r="G107" s="3">
        <v>2733.5</v>
      </c>
      <c r="H107" s="3">
        <f t="shared" si="58"/>
        <v>0</v>
      </c>
      <c r="I107" s="10">
        <f t="shared" si="59"/>
        <v>100</v>
      </c>
    </row>
    <row r="108" spans="1:9" s="33" customFormat="1" ht="29.25" customHeight="1" x14ac:dyDescent="0.2">
      <c r="A108" s="1" t="s">
        <v>40</v>
      </c>
      <c r="B108" s="27">
        <v>1462.8</v>
      </c>
      <c r="C108" s="27">
        <v>2148.1</v>
      </c>
      <c r="D108" s="27">
        <v>2000</v>
      </c>
      <c r="E108" s="3">
        <f t="shared" si="56"/>
        <v>-148.09999999999991</v>
      </c>
      <c r="F108" s="10">
        <f t="shared" si="57"/>
        <v>93.105535124063138</v>
      </c>
      <c r="G108" s="27">
        <v>2000</v>
      </c>
      <c r="H108" s="3">
        <f t="shared" si="58"/>
        <v>0</v>
      </c>
      <c r="I108" s="10">
        <f>G108/D108*100</f>
        <v>100</v>
      </c>
    </row>
    <row r="109" spans="1:9" s="33" customFormat="1" ht="34.5" customHeight="1" x14ac:dyDescent="0.2">
      <c r="A109" s="48" t="s">
        <v>42</v>
      </c>
      <c r="B109" s="50">
        <v>2188.1</v>
      </c>
      <c r="C109" s="50">
        <v>4373</v>
      </c>
      <c r="D109" s="50">
        <v>3908.5</v>
      </c>
      <c r="E109" s="51">
        <f t="shared" ref="E109" si="60">D109-C109</f>
        <v>-464.5</v>
      </c>
      <c r="F109" s="49">
        <f t="shared" ref="F109" si="61">D109/C109*100</f>
        <v>89.378001372055792</v>
      </c>
      <c r="G109" s="52">
        <v>4011.5</v>
      </c>
      <c r="H109" s="51">
        <f t="shared" ref="H109" si="62">G109-D109</f>
        <v>103</v>
      </c>
      <c r="I109" s="49">
        <f>G109/D109*100</f>
        <v>102.63528207752334</v>
      </c>
    </row>
    <row r="110" spans="1:9" s="33" customFormat="1" ht="30" customHeight="1" x14ac:dyDescent="0.2">
      <c r="A110" s="35" t="s">
        <v>83</v>
      </c>
      <c r="B110" s="22">
        <v>2807.2</v>
      </c>
      <c r="C110" s="22">
        <v>0</v>
      </c>
      <c r="D110" s="22">
        <v>0</v>
      </c>
      <c r="E110" s="51">
        <f t="shared" ref="E110" si="63">D110-C110</f>
        <v>0</v>
      </c>
      <c r="F110" s="49" t="e">
        <f t="shared" ref="F110" si="64">D110/C110*100</f>
        <v>#DIV/0!</v>
      </c>
      <c r="G110" s="4">
        <v>0</v>
      </c>
      <c r="H110" s="51">
        <f t="shared" ref="H110" si="65">G110-D110</f>
        <v>0</v>
      </c>
      <c r="I110" s="49" t="e">
        <f>G110/D110*100</f>
        <v>#DIV/0!</v>
      </c>
    </row>
    <row r="111" spans="1:9" s="33" customFormat="1" ht="25.5" x14ac:dyDescent="0.2">
      <c r="A111" s="35" t="s">
        <v>41</v>
      </c>
      <c r="B111" s="8">
        <v>563.70000000000005</v>
      </c>
      <c r="C111" s="8">
        <v>8564.4</v>
      </c>
      <c r="D111" s="8">
        <v>5340.7</v>
      </c>
      <c r="E111" s="7">
        <f>D111-C111</f>
        <v>-3223.7</v>
      </c>
      <c r="F111" s="25">
        <f>D111/C111*100</f>
        <v>62.359301293727519</v>
      </c>
      <c r="G111" s="8">
        <v>2140.6999999999998</v>
      </c>
      <c r="H111" s="7">
        <f>G111-D111</f>
        <v>-3200</v>
      </c>
      <c r="I111" s="25">
        <f>G111/D111*100</f>
        <v>40.082760686801358</v>
      </c>
    </row>
    <row r="112" spans="1:9" s="33" customFormat="1" ht="12.75" x14ac:dyDescent="0.2">
      <c r="A112" s="36"/>
      <c r="B112" s="27"/>
      <c r="C112" s="27"/>
      <c r="D112" s="27"/>
      <c r="E112" s="27"/>
      <c r="F112" s="27"/>
      <c r="G112" s="27"/>
      <c r="H112" s="27"/>
      <c r="I112" s="27"/>
    </row>
    <row r="113" spans="1:9" s="33" customFormat="1" ht="60" customHeight="1" x14ac:dyDescent="0.2">
      <c r="A113" s="35" t="s">
        <v>74</v>
      </c>
      <c r="B113" s="7">
        <f t="shared" ref="B113" si="66">SUM(B115:B118)</f>
        <v>1695</v>
      </c>
      <c r="C113" s="7">
        <f t="shared" ref="C113:E113" si="67">SUM(C115:C118)</f>
        <v>1986.7</v>
      </c>
      <c r="D113" s="7">
        <f t="shared" si="67"/>
        <v>2936.7</v>
      </c>
      <c r="E113" s="7">
        <f t="shared" si="67"/>
        <v>950</v>
      </c>
      <c r="F113" s="25">
        <f>D113/C113*100</f>
        <v>147.81798963104643</v>
      </c>
      <c r="G113" s="7">
        <f t="shared" ref="G113:H113" si="68">SUM(G115:G118)</f>
        <v>2906.7</v>
      </c>
      <c r="H113" s="7">
        <f t="shared" si="68"/>
        <v>-30</v>
      </c>
      <c r="I113" s="25">
        <f>G113/D113*100</f>
        <v>98.978445193584648</v>
      </c>
    </row>
    <row r="114" spans="1:9" s="33" customFormat="1" ht="12.75" x14ac:dyDescent="0.2">
      <c r="A114" s="6" t="s">
        <v>0</v>
      </c>
      <c r="B114" s="7"/>
      <c r="C114" s="7"/>
      <c r="D114" s="7"/>
      <c r="E114" s="8"/>
      <c r="F114" s="7"/>
      <c r="G114" s="8"/>
      <c r="H114" s="7"/>
      <c r="I114" s="7"/>
    </row>
    <row r="115" spans="1:9" s="33" customFormat="1" ht="34.5" customHeight="1" x14ac:dyDescent="0.2">
      <c r="A115" s="1" t="s">
        <v>75</v>
      </c>
      <c r="B115" s="3">
        <v>330.8</v>
      </c>
      <c r="C115" s="3">
        <v>590</v>
      </c>
      <c r="D115" s="3">
        <v>1040</v>
      </c>
      <c r="E115" s="3">
        <f t="shared" ref="E115:E118" si="69">D115-C115</f>
        <v>450</v>
      </c>
      <c r="F115" s="10">
        <f t="shared" ref="F115:F118" si="70">D115/C115*100</f>
        <v>176.27118644067795</v>
      </c>
      <c r="G115" s="3">
        <v>1040</v>
      </c>
      <c r="H115" s="3">
        <f t="shared" ref="H115:H118" si="71">G115-D115</f>
        <v>0</v>
      </c>
      <c r="I115" s="10">
        <f t="shared" ref="I115:I118" si="72">G115/D115*100</f>
        <v>100</v>
      </c>
    </row>
    <row r="116" spans="1:9" s="33" customFormat="1" ht="18.75" customHeight="1" x14ac:dyDescent="0.2">
      <c r="A116" s="1" t="s">
        <v>44</v>
      </c>
      <c r="B116" s="3">
        <v>614.20000000000005</v>
      </c>
      <c r="C116" s="3">
        <v>616.70000000000005</v>
      </c>
      <c r="D116" s="3">
        <v>1116.7</v>
      </c>
      <c r="E116" s="3">
        <f t="shared" si="69"/>
        <v>500</v>
      </c>
      <c r="F116" s="10">
        <f t="shared" si="70"/>
        <v>181.07669855683477</v>
      </c>
      <c r="G116" s="3">
        <v>1866.7</v>
      </c>
      <c r="H116" s="3">
        <f t="shared" si="71"/>
        <v>750</v>
      </c>
      <c r="I116" s="10">
        <f t="shared" si="72"/>
        <v>167.1621742634548</v>
      </c>
    </row>
    <row r="117" spans="1:9" s="33" customFormat="1" ht="17.25" customHeight="1" x14ac:dyDescent="0.2">
      <c r="A117" s="1" t="s">
        <v>45</v>
      </c>
      <c r="B117" s="3">
        <v>0</v>
      </c>
      <c r="C117" s="3">
        <v>0</v>
      </c>
      <c r="D117" s="3">
        <v>0</v>
      </c>
      <c r="E117" s="3">
        <f t="shared" si="69"/>
        <v>0</v>
      </c>
      <c r="F117" s="10"/>
      <c r="G117" s="3">
        <v>0</v>
      </c>
      <c r="H117" s="3">
        <f t="shared" si="71"/>
        <v>0</v>
      </c>
      <c r="I117" s="10"/>
    </row>
    <row r="118" spans="1:9" s="33" customFormat="1" ht="18" customHeight="1" x14ac:dyDescent="0.2">
      <c r="A118" s="1" t="s">
        <v>46</v>
      </c>
      <c r="B118" s="3">
        <v>750</v>
      </c>
      <c r="C118" s="3">
        <v>780</v>
      </c>
      <c r="D118" s="3">
        <v>780</v>
      </c>
      <c r="E118" s="3">
        <f t="shared" si="69"/>
        <v>0</v>
      </c>
      <c r="F118" s="10">
        <f t="shared" si="70"/>
        <v>100</v>
      </c>
      <c r="G118" s="3">
        <v>0</v>
      </c>
      <c r="H118" s="3">
        <f t="shared" si="71"/>
        <v>-780</v>
      </c>
      <c r="I118" s="10">
        <f t="shared" si="72"/>
        <v>0</v>
      </c>
    </row>
    <row r="119" spans="1:9" s="33" customFormat="1" ht="12.75" x14ac:dyDescent="0.2">
      <c r="A119" s="36"/>
      <c r="B119" s="27"/>
      <c r="C119" s="27"/>
      <c r="D119" s="27"/>
      <c r="E119" s="27"/>
      <c r="F119" s="27"/>
      <c r="G119" s="27"/>
      <c r="H119" s="27"/>
      <c r="I119" s="27"/>
    </row>
    <row r="120" spans="1:9" s="33" customFormat="1" ht="30.75" customHeight="1" x14ac:dyDescent="0.2">
      <c r="A120" s="48" t="s">
        <v>1</v>
      </c>
      <c r="B120" s="51">
        <v>750</v>
      </c>
      <c r="C120" s="51">
        <v>861</v>
      </c>
      <c r="D120" s="51">
        <v>861</v>
      </c>
      <c r="E120" s="51">
        <f>D120-C120</f>
        <v>0</v>
      </c>
      <c r="F120" s="49">
        <f>D120/C120*100</f>
        <v>100</v>
      </c>
      <c r="G120" s="51">
        <v>861</v>
      </c>
      <c r="H120" s="51">
        <f t="shared" ref="H120" si="73">G120-D120</f>
        <v>0</v>
      </c>
      <c r="I120" s="49">
        <f>G120/D120*100</f>
        <v>100</v>
      </c>
    </row>
    <row r="121" spans="1:9" s="33" customFormat="1" ht="12.75" x14ac:dyDescent="0.2">
      <c r="A121" s="53"/>
      <c r="B121" s="40"/>
      <c r="C121" s="40"/>
      <c r="D121" s="40"/>
      <c r="E121" s="40"/>
      <c r="F121" s="40"/>
      <c r="G121" s="40"/>
      <c r="H121" s="40"/>
      <c r="I121" s="40"/>
    </row>
    <row r="122" spans="1:9" s="33" customFormat="1" ht="60" customHeight="1" x14ac:dyDescent="0.2">
      <c r="A122" s="35" t="s">
        <v>76</v>
      </c>
      <c r="B122" s="7">
        <f t="shared" ref="B122" si="74">SUM(B124:B130)</f>
        <v>67639.100000000006</v>
      </c>
      <c r="C122" s="7">
        <f t="shared" ref="C122:E122" si="75">SUM(C124:C130)</f>
        <v>64530.6</v>
      </c>
      <c r="D122" s="7">
        <f t="shared" si="75"/>
        <v>66024.3</v>
      </c>
      <c r="E122" s="7">
        <f t="shared" si="75"/>
        <v>1493.7000000000044</v>
      </c>
      <c r="F122" s="25">
        <f>D122/C122*100</f>
        <v>102.31471580924398</v>
      </c>
      <c r="G122" s="7">
        <f t="shared" ref="G122:H122" si="76">SUM(G124:G130)</f>
        <v>44212.2</v>
      </c>
      <c r="H122" s="7">
        <f t="shared" si="76"/>
        <v>-21812.100000000006</v>
      </c>
      <c r="I122" s="25">
        <f>G122/D122*100</f>
        <v>66.963527065035137</v>
      </c>
    </row>
    <row r="123" spans="1:9" s="33" customFormat="1" ht="12.75" x14ac:dyDescent="0.2">
      <c r="A123" s="6" t="s">
        <v>0</v>
      </c>
      <c r="B123" s="8"/>
      <c r="C123" s="8"/>
      <c r="D123" s="8"/>
      <c r="E123" s="8"/>
      <c r="F123" s="7"/>
      <c r="G123" s="8"/>
      <c r="H123" s="7"/>
      <c r="I123" s="7"/>
    </row>
    <row r="124" spans="1:9" s="33" customFormat="1" ht="30.75" customHeight="1" x14ac:dyDescent="0.2">
      <c r="A124" s="1" t="s">
        <v>26</v>
      </c>
      <c r="B124" s="3">
        <v>7871.9</v>
      </c>
      <c r="C124" s="3">
        <v>10460.5</v>
      </c>
      <c r="D124" s="3">
        <v>10462.5</v>
      </c>
      <c r="E124" s="3">
        <f t="shared" ref="E124:E130" si="77">D124-C124</f>
        <v>2</v>
      </c>
      <c r="F124" s="10">
        <f t="shared" ref="F124:F130" si="78">D124/C124*100</f>
        <v>100.01911954495483</v>
      </c>
      <c r="G124" s="3">
        <v>0</v>
      </c>
      <c r="H124" s="3">
        <f t="shared" ref="H124:H130" si="79">G124-D124</f>
        <v>-10462.5</v>
      </c>
      <c r="I124" s="10">
        <f t="shared" ref="I124:I130" si="80">G124/D124*100</f>
        <v>0</v>
      </c>
    </row>
    <row r="125" spans="1:9" s="33" customFormat="1" ht="30.75" customHeight="1" x14ac:dyDescent="0.2">
      <c r="A125" s="1" t="s">
        <v>77</v>
      </c>
      <c r="B125" s="3"/>
      <c r="C125" s="3"/>
      <c r="D125" s="3">
        <v>0</v>
      </c>
      <c r="E125" s="3"/>
      <c r="F125" s="10"/>
      <c r="G125" s="3">
        <v>3100</v>
      </c>
      <c r="H125" s="3">
        <f t="shared" ref="H125" si="81">G125-D125</f>
        <v>3100</v>
      </c>
      <c r="I125" s="10" t="e">
        <f t="shared" ref="I125" si="82">G125/D125*100</f>
        <v>#DIV/0!</v>
      </c>
    </row>
    <row r="126" spans="1:9" s="33" customFormat="1" ht="27.75" customHeight="1" x14ac:dyDescent="0.2">
      <c r="A126" s="1" t="s">
        <v>27</v>
      </c>
      <c r="B126" s="3">
        <v>44671.9</v>
      </c>
      <c r="C126" s="3">
        <v>34660.699999999997</v>
      </c>
      <c r="D126" s="3">
        <v>35602.400000000001</v>
      </c>
      <c r="E126" s="3">
        <f t="shared" si="77"/>
        <v>941.70000000000437</v>
      </c>
      <c r="F126" s="10">
        <f t="shared" si="78"/>
        <v>102.71690992968982</v>
      </c>
      <c r="G126" s="3">
        <v>0</v>
      </c>
      <c r="H126" s="3">
        <f t="shared" si="79"/>
        <v>-35602.400000000001</v>
      </c>
      <c r="I126" s="10">
        <f t="shared" si="80"/>
        <v>0</v>
      </c>
    </row>
    <row r="127" spans="1:9" s="33" customFormat="1" ht="27.75" customHeight="1" x14ac:dyDescent="0.2">
      <c r="A127" s="1" t="s">
        <v>78</v>
      </c>
      <c r="B127" s="3">
        <v>0</v>
      </c>
      <c r="C127" s="3">
        <v>0</v>
      </c>
      <c r="D127" s="3">
        <v>0</v>
      </c>
      <c r="E127" s="3">
        <f t="shared" si="77"/>
        <v>0</v>
      </c>
      <c r="F127" s="10" t="e">
        <f t="shared" si="78"/>
        <v>#DIV/0!</v>
      </c>
      <c r="G127" s="3">
        <v>35340.199999999997</v>
      </c>
      <c r="H127" s="3">
        <f t="shared" ref="H127" si="83">G127-D127</f>
        <v>35340.199999999997</v>
      </c>
      <c r="I127" s="10" t="e">
        <f t="shared" ref="I127:I128" si="84">G127/D127*100</f>
        <v>#DIV/0!</v>
      </c>
    </row>
    <row r="128" spans="1:9" s="33" customFormat="1" ht="12.75" x14ac:dyDescent="0.2">
      <c r="A128" s="1" t="s">
        <v>28</v>
      </c>
      <c r="B128" s="3"/>
      <c r="C128" s="3"/>
      <c r="D128" s="3">
        <v>0</v>
      </c>
      <c r="E128" s="3">
        <f t="shared" si="77"/>
        <v>0</v>
      </c>
      <c r="F128" s="10"/>
      <c r="G128" s="3">
        <v>0</v>
      </c>
      <c r="H128" s="3">
        <f t="shared" si="79"/>
        <v>0</v>
      </c>
      <c r="I128" s="10" t="e">
        <f t="shared" si="84"/>
        <v>#DIV/0!</v>
      </c>
    </row>
    <row r="129" spans="1:9" s="33" customFormat="1" ht="35.25" customHeight="1" x14ac:dyDescent="0.2">
      <c r="A129" s="1" t="s">
        <v>79</v>
      </c>
      <c r="B129" s="3"/>
      <c r="C129" s="3"/>
      <c r="D129" s="3">
        <v>0</v>
      </c>
      <c r="E129" s="3"/>
      <c r="F129" s="10"/>
      <c r="G129" s="3">
        <v>5772</v>
      </c>
      <c r="H129" s="3">
        <f t="shared" ref="H129" si="85">G129-D129</f>
        <v>5772</v>
      </c>
      <c r="I129" s="10" t="e">
        <f t="shared" ref="I129" si="86">G129/D129*100</f>
        <v>#DIV/0!</v>
      </c>
    </row>
    <row r="130" spans="1:9" s="33" customFormat="1" ht="30.75" customHeight="1" x14ac:dyDescent="0.2">
      <c r="A130" s="1" t="s">
        <v>29</v>
      </c>
      <c r="B130" s="3">
        <v>15095.3</v>
      </c>
      <c r="C130" s="3">
        <v>19409.400000000001</v>
      </c>
      <c r="D130" s="3">
        <v>19959.400000000001</v>
      </c>
      <c r="E130" s="3">
        <f t="shared" si="77"/>
        <v>550</v>
      </c>
      <c r="F130" s="10">
        <f t="shared" si="78"/>
        <v>102.83367852689933</v>
      </c>
      <c r="G130" s="3">
        <v>0</v>
      </c>
      <c r="H130" s="3">
        <f t="shared" si="79"/>
        <v>-19959.400000000001</v>
      </c>
      <c r="I130" s="10">
        <f t="shared" si="80"/>
        <v>0</v>
      </c>
    </row>
    <row r="131" spans="1:9" s="33" customFormat="1" ht="30.75" customHeight="1" x14ac:dyDescent="0.2">
      <c r="A131" s="55" t="s">
        <v>80</v>
      </c>
      <c r="B131" s="51">
        <v>0</v>
      </c>
      <c r="C131" s="51">
        <v>0</v>
      </c>
      <c r="D131" s="51">
        <v>0</v>
      </c>
      <c r="E131" s="7">
        <f t="shared" ref="E131:E134" si="87">D131-C131</f>
        <v>0</v>
      </c>
      <c r="F131" s="25" t="e">
        <f t="shared" ref="F131:F134" si="88">D131/C131*100</f>
        <v>#DIV/0!</v>
      </c>
      <c r="G131" s="51">
        <f>SUM(G132:G134)</f>
        <v>38314.699999999997</v>
      </c>
      <c r="H131" s="7">
        <f t="shared" ref="H131:H134" si="89">G131-D131</f>
        <v>38314.699999999997</v>
      </c>
      <c r="I131" s="25" t="e">
        <f t="shared" ref="I131:I134" si="90">G131/D131*100</f>
        <v>#DIV/0!</v>
      </c>
    </row>
    <row r="132" spans="1:9" s="33" customFormat="1" ht="30.75" customHeight="1" x14ac:dyDescent="0.2">
      <c r="A132" s="56" t="s">
        <v>81</v>
      </c>
      <c r="B132" s="19">
        <v>0</v>
      </c>
      <c r="C132" s="19">
        <v>0</v>
      </c>
      <c r="D132" s="19">
        <v>0</v>
      </c>
      <c r="E132" s="3">
        <f t="shared" si="87"/>
        <v>0</v>
      </c>
      <c r="F132" s="10" t="e">
        <f t="shared" si="88"/>
        <v>#DIV/0!</v>
      </c>
      <c r="G132" s="19">
        <v>20055.3</v>
      </c>
      <c r="H132" s="3">
        <f t="shared" si="89"/>
        <v>20055.3</v>
      </c>
      <c r="I132" s="10" t="e">
        <f t="shared" si="90"/>
        <v>#DIV/0!</v>
      </c>
    </row>
    <row r="133" spans="1:9" s="33" customFormat="1" ht="30.75" customHeight="1" x14ac:dyDescent="0.2">
      <c r="A133" s="57" t="s">
        <v>82</v>
      </c>
      <c r="B133" s="19">
        <v>0</v>
      </c>
      <c r="C133" s="19">
        <v>0</v>
      </c>
      <c r="D133" s="19">
        <v>0</v>
      </c>
      <c r="E133" s="3">
        <f t="shared" si="87"/>
        <v>0</v>
      </c>
      <c r="F133" s="10" t="e">
        <f t="shared" si="88"/>
        <v>#DIV/0!</v>
      </c>
      <c r="G133" s="19">
        <v>1350</v>
      </c>
      <c r="H133" s="3">
        <f t="shared" si="89"/>
        <v>1350</v>
      </c>
      <c r="I133" s="10" t="e">
        <f t="shared" si="90"/>
        <v>#DIV/0!</v>
      </c>
    </row>
    <row r="134" spans="1:9" s="33" customFormat="1" ht="30.75" customHeight="1" x14ac:dyDescent="0.2">
      <c r="A134" s="13" t="s">
        <v>84</v>
      </c>
      <c r="B134" s="19">
        <v>0</v>
      </c>
      <c r="C134" s="19">
        <v>0</v>
      </c>
      <c r="D134" s="19">
        <v>0</v>
      </c>
      <c r="E134" s="19">
        <f t="shared" si="87"/>
        <v>0</v>
      </c>
      <c r="F134" s="44" t="e">
        <f t="shared" si="88"/>
        <v>#DIV/0!</v>
      </c>
      <c r="G134" s="19">
        <v>16909.400000000001</v>
      </c>
      <c r="H134" s="3">
        <f t="shared" si="89"/>
        <v>16909.400000000001</v>
      </c>
      <c r="I134" s="10" t="e">
        <f t="shared" si="90"/>
        <v>#DIV/0!</v>
      </c>
    </row>
    <row r="135" spans="1:9" s="33" customFormat="1" ht="17.25" customHeight="1" x14ac:dyDescent="0.2">
      <c r="A135" s="13"/>
      <c r="B135" s="19"/>
      <c r="C135" s="19"/>
      <c r="D135" s="19"/>
      <c r="E135" s="19"/>
      <c r="F135" s="44"/>
      <c r="G135" s="58"/>
      <c r="H135" s="19"/>
      <c r="I135" s="44"/>
    </row>
    <row r="136" spans="1:9" s="33" customFormat="1" ht="12.75" x14ac:dyDescent="0.2">
      <c r="A136" s="38"/>
      <c r="B136" s="31"/>
      <c r="C136" s="31"/>
      <c r="D136" s="31"/>
      <c r="E136" s="31"/>
      <c r="F136" s="31"/>
      <c r="G136" s="31"/>
      <c r="H136" s="31"/>
      <c r="I136" s="31"/>
    </row>
    <row r="137" spans="1:9" s="33" customFormat="1" ht="12.75" x14ac:dyDescent="0.2">
      <c r="A137" s="39" t="s">
        <v>8</v>
      </c>
      <c r="B137" s="24">
        <f>B84+B93+B102+B109+B111+B113+B120+B122+B110</f>
        <v>692868.29999999981</v>
      </c>
      <c r="C137" s="24">
        <f t="shared" ref="C137:E137" si="91">C84+C93+C102+C109+C111+C113+C120+C122+C110</f>
        <v>771363.6</v>
      </c>
      <c r="D137" s="24">
        <f t="shared" si="91"/>
        <v>756642.9</v>
      </c>
      <c r="E137" s="24">
        <f t="shared" si="91"/>
        <v>-14720.700000000004</v>
      </c>
      <c r="F137" s="30">
        <f>D137/C137*100</f>
        <v>98.091600381454356</v>
      </c>
      <c r="G137" s="24">
        <f>G84+G93+G102+G109+G110+G111+G113+G120+G122+G131</f>
        <v>733030.39999999979</v>
      </c>
      <c r="H137" s="24">
        <f>H84+H93+H102+H109+H110+H111+H113+H120+H122+H131</f>
        <v>-23612.5</v>
      </c>
      <c r="I137" s="30">
        <f>G137/D137*100</f>
        <v>96.879307266347155</v>
      </c>
    </row>
    <row r="138" spans="1:9" s="33" customFormat="1" ht="12.75" x14ac:dyDescent="0.2">
      <c r="A138" s="9" t="s">
        <v>9</v>
      </c>
      <c r="B138" s="4">
        <v>728858</v>
      </c>
      <c r="C138" s="4">
        <v>794403.1</v>
      </c>
      <c r="D138" s="3">
        <v>796114.1</v>
      </c>
      <c r="E138" s="3">
        <f t="shared" ref="E138" si="92">D138-C138</f>
        <v>1711</v>
      </c>
      <c r="F138" s="10">
        <f t="shared" ref="F138" si="93">D138/C138*100</f>
        <v>100.21538183826321</v>
      </c>
      <c r="G138" s="4">
        <v>757045.3</v>
      </c>
      <c r="H138" s="3">
        <f t="shared" ref="H138" si="94">G138-D138</f>
        <v>-39068.79999999993</v>
      </c>
      <c r="I138" s="10">
        <f t="shared" ref="I138" si="95">G138/D138*100</f>
        <v>95.092562736924279</v>
      </c>
    </row>
    <row r="139" spans="1:9" s="33" customFormat="1" ht="12.75" x14ac:dyDescent="0.2">
      <c r="A139" s="9" t="s">
        <v>10</v>
      </c>
      <c r="B139" s="5">
        <f>B137/B138*100</f>
        <v>95.062179464312635</v>
      </c>
      <c r="C139" s="5">
        <f>C137/C138*100</f>
        <v>97.099772143386659</v>
      </c>
      <c r="D139" s="5">
        <f>D137/D138*100</f>
        <v>95.042017218386164</v>
      </c>
      <c r="E139" s="5" t="s">
        <v>11</v>
      </c>
      <c r="F139" s="5" t="s">
        <v>11</v>
      </c>
      <c r="G139" s="5">
        <f>G137/G138*100</f>
        <v>96.827812021288523</v>
      </c>
      <c r="H139" s="5" t="s">
        <v>11</v>
      </c>
      <c r="I139" s="5" t="s">
        <v>11</v>
      </c>
    </row>
  </sheetData>
  <mergeCells count="18">
    <mergeCell ref="G1:I1"/>
    <mergeCell ref="A3:I3"/>
    <mergeCell ref="A5:A6"/>
    <mergeCell ref="E5:F5"/>
    <mergeCell ref="H5:I5"/>
    <mergeCell ref="B5:B6"/>
    <mergeCell ref="D5:D6"/>
    <mergeCell ref="G5:G6"/>
    <mergeCell ref="C5:C6"/>
    <mergeCell ref="G78:I78"/>
    <mergeCell ref="A80:I80"/>
    <mergeCell ref="A82:A83"/>
    <mergeCell ref="C82:C83"/>
    <mergeCell ref="B82:B83"/>
    <mergeCell ref="E82:F82"/>
    <mergeCell ref="G82:G83"/>
    <mergeCell ref="H82:I82"/>
    <mergeCell ref="D82:D83"/>
  </mergeCells>
  <pageMargins left="0.31496062992125984" right="0.31496062992125984" top="0.94488188976377963" bottom="0.55118110236220474" header="0.31496062992125984" footer="0.31496062992125984"/>
  <pageSetup paperSize="9" scale="60" fitToHeight="4" orientation="landscape" r:id="rId1"/>
  <rowBreaks count="3" manualBreakCount="3">
    <brk id="36" max="16383" man="1"/>
    <brk id="77" max="16383" man="1"/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КСП_1</cp:lastModifiedBy>
  <cp:lastPrinted>2018-12-05T12:06:16Z</cp:lastPrinted>
  <dcterms:created xsi:type="dcterms:W3CDTF">2014-12-03T17:26:08Z</dcterms:created>
  <dcterms:modified xsi:type="dcterms:W3CDTF">2018-12-05T12:06:42Z</dcterms:modified>
</cp:coreProperties>
</file>