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район" sheetId="1" r:id="rId1"/>
    <sheet name="Алмозерское" sheetId="2" r:id="rId2"/>
    <sheet name="Андомское" sheetId="3" r:id="rId3"/>
    <sheet name="Анхимовское" sheetId="4" r:id="rId4"/>
    <sheet name="Аннен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Город" sheetId="12" r:id="rId12"/>
  </sheets>
  <definedNames>
    <definedName name="_xlnm.Print_Area" localSheetId="0">'район'!$A$1:$N$19</definedName>
  </definedNames>
  <calcPr fullCalcOnLoad="1"/>
</workbook>
</file>

<file path=xl/sharedStrings.xml><?xml version="1.0" encoding="utf-8"?>
<sst xmlns="http://schemas.openxmlformats.org/spreadsheetml/2006/main" count="431" uniqueCount="35">
  <si>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</si>
  <si>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</si>
  <si>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</si>
  <si>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</si>
  <si>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</si>
  <si>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</si>
  <si>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</si>
  <si>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</si>
  <si>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</si>
  <si>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</si>
  <si>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</si>
  <si>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</si>
  <si>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</si>
  <si>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r>
      <t xml:space="preserve">Учреждения бюджетной сферы (за исключением финансируемых за счет областных целевых субвенций), </t>
    </r>
    <r>
      <rPr>
        <b/>
        <sz val="12"/>
        <rFont val="Times New Roman"/>
        <family val="1"/>
      </rPr>
      <t>полная потребность</t>
    </r>
  </si>
  <si>
    <r>
      <t>Учреждения бюджетной сферы (за исключением финансируемых за счет областных целевых субвенций),</t>
    </r>
    <r>
      <rPr>
        <b/>
        <sz val="12"/>
        <rFont val="Times New Roman"/>
        <family val="1"/>
      </rPr>
      <t xml:space="preserve"> </t>
    </r>
    <r>
      <rPr>
        <b/>
        <sz val="16"/>
        <rFont val="Times New Roman"/>
        <family val="1"/>
      </rPr>
      <t>полная потребность</t>
    </r>
  </si>
  <si>
    <t>Портебность по теплоэнергии показывается за счет  всех видов топлива</t>
  </si>
  <si>
    <t>из них за счет централизованно поставляющего топлива (уголь и мазут)</t>
  </si>
  <si>
    <r>
      <rPr>
        <b/>
        <sz val="12"/>
        <rFont val="Times New Roman"/>
        <family val="1"/>
      </rPr>
      <t>Учреждения бюджетной сферы</t>
    </r>
    <r>
      <rPr>
        <sz val="12"/>
        <rFont val="Times New Roman"/>
        <family val="1"/>
      </rPr>
      <t xml:space="preserve"> (за исключением финансируемых за счет областных целевых субвенций), </t>
    </r>
    <r>
      <rPr>
        <b/>
        <sz val="12"/>
        <rFont val="Times New Roman"/>
        <family val="1"/>
      </rPr>
      <t>учтено в бюджете, исходя из доходных возможностей</t>
    </r>
  </si>
  <si>
    <r>
      <rPr>
        <b/>
        <sz val="12"/>
        <rFont val="Times New Roman"/>
        <family val="1"/>
      </rPr>
      <t>Учреждения бюджетной сферы</t>
    </r>
    <r>
      <rPr>
        <sz val="12"/>
        <rFont val="Times New Roman"/>
        <family val="1"/>
      </rPr>
      <t xml:space="preserve"> (за исключением финансируемых за счет областных целевых субвенций), </t>
    </r>
    <r>
      <rPr>
        <b/>
        <sz val="12"/>
        <rFont val="Times New Roman"/>
        <family val="1"/>
      </rPr>
      <t xml:space="preserve">учтено </t>
    </r>
    <r>
      <rPr>
        <b/>
        <sz val="16"/>
        <rFont val="Times New Roman"/>
        <family val="1"/>
      </rPr>
      <t>в бюджете</t>
    </r>
  </si>
  <si>
    <r>
      <t xml:space="preserve">Потребность  на электроэнергию на 2014 год </t>
    </r>
    <r>
      <rPr>
        <sz val="14"/>
        <color indexed="10"/>
        <rFont val="Times New Roman"/>
        <family val="1"/>
      </rPr>
      <t>поселения.</t>
    </r>
  </si>
  <si>
    <r>
      <t xml:space="preserve">Потребность  на </t>
    </r>
    <r>
      <rPr>
        <b/>
        <sz val="16"/>
        <rFont val="Times New Roman"/>
        <family val="1"/>
      </rPr>
      <t xml:space="preserve">теплоэнергию </t>
    </r>
    <r>
      <rPr>
        <sz val="14"/>
        <rFont val="Times New Roman"/>
        <family val="1"/>
      </rPr>
      <t xml:space="preserve">на 2014 год </t>
    </r>
    <r>
      <rPr>
        <sz val="14"/>
        <color indexed="10"/>
        <rFont val="Times New Roman"/>
        <family val="1"/>
      </rPr>
      <t>поселения</t>
    </r>
  </si>
  <si>
    <t>Алмозерское</t>
  </si>
  <si>
    <t>Анненское</t>
  </si>
  <si>
    <t>Андомское</t>
  </si>
  <si>
    <t>Анхимовское</t>
  </si>
  <si>
    <t>Девятинское</t>
  </si>
  <si>
    <t>Казаковское</t>
  </si>
  <si>
    <t>Кемское</t>
  </si>
  <si>
    <t>Оштинское</t>
  </si>
  <si>
    <t>Саминское</t>
  </si>
  <si>
    <t>МО ГОРОД ВЫТЕГРА</t>
  </si>
  <si>
    <t>Мегорское</t>
  </si>
  <si>
    <r>
      <t>Потребность  на электроэнергию на 2014 год Вытегорского муниципального района</t>
    </r>
    <r>
      <rPr>
        <sz val="14"/>
        <color indexed="10"/>
        <rFont val="Times New Roman"/>
        <family val="1"/>
      </rPr>
      <t>.</t>
    </r>
  </si>
  <si>
    <r>
      <rPr>
        <b/>
        <sz val="12"/>
        <rFont val="Times New Roman"/>
        <family val="1"/>
      </rPr>
      <t>Учреждения бюджетной сферы</t>
    </r>
    <r>
      <rPr>
        <sz val="12"/>
        <rFont val="Times New Roman"/>
        <family val="1"/>
      </rPr>
      <t xml:space="preserve"> (за исключением финансируемых за счет областных целевых субвенций), </t>
    </r>
    <r>
      <rPr>
        <b/>
        <sz val="12"/>
        <rFont val="Times New Roman"/>
        <family val="1"/>
      </rPr>
      <t>учтено в бюджете, исходя из доходных возможностей</t>
    </r>
  </si>
  <si>
    <r>
      <t xml:space="preserve">Потребность  на </t>
    </r>
    <r>
      <rPr>
        <b/>
        <sz val="16"/>
        <rFont val="Times New Roman"/>
        <family val="1"/>
      </rPr>
      <t xml:space="preserve">теплоэнергию </t>
    </r>
    <r>
      <rPr>
        <sz val="14"/>
        <rFont val="Times New Roman"/>
        <family val="1"/>
      </rPr>
      <t>на 2014 год Вытегорского муниципального района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</si>
</sst>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164" fontId="4" fillId="0" borderId="10" xfId="52" applyNumberFormat="1" applyFont="1" applyBorder="1" applyAlignment="1">
      <alignment wrapText="1"/>
      <protection/>
    </xf>
    <xf numFmtId="164" fontId="1" fillId="0" borderId="10" xfId="52" applyNumberFormat="1" applyBorder="1">
      <alignment/>
      <protection/>
    </xf>
    <xf numFmtId="0" fontId="1" fillId="0" borderId="0" xfId="52" applyAlignment="1">
      <alignment wrapText="1"/>
      <protection/>
    </xf>
    <xf numFmtId="164" fontId="4" fillId="0" borderId="10" xfId="52" applyNumberFormat="1" applyFont="1" applyBorder="1">
      <alignment/>
      <protection/>
    </xf>
    <xf numFmtId="0" fontId="4" fillId="0" borderId="0" xfId="52" applyFont="1" applyBorder="1" applyAlignment="1">
      <alignment wrapText="1"/>
      <protection/>
    </xf>
    <xf numFmtId="164" fontId="4" fillId="0" borderId="0" xfId="52" applyNumberFormat="1" applyFont="1" applyBorder="1" applyAlignment="1">
      <alignment wrapText="1"/>
      <protection/>
    </xf>
    <xf numFmtId="164" fontId="1" fillId="0" borderId="0" xfId="52" applyNumberFormat="1" applyBorder="1">
      <alignment/>
      <protection/>
    </xf>
    <xf numFmtId="0" fontId="4" fillId="0" borderId="10" xfId="52" applyFont="1" applyBorder="1" applyAlignment="1">
      <alignment wrapText="1"/>
      <protection/>
    </xf>
    <xf numFmtId="0" fontId="6" fillId="0" borderId="11" xfId="52" applyFont="1" applyFill="1" applyBorder="1" applyAlignment="1">
      <alignment wrapText="1"/>
      <protection/>
    </xf>
    <xf numFmtId="0" fontId="1" fillId="0" borderId="0" xfId="52" applyFill="1">
      <alignment/>
      <protection/>
    </xf>
    <xf numFmtId="0" fontId="0" fillId="0" borderId="0" xfId="0" applyFill="1" applyAlignment="1">
      <alignment/>
    </xf>
    <xf numFmtId="0" fontId="8" fillId="0" borderId="10" xfId="52" applyFont="1" applyBorder="1" applyAlignment="1">
      <alignment wrapText="1"/>
      <protection/>
    </xf>
    <xf numFmtId="0" fontId="3" fillId="0" borderId="0" xfId="52" applyFont="1">
      <alignment/>
      <protection/>
    </xf>
    <xf numFmtId="2" fontId="1" fillId="0" borderId="10" xfId="52" applyNumberFormat="1" applyBorder="1">
      <alignment/>
      <protection/>
    </xf>
    <xf numFmtId="164" fontId="9" fillId="0" borderId="10" xfId="52" applyNumberFormat="1" applyFont="1" applyBorder="1">
      <alignment/>
      <protection/>
    </xf>
    <xf numFmtId="164" fontId="3" fillId="0" borderId="10" xfId="52" applyNumberFormat="1" applyFont="1" applyBorder="1">
      <alignment/>
      <protection/>
    </xf>
    <xf numFmtId="0" fontId="6" fillId="0" borderId="11" xfId="52" applyFont="1" applyFill="1" applyBorder="1" applyAlignment="1">
      <alignment horizontal="center" wrapText="1"/>
      <protection/>
    </xf>
    <xf numFmtId="164" fontId="3" fillId="0" borderId="10" xfId="52" applyNumberFormat="1" applyFont="1" applyBorder="1" applyAlignment="1">
      <alignment wrapText="1"/>
      <protection/>
    </xf>
    <xf numFmtId="0" fontId="3" fillId="0" borderId="10" xfId="52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view="pageBreakPreview" zoomScale="60" zoomScalePageLayoutView="0" workbookViewId="0" topLeftCell="A6">
      <selection activeCell="A6" sqref="A1:IV16384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7" max="7" width="9.375" style="0" bestFit="1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4" t="s">
        <v>33</v>
      </c>
      <c r="B5" s="22">
        <v>1721.4</v>
      </c>
      <c r="C5" s="23">
        <v>2424.9</v>
      </c>
      <c r="D5" s="23">
        <v>1558.9</v>
      </c>
      <c r="E5" s="23">
        <v>1229</v>
      </c>
      <c r="F5" s="23">
        <v>853.1</v>
      </c>
      <c r="G5" s="23">
        <v>477.8</v>
      </c>
      <c r="H5" s="23">
        <v>437.7</v>
      </c>
      <c r="I5" s="23">
        <v>409.7</v>
      </c>
      <c r="J5" s="23">
        <v>298.9</v>
      </c>
      <c r="K5" s="23">
        <v>591.4</v>
      </c>
      <c r="L5" s="23">
        <v>1511.3</v>
      </c>
      <c r="M5" s="23">
        <v>1199.8</v>
      </c>
      <c r="N5" s="20">
        <f>SUM(B5:M5)</f>
        <v>12713.9</v>
      </c>
    </row>
    <row r="6" spans="1:14" ht="105.75" customHeight="1">
      <c r="A6" s="4" t="s">
        <v>13</v>
      </c>
      <c r="B6" s="22">
        <v>1721.4</v>
      </c>
      <c r="C6" s="23">
        <v>2424.9</v>
      </c>
      <c r="D6" s="23">
        <v>1558.9</v>
      </c>
      <c r="E6" s="23">
        <v>1229</v>
      </c>
      <c r="F6" s="23">
        <v>853.1</v>
      </c>
      <c r="G6" s="23">
        <v>477.8</v>
      </c>
      <c r="H6" s="23">
        <v>437.7</v>
      </c>
      <c r="I6" s="23">
        <v>409.7</v>
      </c>
      <c r="J6" s="23">
        <v>298.9</v>
      </c>
      <c r="K6" s="23">
        <v>591.4</v>
      </c>
      <c r="L6" s="23">
        <v>1511.3</v>
      </c>
      <c r="M6" s="23">
        <v>1199.8</v>
      </c>
      <c r="N6" s="20">
        <f>SUM(B6:M6)</f>
        <v>12713.9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34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4" t="s">
        <v>18</v>
      </c>
      <c r="B13" s="22">
        <v>3348.6</v>
      </c>
      <c r="C13" s="23">
        <v>4901.8</v>
      </c>
      <c r="D13" s="23">
        <v>4740.7</v>
      </c>
      <c r="E13" s="23">
        <v>4234.4</v>
      </c>
      <c r="F13" s="23">
        <v>2432.2</v>
      </c>
      <c r="G13" s="23">
        <v>653.3</v>
      </c>
      <c r="H13" s="23"/>
      <c r="I13" s="23"/>
      <c r="J13" s="23"/>
      <c r="K13" s="23">
        <v>540.4</v>
      </c>
      <c r="L13" s="23">
        <v>2117.6</v>
      </c>
      <c r="M13" s="23">
        <v>3166.3</v>
      </c>
      <c r="N13" s="20">
        <f>B13+C13+D13+E13+F13+G13+K13+L13+M13</f>
        <v>26135.3</v>
      </c>
    </row>
    <row r="14" spans="1:14" ht="48.75" customHeight="1">
      <c r="A14" s="16" t="s">
        <v>16</v>
      </c>
      <c r="B14" s="22">
        <v>3348.6</v>
      </c>
      <c r="C14" s="23">
        <v>4901.8</v>
      </c>
      <c r="D14" s="23">
        <v>4740.7</v>
      </c>
      <c r="E14" s="23">
        <v>4234.4</v>
      </c>
      <c r="F14" s="23">
        <v>2432.2</v>
      </c>
      <c r="G14" s="23">
        <v>653.3</v>
      </c>
      <c r="H14" s="23"/>
      <c r="I14" s="23"/>
      <c r="J14" s="23"/>
      <c r="K14" s="23">
        <v>540.4</v>
      </c>
      <c r="L14" s="23">
        <v>2117.6</v>
      </c>
      <c r="M14" s="23">
        <v>3166.3</v>
      </c>
      <c r="N14" s="20">
        <f>B14+C14+D14+E14+F14+G14+K14+L14+M14</f>
        <v>26135.3</v>
      </c>
    </row>
    <row r="15" spans="1:14" ht="87.75" customHeight="1">
      <c r="A15" s="4" t="s">
        <v>14</v>
      </c>
      <c r="B15" s="22">
        <v>3348.6</v>
      </c>
      <c r="C15" s="23">
        <v>4901.8</v>
      </c>
      <c r="D15" s="23">
        <v>4740.7</v>
      </c>
      <c r="E15" s="23">
        <v>4234.4</v>
      </c>
      <c r="F15" s="23">
        <v>2432.2</v>
      </c>
      <c r="G15" s="23">
        <v>653.3</v>
      </c>
      <c r="H15" s="23"/>
      <c r="I15" s="23"/>
      <c r="J15" s="23"/>
      <c r="K15" s="23">
        <v>540.4</v>
      </c>
      <c r="L15" s="23">
        <v>2117.6</v>
      </c>
      <c r="M15" s="23">
        <v>3166.3</v>
      </c>
      <c r="N15" s="20">
        <f>B15+C15+D15+E15+F15+G15+K15+L15+M15</f>
        <v>26135.3</v>
      </c>
    </row>
    <row r="16" spans="1:14" ht="42.75" customHeight="1">
      <c r="A16" s="16" t="s">
        <v>16</v>
      </c>
      <c r="B16" s="22">
        <v>1282</v>
      </c>
      <c r="C16" s="23">
        <v>6564</v>
      </c>
      <c r="D16" s="23">
        <v>4161.1</v>
      </c>
      <c r="E16" s="23">
        <v>5051.9</v>
      </c>
      <c r="F16" s="23">
        <v>2921.9</v>
      </c>
      <c r="G16" s="23">
        <v>893.4</v>
      </c>
      <c r="H16" s="23"/>
      <c r="I16" s="23"/>
      <c r="J16" s="23"/>
      <c r="K16" s="23">
        <v>540.4</v>
      </c>
      <c r="L16" s="23">
        <v>2117.6</v>
      </c>
      <c r="M16" s="23">
        <v>3166.3</v>
      </c>
      <c r="N16" s="20">
        <f>SUM(B16:M16)</f>
        <v>26698.600000000002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_2"/>
    <protectedRange sqref="A6:A8" name="Диапазон1_4_1_1"/>
    <protectedRange sqref="A13:A14 A16" name="Диапазон1_4_2_1"/>
    <protectedRange sqref="A15" name="Диапазон1_4_1_1_1"/>
  </protectedRanges>
  <mergeCells count="1">
    <mergeCell ref="A11:F11"/>
  </mergeCells>
  <printOptions/>
  <pageMargins left="0.75" right="0.33" top="0.49" bottom="0.29" header="0.5" footer="0.27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N5" sqref="N5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f>1+30+15</f>
        <v>46</v>
      </c>
      <c r="D5" s="4">
        <f>1+20+7.3</f>
        <v>28.3</v>
      </c>
      <c r="E5" s="4">
        <f>0.8+20</f>
        <v>20.8</v>
      </c>
      <c r="F5" s="4">
        <f>0.8+10</f>
        <v>10.8</v>
      </c>
      <c r="G5" s="4">
        <f>0.8+5</f>
        <v>5.8</v>
      </c>
      <c r="H5" s="4">
        <v>5.8</v>
      </c>
      <c r="I5" s="4">
        <v>5.8</v>
      </c>
      <c r="J5" s="4">
        <v>5.8</v>
      </c>
      <c r="K5" s="4">
        <v>1.7</v>
      </c>
      <c r="L5" s="4">
        <f>1+13</f>
        <v>14</v>
      </c>
      <c r="M5" s="4">
        <f>1.1+30+15.1</f>
        <v>46.2</v>
      </c>
      <c r="N5" s="6">
        <f>SUM(B5:M5)</f>
        <v>191</v>
      </c>
    </row>
    <row r="6" spans="1:14" ht="105.75" customHeight="1">
      <c r="A6" s="4" t="s">
        <v>13</v>
      </c>
      <c r="B6" s="5"/>
      <c r="C6" s="4">
        <f>C5</f>
        <v>46</v>
      </c>
      <c r="D6" s="4">
        <f aca="true" t="shared" si="0" ref="D6:M6">D5</f>
        <v>28.3</v>
      </c>
      <c r="E6" s="4">
        <f t="shared" si="0"/>
        <v>20.8</v>
      </c>
      <c r="F6" s="4">
        <f t="shared" si="0"/>
        <v>10.8</v>
      </c>
      <c r="G6" s="4">
        <f t="shared" si="0"/>
        <v>5.8</v>
      </c>
      <c r="H6" s="4">
        <f t="shared" si="0"/>
        <v>5.8</v>
      </c>
      <c r="I6" s="4">
        <f t="shared" si="0"/>
        <v>5.8</v>
      </c>
      <c r="J6" s="4">
        <f t="shared" si="0"/>
        <v>5.8</v>
      </c>
      <c r="K6" s="4">
        <f t="shared" si="0"/>
        <v>1.7</v>
      </c>
      <c r="L6" s="4">
        <f t="shared" si="0"/>
        <v>14</v>
      </c>
      <c r="M6" s="4">
        <f t="shared" si="0"/>
        <v>46.2</v>
      </c>
      <c r="N6" s="6">
        <f>SUM(B6:M6)</f>
        <v>191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>
        <f>SUM(B13:M13)</f>
        <v>0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>
        <f>SUM(B15:M15)</f>
        <v>0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I10" sqref="I10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>
        <v>36</v>
      </c>
      <c r="C5" s="4">
        <v>35</v>
      </c>
      <c r="D5" s="4">
        <v>35</v>
      </c>
      <c r="E5" s="4">
        <v>12</v>
      </c>
      <c r="F5" s="4">
        <v>6</v>
      </c>
      <c r="G5" s="4">
        <v>1.5</v>
      </c>
      <c r="H5" s="4">
        <v>1.5</v>
      </c>
      <c r="I5" s="4">
        <v>1.2</v>
      </c>
      <c r="J5" s="4">
        <v>4</v>
      </c>
      <c r="K5" s="4">
        <v>17</v>
      </c>
      <c r="L5" s="4">
        <v>23</v>
      </c>
      <c r="M5" s="4">
        <v>36</v>
      </c>
      <c r="N5" s="6">
        <f>SUM(B5:M5)</f>
        <v>208.2</v>
      </c>
    </row>
    <row r="6" spans="1:14" ht="105.75" customHeight="1">
      <c r="A6" s="4" t="s">
        <v>13</v>
      </c>
      <c r="B6" s="5">
        <v>36</v>
      </c>
      <c r="C6" s="4">
        <f>C5</f>
        <v>35</v>
      </c>
      <c r="D6" s="4">
        <f aca="true" t="shared" si="0" ref="D6:M6">D5</f>
        <v>35</v>
      </c>
      <c r="E6" s="4">
        <f t="shared" si="0"/>
        <v>12</v>
      </c>
      <c r="F6" s="4">
        <f t="shared" si="0"/>
        <v>6</v>
      </c>
      <c r="G6" s="4">
        <f t="shared" si="0"/>
        <v>1.5</v>
      </c>
      <c r="H6" s="4">
        <f t="shared" si="0"/>
        <v>1.5</v>
      </c>
      <c r="I6" s="4">
        <f t="shared" si="0"/>
        <v>1.2</v>
      </c>
      <c r="J6" s="4">
        <f t="shared" si="0"/>
        <v>4</v>
      </c>
      <c r="K6" s="4">
        <f t="shared" si="0"/>
        <v>17</v>
      </c>
      <c r="L6" s="4">
        <f t="shared" si="0"/>
        <v>23</v>
      </c>
      <c r="M6" s="4">
        <f t="shared" si="0"/>
        <v>36</v>
      </c>
      <c r="N6" s="6">
        <f>SUM(B6:M6)</f>
        <v>208.2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>
        <f>SUM(B13:M13)</f>
        <v>0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>
        <f>SUM(B15:M15)</f>
        <v>0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M6" sqref="M6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f>10+10.8</f>
        <v>20.8</v>
      </c>
      <c r="D5" s="4">
        <f aca="true" t="shared" si="0" ref="D5:K5">5+10.8</f>
        <v>15.8</v>
      </c>
      <c r="E5" s="4">
        <f t="shared" si="0"/>
        <v>15.8</v>
      </c>
      <c r="F5" s="4">
        <f t="shared" si="0"/>
        <v>15.8</v>
      </c>
      <c r="G5" s="4">
        <f t="shared" si="0"/>
        <v>15.8</v>
      </c>
      <c r="H5" s="4">
        <f t="shared" si="0"/>
        <v>15.8</v>
      </c>
      <c r="I5" s="4">
        <f t="shared" si="0"/>
        <v>15.8</v>
      </c>
      <c r="J5" s="4">
        <f t="shared" si="0"/>
        <v>15.8</v>
      </c>
      <c r="K5" s="4">
        <f t="shared" si="0"/>
        <v>15.8</v>
      </c>
      <c r="L5" s="4">
        <f>5+10.8+5.4</f>
        <v>21.200000000000003</v>
      </c>
      <c r="M5" s="4">
        <f>5+10.8+0.4+5.4</f>
        <v>21.6</v>
      </c>
      <c r="N5" s="6">
        <f>SUM(B5:M5)</f>
        <v>190.00000000000003</v>
      </c>
    </row>
    <row r="6" spans="1:14" ht="105.75" customHeight="1">
      <c r="A6" s="4" t="s">
        <v>13</v>
      </c>
      <c r="B6" s="5"/>
      <c r="C6" s="4">
        <f>C5</f>
        <v>20.8</v>
      </c>
      <c r="D6" s="4">
        <f aca="true" t="shared" si="1" ref="D6:M6">D5</f>
        <v>15.8</v>
      </c>
      <c r="E6" s="4">
        <f t="shared" si="1"/>
        <v>15.8</v>
      </c>
      <c r="F6" s="4">
        <f t="shared" si="1"/>
        <v>15.8</v>
      </c>
      <c r="G6" s="4">
        <f t="shared" si="1"/>
        <v>15.8</v>
      </c>
      <c r="H6" s="4">
        <f t="shared" si="1"/>
        <v>15.8</v>
      </c>
      <c r="I6" s="4">
        <f t="shared" si="1"/>
        <v>15.8</v>
      </c>
      <c r="J6" s="4">
        <f t="shared" si="1"/>
        <v>15.8</v>
      </c>
      <c r="K6" s="4">
        <f t="shared" si="1"/>
        <v>15.8</v>
      </c>
      <c r="L6" s="4">
        <f t="shared" si="1"/>
        <v>21.200000000000003</v>
      </c>
      <c r="M6" s="4">
        <f t="shared" si="1"/>
        <v>21.6</v>
      </c>
      <c r="N6" s="6">
        <f>SUM(B6:M6)</f>
        <v>190.00000000000003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>
        <f>25+57.9</f>
        <v>82.9</v>
      </c>
      <c r="D13" s="4">
        <f>25+57.9</f>
        <v>82.9</v>
      </c>
      <c r="E13" s="4">
        <f>25+57.9</f>
        <v>82.9</v>
      </c>
      <c r="F13" s="4">
        <f>25+57.9</f>
        <v>82.9</v>
      </c>
      <c r="G13" s="4"/>
      <c r="H13" s="4"/>
      <c r="I13" s="4"/>
      <c r="J13" s="4">
        <f>10+57.9</f>
        <v>67.9</v>
      </c>
      <c r="K13" s="4">
        <f>30+57.9</f>
        <v>87.9</v>
      </c>
      <c r="L13" s="4">
        <f>30+57.9</f>
        <v>87.9</v>
      </c>
      <c r="M13" s="4">
        <f>30+57.7</f>
        <v>87.7</v>
      </c>
      <c r="N13" s="8">
        <f>SUM(B13:M13)</f>
        <v>663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>
        <f>C13</f>
        <v>82.9</v>
      </c>
      <c r="D15" s="4">
        <f aca="true" t="shared" si="2" ref="D15:M15">D13</f>
        <v>82.9</v>
      </c>
      <c r="E15" s="4">
        <f t="shared" si="2"/>
        <v>82.9</v>
      </c>
      <c r="F15" s="4">
        <f t="shared" si="2"/>
        <v>82.9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67.9</v>
      </c>
      <c r="K15" s="4">
        <f t="shared" si="2"/>
        <v>87.9</v>
      </c>
      <c r="L15" s="4">
        <f t="shared" si="2"/>
        <v>87.9</v>
      </c>
      <c r="M15" s="4">
        <f t="shared" si="2"/>
        <v>87.7</v>
      </c>
      <c r="N15" s="8">
        <f>SUM(B15:M15)</f>
        <v>663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N6" sqref="N6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f>8.2+150.1</f>
        <v>158.29999999999998</v>
      </c>
      <c r="D5" s="4">
        <f>7.3+126.5</f>
        <v>133.8</v>
      </c>
      <c r="E5" s="4">
        <f>5.4+121.9</f>
        <v>127.30000000000001</v>
      </c>
      <c r="F5" s="4">
        <f>0.7+26.7</f>
        <v>27.4</v>
      </c>
      <c r="G5" s="4">
        <f>0.7+8.8</f>
        <v>9.5</v>
      </c>
      <c r="H5" s="4">
        <f>0.8+1.3</f>
        <v>2.1</v>
      </c>
      <c r="I5" s="4">
        <f>0.8+1.7</f>
        <v>2.5</v>
      </c>
      <c r="J5" s="4">
        <f>1.7+114.8</f>
        <v>116.5</v>
      </c>
      <c r="K5" s="4"/>
      <c r="L5" s="4"/>
      <c r="M5" s="4"/>
      <c r="N5" s="19">
        <f>SUM(B5:M5)</f>
        <v>577.4000000000001</v>
      </c>
    </row>
    <row r="6" spans="1:14" ht="105.75" customHeight="1">
      <c r="A6" s="4" t="s">
        <v>13</v>
      </c>
      <c r="B6" s="5"/>
      <c r="C6" s="4">
        <f>C5</f>
        <v>158.29999999999998</v>
      </c>
      <c r="D6" s="4">
        <f>D5</f>
        <v>133.8</v>
      </c>
      <c r="E6" s="4">
        <v>127.3</v>
      </c>
      <c r="F6" s="4">
        <v>27.4</v>
      </c>
      <c r="G6" s="4">
        <v>9.5</v>
      </c>
      <c r="H6" s="4">
        <v>2.1</v>
      </c>
      <c r="I6" s="4">
        <v>2.5</v>
      </c>
      <c r="J6" s="4">
        <v>116.5</v>
      </c>
      <c r="K6" s="4">
        <f>137.2-94.3</f>
        <v>42.89999999999999</v>
      </c>
      <c r="L6" s="4">
        <v>148.5</v>
      </c>
      <c r="M6" s="4">
        <v>162</v>
      </c>
      <c r="N6" s="20">
        <f>SUM(B6:M6)</f>
        <v>930.8000000000001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>
        <f>SUM(B13:M13)</f>
        <v>0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>
        <f>C13</f>
        <v>0</v>
      </c>
      <c r="D15" s="4">
        <f aca="true" t="shared" si="0" ref="D15:M15">D13</f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8">
        <f>SUM(B15:M15)</f>
        <v>0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N15" sqref="N15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>
        <v>44.9</v>
      </c>
      <c r="C5" s="4">
        <v>47.6</v>
      </c>
      <c r="D5" s="4">
        <v>53.8</v>
      </c>
      <c r="E5" s="4">
        <v>33.5</v>
      </c>
      <c r="F5" s="4">
        <v>18.6</v>
      </c>
      <c r="G5" s="4">
        <v>4.6</v>
      </c>
      <c r="H5" s="4">
        <v>4.8</v>
      </c>
      <c r="I5" s="4">
        <v>4.3</v>
      </c>
      <c r="J5" s="4">
        <v>12</v>
      </c>
      <c r="K5" s="4">
        <v>36.5</v>
      </c>
      <c r="L5" s="4">
        <v>57</v>
      </c>
      <c r="M5" s="4">
        <v>62.4</v>
      </c>
      <c r="N5" s="6">
        <f>SUM(B5:M5)</f>
        <v>380</v>
      </c>
    </row>
    <row r="6" spans="1:14" ht="105.75" customHeight="1">
      <c r="A6" s="4" t="s">
        <v>13</v>
      </c>
      <c r="B6" s="5">
        <v>54.6</v>
      </c>
      <c r="C6" s="4">
        <v>48.5</v>
      </c>
      <c r="D6" s="4">
        <v>54.9</v>
      </c>
      <c r="E6" s="4">
        <v>36.5</v>
      </c>
      <c r="F6" s="4">
        <v>20</v>
      </c>
      <c r="G6" s="4">
        <v>4.7</v>
      </c>
      <c r="H6" s="4">
        <v>5</v>
      </c>
      <c r="I6" s="4">
        <v>4.5</v>
      </c>
      <c r="J6" s="4">
        <v>12.5</v>
      </c>
      <c r="K6" s="4">
        <v>37</v>
      </c>
      <c r="L6" s="4">
        <v>57.5</v>
      </c>
      <c r="M6" s="4">
        <v>64.3</v>
      </c>
      <c r="N6" s="6">
        <f>SUM(B6:M6)</f>
        <v>400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>
        <v>105.6</v>
      </c>
      <c r="C13" s="4">
        <v>86.4</v>
      </c>
      <c r="D13" s="4">
        <v>58.1</v>
      </c>
      <c r="E13" s="4">
        <v>30.2</v>
      </c>
      <c r="F13" s="4">
        <v>26</v>
      </c>
      <c r="G13" s="4"/>
      <c r="H13" s="4"/>
      <c r="I13" s="4"/>
      <c r="J13" s="4">
        <v>16</v>
      </c>
      <c r="K13" s="4">
        <v>40.2</v>
      </c>
      <c r="L13" s="4">
        <v>79.4</v>
      </c>
      <c r="M13" s="4">
        <v>98.1</v>
      </c>
      <c r="N13" s="8">
        <f>SUM(B13:M13)</f>
        <v>540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>
        <v>111</v>
      </c>
      <c r="C15" s="4">
        <v>99</v>
      </c>
      <c r="D15" s="4">
        <v>86.7</v>
      </c>
      <c r="E15" s="4">
        <v>41.8</v>
      </c>
      <c r="F15" s="4">
        <v>28.4</v>
      </c>
      <c r="G15" s="4"/>
      <c r="H15" s="4"/>
      <c r="I15" s="4"/>
      <c r="J15" s="4">
        <v>16.1</v>
      </c>
      <c r="K15" s="4">
        <v>45.8</v>
      </c>
      <c r="L15" s="4">
        <v>88</v>
      </c>
      <c r="M15" s="4">
        <v>113.2</v>
      </c>
      <c r="N15" s="8">
        <f>SUM(B15:M15)</f>
        <v>630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M16" sqref="M16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>
        <v>1.2</v>
      </c>
      <c r="C5" s="4">
        <v>1.5</v>
      </c>
      <c r="D5" s="4">
        <v>1.5</v>
      </c>
      <c r="E5" s="4">
        <v>1.6</v>
      </c>
      <c r="F5" s="4">
        <v>1.7</v>
      </c>
      <c r="G5" s="4">
        <v>1.7</v>
      </c>
      <c r="H5" s="4">
        <v>1.3</v>
      </c>
      <c r="I5" s="4">
        <v>1.3</v>
      </c>
      <c r="J5" s="4">
        <v>2</v>
      </c>
      <c r="K5" s="4">
        <v>1.2</v>
      </c>
      <c r="L5" s="4"/>
      <c r="M5" s="4"/>
      <c r="N5" s="6">
        <f>SUM(B5:M5)</f>
        <v>15.000000000000002</v>
      </c>
    </row>
    <row r="6" spans="1:14" ht="105.75" customHeight="1">
      <c r="A6" s="4" t="s">
        <v>13</v>
      </c>
      <c r="B6" s="5">
        <v>2.7</v>
      </c>
      <c r="C6" s="4">
        <v>3</v>
      </c>
      <c r="D6" s="4">
        <v>1.7</v>
      </c>
      <c r="E6" s="4">
        <v>1.7</v>
      </c>
      <c r="F6" s="4">
        <v>1.7</v>
      </c>
      <c r="G6" s="4">
        <v>1.7</v>
      </c>
      <c r="H6" s="4">
        <v>1.3</v>
      </c>
      <c r="I6" s="4">
        <v>1.3</v>
      </c>
      <c r="J6" s="4">
        <v>2.1</v>
      </c>
      <c r="K6" s="4">
        <v>2.5</v>
      </c>
      <c r="L6" s="4">
        <v>3</v>
      </c>
      <c r="M6" s="4">
        <v>3.4</v>
      </c>
      <c r="N6" s="6">
        <f>SUM(B6:M6)</f>
        <v>26.099999999999998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>
        <v>17.7</v>
      </c>
      <c r="C13" s="4">
        <v>12.5</v>
      </c>
      <c r="D13" s="4">
        <v>12.5</v>
      </c>
      <c r="E13" s="4">
        <v>11.2</v>
      </c>
      <c r="F13" s="4">
        <v>3.6</v>
      </c>
      <c r="G13" s="4"/>
      <c r="H13" s="4"/>
      <c r="I13" s="4"/>
      <c r="J13" s="4">
        <v>2.8</v>
      </c>
      <c r="K13" s="4">
        <v>9.9</v>
      </c>
      <c r="L13" s="4">
        <v>9.9</v>
      </c>
      <c r="M13" s="4">
        <v>9.9</v>
      </c>
      <c r="N13" s="8">
        <f>SUM(B13:M13)</f>
        <v>90.00000000000001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>
        <v>20.4</v>
      </c>
      <c r="C15" s="4">
        <v>18</v>
      </c>
      <c r="D15" s="4">
        <v>16.8</v>
      </c>
      <c r="E15" s="4">
        <v>11.2</v>
      </c>
      <c r="F15" s="4">
        <v>3.6</v>
      </c>
      <c r="G15" s="4"/>
      <c r="H15" s="4"/>
      <c r="I15" s="4"/>
      <c r="J15" s="4">
        <v>2.8</v>
      </c>
      <c r="K15" s="4">
        <v>10.8</v>
      </c>
      <c r="L15" s="4">
        <v>14.4</v>
      </c>
      <c r="M15" s="4">
        <v>16.8</v>
      </c>
      <c r="N15" s="8">
        <f>SUM(B15:M15)</f>
        <v>114.8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P20" sqref="P20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v>254.7</v>
      </c>
      <c r="D5" s="4">
        <v>32.2</v>
      </c>
      <c r="E5" s="4">
        <v>257</v>
      </c>
      <c r="F5" s="4">
        <v>29.9</v>
      </c>
      <c r="G5" s="4"/>
      <c r="H5" s="4">
        <v>95.6</v>
      </c>
      <c r="I5" s="4">
        <v>95.6</v>
      </c>
      <c r="J5" s="4">
        <v>95.7</v>
      </c>
      <c r="K5" s="4">
        <v>95.6</v>
      </c>
      <c r="L5" s="4">
        <v>95.6</v>
      </c>
      <c r="M5" s="4">
        <v>95.7</v>
      </c>
      <c r="N5" s="6">
        <f>SUM(B5:M5)</f>
        <v>1147.6000000000001</v>
      </c>
    </row>
    <row r="6" spans="1:14" ht="105.75" customHeight="1">
      <c r="A6" s="4" t="s">
        <v>13</v>
      </c>
      <c r="B6" s="5"/>
      <c r="C6" s="5">
        <f>362.4+329.5</f>
        <v>691.9</v>
      </c>
      <c r="D6" s="5">
        <v>413.4</v>
      </c>
      <c r="E6" s="5">
        <v>194.4</v>
      </c>
      <c r="F6" s="5">
        <v>70.3</v>
      </c>
      <c r="G6" s="5">
        <v>12</v>
      </c>
      <c r="H6" s="5">
        <v>7.3</v>
      </c>
      <c r="I6" s="5">
        <v>5.7</v>
      </c>
      <c r="J6" s="5">
        <v>16.2</v>
      </c>
      <c r="K6" s="5">
        <v>70.7</v>
      </c>
      <c r="L6" s="5">
        <v>167.7</v>
      </c>
      <c r="M6" s="5">
        <v>165.8</v>
      </c>
      <c r="N6" s="6">
        <f>SUM(B6:M6)</f>
        <v>1815.4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>
        <f>SUM(B13:M13)</f>
        <v>0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>
        <f>SUM(B15:M15)</f>
        <v>0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C15" sqref="C15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>
        <v>65</v>
      </c>
      <c r="C5" s="4">
        <v>65</v>
      </c>
      <c r="D5" s="4">
        <v>65</v>
      </c>
      <c r="E5" s="4">
        <v>65</v>
      </c>
      <c r="F5" s="4">
        <v>25</v>
      </c>
      <c r="G5" s="4">
        <v>15</v>
      </c>
      <c r="H5" s="4">
        <v>15</v>
      </c>
      <c r="I5" s="4">
        <v>15</v>
      </c>
      <c r="J5" s="4">
        <v>25</v>
      </c>
      <c r="K5" s="4">
        <v>65</v>
      </c>
      <c r="L5" s="4">
        <v>65</v>
      </c>
      <c r="M5" s="4">
        <v>65</v>
      </c>
      <c r="N5" s="6">
        <f>SUM(B5:M5)</f>
        <v>550</v>
      </c>
    </row>
    <row r="6" spans="1:14" ht="105.75" customHeight="1">
      <c r="A6" s="4" t="s">
        <v>13</v>
      </c>
      <c r="B6" s="5">
        <v>65</v>
      </c>
      <c r="C6" s="5">
        <f aca="true" t="shared" si="0" ref="C6:M6">C5</f>
        <v>65</v>
      </c>
      <c r="D6" s="5">
        <f t="shared" si="0"/>
        <v>65</v>
      </c>
      <c r="E6" s="5">
        <f t="shared" si="0"/>
        <v>65</v>
      </c>
      <c r="F6" s="5">
        <f t="shared" si="0"/>
        <v>25</v>
      </c>
      <c r="G6" s="5">
        <f t="shared" si="0"/>
        <v>15</v>
      </c>
      <c r="H6" s="5">
        <f t="shared" si="0"/>
        <v>15</v>
      </c>
      <c r="I6" s="5">
        <f t="shared" si="0"/>
        <v>15</v>
      </c>
      <c r="J6" s="5">
        <f t="shared" si="0"/>
        <v>25</v>
      </c>
      <c r="K6" s="5">
        <f t="shared" si="0"/>
        <v>65</v>
      </c>
      <c r="L6" s="5">
        <f t="shared" si="0"/>
        <v>65</v>
      </c>
      <c r="M6" s="5">
        <f t="shared" si="0"/>
        <v>65</v>
      </c>
      <c r="N6" s="6">
        <f>SUM(B6:M6)</f>
        <v>550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>
        <v>220</v>
      </c>
      <c r="C13" s="4">
        <v>200</v>
      </c>
      <c r="D13" s="4">
        <v>200</v>
      </c>
      <c r="E13" s="4">
        <v>135</v>
      </c>
      <c r="F13" s="4">
        <v>57</v>
      </c>
      <c r="G13" s="4">
        <v>0</v>
      </c>
      <c r="H13" s="4">
        <v>0</v>
      </c>
      <c r="I13" s="4">
        <v>0</v>
      </c>
      <c r="J13" s="4">
        <v>23</v>
      </c>
      <c r="K13" s="4">
        <v>128</v>
      </c>
      <c r="L13" s="4">
        <v>180</v>
      </c>
      <c r="M13" s="4">
        <v>270</v>
      </c>
      <c r="N13" s="8">
        <f>SUM(B13:M13)</f>
        <v>1413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>
        <v>220</v>
      </c>
      <c r="C15" s="5">
        <v>200</v>
      </c>
      <c r="D15" s="5">
        <f aca="true" t="shared" si="1" ref="D15:M15">D13</f>
        <v>200</v>
      </c>
      <c r="E15" s="5">
        <f t="shared" si="1"/>
        <v>135</v>
      </c>
      <c r="F15" s="5">
        <f t="shared" si="1"/>
        <v>57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23</v>
      </c>
      <c r="K15" s="5">
        <f t="shared" si="1"/>
        <v>128</v>
      </c>
      <c r="L15" s="5">
        <f t="shared" si="1"/>
        <v>180</v>
      </c>
      <c r="M15" s="5">
        <f t="shared" si="1"/>
        <v>270</v>
      </c>
      <c r="N15" s="8">
        <f>SUM(B15:M15)</f>
        <v>1413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_3"/>
    <protectedRange sqref="A6:A8" name="Диапазон1_4_1_2"/>
    <protectedRange sqref="A13:A14 A16" name="Диапазон1_4_2_1"/>
    <protectedRange sqref="A15" name="Диапазон1_4_1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N15" sqref="N15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f>3.5+1.25</f>
        <v>4.75</v>
      </c>
      <c r="D5" s="4">
        <f>3.5+1.25</f>
        <v>4.75</v>
      </c>
      <c r="E5" s="4">
        <f>3.5+1.25</f>
        <v>4.75</v>
      </c>
      <c r="F5" s="4">
        <f>0.5+1.25</f>
        <v>1.75</v>
      </c>
      <c r="G5" s="4">
        <f>0.5+1.25</f>
        <v>1.75</v>
      </c>
      <c r="H5" s="4">
        <f>0.5+1.25</f>
        <v>1.75</v>
      </c>
      <c r="I5" s="4">
        <f>0.5+1.25</f>
        <v>1.75</v>
      </c>
      <c r="J5" s="4">
        <f>3.5+1.25+0.05</f>
        <v>4.8</v>
      </c>
      <c r="K5" s="4">
        <f>3.5+1.25</f>
        <v>4.75</v>
      </c>
      <c r="L5" s="4">
        <f>3.5+4.3+1.25+1.2</f>
        <v>10.25</v>
      </c>
      <c r="M5" s="4">
        <f>3.5+4.4+1.25</f>
        <v>9.15</v>
      </c>
      <c r="N5" s="18">
        <f>SUM(B5:M5)</f>
        <v>50.199999999999996</v>
      </c>
    </row>
    <row r="6" spans="1:14" ht="105.75" customHeight="1">
      <c r="A6" s="4" t="s">
        <v>13</v>
      </c>
      <c r="B6" s="5"/>
      <c r="C6" s="4">
        <f>C5</f>
        <v>4.75</v>
      </c>
      <c r="D6" s="4">
        <f aca="true" t="shared" si="0" ref="D6:M6">D5</f>
        <v>4.75</v>
      </c>
      <c r="E6" s="4">
        <f t="shared" si="0"/>
        <v>4.75</v>
      </c>
      <c r="F6" s="4">
        <f t="shared" si="0"/>
        <v>1.75</v>
      </c>
      <c r="G6" s="4">
        <f t="shared" si="0"/>
        <v>1.75</v>
      </c>
      <c r="H6" s="4">
        <f t="shared" si="0"/>
        <v>1.75</v>
      </c>
      <c r="I6" s="4">
        <f t="shared" si="0"/>
        <v>1.75</v>
      </c>
      <c r="J6" s="4">
        <f t="shared" si="0"/>
        <v>4.8</v>
      </c>
      <c r="K6" s="4">
        <f t="shared" si="0"/>
        <v>4.75</v>
      </c>
      <c r="L6" s="4">
        <f t="shared" si="0"/>
        <v>10.25</v>
      </c>
      <c r="M6" s="4">
        <f t="shared" si="0"/>
        <v>9.15</v>
      </c>
      <c r="N6" s="18">
        <f>SUM(B6:M6)</f>
        <v>50.199999999999996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>
        <v>10</v>
      </c>
      <c r="D13" s="4">
        <v>10</v>
      </c>
      <c r="E13" s="4">
        <v>6.3</v>
      </c>
      <c r="F13" s="4">
        <v>3.5</v>
      </c>
      <c r="G13" s="4"/>
      <c r="H13" s="4"/>
      <c r="I13" s="4"/>
      <c r="J13" s="4">
        <v>4.2</v>
      </c>
      <c r="K13" s="4">
        <v>10</v>
      </c>
      <c r="L13" s="4">
        <v>10</v>
      </c>
      <c r="M13" s="4">
        <v>10</v>
      </c>
      <c r="N13" s="8">
        <f>SUM(B13:M13)</f>
        <v>64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>
        <f>C13</f>
        <v>10</v>
      </c>
      <c r="D15" s="4">
        <f aca="true" t="shared" si="1" ref="D15:M15">D13</f>
        <v>10</v>
      </c>
      <c r="E15" s="4">
        <f t="shared" si="1"/>
        <v>6.3</v>
      </c>
      <c r="F15" s="4">
        <f t="shared" si="1"/>
        <v>3.5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4.2</v>
      </c>
      <c r="K15" s="4">
        <f t="shared" si="1"/>
        <v>10</v>
      </c>
      <c r="L15" s="4">
        <f t="shared" si="1"/>
        <v>10</v>
      </c>
      <c r="M15" s="4">
        <f t="shared" si="1"/>
        <v>10</v>
      </c>
      <c r="N15" s="8">
        <f>SUM(B15:M15)</f>
        <v>64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_3"/>
    <protectedRange sqref="A6:A8" name="Диапазон1_4_1_2"/>
    <protectedRange sqref="A13:A14 A16" name="Диапазон1_4_2_1"/>
    <protectedRange sqref="A15" name="Диапазон1_4_1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I15" sqref="I15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v>70</v>
      </c>
      <c r="D5" s="4">
        <v>70</v>
      </c>
      <c r="E5" s="4">
        <v>70</v>
      </c>
      <c r="F5" s="4">
        <v>11</v>
      </c>
      <c r="G5" s="4">
        <v>11</v>
      </c>
      <c r="H5" s="4">
        <v>10.5</v>
      </c>
      <c r="I5" s="4">
        <v>10</v>
      </c>
      <c r="J5" s="4">
        <v>60</v>
      </c>
      <c r="K5" s="4">
        <v>80</v>
      </c>
      <c r="L5" s="4">
        <v>80</v>
      </c>
      <c r="M5" s="4">
        <v>80</v>
      </c>
      <c r="N5" s="6">
        <f>SUM(B5:M5)</f>
        <v>552.5</v>
      </c>
    </row>
    <row r="6" spans="1:14" ht="105.75" customHeight="1">
      <c r="A6" s="4" t="s">
        <v>13</v>
      </c>
      <c r="B6" s="5"/>
      <c r="C6" s="4">
        <f>C5</f>
        <v>70</v>
      </c>
      <c r="D6" s="4">
        <f aca="true" t="shared" si="0" ref="D6:M6">D5</f>
        <v>70</v>
      </c>
      <c r="E6" s="4">
        <f t="shared" si="0"/>
        <v>70</v>
      </c>
      <c r="F6" s="4">
        <f t="shared" si="0"/>
        <v>11</v>
      </c>
      <c r="G6" s="4">
        <f t="shared" si="0"/>
        <v>11</v>
      </c>
      <c r="H6" s="4">
        <f t="shared" si="0"/>
        <v>10.5</v>
      </c>
      <c r="I6" s="4">
        <f t="shared" si="0"/>
        <v>10</v>
      </c>
      <c r="J6" s="4">
        <f t="shared" si="0"/>
        <v>60</v>
      </c>
      <c r="K6" s="4">
        <f t="shared" si="0"/>
        <v>80</v>
      </c>
      <c r="L6" s="4">
        <f t="shared" si="0"/>
        <v>80</v>
      </c>
      <c r="M6" s="4">
        <f t="shared" si="0"/>
        <v>80</v>
      </c>
      <c r="N6" s="6">
        <f>SUM(B6:M6)</f>
        <v>552.5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>
        <f>SUM(B13:M13)</f>
        <v>0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>
        <f>SUM(B15:M15)</f>
        <v>0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8"/>
  <sheetViews>
    <sheetView view="pageBreakPreview" zoomScale="60" zoomScalePageLayoutView="0" workbookViewId="0" topLeftCell="A1">
      <selection activeCell="L22" sqref="L22"/>
    </sheetView>
  </sheetViews>
  <sheetFormatPr defaultColWidth="9.00390625" defaultRowHeight="12.75"/>
  <cols>
    <col min="1" max="1" width="30.25390625" style="0" customWidth="1"/>
    <col min="2" max="2" width="10.625" style="0" customWidth="1"/>
    <col min="3" max="3" width="10.875" style="0" customWidth="1"/>
    <col min="4" max="4" width="10.00390625" style="0" customWidth="1"/>
    <col min="5" max="5" width="9.25390625" style="0" customWidth="1"/>
    <col min="6" max="6" width="9.625" style="0" customWidth="1"/>
    <col min="8" max="8" width="9.00390625" style="0" customWidth="1"/>
    <col min="9" max="9" width="10.625" style="0" customWidth="1"/>
    <col min="10" max="10" width="13.625" style="0" customWidth="1"/>
    <col min="11" max="11" width="10.00390625" style="0" customWidth="1"/>
    <col min="12" max="12" width="9.25390625" style="0" customWidth="1"/>
    <col min="13" max="13" width="12.75390625" style="0" customWidth="1"/>
    <col min="14" max="14" width="13.375" style="0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7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19.25" customHeight="1">
      <c r="A5" s="12" t="s">
        <v>17</v>
      </c>
      <c r="B5" s="5"/>
      <c r="C5" s="4">
        <f>16+17</f>
        <v>33</v>
      </c>
      <c r="D5" s="4">
        <v>8</v>
      </c>
      <c r="E5" s="4">
        <v>6</v>
      </c>
      <c r="F5" s="4">
        <v>6</v>
      </c>
      <c r="G5" s="4">
        <v>6</v>
      </c>
      <c r="H5" s="4">
        <v>6</v>
      </c>
      <c r="I5" s="4">
        <v>6</v>
      </c>
      <c r="J5" s="4">
        <v>11</v>
      </c>
      <c r="K5" s="4">
        <v>16</v>
      </c>
      <c r="L5" s="4">
        <v>18</v>
      </c>
      <c r="M5" s="4">
        <v>19</v>
      </c>
      <c r="N5" s="6">
        <f>SUM(B5:M5)</f>
        <v>135</v>
      </c>
    </row>
    <row r="6" spans="1:14" ht="105.75" customHeight="1">
      <c r="A6" s="4" t="s">
        <v>13</v>
      </c>
      <c r="B6" s="5"/>
      <c r="C6" s="5">
        <f aca="true" t="shared" si="0" ref="C6:M6">C5</f>
        <v>33</v>
      </c>
      <c r="D6" s="5">
        <f t="shared" si="0"/>
        <v>8</v>
      </c>
      <c r="E6" s="5">
        <f t="shared" si="0"/>
        <v>6</v>
      </c>
      <c r="F6" s="5">
        <f t="shared" si="0"/>
        <v>6</v>
      </c>
      <c r="G6" s="5">
        <f t="shared" si="0"/>
        <v>6</v>
      </c>
      <c r="H6" s="5">
        <f t="shared" si="0"/>
        <v>6</v>
      </c>
      <c r="I6" s="5">
        <f t="shared" si="0"/>
        <v>6</v>
      </c>
      <c r="J6" s="5">
        <f t="shared" si="0"/>
        <v>11</v>
      </c>
      <c r="K6" s="5">
        <f t="shared" si="0"/>
        <v>16</v>
      </c>
      <c r="L6" s="5">
        <f t="shared" si="0"/>
        <v>18</v>
      </c>
      <c r="M6" s="5">
        <f t="shared" si="0"/>
        <v>19</v>
      </c>
      <c r="N6" s="6">
        <f>SUM(B6:M6)</f>
        <v>135</v>
      </c>
    </row>
    <row r="7" spans="1:14" ht="1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1:14" ht="12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</row>
    <row r="9" spans="1:14" ht="12" customHeight="1">
      <c r="A9" s="7"/>
      <c r="B9" s="7"/>
      <c r="C9" s="7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1:14" ht="41.25" customHeight="1">
      <c r="A10" s="17" t="s">
        <v>20</v>
      </c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s="15" customFormat="1" ht="18.75" customHeight="1">
      <c r="A11" s="21" t="s">
        <v>15</v>
      </c>
      <c r="B11" s="21"/>
      <c r="C11" s="21"/>
      <c r="D11" s="21"/>
      <c r="E11" s="21"/>
      <c r="F11" s="21"/>
      <c r="G11" s="13"/>
      <c r="H11" s="13"/>
      <c r="I11" s="13"/>
      <c r="J11" s="13"/>
      <c r="K11" s="13"/>
      <c r="L11" s="13"/>
      <c r="M11" s="14"/>
      <c r="N11" s="14"/>
    </row>
    <row r="12" spans="1:14" ht="16.5" customHeight="1">
      <c r="A12" s="2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3" t="s">
        <v>12</v>
      </c>
    </row>
    <row r="13" spans="1:14" ht="111.75" customHeight="1">
      <c r="A13" s="12" t="s">
        <v>18</v>
      </c>
      <c r="B13" s="5"/>
      <c r="C13" s="4">
        <v>40</v>
      </c>
      <c r="D13" s="4">
        <v>40</v>
      </c>
      <c r="E13" s="4">
        <v>19</v>
      </c>
      <c r="F13" s="4">
        <v>5</v>
      </c>
      <c r="G13" s="4"/>
      <c r="H13" s="4"/>
      <c r="I13" s="4"/>
      <c r="J13" s="4">
        <v>14</v>
      </c>
      <c r="K13" s="4">
        <v>21</v>
      </c>
      <c r="L13" s="4">
        <v>33.7</v>
      </c>
      <c r="M13" s="4">
        <v>38</v>
      </c>
      <c r="N13" s="8">
        <f>SUM(B13:M13)</f>
        <v>210.7</v>
      </c>
    </row>
    <row r="14" spans="1:14" ht="48.75" customHeight="1">
      <c r="A14" s="16" t="s">
        <v>16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>
        <f>SUM(B14:M14)</f>
        <v>0</v>
      </c>
    </row>
    <row r="15" spans="1:14" ht="87.75" customHeight="1">
      <c r="A15" s="4" t="s">
        <v>14</v>
      </c>
      <c r="B15" s="5"/>
      <c r="C15" s="4">
        <f>C13</f>
        <v>40</v>
      </c>
      <c r="D15" s="4">
        <f aca="true" t="shared" si="1" ref="D15:M15">D13</f>
        <v>40</v>
      </c>
      <c r="E15" s="4">
        <f t="shared" si="1"/>
        <v>19</v>
      </c>
      <c r="F15" s="4">
        <f t="shared" si="1"/>
        <v>5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14</v>
      </c>
      <c r="K15" s="4">
        <f t="shared" si="1"/>
        <v>21</v>
      </c>
      <c r="L15" s="4">
        <f t="shared" si="1"/>
        <v>33.7</v>
      </c>
      <c r="M15" s="4">
        <f t="shared" si="1"/>
        <v>38</v>
      </c>
      <c r="N15" s="8">
        <f>SUM(B15:M15)</f>
        <v>210.7</v>
      </c>
    </row>
    <row r="16" spans="1:14" ht="42.75" customHeight="1">
      <c r="A16" s="16" t="s">
        <v>16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f>SUM(B16:M16)</f>
        <v>0</v>
      </c>
    </row>
    <row r="17" spans="1:14" ht="12.75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</row>
    <row r="18" spans="1:14" ht="12.75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</row>
    <row r="19" spans="1:14" ht="12.75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ht="12.75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2.75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</row>
    <row r="22" spans="1:14" ht="12.75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</row>
    <row r="23" spans="1:14" ht="12.7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</row>
    <row r="24" spans="1:14" ht="12.75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1:14" ht="12.75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</row>
    <row r="26" spans="1:14" ht="12.75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</row>
    <row r="27" spans="1:14" ht="12.75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</row>
    <row r="28" spans="1:14" ht="12.7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</row>
    <row r="29" spans="1:14" ht="12.75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</row>
    <row r="30" spans="1:14" ht="12.75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</row>
    <row r="31" spans="1:14" ht="12.75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</row>
    <row r="32" spans="1:14" ht="12.75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</row>
    <row r="33" spans="1:14" ht="12.75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</row>
    <row r="34" spans="1:14" ht="12.7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</row>
    <row r="35" spans="1:14" ht="12.7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</row>
    <row r="37" spans="1:14" ht="12.75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</row>
    <row r="38" spans="1:14" ht="12.75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</row>
    <row r="39" spans="1:14" ht="12.75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</row>
    <row r="40" spans="1:14" ht="12.75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</row>
    <row r="41" spans="1:14" ht="12.75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</row>
    <row r="43" spans="1:14" ht="12.75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</row>
    <row r="44" spans="1:14" ht="12.75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</row>
    <row r="45" spans="1:14" ht="12.75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  <c r="M45" s="1"/>
      <c r="N45" s="1"/>
    </row>
    <row r="46" spans="1:14" ht="12.75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</row>
    <row r="48" spans="1:14" ht="12.75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1"/>
    </row>
    <row r="49" spans="1:14" ht="12.75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1"/>
    </row>
    <row r="50" spans="1:14" ht="12.75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7"/>
      <c r="H52" s="1"/>
      <c r="I52" s="1"/>
      <c r="J52" s="1"/>
      <c r="K52" s="1"/>
      <c r="L52" s="1"/>
      <c r="M52" s="1"/>
      <c r="N52" s="1"/>
    </row>
    <row r="53" spans="1:14" ht="12.75">
      <c r="A53" s="7"/>
      <c r="B53" s="7"/>
      <c r="C53" s="7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</row>
    <row r="54" spans="1:14" ht="12.75">
      <c r="A54" s="7"/>
      <c r="B54" s="7"/>
      <c r="C54" s="7"/>
      <c r="D54" s="7"/>
      <c r="E54" s="7"/>
      <c r="F54" s="7"/>
      <c r="G54" s="7"/>
      <c r="H54" s="1"/>
      <c r="I54" s="1"/>
      <c r="J54" s="1"/>
      <c r="K54" s="1"/>
      <c r="L54" s="1"/>
      <c r="M54" s="1"/>
      <c r="N54" s="1"/>
    </row>
    <row r="55" spans="1:14" ht="12.75">
      <c r="A55" s="7"/>
      <c r="B55" s="7"/>
      <c r="C55" s="7"/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</row>
    <row r="57" spans="1:14" ht="12.75">
      <c r="A57" s="7"/>
      <c r="B57" s="7"/>
      <c r="C57" s="7"/>
      <c r="D57" s="7"/>
      <c r="E57" s="7"/>
      <c r="F57" s="7"/>
      <c r="G57" s="7"/>
      <c r="H57" s="1"/>
      <c r="I57" s="1"/>
      <c r="J57" s="1"/>
      <c r="K57" s="1"/>
      <c r="L57" s="1"/>
      <c r="M57" s="1"/>
      <c r="N57" s="1"/>
    </row>
    <row r="58" spans="1:14" ht="12.75">
      <c r="A58" s="7"/>
      <c r="B58" s="7"/>
      <c r="C58" s="7"/>
      <c r="D58" s="7"/>
      <c r="E58" s="7"/>
      <c r="F58" s="7"/>
      <c r="G58" s="7"/>
      <c r="H58" s="1"/>
      <c r="I58" s="1"/>
      <c r="J58" s="1"/>
      <c r="K58" s="1"/>
      <c r="L58" s="1"/>
      <c r="M58" s="1"/>
      <c r="N58" s="1"/>
    </row>
    <row r="59" spans="1:14" ht="12.75">
      <c r="A59" s="7"/>
      <c r="B59" s="7"/>
      <c r="C59" s="7"/>
      <c r="D59" s="7"/>
      <c r="E59" s="7"/>
      <c r="F59" s="7"/>
      <c r="G59" s="7"/>
      <c r="H59" s="1"/>
      <c r="I59" s="1"/>
      <c r="J59" s="1"/>
      <c r="K59" s="1"/>
      <c r="L59" s="1"/>
      <c r="M59" s="1"/>
      <c r="N59" s="1"/>
    </row>
    <row r="60" spans="1:14" ht="12.75">
      <c r="A60" s="7"/>
      <c r="B60" s="7"/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</row>
    <row r="62" spans="1:14" ht="12.75">
      <c r="A62" s="7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1"/>
      <c r="I63" s="1"/>
      <c r="J63" s="1"/>
      <c r="K63" s="1"/>
      <c r="L63" s="1"/>
      <c r="M63" s="1"/>
      <c r="N63" s="1"/>
    </row>
    <row r="64" spans="1:14" ht="12.75">
      <c r="A64" s="7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</row>
    <row r="65" spans="1:14" ht="12.75">
      <c r="A65" s="7"/>
      <c r="B65" s="7"/>
      <c r="C65" s="7"/>
      <c r="D65" s="7"/>
      <c r="E65" s="7"/>
      <c r="F65" s="7"/>
      <c r="G65" s="7"/>
      <c r="H65" s="1"/>
      <c r="I65" s="1"/>
      <c r="J65" s="1"/>
      <c r="K65" s="1"/>
      <c r="L65" s="1"/>
      <c r="M65" s="1"/>
      <c r="N65" s="1"/>
    </row>
    <row r="66" spans="1:14" ht="12.75">
      <c r="A66" s="7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7"/>
      <c r="F69" s="7"/>
      <c r="G69" s="7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7"/>
      <c r="F70" s="7"/>
      <c r="G70" s="7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7"/>
      <c r="F83" s="7"/>
      <c r="G83" s="7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7"/>
      <c r="F84" s="7"/>
      <c r="G84" s="7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7"/>
      <c r="F85" s="7"/>
      <c r="G85" s="7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7"/>
      <c r="F86" s="7"/>
      <c r="G86" s="7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7"/>
      <c r="F87" s="7"/>
      <c r="G87" s="7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7"/>
      <c r="F89" s="7"/>
      <c r="G89" s="7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7"/>
      <c r="F90" s="7"/>
      <c r="G90" s="7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7"/>
      <c r="F91" s="7"/>
      <c r="G91" s="7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7"/>
      <c r="F92" s="7"/>
      <c r="G92" s="7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7"/>
      <c r="F93" s="7"/>
      <c r="G93" s="7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7"/>
      <c r="F94" s="7"/>
      <c r="G94" s="7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1"/>
      <c r="I114" s="1"/>
      <c r="J114" s="1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1"/>
      <c r="I115" s="1"/>
      <c r="J115" s="1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1"/>
      <c r="I116" s="1"/>
      <c r="J116" s="1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1"/>
      <c r="I117" s="1"/>
      <c r="J117" s="1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1"/>
      <c r="I118" s="1"/>
      <c r="J118" s="1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1"/>
      <c r="I119" s="1"/>
      <c r="J119" s="1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1"/>
      <c r="I120" s="1"/>
      <c r="J120" s="1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1"/>
      <c r="I121" s="1"/>
      <c r="J121" s="1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1"/>
      <c r="I122" s="1"/>
      <c r="J122" s="1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1"/>
      <c r="I123" s="1"/>
      <c r="J123" s="1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1"/>
      <c r="I124" s="1"/>
      <c r="J124" s="1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1"/>
      <c r="I125" s="1"/>
      <c r="J125" s="1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1"/>
      <c r="I126" s="1"/>
      <c r="J126" s="1"/>
      <c r="K126" s="1"/>
      <c r="L126" s="1"/>
      <c r="M126" s="1"/>
      <c r="N126" s="1"/>
    </row>
    <row r="127" spans="1:14" ht="12.75">
      <c r="A127" s="7"/>
      <c r="B127" s="7"/>
      <c r="C127" s="7"/>
      <c r="D127" s="7"/>
      <c r="E127" s="7"/>
      <c r="F127" s="7"/>
      <c r="G127" s="7"/>
      <c r="H127" s="1"/>
      <c r="I127" s="1"/>
      <c r="J127" s="1"/>
      <c r="K127" s="1"/>
      <c r="L127" s="1"/>
      <c r="M127" s="1"/>
      <c r="N127" s="1"/>
    </row>
    <row r="128" spans="1:14" ht="12.75">
      <c r="A128" s="7"/>
      <c r="B128" s="7"/>
      <c r="C128" s="7"/>
      <c r="D128" s="7"/>
      <c r="E128" s="7"/>
      <c r="F128" s="7"/>
      <c r="G128" s="7"/>
      <c r="H128" s="1"/>
      <c r="I128" s="1"/>
      <c r="J128" s="1"/>
      <c r="K128" s="1"/>
      <c r="L128" s="1"/>
      <c r="M128" s="1"/>
      <c r="N128" s="1"/>
    </row>
    <row r="129" spans="1:14" ht="12.75">
      <c r="A129" s="7"/>
      <c r="B129" s="7"/>
      <c r="C129" s="7"/>
      <c r="D129" s="7"/>
      <c r="E129" s="7"/>
      <c r="F129" s="7"/>
      <c r="G129" s="7"/>
      <c r="H129" s="1"/>
      <c r="I129" s="1"/>
      <c r="J129" s="1"/>
      <c r="K129" s="1"/>
      <c r="L129" s="1"/>
      <c r="M129" s="1"/>
      <c r="N129" s="1"/>
    </row>
    <row r="130" spans="1:14" ht="12.75">
      <c r="A130" s="7"/>
      <c r="B130" s="7"/>
      <c r="C130" s="7"/>
      <c r="D130" s="7"/>
      <c r="E130" s="7"/>
      <c r="F130" s="7"/>
      <c r="G130" s="7"/>
      <c r="H130" s="1"/>
      <c r="I130" s="1"/>
      <c r="J130" s="1"/>
      <c r="K130" s="1"/>
      <c r="L130" s="1"/>
      <c r="M130" s="1"/>
      <c r="N130" s="1"/>
    </row>
    <row r="131" spans="1:14" ht="12.75">
      <c r="A131" s="7"/>
      <c r="B131" s="7"/>
      <c r="C131" s="7"/>
      <c r="D131" s="7"/>
      <c r="E131" s="7"/>
      <c r="F131" s="7"/>
      <c r="G131" s="7"/>
      <c r="H131" s="1"/>
      <c r="I131" s="1"/>
      <c r="J131" s="1"/>
      <c r="K131" s="1"/>
      <c r="L131" s="1"/>
      <c r="M131" s="1"/>
      <c r="N131" s="1"/>
    </row>
    <row r="132" spans="1:14" ht="12.75">
      <c r="A132" s="7"/>
      <c r="B132" s="7"/>
      <c r="C132" s="7"/>
      <c r="D132" s="7"/>
      <c r="E132" s="7"/>
      <c r="F132" s="7"/>
      <c r="G132" s="7"/>
      <c r="H132" s="1"/>
      <c r="I132" s="1"/>
      <c r="J132" s="1"/>
      <c r="K132" s="1"/>
      <c r="L132" s="1"/>
      <c r="M132" s="1"/>
      <c r="N132" s="1"/>
    </row>
    <row r="133" spans="1:14" ht="12.75">
      <c r="A133" s="7"/>
      <c r="B133" s="7"/>
      <c r="C133" s="7"/>
      <c r="D133" s="7"/>
      <c r="E133" s="7"/>
      <c r="F133" s="7"/>
      <c r="G133" s="7"/>
      <c r="H133" s="1"/>
      <c r="I133" s="1"/>
      <c r="J133" s="1"/>
      <c r="K133" s="1"/>
      <c r="L133" s="1"/>
      <c r="M133" s="1"/>
      <c r="N133" s="1"/>
    </row>
    <row r="134" spans="1:14" ht="12.75">
      <c r="A134" s="7"/>
      <c r="B134" s="7"/>
      <c r="C134" s="7"/>
      <c r="D134" s="7"/>
      <c r="E134" s="7"/>
      <c r="F134" s="7"/>
      <c r="G134" s="7"/>
      <c r="H134" s="1"/>
      <c r="I134" s="1"/>
      <c r="J134" s="1"/>
      <c r="K134" s="1"/>
      <c r="L134" s="1"/>
      <c r="M134" s="1"/>
      <c r="N134" s="1"/>
    </row>
    <row r="135" spans="1:14" ht="12.75">
      <c r="A135" s="7"/>
      <c r="B135" s="7"/>
      <c r="C135" s="7"/>
      <c r="D135" s="7"/>
      <c r="E135" s="7"/>
      <c r="F135" s="7"/>
      <c r="G135" s="7"/>
      <c r="H135" s="1"/>
      <c r="I135" s="1"/>
      <c r="J135" s="1"/>
      <c r="K135" s="1"/>
      <c r="L135" s="1"/>
      <c r="M135" s="1"/>
      <c r="N135" s="1"/>
    </row>
    <row r="136" spans="1:14" ht="12.7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</row>
    <row r="137" spans="1:14" ht="12.75">
      <c r="A137" s="7"/>
      <c r="B137" s="7"/>
      <c r="C137" s="7"/>
      <c r="D137" s="7"/>
      <c r="E137" s="7"/>
      <c r="F137" s="7"/>
      <c r="G137" s="7"/>
      <c r="H137" s="1"/>
      <c r="I137" s="1"/>
      <c r="J137" s="1"/>
      <c r="K137" s="1"/>
      <c r="L137" s="1"/>
      <c r="M137" s="1"/>
      <c r="N137" s="1"/>
    </row>
    <row r="138" spans="1:14" ht="12.75">
      <c r="A138" s="7"/>
      <c r="B138" s="7"/>
      <c r="C138" s="7"/>
      <c r="D138" s="7"/>
      <c r="E138" s="7"/>
      <c r="F138" s="7"/>
      <c r="G138" s="7"/>
      <c r="H138" s="1"/>
      <c r="I138" s="1"/>
      <c r="J138" s="1"/>
      <c r="K138" s="1"/>
      <c r="L138" s="1"/>
      <c r="M138" s="1"/>
      <c r="N138" s="1"/>
    </row>
    <row r="139" spans="1:14" ht="12.75">
      <c r="A139" s="7"/>
      <c r="B139" s="7"/>
      <c r="C139" s="7"/>
      <c r="D139" s="7"/>
      <c r="E139" s="7"/>
      <c r="F139" s="7"/>
      <c r="G139" s="7"/>
      <c r="H139" s="1"/>
      <c r="I139" s="1"/>
      <c r="J139" s="1"/>
      <c r="K139" s="1"/>
      <c r="L139" s="1"/>
      <c r="M139" s="1"/>
      <c r="N139" s="1"/>
    </row>
    <row r="140" spans="1:14" ht="12.75">
      <c r="A140" s="7"/>
      <c r="B140" s="7"/>
      <c r="C140" s="7"/>
      <c r="D140" s="7"/>
      <c r="E140" s="7"/>
      <c r="F140" s="7"/>
      <c r="G140" s="7"/>
      <c r="H140" s="1"/>
      <c r="I140" s="1"/>
      <c r="J140" s="1"/>
      <c r="K140" s="1"/>
      <c r="L140" s="1"/>
      <c r="M140" s="1"/>
      <c r="N140" s="1"/>
    </row>
    <row r="141" spans="1:14" ht="12.75">
      <c r="A141" s="7"/>
      <c r="B141" s="7"/>
      <c r="C141" s="7"/>
      <c r="D141" s="7"/>
      <c r="E141" s="7"/>
      <c r="F141" s="7"/>
      <c r="G141" s="7"/>
      <c r="H141" s="1"/>
      <c r="I141" s="1"/>
      <c r="J141" s="1"/>
      <c r="K141" s="1"/>
      <c r="L141" s="1"/>
      <c r="M141" s="1"/>
      <c r="N141" s="1"/>
    </row>
    <row r="142" spans="1:14" ht="12.75">
      <c r="A142" s="7"/>
      <c r="B142" s="7"/>
      <c r="C142" s="7"/>
      <c r="D142" s="7"/>
      <c r="E142" s="7"/>
      <c r="F142" s="7"/>
      <c r="G142" s="7"/>
      <c r="H142" s="1"/>
      <c r="I142" s="1"/>
      <c r="J142" s="1"/>
      <c r="K142" s="1"/>
      <c r="L142" s="1"/>
      <c r="M142" s="1"/>
      <c r="N142" s="1"/>
    </row>
    <row r="143" spans="1:14" ht="12.75">
      <c r="A143" s="7"/>
      <c r="B143" s="7"/>
      <c r="C143" s="7"/>
      <c r="D143" s="7"/>
      <c r="E143" s="7"/>
      <c r="F143" s="7"/>
      <c r="G143" s="7"/>
      <c r="H143" s="1"/>
      <c r="I143" s="1"/>
      <c r="J143" s="1"/>
      <c r="K143" s="1"/>
      <c r="L143" s="1"/>
      <c r="M143" s="1"/>
      <c r="N143" s="1"/>
    </row>
    <row r="144" spans="1:14" ht="12.75">
      <c r="A144" s="7"/>
      <c r="B144" s="7"/>
      <c r="C144" s="7"/>
      <c r="D144" s="7"/>
      <c r="E144" s="7"/>
      <c r="F144" s="7"/>
      <c r="G144" s="7"/>
      <c r="H144" s="1"/>
      <c r="I144" s="1"/>
      <c r="J144" s="1"/>
      <c r="K144" s="1"/>
      <c r="L144" s="1"/>
      <c r="M144" s="1"/>
      <c r="N144" s="1"/>
    </row>
    <row r="145" spans="1:14" ht="12.75">
      <c r="A145" s="7"/>
      <c r="B145" s="7"/>
      <c r="C145" s="7"/>
      <c r="D145" s="7"/>
      <c r="E145" s="7"/>
      <c r="F145" s="7"/>
      <c r="G145" s="7"/>
      <c r="H145" s="1"/>
      <c r="I145" s="1"/>
      <c r="J145" s="1"/>
      <c r="K145" s="1"/>
      <c r="L145" s="1"/>
      <c r="M145" s="1"/>
      <c r="N145" s="1"/>
    </row>
    <row r="146" spans="1:14" ht="12.75">
      <c r="A146" s="7"/>
      <c r="B146" s="7"/>
      <c r="C146" s="7"/>
      <c r="D146" s="7"/>
      <c r="E146" s="7"/>
      <c r="F146" s="7"/>
      <c r="G146" s="7"/>
      <c r="H146" s="1"/>
      <c r="I146" s="1"/>
      <c r="J146" s="1"/>
      <c r="K146" s="1"/>
      <c r="L146" s="1"/>
      <c r="M146" s="1"/>
      <c r="N146" s="1"/>
    </row>
    <row r="147" spans="1:14" ht="12.75">
      <c r="A147" s="7"/>
      <c r="B147" s="7"/>
      <c r="C147" s="7"/>
      <c r="D147" s="7"/>
      <c r="E147" s="7"/>
      <c r="F147" s="7"/>
      <c r="G147" s="7"/>
      <c r="H147" s="1"/>
      <c r="I147" s="1"/>
      <c r="J147" s="1"/>
      <c r="K147" s="1"/>
      <c r="L147" s="1"/>
      <c r="M147" s="1"/>
      <c r="N147" s="1"/>
    </row>
    <row r="148" spans="1:14" ht="12.75">
      <c r="A148" s="7"/>
      <c r="B148" s="7"/>
      <c r="C148" s="7"/>
      <c r="D148" s="7"/>
      <c r="E148" s="7"/>
      <c r="F148" s="7"/>
      <c r="G148" s="7"/>
      <c r="H148" s="1"/>
      <c r="I148" s="1"/>
      <c r="J148" s="1"/>
      <c r="K148" s="1"/>
      <c r="L148" s="1"/>
      <c r="M148" s="1"/>
      <c r="N148" s="1"/>
    </row>
    <row r="149" spans="1:14" ht="12.75">
      <c r="A149" s="7"/>
      <c r="B149" s="7"/>
      <c r="C149" s="7"/>
      <c r="D149" s="7"/>
      <c r="E149" s="7"/>
      <c r="F149" s="7"/>
      <c r="G149" s="7"/>
      <c r="H149" s="1"/>
      <c r="I149" s="1"/>
      <c r="J149" s="1"/>
      <c r="K149" s="1"/>
      <c r="L149" s="1"/>
      <c r="M149" s="1"/>
      <c r="N149" s="1"/>
    </row>
    <row r="150" spans="1:14" ht="12.75">
      <c r="A150" s="7"/>
      <c r="B150" s="7"/>
      <c r="C150" s="7"/>
      <c r="D150" s="7"/>
      <c r="E150" s="7"/>
      <c r="F150" s="7"/>
      <c r="G150" s="7"/>
      <c r="H150" s="1"/>
      <c r="I150" s="1"/>
      <c r="J150" s="1"/>
      <c r="K150" s="1"/>
      <c r="L150" s="1"/>
      <c r="M150" s="1"/>
      <c r="N150" s="1"/>
    </row>
    <row r="151" spans="1:14" ht="12.75">
      <c r="A151" s="7"/>
      <c r="B151" s="7"/>
      <c r="C151" s="7"/>
      <c r="D151" s="7"/>
      <c r="E151" s="7"/>
      <c r="F151" s="7"/>
      <c r="G151" s="7"/>
      <c r="H151" s="1"/>
      <c r="I151" s="1"/>
      <c r="J151" s="1"/>
      <c r="K151" s="1"/>
      <c r="L151" s="1"/>
      <c r="M151" s="1"/>
      <c r="N151" s="1"/>
    </row>
    <row r="152" spans="1:14" ht="12.75">
      <c r="A152" s="7"/>
      <c r="B152" s="7"/>
      <c r="C152" s="7"/>
      <c r="D152" s="7"/>
      <c r="E152" s="7"/>
      <c r="F152" s="7"/>
      <c r="G152" s="7"/>
      <c r="H152" s="1"/>
      <c r="I152" s="1"/>
      <c r="J152" s="1"/>
      <c r="K152" s="1"/>
      <c r="L152" s="1"/>
      <c r="M152" s="1"/>
      <c r="N152" s="1"/>
    </row>
    <row r="153" spans="1:14" ht="12.75">
      <c r="A153" s="7"/>
      <c r="B153" s="7"/>
      <c r="C153" s="7"/>
      <c r="D153" s="7"/>
      <c r="E153" s="7"/>
      <c r="F153" s="7"/>
      <c r="G153" s="7"/>
      <c r="H153" s="1"/>
      <c r="I153" s="1"/>
      <c r="J153" s="1"/>
      <c r="K153" s="1"/>
      <c r="L153" s="1"/>
      <c r="M153" s="1"/>
      <c r="N153" s="1"/>
    </row>
    <row r="154" spans="1:14" ht="12.75">
      <c r="A154" s="7"/>
      <c r="B154" s="7"/>
      <c r="C154" s="7"/>
      <c r="D154" s="7"/>
      <c r="E154" s="7"/>
      <c r="F154" s="7"/>
      <c r="G154" s="7"/>
      <c r="H154" s="1"/>
      <c r="I154" s="1"/>
      <c r="J154" s="1"/>
      <c r="K154" s="1"/>
      <c r="L154" s="1"/>
      <c r="M154" s="1"/>
      <c r="N154" s="1"/>
    </row>
    <row r="155" spans="1:14" ht="12.75">
      <c r="A155" s="7"/>
      <c r="B155" s="7"/>
      <c r="C155" s="7"/>
      <c r="D155" s="7"/>
      <c r="E155" s="7"/>
      <c r="F155" s="7"/>
      <c r="G155" s="7"/>
      <c r="H155" s="1"/>
      <c r="I155" s="1"/>
      <c r="J155" s="1"/>
      <c r="K155" s="1"/>
      <c r="L155" s="1"/>
      <c r="M155" s="1"/>
      <c r="N155" s="1"/>
    </row>
    <row r="156" spans="1:14" ht="12.75">
      <c r="A156" s="7"/>
      <c r="B156" s="7"/>
      <c r="C156" s="7"/>
      <c r="D156" s="7"/>
      <c r="E156" s="7"/>
      <c r="F156" s="7"/>
      <c r="G156" s="7"/>
      <c r="H156" s="1"/>
      <c r="I156" s="1"/>
      <c r="J156" s="1"/>
      <c r="K156" s="1"/>
      <c r="L156" s="1"/>
      <c r="M156" s="1"/>
      <c r="N156" s="1"/>
    </row>
    <row r="157" spans="1:14" ht="12.75">
      <c r="A157" s="7"/>
      <c r="B157" s="7"/>
      <c r="C157" s="7"/>
      <c r="D157" s="7"/>
      <c r="E157" s="7"/>
      <c r="F157" s="7"/>
      <c r="G157" s="7"/>
      <c r="H157" s="1"/>
      <c r="I157" s="1"/>
      <c r="J157" s="1"/>
      <c r="K157" s="1"/>
      <c r="L157" s="1"/>
      <c r="M157" s="1"/>
      <c r="N157" s="1"/>
    </row>
    <row r="158" spans="1:14" ht="12.75">
      <c r="A158" s="7"/>
      <c r="B158" s="7"/>
      <c r="C158" s="7"/>
      <c r="D158" s="7"/>
      <c r="E158" s="7"/>
      <c r="F158" s="7"/>
      <c r="G158" s="7"/>
      <c r="H158" s="1"/>
      <c r="I158" s="1"/>
      <c r="J158" s="1"/>
      <c r="K158" s="1"/>
      <c r="L158" s="1"/>
      <c r="M158" s="1"/>
      <c r="N158" s="1"/>
    </row>
    <row r="159" spans="1:14" ht="12.75">
      <c r="A159" s="7"/>
      <c r="B159" s="7"/>
      <c r="C159" s="7"/>
      <c r="D159" s="7"/>
      <c r="E159" s="7"/>
      <c r="F159" s="7"/>
      <c r="G159" s="7"/>
      <c r="H159" s="1"/>
      <c r="I159" s="1"/>
      <c r="J159" s="1"/>
      <c r="K159" s="1"/>
      <c r="L159" s="1"/>
      <c r="M159" s="1"/>
      <c r="N159" s="1"/>
    </row>
    <row r="160" spans="1:14" ht="12.75">
      <c r="A160" s="7"/>
      <c r="B160" s="7"/>
      <c r="C160" s="7"/>
      <c r="D160" s="7"/>
      <c r="E160" s="7"/>
      <c r="F160" s="7"/>
      <c r="G160" s="7"/>
      <c r="H160" s="1"/>
      <c r="I160" s="1"/>
      <c r="J160" s="1"/>
      <c r="K160" s="1"/>
      <c r="L160" s="1"/>
      <c r="M160" s="1"/>
      <c r="N160" s="1"/>
    </row>
    <row r="161" spans="1:14" ht="12.75">
      <c r="A161" s="7"/>
      <c r="B161" s="7"/>
      <c r="C161" s="7"/>
      <c r="D161" s="7"/>
      <c r="E161" s="7"/>
      <c r="F161" s="7"/>
      <c r="G161" s="7"/>
      <c r="H161" s="1"/>
      <c r="I161" s="1"/>
      <c r="J161" s="1"/>
      <c r="K161" s="1"/>
      <c r="L161" s="1"/>
      <c r="M161" s="1"/>
      <c r="N161" s="1"/>
    </row>
    <row r="162" spans="1:14" ht="12.75">
      <c r="A162" s="7"/>
      <c r="B162" s="7"/>
      <c r="C162" s="7"/>
      <c r="D162" s="7"/>
      <c r="E162" s="7"/>
      <c r="F162" s="7"/>
      <c r="G162" s="7"/>
      <c r="H162" s="1"/>
      <c r="I162" s="1"/>
      <c r="J162" s="1"/>
      <c r="K162" s="1"/>
      <c r="L162" s="1"/>
      <c r="M162" s="1"/>
      <c r="N162" s="1"/>
    </row>
    <row r="163" spans="1:14" ht="12.75">
      <c r="A163" s="7"/>
      <c r="B163" s="7"/>
      <c r="C163" s="7"/>
      <c r="D163" s="7"/>
      <c r="E163" s="7"/>
      <c r="F163" s="7"/>
      <c r="G163" s="7"/>
      <c r="H163" s="1"/>
      <c r="I163" s="1"/>
      <c r="J163" s="1"/>
      <c r="K163" s="1"/>
      <c r="L163" s="1"/>
      <c r="M163" s="1"/>
      <c r="N163" s="1"/>
    </row>
    <row r="164" spans="1:14" ht="12.75">
      <c r="A164" s="7"/>
      <c r="B164" s="7"/>
      <c r="C164" s="7"/>
      <c r="D164" s="7"/>
      <c r="E164" s="7"/>
      <c r="F164" s="7"/>
      <c r="G164" s="7"/>
      <c r="H164" s="1"/>
      <c r="I164" s="1"/>
      <c r="J164" s="1"/>
      <c r="K164" s="1"/>
      <c r="L164" s="1"/>
      <c r="M164" s="1"/>
      <c r="N164" s="1"/>
    </row>
    <row r="165" spans="1:14" ht="12.75">
      <c r="A165" s="7"/>
      <c r="B165" s="7"/>
      <c r="C165" s="7"/>
      <c r="D165" s="7"/>
      <c r="E165" s="7"/>
      <c r="F165" s="7"/>
      <c r="G165" s="7"/>
      <c r="H165" s="1"/>
      <c r="I165" s="1"/>
      <c r="J165" s="1"/>
      <c r="K165" s="1"/>
      <c r="L165" s="1"/>
      <c r="M165" s="1"/>
      <c r="N165" s="1"/>
    </row>
    <row r="166" spans="1:14" ht="12.75">
      <c r="A166" s="7"/>
      <c r="B166" s="7"/>
      <c r="C166" s="7"/>
      <c r="D166" s="7"/>
      <c r="E166" s="7"/>
      <c r="F166" s="7"/>
      <c r="G166" s="7"/>
      <c r="H166" s="1"/>
      <c r="I166" s="1"/>
      <c r="J166" s="1"/>
      <c r="K166" s="1"/>
      <c r="L166" s="1"/>
      <c r="M166" s="1"/>
      <c r="N166" s="1"/>
    </row>
    <row r="167" spans="1:14" ht="12.75">
      <c r="A167" s="7"/>
      <c r="B167" s="7"/>
      <c r="C167" s="7"/>
      <c r="D167" s="7"/>
      <c r="E167" s="7"/>
      <c r="F167" s="7"/>
      <c r="G167" s="7"/>
      <c r="H167" s="1"/>
      <c r="I167" s="1"/>
      <c r="J167" s="1"/>
      <c r="K167" s="1"/>
      <c r="L167" s="1"/>
      <c r="M167" s="1"/>
      <c r="N167" s="1"/>
    </row>
    <row r="168" spans="1:14" ht="12.75">
      <c r="A168" s="7"/>
      <c r="B168" s="7"/>
      <c r="C168" s="7"/>
      <c r="D168" s="7"/>
      <c r="E168" s="7"/>
      <c r="F168" s="7"/>
      <c r="G168" s="7"/>
      <c r="H168" s="1"/>
      <c r="I168" s="1"/>
      <c r="J168" s="1"/>
      <c r="K168" s="1"/>
      <c r="L168" s="1"/>
      <c r="M168" s="1"/>
      <c r="N168" s="1"/>
    </row>
    <row r="169" spans="1:14" ht="12.75">
      <c r="A169" s="7"/>
      <c r="B169" s="7"/>
      <c r="C169" s="7"/>
      <c r="D169" s="7"/>
      <c r="E169" s="7"/>
      <c r="F169" s="7"/>
      <c r="G169" s="7"/>
      <c r="H169" s="1"/>
      <c r="I169" s="1"/>
      <c r="J169" s="1"/>
      <c r="K169" s="1"/>
      <c r="L169" s="1"/>
      <c r="M169" s="1"/>
      <c r="N169" s="1"/>
    </row>
    <row r="170" spans="1:14" ht="12.75">
      <c r="A170" s="7"/>
      <c r="B170" s="7"/>
      <c r="C170" s="7"/>
      <c r="D170" s="7"/>
      <c r="E170" s="7"/>
      <c r="F170" s="7"/>
      <c r="G170" s="7"/>
      <c r="H170" s="1"/>
      <c r="I170" s="1"/>
      <c r="J170" s="1"/>
      <c r="K170" s="1"/>
      <c r="L170" s="1"/>
      <c r="M170" s="1"/>
      <c r="N170" s="1"/>
    </row>
    <row r="171" spans="1:14" ht="12.75">
      <c r="A171" s="7"/>
      <c r="B171" s="7"/>
      <c r="C171" s="7"/>
      <c r="D171" s="7"/>
      <c r="E171" s="7"/>
      <c r="F171" s="7"/>
      <c r="G171" s="7"/>
      <c r="H171" s="1"/>
      <c r="I171" s="1"/>
      <c r="J171" s="1"/>
      <c r="K171" s="1"/>
      <c r="L171" s="1"/>
      <c r="M171" s="1"/>
      <c r="N171" s="1"/>
    </row>
    <row r="172" spans="1:14" ht="12.75">
      <c r="A172" s="7"/>
      <c r="B172" s="7"/>
      <c r="C172" s="7"/>
      <c r="D172" s="7"/>
      <c r="E172" s="7"/>
      <c r="F172" s="7"/>
      <c r="G172" s="7"/>
      <c r="H172" s="1"/>
      <c r="I172" s="1"/>
      <c r="J172" s="1"/>
      <c r="K172" s="1"/>
      <c r="L172" s="1"/>
      <c r="M172" s="1"/>
      <c r="N172" s="1"/>
    </row>
    <row r="173" spans="1:14" ht="12.75">
      <c r="A173" s="7"/>
      <c r="B173" s="7"/>
      <c r="C173" s="7"/>
      <c r="D173" s="7"/>
      <c r="E173" s="7"/>
      <c r="F173" s="7"/>
      <c r="G173" s="7"/>
      <c r="H173" s="1"/>
      <c r="I173" s="1"/>
      <c r="J173" s="1"/>
      <c r="K173" s="1"/>
      <c r="L173" s="1"/>
      <c r="M173" s="1"/>
      <c r="N173" s="1"/>
    </row>
    <row r="174" spans="1:14" ht="12.75">
      <c r="A174" s="7"/>
      <c r="B174" s="7"/>
      <c r="C174" s="7"/>
      <c r="D174" s="7"/>
      <c r="E174" s="7"/>
      <c r="F174" s="7"/>
      <c r="G174" s="7"/>
      <c r="H174" s="1"/>
      <c r="I174" s="1"/>
      <c r="J174" s="1"/>
      <c r="K174" s="1"/>
      <c r="L174" s="1"/>
      <c r="M174" s="1"/>
      <c r="N174" s="1"/>
    </row>
    <row r="175" spans="1:14" ht="12.75">
      <c r="A175" s="7"/>
      <c r="B175" s="7"/>
      <c r="C175" s="7"/>
      <c r="D175" s="7"/>
      <c r="E175" s="7"/>
      <c r="F175" s="7"/>
      <c r="G175" s="7"/>
      <c r="H175" s="1"/>
      <c r="I175" s="1"/>
      <c r="J175" s="1"/>
      <c r="K175" s="1"/>
      <c r="L175" s="1"/>
      <c r="M175" s="1"/>
      <c r="N175" s="1"/>
    </row>
    <row r="176" spans="1:14" ht="12.75">
      <c r="A176" s="7"/>
      <c r="B176" s="7"/>
      <c r="C176" s="7"/>
      <c r="D176" s="7"/>
      <c r="E176" s="7"/>
      <c r="F176" s="7"/>
      <c r="G176" s="7"/>
      <c r="H176" s="1"/>
      <c r="I176" s="1"/>
      <c r="J176" s="1"/>
      <c r="K176" s="1"/>
      <c r="L176" s="1"/>
      <c r="M176" s="1"/>
      <c r="N176" s="1"/>
    </row>
    <row r="177" spans="1:14" ht="12.75">
      <c r="A177" s="7"/>
      <c r="B177" s="7"/>
      <c r="C177" s="7"/>
      <c r="D177" s="7"/>
      <c r="E177" s="7"/>
      <c r="F177" s="7"/>
      <c r="G177" s="7"/>
      <c r="H177" s="1"/>
      <c r="I177" s="1"/>
      <c r="J177" s="1"/>
      <c r="K177" s="1"/>
      <c r="L177" s="1"/>
      <c r="M177" s="1"/>
      <c r="N177" s="1"/>
    </row>
    <row r="178" spans="1:14" ht="12.75">
      <c r="A178" s="7"/>
      <c r="B178" s="7"/>
      <c r="C178" s="7"/>
      <c r="D178" s="7"/>
      <c r="E178" s="7"/>
      <c r="F178" s="7"/>
      <c r="G178" s="7"/>
      <c r="H178" s="1"/>
      <c r="I178" s="1"/>
      <c r="J178" s="1"/>
      <c r="K178" s="1"/>
      <c r="L178" s="1"/>
      <c r="M178" s="1"/>
      <c r="N178" s="1"/>
    </row>
    <row r="179" spans="1:14" ht="12.75">
      <c r="A179" s="7"/>
      <c r="B179" s="7"/>
      <c r="C179" s="7"/>
      <c r="D179" s="7"/>
      <c r="E179" s="7"/>
      <c r="F179" s="7"/>
      <c r="G179" s="7"/>
      <c r="H179" s="1"/>
      <c r="I179" s="1"/>
      <c r="J179" s="1"/>
      <c r="K179" s="1"/>
      <c r="L179" s="1"/>
      <c r="M179" s="1"/>
      <c r="N179" s="1"/>
    </row>
    <row r="180" spans="1:14" ht="12.75">
      <c r="A180" s="7"/>
      <c r="B180" s="7"/>
      <c r="C180" s="7"/>
      <c r="D180" s="7"/>
      <c r="E180" s="7"/>
      <c r="F180" s="7"/>
      <c r="G180" s="7"/>
      <c r="H180" s="1"/>
      <c r="I180" s="1"/>
      <c r="J180" s="1"/>
      <c r="K180" s="1"/>
      <c r="L180" s="1"/>
      <c r="M180" s="1"/>
      <c r="N180" s="1"/>
    </row>
    <row r="181" spans="1:14" ht="12.75">
      <c r="A181" s="7"/>
      <c r="B181" s="7"/>
      <c r="C181" s="7"/>
      <c r="D181" s="7"/>
      <c r="E181" s="7"/>
      <c r="F181" s="7"/>
      <c r="G181" s="7"/>
      <c r="H181" s="1"/>
      <c r="I181" s="1"/>
      <c r="J181" s="1"/>
      <c r="K181" s="1"/>
      <c r="L181" s="1"/>
      <c r="M181" s="1"/>
      <c r="N181" s="1"/>
    </row>
    <row r="182" spans="1:14" ht="12.75">
      <c r="A182" s="7"/>
      <c r="B182" s="7"/>
      <c r="C182" s="7"/>
      <c r="D182" s="7"/>
      <c r="E182" s="7"/>
      <c r="F182" s="7"/>
      <c r="G182" s="7"/>
      <c r="H182" s="1"/>
      <c r="I182" s="1"/>
      <c r="J182" s="1"/>
      <c r="K182" s="1"/>
      <c r="L182" s="1"/>
      <c r="M182" s="1"/>
      <c r="N182" s="1"/>
    </row>
    <row r="183" spans="1:14" ht="12.75">
      <c r="A183" s="7"/>
      <c r="B183" s="7"/>
      <c r="C183" s="7"/>
      <c r="D183" s="7"/>
      <c r="E183" s="7"/>
      <c r="F183" s="7"/>
      <c r="G183" s="7"/>
      <c r="H183" s="1"/>
      <c r="I183" s="1"/>
      <c r="J183" s="1"/>
      <c r="K183" s="1"/>
      <c r="L183" s="1"/>
      <c r="M183" s="1"/>
      <c r="N183" s="1"/>
    </row>
    <row r="184" spans="1:14" ht="12.75">
      <c r="A184" s="7"/>
      <c r="B184" s="7"/>
      <c r="C184" s="7"/>
      <c r="D184" s="7"/>
      <c r="E184" s="7"/>
      <c r="F184" s="7"/>
      <c r="G184" s="7"/>
      <c r="H184" s="1"/>
      <c r="I184" s="1"/>
      <c r="J184" s="1"/>
      <c r="K184" s="1"/>
      <c r="L184" s="1"/>
      <c r="M184" s="1"/>
      <c r="N184" s="1"/>
    </row>
    <row r="185" spans="1:14" ht="12.75">
      <c r="A185" s="7"/>
      <c r="B185" s="7"/>
      <c r="C185" s="7"/>
      <c r="D185" s="7"/>
      <c r="E185" s="7"/>
      <c r="F185" s="7"/>
      <c r="G185" s="7"/>
      <c r="H185" s="1"/>
      <c r="I185" s="1"/>
      <c r="J185" s="1"/>
      <c r="K185" s="1"/>
      <c r="L185" s="1"/>
      <c r="M185" s="1"/>
      <c r="N185" s="1"/>
    </row>
    <row r="186" spans="1:14" ht="12.75">
      <c r="A186" s="7"/>
      <c r="B186" s="7"/>
      <c r="C186" s="7"/>
      <c r="D186" s="7"/>
      <c r="E186" s="7"/>
      <c r="F186" s="7"/>
      <c r="G186" s="7"/>
      <c r="H186" s="1"/>
      <c r="I186" s="1"/>
      <c r="J186" s="1"/>
      <c r="K186" s="1"/>
      <c r="L186" s="1"/>
      <c r="M186" s="1"/>
      <c r="N186" s="1"/>
    </row>
    <row r="187" spans="1:14" ht="12.75">
      <c r="A187" s="7"/>
      <c r="B187" s="7"/>
      <c r="C187" s="7"/>
      <c r="D187" s="7"/>
      <c r="E187" s="7"/>
      <c r="F187" s="7"/>
      <c r="G187" s="7"/>
      <c r="H187" s="1"/>
      <c r="I187" s="1"/>
      <c r="J187" s="1"/>
      <c r="K187" s="1"/>
      <c r="L187" s="1"/>
      <c r="M187" s="1"/>
      <c r="N187" s="1"/>
    </row>
    <row r="188" spans="1:14" ht="12.75">
      <c r="A188" s="7"/>
      <c r="B188" s="7"/>
      <c r="C188" s="7"/>
      <c r="D188" s="7"/>
      <c r="E188" s="7"/>
      <c r="F188" s="7"/>
      <c r="G188" s="7"/>
      <c r="H188" s="1"/>
      <c r="I188" s="1"/>
      <c r="J188" s="1"/>
      <c r="K188" s="1"/>
      <c r="L188" s="1"/>
      <c r="M188" s="1"/>
      <c r="N188" s="1"/>
    </row>
    <row r="189" spans="1:14" ht="12.75">
      <c r="A189" s="7"/>
      <c r="B189" s="7"/>
      <c r="C189" s="7"/>
      <c r="D189" s="7"/>
      <c r="E189" s="7"/>
      <c r="F189" s="7"/>
      <c r="G189" s="7"/>
      <c r="H189" s="1"/>
      <c r="I189" s="1"/>
      <c r="J189" s="1"/>
      <c r="K189" s="1"/>
      <c r="L189" s="1"/>
      <c r="M189" s="1"/>
      <c r="N189" s="1"/>
    </row>
    <row r="190" spans="1:14" ht="12.75">
      <c r="A190" s="7"/>
      <c r="B190" s="7"/>
      <c r="C190" s="7"/>
      <c r="D190" s="7"/>
      <c r="E190" s="7"/>
      <c r="F190" s="7"/>
      <c r="G190" s="7"/>
      <c r="H190" s="1"/>
      <c r="I190" s="1"/>
      <c r="J190" s="1"/>
      <c r="K190" s="1"/>
      <c r="L190" s="1"/>
      <c r="M190" s="1"/>
      <c r="N190" s="1"/>
    </row>
    <row r="191" spans="1:14" ht="12.75">
      <c r="A191" s="7"/>
      <c r="B191" s="7"/>
      <c r="C191" s="7"/>
      <c r="D191" s="7"/>
      <c r="E191" s="7"/>
      <c r="F191" s="7"/>
      <c r="G191" s="7"/>
      <c r="H191" s="1"/>
      <c r="I191" s="1"/>
      <c r="J191" s="1"/>
      <c r="K191" s="1"/>
      <c r="L191" s="1"/>
      <c r="M191" s="1"/>
      <c r="N191" s="1"/>
    </row>
    <row r="192" spans="1:14" ht="12.75">
      <c r="A192" s="7"/>
      <c r="B192" s="7"/>
      <c r="C192" s="7"/>
      <c r="D192" s="7"/>
      <c r="E192" s="7"/>
      <c r="F192" s="7"/>
      <c r="G192" s="7"/>
      <c r="H192" s="1"/>
      <c r="I192" s="1"/>
      <c r="J192" s="1"/>
      <c r="K192" s="1"/>
      <c r="L192" s="1"/>
      <c r="M192" s="1"/>
      <c r="N192" s="1"/>
    </row>
    <row r="193" spans="1:14" ht="12.75">
      <c r="A193" s="7"/>
      <c r="B193" s="7"/>
      <c r="C193" s="7"/>
      <c r="D193" s="7"/>
      <c r="E193" s="7"/>
      <c r="F193" s="7"/>
      <c r="G193" s="7"/>
      <c r="H193" s="1"/>
      <c r="I193" s="1"/>
      <c r="J193" s="1"/>
      <c r="K193" s="1"/>
      <c r="L193" s="1"/>
      <c r="M193" s="1"/>
      <c r="N193" s="1"/>
    </row>
    <row r="194" spans="1:14" ht="12.75">
      <c r="A194" s="7"/>
      <c r="B194" s="7"/>
      <c r="C194" s="7"/>
      <c r="D194" s="7"/>
      <c r="E194" s="7"/>
      <c r="F194" s="7"/>
      <c r="G194" s="7"/>
      <c r="H194" s="1"/>
      <c r="I194" s="1"/>
      <c r="J194" s="1"/>
      <c r="K194" s="1"/>
      <c r="L194" s="1"/>
      <c r="M194" s="1"/>
      <c r="N194" s="1"/>
    </row>
    <row r="195" spans="1:14" ht="12.75">
      <c r="A195" s="7"/>
      <c r="B195" s="7"/>
      <c r="C195" s="7"/>
      <c r="D195" s="7"/>
      <c r="E195" s="7"/>
      <c r="F195" s="7"/>
      <c r="G195" s="7"/>
      <c r="H195" s="1"/>
      <c r="I195" s="1"/>
      <c r="J195" s="1"/>
      <c r="K195" s="1"/>
      <c r="L195" s="1"/>
      <c r="M195" s="1"/>
      <c r="N195" s="1"/>
    </row>
    <row r="196" spans="1:14" ht="12.75">
      <c r="A196" s="7"/>
      <c r="B196" s="7"/>
      <c r="C196" s="7"/>
      <c r="D196" s="7"/>
      <c r="E196" s="7"/>
      <c r="F196" s="7"/>
      <c r="G196" s="7"/>
      <c r="H196" s="1"/>
      <c r="I196" s="1"/>
      <c r="J196" s="1"/>
      <c r="K196" s="1"/>
      <c r="L196" s="1"/>
      <c r="M196" s="1"/>
      <c r="N196" s="1"/>
    </row>
    <row r="197" spans="1:14" ht="12.75">
      <c r="A197" s="7"/>
      <c r="B197" s="7"/>
      <c r="C197" s="7"/>
      <c r="D197" s="7"/>
      <c r="E197" s="7"/>
      <c r="F197" s="7"/>
      <c r="G197" s="7"/>
      <c r="H197" s="1"/>
      <c r="I197" s="1"/>
      <c r="J197" s="1"/>
      <c r="K197" s="1"/>
      <c r="L197" s="1"/>
      <c r="M197" s="1"/>
      <c r="N197" s="1"/>
    </row>
    <row r="198" spans="1:14" ht="12.75">
      <c r="A198" s="7"/>
      <c r="B198" s="7"/>
      <c r="C198" s="7"/>
      <c r="D198" s="7"/>
      <c r="E198" s="7"/>
      <c r="F198" s="7"/>
      <c r="G198" s="7"/>
      <c r="H198" s="1"/>
      <c r="I198" s="1"/>
      <c r="J198" s="1"/>
      <c r="K198" s="1"/>
      <c r="L198" s="1"/>
      <c r="M198" s="1"/>
      <c r="N198" s="1"/>
    </row>
  </sheetData>
  <sheetProtection/>
  <protectedRanges>
    <protectedRange sqref="A5" name="Диапазон1_4"/>
    <protectedRange sqref="A6:A8" name="Диапазон1_4_1"/>
    <protectedRange sqref="A13:A14 A16" name="Диапазон1_4_2"/>
    <protectedRange sqref="A15" name="Диапазон1_4_1_1"/>
  </protectedRanges>
  <mergeCells count="1">
    <mergeCell ref="A11:F11"/>
  </mergeCells>
  <printOptions headings="1"/>
  <pageMargins left="0.56" right="0.26" top="0.53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ЛеонченкоОА</dc:creator>
  <cp:keywords/>
  <dc:description/>
  <cp:lastModifiedBy>DF-8-004</cp:lastModifiedBy>
  <cp:lastPrinted>2013-01-09T07:27:44Z</cp:lastPrinted>
  <dcterms:created xsi:type="dcterms:W3CDTF">2006-12-27T06:45:26Z</dcterms:created>
  <dcterms:modified xsi:type="dcterms:W3CDTF">2014-01-24T07:20:52Z</dcterms:modified>
  <cp:category/>
  <cp:version/>
  <cp:contentType/>
  <cp:contentStatus/>
</cp:coreProperties>
</file>