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tabRatio="599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МО &quot;Город Вытегра&quot;" sheetId="12" r:id="rId12"/>
    <sheet name="Лист1" sheetId="13" r:id="rId13"/>
  </sheets>
  <definedNames>
    <definedName name="_xlnm.Print_Area" localSheetId="1">'Алмозерское'!$A$1:$O$31</definedName>
    <definedName name="_xlnm.Print_Area" localSheetId="2">'Андомское'!$A$1:$O$31</definedName>
    <definedName name="_xlnm.Print_Area" localSheetId="3">'Анненское'!$A$1:$O$31</definedName>
    <definedName name="_xlnm.Print_Area" localSheetId="4">'Анхимовское'!$A$1:$O$31</definedName>
    <definedName name="_xlnm.Print_Area" localSheetId="5">'Девятинское'!$A$1:$O$31</definedName>
    <definedName name="_xlnm.Print_Area" localSheetId="6">'Казаковское'!$A$1:$O$31</definedName>
    <definedName name="_xlnm.Print_Area" localSheetId="7">'Кемское'!$A$1:$O$31</definedName>
    <definedName name="_xlnm.Print_Area" localSheetId="8">'Мегорское'!$A$1:$O$31</definedName>
    <definedName name="_xlnm.Print_Area" localSheetId="11">'МО "Город Вытегра"'!$A$1:$O$31</definedName>
    <definedName name="_xlnm.Print_Area" localSheetId="9">'Оштинское'!$A$1:$O$31</definedName>
    <definedName name="_xlnm.Print_Area" localSheetId="0">'район'!$A$1:$O$29</definedName>
    <definedName name="_xlnm.Print_Area" localSheetId="10">'Саминское'!$A$1:$O$31</definedName>
  </definedNames>
  <calcPr fullCalcOnLoad="1"/>
</workbook>
</file>

<file path=xl/sharedStrings.xml><?xml version="1.0" encoding="utf-8"?>
<sst xmlns="http://schemas.openxmlformats.org/spreadsheetml/2006/main" count="673" uniqueCount="75">
  <si>
    <t>тыс.рублей</t>
  </si>
  <si>
    <t>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</si>
  <si>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</si>
  <si>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</si>
  <si>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</si>
  <si>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</si>
  <si>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</si>
  <si>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</si>
  <si>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</si>
  <si>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</si>
  <si>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</si>
  <si>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</si>
  <si>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</si>
  <si>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</si>
  <si>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</si>
  <si>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п.п.</t>
  </si>
  <si>
    <t>Фактически направлено :</t>
  </si>
  <si>
    <t>% направления собственных доходов на электроэнергию</t>
  </si>
  <si>
    <t>% направления собственных доходов на теплоэнергию</t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</si>
  <si>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SobstXX.xls, где ХХ</t>
    </r>
    <r>
      <rPr>
        <b/>
        <sz val="9"/>
        <rFont val="Times New Roman"/>
        <family val="1"/>
      </rPr>
      <t xml:space="preserve"> - номер Вашего района </t>
    </r>
  </si>
  <si>
    <t>из них на расчеты за уличное освещение</t>
  </si>
  <si>
    <t>% направления собственных доходов на фактически перечисленные субвенции по переданным полномочиям</t>
  </si>
  <si>
    <t>Осуществлено расходов всего за счет собственных доходов</t>
  </si>
  <si>
    <t>% направления собственных доходов на осуществление расходов</t>
  </si>
  <si>
    <t>Остаток собственных доходов на 1-е число месяца следующего за отчетным</t>
  </si>
  <si>
    <t>х</t>
  </si>
  <si>
    <t>Категорически запрещается заполнять затонированные ячейки с формулами, изменять формулы, самостоятельно добавлять дополнительные ячейки, строки, столбцы в форму!</t>
  </si>
  <si>
    <t xml:space="preserve">Назовите файл, который будете направлять в департамент финансов SobstXX.xls, где ХХ - номер Вашего района </t>
  </si>
  <si>
    <t>Направление налоговых и неналоговых доходов на первоочередные расходы</t>
  </si>
  <si>
    <t>На содержание дорог, мостов и переправ</t>
  </si>
  <si>
    <t>Охрану окружающей среды</t>
  </si>
  <si>
    <t>На опубликование муниципальных правовых актов и доведение до жителей всей необходимой официальной информации</t>
  </si>
  <si>
    <t>% направления собственных доходов на оплату труда работникам бюджетной сферы</t>
  </si>
  <si>
    <t>из них</t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</si>
  <si>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электроэнергию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уличного освещения и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</si>
  <si>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теплоэнергию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</si>
  <si>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>на благоустройство</t>
    </r>
    <r>
      <rPr>
        <b/>
        <sz val="10"/>
        <rFont val="Times New Roman"/>
        <family val="1"/>
      </rPr>
      <t xml:space="preserve"> (с учетом расходов на уличное освещение) собственных доходов </t>
    </r>
  </si>
  <si>
    <t>Получено налоговых и неналоговых доходов всего</t>
  </si>
  <si>
    <t>- из них на оплату труда и начисления аппарата управления (по тем категориям работающих, которые вошли в норматив по ППО № 1416)</t>
  </si>
  <si>
    <t>- из них на оплату труда и начисления младшего обслуживающего персонала</t>
  </si>
  <si>
    <t xml:space="preserve">Фактически направлено собственных доходов на расчеты за электроэнергию </t>
  </si>
  <si>
    <t>Фактически направлено собственных доходов на расчеты за теплоэнергию (с учетом газовой составляющей и прочих видов топлива)</t>
  </si>
  <si>
    <t>ПРОВЕРКА</t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</si>
  <si>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 xml:space="preserve">на </t>
    </r>
    <r>
      <rPr>
        <b/>
        <sz val="14"/>
        <rFont val="Times New Roman"/>
        <family val="1"/>
      </rPr>
      <t>прочие</t>
    </r>
    <r>
      <rPr>
        <b/>
        <sz val="12"/>
        <rFont val="Times New Roman"/>
        <family val="1"/>
      </rPr>
      <t xml:space="preserve"> расходы</t>
    </r>
  </si>
  <si>
    <r>
      <t xml:space="preserve">Фактически направлено собственных доходов из бюджета поселения в бюджет района </t>
    </r>
    <r>
      <rPr>
        <b/>
        <sz val="12"/>
        <rFont val="Times New Roman"/>
        <family val="1"/>
      </rPr>
      <t>по передаваемым полномочиям</t>
    </r>
  </si>
  <si>
    <t>- на оплату труда аппарата управления (по тем категориям работающих, которые вошли в норматив по ППО № 1416) за минусом средств на передачу полномочий из бюджета поселения в бюджет района</t>
  </si>
  <si>
    <t>- на оплату труда и начисления младшего обслуживающего персонала</t>
  </si>
  <si>
    <t>Фактически направлено собственных доходов на аренду зданий, предназначенных для организации дошкольного образования</t>
  </si>
  <si>
    <t>На оплату труда работников бюджетных, автономных и казенных учрежденийсоц. сферы и органов мун. управления  (КЭСР 211 и 213)</t>
  </si>
  <si>
    <t>Ежемесячная денежная компенсация работающим и проживающим в сельской местности</t>
  </si>
  <si>
    <t>ПРОЧИЕ РАСХОДЫ</t>
  </si>
  <si>
    <t>На оплату труда работникам бюджетных, автономных и казенных учреждений соц. сферы и органом мун. управления (КЭСР 211 и 213 - за минусом средств на передачу полномочий из бюджета поселения в бюджет района)</t>
  </si>
  <si>
    <r>
      <t xml:space="preserve">На обеспечение ежемесячной компенсации </t>
    </r>
    <r>
      <rPr>
        <b/>
        <sz val="12"/>
        <rFont val="Times New Roman"/>
        <family val="1"/>
      </rPr>
      <t>работающим и проживающим в сельской местности</t>
    </r>
  </si>
  <si>
    <t>Фактически направлено собственных доходов на обеспечение молоком школьников 1 классов</t>
  </si>
  <si>
    <t xml:space="preserve">из них поступление акцизов на нефтепродукты ( другие поступления налоговых и неналоговых доходов, формирующих районный дорожный фонд) </t>
  </si>
  <si>
    <t xml:space="preserve">из них поступление акцизов на нефтепродукты (другие поступления налоговых и неналоговых доходов, формирующих  дорожный фонд поселения) </t>
  </si>
  <si>
    <r>
      <t xml:space="preserve">На содержание </t>
    </r>
    <r>
      <rPr>
        <b/>
        <sz val="12"/>
        <rFont val="Times New Roman"/>
        <family val="1"/>
      </rPr>
      <t>дорог, мостов и переправ</t>
    </r>
  </si>
  <si>
    <t>Фактически направлено собственных доходов на предоставление дотаций поселениям района</t>
  </si>
  <si>
    <t xml:space="preserve"> </t>
  </si>
  <si>
    <t>Справочно* остаток собственных средств на 01.01.2015</t>
  </si>
  <si>
    <r>
      <t xml:space="preserve">Сроки представления - 8 числа каждого месяца. Если срок падает на выходной день , представлять </t>
    </r>
    <r>
      <rPr>
        <b/>
        <sz val="14"/>
        <color indexed="48"/>
        <rFont val="Times New Roman"/>
        <family val="1"/>
      </rPr>
      <t>накануне срока</t>
    </r>
    <r>
      <rPr>
        <b/>
        <sz val="14"/>
        <rFont val="Times New Roman"/>
        <family val="1"/>
      </rPr>
      <t>.</t>
    </r>
  </si>
  <si>
    <r>
      <t xml:space="preserve">Сроки представления - </t>
    </r>
    <r>
      <rPr>
        <b/>
        <sz val="16"/>
        <rFont val="Times New Roman"/>
        <family val="1"/>
      </rPr>
      <t>8</t>
    </r>
    <r>
      <rPr>
        <b/>
        <sz val="11"/>
        <rFont val="Times New Roman"/>
        <family val="1"/>
      </rPr>
      <t xml:space="preserve"> числа каждого месяца. Если срок падает на выходной день , представлять </t>
    </r>
    <r>
      <rPr>
        <b/>
        <sz val="13"/>
        <color indexed="48"/>
        <rFont val="Times New Roman"/>
        <family val="1"/>
      </rPr>
      <t>накануне срока</t>
    </r>
    <r>
      <rPr>
        <b/>
        <sz val="11"/>
        <rFont val="Times New Roman"/>
        <family val="1"/>
      </rPr>
      <t>.</t>
    </r>
  </si>
  <si>
    <r>
      <t xml:space="preserve">Алмозерское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</si>
  <si>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Андомское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</si>
  <si>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Анненское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</si>
  <si>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Анхимовское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</si>
  <si>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Девятинское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</si>
  <si>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Казаковское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</si>
  <si>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 Кемское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</si>
  <si>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 Мегорское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</si>
  <si>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Оштинское 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</si>
  <si>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Саминское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</si>
  <si>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МО "Город Вытегра"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</si>
  <si>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>Вытегорский муниципальный район (</t>
    </r>
    <r>
      <rPr>
        <i/>
        <sz val="11"/>
        <rFont val="Times New Roman"/>
        <family val="1"/>
      </rPr>
      <t>без учета дотаций и бюджетных кредитов из областного бюджета)</t>
    </r>
  </si>
  <si>
    <t>Начальник Финансового управления                                     С.Е.Заика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</si>
</sst>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&quot;р.&quot;"/>
  </numFmts>
  <fonts count="54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color indexed="4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i/>
      <sz val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15" xfId="0" applyNumberFormat="1" applyFont="1" applyFill="1" applyBorder="1" applyAlignment="1" applyProtection="1">
      <alignment vertical="center"/>
      <protection/>
    </xf>
    <xf numFmtId="165" fontId="7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65" fontId="4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66" fontId="4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166" fontId="4" fillId="0" borderId="15" xfId="55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165" fontId="4" fillId="0" borderId="16" xfId="0" applyNumberFormat="1" applyFont="1" applyFill="1" applyBorder="1" applyAlignment="1" applyProtection="1">
      <alignment vertical="center"/>
      <protection/>
    </xf>
    <xf numFmtId="165" fontId="7" fillId="0" borderId="17" xfId="0" applyNumberFormat="1" applyFont="1" applyFill="1" applyBorder="1" applyAlignment="1" applyProtection="1">
      <alignment vertical="center" wrapText="1"/>
      <protection locked="0"/>
    </xf>
    <xf numFmtId="165" fontId="7" fillId="0" borderId="18" xfId="0" applyNumberFormat="1" applyFont="1" applyFill="1" applyBorder="1" applyAlignment="1" applyProtection="1">
      <alignment vertical="center" wrapText="1"/>
      <protection locked="0"/>
    </xf>
    <xf numFmtId="49" fontId="4" fillId="0" borderId="19" xfId="0" applyNumberFormat="1" applyFont="1" applyBorder="1" applyAlignment="1" applyProtection="1">
      <alignment vertical="center" wrapText="1"/>
      <protection/>
    </xf>
    <xf numFmtId="165" fontId="4" fillId="33" borderId="20" xfId="0" applyNumberFormat="1" applyFont="1" applyFill="1" applyBorder="1" applyAlignment="1" applyProtection="1">
      <alignment vertical="center"/>
      <protection/>
    </xf>
    <xf numFmtId="165" fontId="4" fillId="0" borderId="21" xfId="0" applyNumberFormat="1" applyFont="1" applyFill="1" applyBorder="1" applyAlignment="1" applyProtection="1">
      <alignment vertical="center"/>
      <protection locked="0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33" borderId="23" xfId="0" applyNumberFormat="1" applyFont="1" applyFill="1" applyBorder="1" applyAlignment="1" applyProtection="1">
      <alignment vertical="center"/>
      <protection/>
    </xf>
    <xf numFmtId="165" fontId="4" fillId="0" borderId="24" xfId="0" applyNumberFormat="1" applyFont="1" applyFill="1" applyBorder="1" applyAlignment="1" applyProtection="1">
      <alignment vertical="center"/>
      <protection/>
    </xf>
    <xf numFmtId="165" fontId="4" fillId="0" borderId="25" xfId="0" applyNumberFormat="1" applyFont="1" applyFill="1" applyBorder="1" applyAlignment="1" applyProtection="1">
      <alignment vertical="center"/>
      <protection/>
    </xf>
    <xf numFmtId="166" fontId="4" fillId="33" borderId="26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 wrapText="1"/>
      <protection locked="0"/>
    </xf>
    <xf numFmtId="165" fontId="4" fillId="33" borderId="28" xfId="0" applyNumberFormat="1" applyFont="1" applyFill="1" applyBorder="1" applyAlignment="1" applyProtection="1">
      <alignment vertical="center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66" fontId="4" fillId="33" borderId="23" xfId="55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/>
    </xf>
    <xf numFmtId="166" fontId="4" fillId="33" borderId="31" xfId="55" applyNumberFormat="1" applyFont="1" applyFill="1" applyBorder="1" applyAlignment="1" applyProtection="1">
      <alignment vertical="center"/>
      <protection/>
    </xf>
    <xf numFmtId="165" fontId="4" fillId="33" borderId="32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 wrapText="1"/>
      <protection locked="0"/>
    </xf>
    <xf numFmtId="165" fontId="4" fillId="33" borderId="33" xfId="0" applyNumberFormat="1" applyFont="1" applyFill="1" applyBorder="1" applyAlignment="1" applyProtection="1">
      <alignment vertical="center"/>
      <protection/>
    </xf>
    <xf numFmtId="165" fontId="4" fillId="0" borderId="17" xfId="0" applyNumberFormat="1" applyFont="1" applyBorder="1" applyAlignment="1" applyProtection="1">
      <alignment vertical="center"/>
      <protection locked="0"/>
    </xf>
    <xf numFmtId="165" fontId="4" fillId="0" borderId="18" xfId="0" applyNumberFormat="1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165" fontId="4" fillId="33" borderId="35" xfId="0" applyNumberFormat="1" applyFont="1" applyFill="1" applyBorder="1" applyAlignment="1" applyProtection="1">
      <alignment vertical="center"/>
      <protection/>
    </xf>
    <xf numFmtId="165" fontId="4" fillId="0" borderId="36" xfId="0" applyNumberFormat="1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165" fontId="4" fillId="33" borderId="38" xfId="0" applyNumberFormat="1" applyFont="1" applyFill="1" applyBorder="1" applyAlignment="1" applyProtection="1">
      <alignment vertical="center"/>
      <protection/>
    </xf>
    <xf numFmtId="165" fontId="4" fillId="33" borderId="39" xfId="0" applyNumberFormat="1" applyFont="1" applyFill="1" applyBorder="1" applyAlignment="1" applyProtection="1">
      <alignment vertical="center"/>
      <protection locked="0"/>
    </xf>
    <xf numFmtId="166" fontId="4" fillId="33" borderId="15" xfId="55" applyNumberFormat="1" applyFont="1" applyFill="1" applyBorder="1" applyAlignment="1" applyProtection="1">
      <alignment vertical="center"/>
      <protection/>
    </xf>
    <xf numFmtId="165" fontId="4" fillId="33" borderId="15" xfId="0" applyNumberFormat="1" applyFont="1" applyFill="1" applyBorder="1" applyAlignment="1" applyProtection="1">
      <alignment vertical="center"/>
      <protection/>
    </xf>
    <xf numFmtId="165" fontId="4" fillId="0" borderId="15" xfId="55" applyNumberFormat="1" applyFont="1" applyFill="1" applyBorder="1" applyAlignment="1" applyProtection="1">
      <alignment vertical="center"/>
      <protection/>
    </xf>
    <xf numFmtId="165" fontId="4" fillId="33" borderId="15" xfId="55" applyNumberFormat="1" applyFont="1" applyFill="1" applyBorder="1" applyAlignment="1" applyProtection="1">
      <alignment vertical="center"/>
      <protection/>
    </xf>
    <xf numFmtId="165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NumberFormat="1" applyFont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165" fontId="4" fillId="0" borderId="39" xfId="0" applyNumberFormat="1" applyFont="1" applyFill="1" applyBorder="1" applyAlignment="1" applyProtection="1">
      <alignment vertical="center"/>
      <protection locked="0"/>
    </xf>
    <xf numFmtId="165" fontId="4" fillId="0" borderId="40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66" fontId="4" fillId="0" borderId="39" xfId="0" applyNumberFormat="1" applyFont="1" applyFill="1" applyBorder="1" applyAlignment="1" applyProtection="1">
      <alignment vertical="center"/>
      <protection/>
    </xf>
    <xf numFmtId="164" fontId="4" fillId="0" borderId="39" xfId="0" applyNumberFormat="1" applyFont="1" applyFill="1" applyBorder="1" applyAlignment="1" applyProtection="1">
      <alignment vertical="center"/>
      <protection/>
    </xf>
    <xf numFmtId="166" fontId="4" fillId="0" borderId="41" xfId="0" applyNumberFormat="1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165" fontId="4" fillId="34" borderId="15" xfId="0" applyNumberFormat="1" applyFont="1" applyFill="1" applyBorder="1" applyAlignment="1" applyProtection="1">
      <alignment vertical="center"/>
      <protection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16" fillId="35" borderId="15" xfId="0" applyFont="1" applyFill="1" applyBorder="1" applyAlignment="1" applyProtection="1">
      <alignment vertical="center" wrapText="1"/>
      <protection/>
    </xf>
    <xf numFmtId="165" fontId="4" fillId="35" borderId="15" xfId="0" applyNumberFormat="1" applyFont="1" applyFill="1" applyBorder="1" applyAlignment="1" applyProtection="1">
      <alignment vertical="center"/>
      <protection/>
    </xf>
    <xf numFmtId="165" fontId="4" fillId="35" borderId="15" xfId="55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165" fontId="4" fillId="0" borderId="15" xfId="55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165" fontId="4" fillId="0" borderId="11" xfId="0" applyNumberFormat="1" applyFont="1" applyFill="1" applyBorder="1" applyAlignment="1" applyProtection="1">
      <alignment vertical="center"/>
      <protection/>
    </xf>
    <xf numFmtId="165" fontId="4" fillId="0" borderId="42" xfId="0" applyNumberFormat="1" applyFont="1" applyFill="1" applyBorder="1" applyAlignment="1" applyProtection="1">
      <alignment vertical="center"/>
      <protection/>
    </xf>
    <xf numFmtId="165" fontId="4" fillId="0" borderId="42" xfId="0" applyNumberFormat="1" applyFont="1" applyFill="1" applyBorder="1" applyAlignment="1" applyProtection="1">
      <alignment vertical="center"/>
      <protection locked="0"/>
    </xf>
    <xf numFmtId="165" fontId="4" fillId="0" borderId="43" xfId="0" applyNumberFormat="1" applyFont="1" applyFill="1" applyBorder="1" applyAlignment="1" applyProtection="1">
      <alignment vertical="center"/>
      <protection locked="0"/>
    </xf>
    <xf numFmtId="4" fontId="0" fillId="36" borderId="44" xfId="0" applyNumberFormat="1" applyFill="1" applyBorder="1" applyAlignment="1">
      <alignment horizontal="right" vertical="top" wrapText="1"/>
    </xf>
    <xf numFmtId="0" fontId="4" fillId="0" borderId="39" xfId="0" applyNumberFormat="1" applyFont="1" applyFill="1" applyBorder="1" applyAlignment="1" applyProtection="1">
      <alignment vertical="center"/>
      <protection/>
    </xf>
    <xf numFmtId="165" fontId="53" fillId="6" borderId="15" xfId="0" applyNumberFormat="1" applyFont="1" applyFill="1" applyBorder="1" applyAlignment="1" applyProtection="1">
      <alignment vertical="center"/>
      <protection/>
    </xf>
    <xf numFmtId="165" fontId="4" fillId="8" borderId="15" xfId="0" applyNumberFormat="1" applyFont="1" applyFill="1" applyBorder="1" applyAlignment="1" applyProtection="1">
      <alignment vertical="center"/>
      <protection/>
    </xf>
    <xf numFmtId="0" fontId="5" fillId="37" borderId="45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38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54"/>
  <sheetViews>
    <sheetView tabSelected="1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8" sqref="H8"/>
    </sheetView>
  </sheetViews>
  <sheetFormatPr defaultColWidth="8.875" defaultRowHeight="12.75"/>
  <cols>
    <col min="1" max="1" width="3.625" style="1" customWidth="1"/>
    <col min="2" max="2" width="35.375" style="2" customWidth="1"/>
    <col min="3" max="3" width="10.75390625" style="1" customWidth="1"/>
    <col min="4" max="4" width="8.375" style="1" customWidth="1"/>
    <col min="5" max="5" width="10.75390625" style="1" customWidth="1"/>
    <col min="6" max="6" width="8.375" style="1" customWidth="1"/>
    <col min="7" max="7" width="8.75390625" style="1" customWidth="1"/>
    <col min="8" max="11" width="8.375" style="1" customWidth="1"/>
    <col min="12" max="12" width="9.875" style="1" customWidth="1"/>
    <col min="13" max="15" width="8.375" style="1" customWidth="1"/>
    <col min="16" max="16" width="8.875" style="1" customWidth="1"/>
    <col min="17" max="17" width="14.875" style="1" customWidth="1"/>
    <col min="18" max="16384" width="8.875" style="1" customWidth="1"/>
  </cols>
  <sheetData>
    <row r="1" spans="2:11" ht="18" customHeight="1">
      <c r="B1" s="123" t="s">
        <v>28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5" ht="18.75" customHeight="1">
      <c r="A2" s="122" t="s">
        <v>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ht="12.75">
      <c r="O3" s="3" t="s">
        <v>0</v>
      </c>
    </row>
    <row r="4" spans="1:15" ht="38.25">
      <c r="A4" s="4" t="s">
        <v>15</v>
      </c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</row>
    <row r="5" spans="1:15" ht="15" customHeight="1">
      <c r="A5" s="9" t="s">
        <v>1</v>
      </c>
      <c r="B5" s="10">
        <v>1</v>
      </c>
      <c r="C5" s="11">
        <f aca="true" t="shared" si="0" ref="C5:O5">+B5+1</f>
        <v>2</v>
      </c>
      <c r="D5" s="12">
        <f t="shared" si="0"/>
        <v>3</v>
      </c>
      <c r="E5" s="12">
        <f t="shared" si="0"/>
        <v>4</v>
      </c>
      <c r="F5" s="12">
        <f t="shared" si="0"/>
        <v>5</v>
      </c>
      <c r="G5" s="12">
        <f t="shared" si="0"/>
        <v>6</v>
      </c>
      <c r="H5" s="12">
        <f t="shared" si="0"/>
        <v>7</v>
      </c>
      <c r="I5" s="12">
        <f t="shared" si="0"/>
        <v>8</v>
      </c>
      <c r="J5" s="12">
        <f t="shared" si="0"/>
        <v>9</v>
      </c>
      <c r="K5" s="12">
        <f t="shared" si="0"/>
        <v>10</v>
      </c>
      <c r="L5" s="12">
        <f t="shared" si="0"/>
        <v>11</v>
      </c>
      <c r="M5" s="12">
        <f t="shared" si="0"/>
        <v>12</v>
      </c>
      <c r="N5" s="12">
        <f t="shared" si="0"/>
        <v>13</v>
      </c>
      <c r="O5" s="13">
        <f t="shared" si="0"/>
        <v>14</v>
      </c>
    </row>
    <row r="6" spans="1:17" ht="25.5">
      <c r="A6" s="14">
        <v>1</v>
      </c>
      <c r="B6" s="15" t="s">
        <v>37</v>
      </c>
      <c r="C6" s="25">
        <f>+D6+E6+F6+G6+H6+I6+J6+K6+L6+M6+N6+O6</f>
        <v>107985.8</v>
      </c>
      <c r="D6" s="25">
        <v>20234.9</v>
      </c>
      <c r="E6" s="25">
        <v>19504.7</v>
      </c>
      <c r="F6" s="25">
        <v>17675.5</v>
      </c>
      <c r="G6" s="25">
        <v>30888.2</v>
      </c>
      <c r="H6" s="25">
        <v>19682.5</v>
      </c>
      <c r="I6" s="25"/>
      <c r="J6" s="25"/>
      <c r="K6" s="25"/>
      <c r="L6" s="25"/>
      <c r="M6" s="25"/>
      <c r="N6" s="25"/>
      <c r="O6" s="25"/>
      <c r="Q6" s="117">
        <v>39739600.06</v>
      </c>
    </row>
    <row r="7" spans="1:15" ht="63.75">
      <c r="A7" s="14"/>
      <c r="B7" s="15" t="s">
        <v>54</v>
      </c>
      <c r="C7" s="25">
        <f>+D7+E7+F7+G7+H7+I7+J7+K7+L7+M7+N7+O7</f>
        <v>3046.6000000000004</v>
      </c>
      <c r="D7" s="25">
        <v>612</v>
      </c>
      <c r="E7" s="25">
        <v>215.1</v>
      </c>
      <c r="F7" s="25">
        <v>1112</v>
      </c>
      <c r="G7" s="25">
        <v>460.8</v>
      </c>
      <c r="H7" s="25">
        <v>646.7</v>
      </c>
      <c r="I7" s="25"/>
      <c r="J7" s="25"/>
      <c r="K7" s="25"/>
      <c r="L7" s="25"/>
      <c r="M7" s="25"/>
      <c r="N7" s="25"/>
      <c r="O7" s="25"/>
    </row>
    <row r="8" spans="1:15" ht="18.75" customHeight="1">
      <c r="A8" s="14">
        <v>2</v>
      </c>
      <c r="B8" s="15" t="s">
        <v>16</v>
      </c>
      <c r="C8" s="25"/>
      <c r="D8" s="26">
        <v>12719.4</v>
      </c>
      <c r="E8" s="26">
        <v>23708.6</v>
      </c>
      <c r="F8" s="26">
        <v>18997.8</v>
      </c>
      <c r="G8" s="26">
        <v>26459.4</v>
      </c>
      <c r="H8" s="26">
        <v>16976.1</v>
      </c>
      <c r="I8" s="26"/>
      <c r="J8" s="26"/>
      <c r="K8" s="26"/>
      <c r="L8" s="26"/>
      <c r="M8" s="26"/>
      <c r="N8" s="26"/>
      <c r="O8" s="26"/>
    </row>
    <row r="9" spans="1:38" ht="51">
      <c r="A9" s="14">
        <v>3</v>
      </c>
      <c r="B9" s="29" t="s">
        <v>48</v>
      </c>
      <c r="C9" s="25">
        <f>+D9+E9+F9+G9+H9+I9+J9+K9+L9+M9+N9+O9</f>
        <v>39814.5</v>
      </c>
      <c r="D9" s="25">
        <v>5991.8</v>
      </c>
      <c r="E9" s="25">
        <v>9217.7</v>
      </c>
      <c r="F9" s="25">
        <v>8158.1</v>
      </c>
      <c r="G9" s="25">
        <v>8476.7</v>
      </c>
      <c r="H9" s="25">
        <v>7970.2</v>
      </c>
      <c r="I9" s="25"/>
      <c r="J9" s="25"/>
      <c r="K9" s="25"/>
      <c r="L9" s="25"/>
      <c r="M9" s="25"/>
      <c r="N9" s="25"/>
      <c r="O9" s="2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57" customHeight="1">
      <c r="A10" s="14">
        <v>4</v>
      </c>
      <c r="B10" s="27" t="s">
        <v>38</v>
      </c>
      <c r="C10" s="25">
        <f>+D10+E10+F10+G10+H10+I10+J10+K10+L10+M10+N10+O10</f>
        <v>11480.8</v>
      </c>
      <c r="D10" s="25">
        <v>2603.6</v>
      </c>
      <c r="E10" s="25">
        <v>2397.4</v>
      </c>
      <c r="F10" s="25">
        <v>2124.6</v>
      </c>
      <c r="G10" s="25">
        <v>2309.7</v>
      </c>
      <c r="H10" s="25">
        <v>2045.5</v>
      </c>
      <c r="I10" s="25"/>
      <c r="J10" s="25"/>
      <c r="K10" s="25"/>
      <c r="L10" s="25"/>
      <c r="M10" s="25"/>
      <c r="N10" s="25"/>
      <c r="O10" s="2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33" customHeight="1">
      <c r="A11" s="14">
        <v>5</v>
      </c>
      <c r="B11" s="27" t="s">
        <v>39</v>
      </c>
      <c r="C11" s="25">
        <f aca="true" t="shared" si="1" ref="C11:C19">+D11+E11+F11+G11+H11+I11+J11+K11+L11+M11+N11+O11</f>
        <v>2747.2</v>
      </c>
      <c r="D11" s="25">
        <v>629.4</v>
      </c>
      <c r="E11" s="25">
        <v>496.1</v>
      </c>
      <c r="F11" s="25">
        <v>619.6</v>
      </c>
      <c r="G11" s="25">
        <v>431.9</v>
      </c>
      <c r="H11" s="25">
        <v>570.2</v>
      </c>
      <c r="I11" s="25"/>
      <c r="J11" s="25"/>
      <c r="K11" s="25"/>
      <c r="L11" s="25"/>
      <c r="M11" s="25"/>
      <c r="N11" s="25"/>
      <c r="O11" s="2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38.25">
      <c r="A12" s="14">
        <v>6</v>
      </c>
      <c r="B12" s="27" t="s">
        <v>32</v>
      </c>
      <c r="C12" s="30">
        <f>C9/(C6-C7)</f>
        <v>0.3794054080839191</v>
      </c>
      <c r="D12" s="30">
        <f aca="true" t="shared" si="2" ref="D12:O12">D9/(D6-D7)</f>
        <v>0.3053473237900616</v>
      </c>
      <c r="E12" s="30">
        <f t="shared" si="2"/>
        <v>0.47785853516921034</v>
      </c>
      <c r="F12" s="30">
        <f t="shared" si="2"/>
        <v>0.49253479035228065</v>
      </c>
      <c r="G12" s="30">
        <f t="shared" si="2"/>
        <v>0.27858772027843326</v>
      </c>
      <c r="H12" s="30">
        <f t="shared" si="2"/>
        <v>0.4186953004339192</v>
      </c>
      <c r="I12" s="30" t="e">
        <f t="shared" si="2"/>
        <v>#DIV/0!</v>
      </c>
      <c r="J12" s="30" t="e">
        <f t="shared" si="2"/>
        <v>#DIV/0!</v>
      </c>
      <c r="K12" s="30" t="e">
        <f t="shared" si="2"/>
        <v>#DIV/0!</v>
      </c>
      <c r="L12" s="30" t="e">
        <f t="shared" si="2"/>
        <v>#DIV/0!</v>
      </c>
      <c r="M12" s="30" t="e">
        <f t="shared" si="2"/>
        <v>#DIV/0!</v>
      </c>
      <c r="N12" s="30" t="e">
        <f t="shared" si="2"/>
        <v>#DIV/0!</v>
      </c>
      <c r="O12" s="30" t="e">
        <f t="shared" si="2"/>
        <v>#DIV/0!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.75">
      <c r="A13" s="14">
        <v>7</v>
      </c>
      <c r="B13" s="29" t="s">
        <v>29</v>
      </c>
      <c r="C13" s="25">
        <f t="shared" si="1"/>
        <v>2715</v>
      </c>
      <c r="D13" s="25">
        <v>0</v>
      </c>
      <c r="E13" s="25">
        <v>1044.2</v>
      </c>
      <c r="F13" s="25">
        <v>934.6</v>
      </c>
      <c r="G13" s="25">
        <v>514.5</v>
      </c>
      <c r="H13" s="25">
        <v>221.7</v>
      </c>
      <c r="I13" s="25"/>
      <c r="J13" s="25"/>
      <c r="K13" s="25"/>
      <c r="L13" s="25"/>
      <c r="M13" s="25"/>
      <c r="N13" s="25"/>
      <c r="O13" s="2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2.75">
      <c r="A14" s="14">
        <v>8</v>
      </c>
      <c r="B14" s="29" t="s">
        <v>30</v>
      </c>
      <c r="C14" s="25">
        <f t="shared" si="1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/>
      <c r="J14" s="25"/>
      <c r="K14" s="25"/>
      <c r="L14" s="25"/>
      <c r="M14" s="25"/>
      <c r="N14" s="25"/>
      <c r="O14" s="2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38.25">
      <c r="A15" s="14">
        <v>9</v>
      </c>
      <c r="B15" s="29" t="s">
        <v>49</v>
      </c>
      <c r="C15" s="25">
        <f t="shared" si="1"/>
        <v>351.79999999999995</v>
      </c>
      <c r="D15" s="25">
        <v>19.6</v>
      </c>
      <c r="E15" s="25">
        <v>134.6</v>
      </c>
      <c r="F15" s="25">
        <v>52.5</v>
      </c>
      <c r="G15" s="25">
        <v>4.4</v>
      </c>
      <c r="H15" s="25">
        <v>140.7</v>
      </c>
      <c r="I15" s="25"/>
      <c r="J15" s="25"/>
      <c r="K15" s="25"/>
      <c r="L15" s="25"/>
      <c r="M15" s="25"/>
      <c r="N15" s="25"/>
      <c r="O15" s="2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51">
      <c r="A16" s="14">
        <v>10</v>
      </c>
      <c r="B16" s="29" t="s">
        <v>31</v>
      </c>
      <c r="C16" s="25">
        <f t="shared" si="1"/>
        <v>333.90000000000003</v>
      </c>
      <c r="D16" s="25">
        <v>0</v>
      </c>
      <c r="E16" s="25">
        <v>163.1</v>
      </c>
      <c r="F16" s="25">
        <v>0</v>
      </c>
      <c r="G16" s="25">
        <v>96.5</v>
      </c>
      <c r="H16" s="25">
        <v>74.3</v>
      </c>
      <c r="I16" s="25"/>
      <c r="J16" s="25"/>
      <c r="K16" s="25"/>
      <c r="L16" s="25"/>
      <c r="M16" s="25"/>
      <c r="N16" s="25"/>
      <c r="O16" s="2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38.25">
      <c r="A17" s="14">
        <v>11</v>
      </c>
      <c r="B17" s="31" t="s">
        <v>53</v>
      </c>
      <c r="C17" s="25">
        <f t="shared" si="1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/>
      <c r="J17" s="25"/>
      <c r="K17" s="25"/>
      <c r="L17" s="25"/>
      <c r="M17" s="25"/>
      <c r="N17" s="25"/>
      <c r="O17" s="2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51">
      <c r="A18" s="14">
        <v>12</v>
      </c>
      <c r="B18" s="31" t="s">
        <v>47</v>
      </c>
      <c r="C18" s="25">
        <f t="shared" si="1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/>
      <c r="J18" s="25"/>
      <c r="K18" s="25"/>
      <c r="L18" s="25"/>
      <c r="M18" s="25"/>
      <c r="N18" s="25"/>
      <c r="O18" s="2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34.5" customHeight="1">
      <c r="A19" s="14">
        <v>13</v>
      </c>
      <c r="B19" s="31" t="s">
        <v>40</v>
      </c>
      <c r="C19" s="25">
        <f t="shared" si="1"/>
        <v>8786</v>
      </c>
      <c r="D19" s="25">
        <v>1489.4</v>
      </c>
      <c r="E19" s="25">
        <v>2340.6</v>
      </c>
      <c r="F19" s="25">
        <v>2091.8</v>
      </c>
      <c r="G19" s="25">
        <v>1639</v>
      </c>
      <c r="H19" s="25">
        <v>1225.2</v>
      </c>
      <c r="I19" s="25"/>
      <c r="J19" s="25"/>
      <c r="K19" s="25"/>
      <c r="L19" s="25"/>
      <c r="M19" s="25"/>
      <c r="N19" s="25"/>
      <c r="O19" s="2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25.5">
      <c r="A20" s="14">
        <v>14</v>
      </c>
      <c r="B20" s="27" t="s">
        <v>17</v>
      </c>
      <c r="C20" s="32">
        <f>C19/(C6-C7)</f>
        <v>0.08372467104761615</v>
      </c>
      <c r="D20" s="32">
        <f aca="true" t="shared" si="3" ref="D20:O20">D19/(D6-D7)</f>
        <v>0.07590111553338191</v>
      </c>
      <c r="E20" s="32">
        <f t="shared" si="3"/>
        <v>0.12133999668214995</v>
      </c>
      <c r="F20" s="32">
        <f t="shared" si="3"/>
        <v>0.12628973345005587</v>
      </c>
      <c r="G20" s="32">
        <f t="shared" si="3"/>
        <v>0.053865923476866244</v>
      </c>
      <c r="H20" s="32">
        <f t="shared" si="3"/>
        <v>0.06436293720253418</v>
      </c>
      <c r="I20" s="32" t="e">
        <f t="shared" si="3"/>
        <v>#DIV/0!</v>
      </c>
      <c r="J20" s="32" t="e">
        <f t="shared" si="3"/>
        <v>#DIV/0!</v>
      </c>
      <c r="K20" s="32" t="e">
        <f t="shared" si="3"/>
        <v>#DIV/0!</v>
      </c>
      <c r="L20" s="32" t="e">
        <f t="shared" si="3"/>
        <v>#DIV/0!</v>
      </c>
      <c r="M20" s="32" t="e">
        <f t="shared" si="3"/>
        <v>#DIV/0!</v>
      </c>
      <c r="N20" s="32" t="e">
        <f t="shared" si="3"/>
        <v>#DIV/0!</v>
      </c>
      <c r="O20" s="32" t="e">
        <f t="shared" si="3"/>
        <v>#DIV/0!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51">
      <c r="A21" s="14">
        <v>15</v>
      </c>
      <c r="B21" s="33" t="s">
        <v>41</v>
      </c>
      <c r="C21" s="25">
        <f>+D21+E21+F21+G21+H21+I21+J21+K21+L21+M21+N21+O21</f>
        <v>17079.9</v>
      </c>
      <c r="D21" s="28">
        <v>3329.6</v>
      </c>
      <c r="E21" s="28">
        <v>3483.5</v>
      </c>
      <c r="F21" s="28">
        <v>4411.3</v>
      </c>
      <c r="G21" s="28">
        <v>3343.6</v>
      </c>
      <c r="H21" s="28">
        <v>2511.9</v>
      </c>
      <c r="I21" s="28"/>
      <c r="J21" s="28"/>
      <c r="K21" s="28"/>
      <c r="L21" s="28"/>
      <c r="M21" s="28"/>
      <c r="N21" s="28"/>
      <c r="O21" s="28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5.5">
      <c r="A22" s="14">
        <v>16</v>
      </c>
      <c r="B22" s="34" t="s">
        <v>18</v>
      </c>
      <c r="C22" s="32">
        <f>C21/(C6-C7)</f>
        <v>0.16275996005305932</v>
      </c>
      <c r="D22" s="32">
        <f aca="true" t="shared" si="4" ref="D22:O22">D21/(D6-D7)</f>
        <v>0.1696793032630243</v>
      </c>
      <c r="E22" s="32">
        <f t="shared" si="4"/>
        <v>0.18058954047777037</v>
      </c>
      <c r="F22" s="32">
        <f t="shared" si="4"/>
        <v>0.26632656141515987</v>
      </c>
      <c r="G22" s="32">
        <f t="shared" si="4"/>
        <v>0.10988779849740693</v>
      </c>
      <c r="H22" s="32">
        <f t="shared" si="4"/>
        <v>0.13195662908834932</v>
      </c>
      <c r="I22" s="32" t="e">
        <f t="shared" si="4"/>
        <v>#DIV/0!</v>
      </c>
      <c r="J22" s="32" t="e">
        <f t="shared" si="4"/>
        <v>#DIV/0!</v>
      </c>
      <c r="K22" s="32" t="e">
        <f t="shared" si="4"/>
        <v>#DIV/0!</v>
      </c>
      <c r="L22" s="32" t="e">
        <f t="shared" si="4"/>
        <v>#DIV/0!</v>
      </c>
      <c r="M22" s="32" t="e">
        <f t="shared" si="4"/>
        <v>#DIV/0!</v>
      </c>
      <c r="N22" s="32" t="e">
        <f t="shared" si="4"/>
        <v>#DIV/0!</v>
      </c>
      <c r="O22" s="32" t="e">
        <f t="shared" si="4"/>
        <v>#DIV/0!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38.25">
      <c r="A23" s="14">
        <v>17</v>
      </c>
      <c r="B23" s="33" t="s">
        <v>57</v>
      </c>
      <c r="C23" s="25">
        <f>+D23+E23+F23+G23+H23+I23+J23+K23+L23+M23+N23+O23</f>
        <v>9094.1</v>
      </c>
      <c r="D23" s="25">
        <v>1088.3</v>
      </c>
      <c r="E23" s="25">
        <v>3378.7</v>
      </c>
      <c r="F23" s="25">
        <v>1553.3</v>
      </c>
      <c r="G23" s="25">
        <v>2354.6</v>
      </c>
      <c r="H23" s="25">
        <v>719.2</v>
      </c>
      <c r="I23" s="25"/>
      <c r="J23" s="25"/>
      <c r="K23" s="25"/>
      <c r="L23" s="25"/>
      <c r="M23" s="25"/>
      <c r="N23" s="25"/>
      <c r="O23" s="2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75">
      <c r="A24" s="14">
        <v>18</v>
      </c>
      <c r="B24" s="15" t="s">
        <v>50</v>
      </c>
      <c r="C24" s="25">
        <f>+D24+E24+F24+G24+H24+I24+J24+K24+L24+M24+N24+O24</f>
        <v>27710.199999999997</v>
      </c>
      <c r="D24" s="25">
        <v>3031.6</v>
      </c>
      <c r="E24" s="25">
        <v>5543.1</v>
      </c>
      <c r="F24" s="25">
        <v>473.9</v>
      </c>
      <c r="G24" s="25">
        <v>13582</v>
      </c>
      <c r="H24" s="25">
        <v>5079.6</v>
      </c>
      <c r="I24" s="25"/>
      <c r="J24" s="25"/>
      <c r="K24" s="25"/>
      <c r="L24" s="25"/>
      <c r="M24" s="25"/>
      <c r="N24" s="25"/>
      <c r="O24" s="2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25.5">
      <c r="A25" s="111">
        <v>19</v>
      </c>
      <c r="B25" s="112" t="s">
        <v>24</v>
      </c>
      <c r="C25" s="113">
        <f>+D25+E25+F25+G25+H25+I25+J25+K25+L25+M25+N25+O25</f>
        <v>28959.8</v>
      </c>
      <c r="D25" s="113">
        <v>9733.9</v>
      </c>
      <c r="E25" s="113">
        <v>3933.1</v>
      </c>
      <c r="F25" s="113">
        <v>3933.1</v>
      </c>
      <c r="G25" s="113">
        <v>4810</v>
      </c>
      <c r="H25" s="113">
        <v>6549.7</v>
      </c>
      <c r="I25" s="113"/>
      <c r="J25" s="113"/>
      <c r="K25" s="113"/>
      <c r="L25" s="113"/>
      <c r="M25" s="113"/>
      <c r="N25" s="113"/>
      <c r="O25" s="113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31.5" customHeight="1">
      <c r="A26" s="14">
        <v>20</v>
      </c>
      <c r="B26" s="101" t="s">
        <v>59</v>
      </c>
      <c r="C26" s="25">
        <v>4449.3</v>
      </c>
      <c r="D26" s="110" t="s">
        <v>25</v>
      </c>
      <c r="E26" s="110" t="s">
        <v>25</v>
      </c>
      <c r="F26" s="110" t="s">
        <v>25</v>
      </c>
      <c r="G26" s="110" t="s">
        <v>25</v>
      </c>
      <c r="H26" s="110" t="s">
        <v>25</v>
      </c>
      <c r="I26" s="110" t="s">
        <v>25</v>
      </c>
      <c r="J26" s="110" t="s">
        <v>25</v>
      </c>
      <c r="K26" s="110" t="s">
        <v>25</v>
      </c>
      <c r="L26" s="110" t="s">
        <v>25</v>
      </c>
      <c r="M26" s="110" t="s">
        <v>25</v>
      </c>
      <c r="N26" s="110" t="s">
        <v>25</v>
      </c>
      <c r="O26" s="110" t="s">
        <v>25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08" customFormat="1" ht="13.5">
      <c r="A27" s="103"/>
      <c r="B27" s="104" t="s">
        <v>42</v>
      </c>
      <c r="C27" s="105"/>
      <c r="D27" s="106">
        <f>$C$26+D6-(D9+D13+D14+D15+D16+D17+D18+D19+D21+D23+D24)-D25</f>
        <v>0</v>
      </c>
      <c r="E27" s="106">
        <f aca="true" t="shared" si="5" ref="E27:O27">D25+E6-(E9+E13+E14+E15+E16+E17+E18+E19+E21+E23+E24)-E25</f>
        <v>0</v>
      </c>
      <c r="F27" s="106">
        <f t="shared" si="5"/>
        <v>0</v>
      </c>
      <c r="G27" s="106">
        <f t="shared" si="5"/>
        <v>0</v>
      </c>
      <c r="H27" s="106">
        <f t="shared" si="5"/>
        <v>0</v>
      </c>
      <c r="I27" s="106">
        <f t="shared" si="5"/>
        <v>6549.7</v>
      </c>
      <c r="J27" s="106">
        <f t="shared" si="5"/>
        <v>0</v>
      </c>
      <c r="K27" s="106">
        <f t="shared" si="5"/>
        <v>0</v>
      </c>
      <c r="L27" s="106">
        <f t="shared" si="5"/>
        <v>0</v>
      </c>
      <c r="M27" s="106">
        <f t="shared" si="5"/>
        <v>0</v>
      </c>
      <c r="N27" s="106">
        <f t="shared" si="5"/>
        <v>0</v>
      </c>
      <c r="O27" s="106">
        <f t="shared" si="5"/>
        <v>0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2:38" ht="62.25" customHeight="1">
      <c r="B28" s="18" t="s">
        <v>19</v>
      </c>
      <c r="C28" s="19"/>
      <c r="D28" s="121" t="s">
        <v>61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2:38" ht="24" customHeight="1">
      <c r="B29" s="124" t="s">
        <v>74</v>
      </c>
      <c r="C29" s="124"/>
      <c r="D29" s="124"/>
      <c r="E29" s="124"/>
      <c r="F29" s="124"/>
      <c r="G29" s="124"/>
      <c r="H29" s="124"/>
      <c r="I29" s="124"/>
      <c r="J29" s="19"/>
      <c r="K29" s="19"/>
      <c r="L29" s="20"/>
      <c r="M29" s="20"/>
      <c r="N29" s="17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2.75"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58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12.75"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2:38" ht="12.75"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8" ht="12.75">
      <c r="B33" s="21" t="s">
        <v>58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8" ht="12.75"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2.75"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ht="12.75"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ht="12.75"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ht="12.75">
      <c r="B38" s="2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ht="12.75">
      <c r="B39" s="2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2.75"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8" ht="12.75"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2:38" ht="12.75">
      <c r="B42" s="22"/>
      <c r="C42" s="2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2:38" ht="12.75">
      <c r="B43" s="22"/>
      <c r="C43" s="2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" ht="12.75">
      <c r="B44" s="21"/>
      <c r="C44" s="24"/>
    </row>
    <row r="45" spans="2:3" ht="12.75">
      <c r="B45" s="22"/>
      <c r="C45" s="24"/>
    </row>
    <row r="46" spans="2:8" ht="12.75">
      <c r="B46" s="22"/>
      <c r="C46" s="24"/>
      <c r="H46" s="24"/>
    </row>
    <row r="47" spans="2:8" ht="12.75">
      <c r="B47" s="22"/>
      <c r="C47" s="24"/>
      <c r="H47" s="24"/>
    </row>
    <row r="48" spans="2:8" ht="12.75">
      <c r="B48" s="21"/>
      <c r="H48" s="24"/>
    </row>
    <row r="49" spans="2:8" ht="12.75">
      <c r="B49" s="22"/>
      <c r="H49" s="24"/>
    </row>
    <row r="50" ht="12.75">
      <c r="B50" s="22"/>
    </row>
    <row r="51" ht="12.75">
      <c r="B51" s="22"/>
    </row>
    <row r="52" ht="12.75">
      <c r="B52" s="21"/>
    </row>
    <row r="53" ht="12.75">
      <c r="B53" s="21"/>
    </row>
    <row r="54" ht="12.75">
      <c r="B54" s="21"/>
    </row>
  </sheetData>
  <sheetProtection/>
  <mergeCells count="4">
    <mergeCell ref="D28:M28"/>
    <mergeCell ref="A2:O2"/>
    <mergeCell ref="B1:K1"/>
    <mergeCell ref="B29:I29"/>
  </mergeCells>
  <printOptions headings="1"/>
  <pageMargins left="0.75" right="0.75" top="0.51" bottom="0.43" header="0.5" footer="0.5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4" sqref="H24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" width="8.875" style="35" customWidth="1"/>
    <col min="17" max="17" width="13.375" style="35" customWidth="1"/>
    <col min="18" max="16384" width="8.875" style="35" customWidth="1"/>
  </cols>
  <sheetData>
    <row r="1" spans="1:15" ht="30" customHeight="1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7" ht="25.5">
      <c r="A5" s="48">
        <v>1</v>
      </c>
      <c r="B5" s="15" t="s">
        <v>37</v>
      </c>
      <c r="C5" s="120">
        <f>+D5+E5+F5+G5+H5+I5+J5+K5+L5+M5+N5+O5</f>
        <v>353.40000000000003</v>
      </c>
      <c r="D5" s="26">
        <f>53+2.7</f>
        <v>55.7</v>
      </c>
      <c r="E5" s="26">
        <v>68.2</v>
      </c>
      <c r="F5" s="26">
        <v>86.7</v>
      </c>
      <c r="G5" s="26">
        <v>48.5</v>
      </c>
      <c r="H5" s="26">
        <v>94.3</v>
      </c>
      <c r="I5" s="26"/>
      <c r="J5" s="26"/>
      <c r="K5" s="26"/>
      <c r="L5" s="26"/>
      <c r="M5" s="26"/>
      <c r="N5" s="26"/>
      <c r="O5" s="26"/>
      <c r="Q5" s="117">
        <v>123929.78</v>
      </c>
    </row>
    <row r="6" spans="1:15" ht="60" customHeight="1">
      <c r="A6" s="48"/>
      <c r="B6" s="15" t="s">
        <v>55</v>
      </c>
      <c r="C6" s="81">
        <f>+D6+E6+F6+G6+H6+I6+J6+K6+L6+M6+N6+O6</f>
        <v>211.8</v>
      </c>
      <c r="D6" s="26">
        <v>42.6</v>
      </c>
      <c r="E6" s="26">
        <v>14.9</v>
      </c>
      <c r="F6" s="26">
        <v>77.3</v>
      </c>
      <c r="G6" s="26">
        <v>32</v>
      </c>
      <c r="H6" s="26">
        <v>45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125</v>
      </c>
      <c r="D8" s="55">
        <v>26</v>
      </c>
      <c r="E8" s="55">
        <v>51.4</v>
      </c>
      <c r="F8" s="55">
        <v>39.6</v>
      </c>
      <c r="G8" s="55">
        <v>8</v>
      </c>
      <c r="H8" s="55"/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125</v>
      </c>
      <c r="D10" s="59">
        <v>26</v>
      </c>
      <c r="E10" s="59">
        <v>51.4</v>
      </c>
      <c r="F10" s="59">
        <v>39.6</v>
      </c>
      <c r="G10" s="59">
        <v>8</v>
      </c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0.8827683615819207</v>
      </c>
      <c r="D12" s="61">
        <f aca="true" t="shared" si="1" ref="D12:O12">D8/(D5-D6)</f>
        <v>1.9847328244274807</v>
      </c>
      <c r="E12" s="61">
        <f t="shared" si="1"/>
        <v>0.9643527204502813</v>
      </c>
      <c r="F12" s="61">
        <f t="shared" si="1"/>
        <v>4.212765957446806</v>
      </c>
      <c r="G12" s="61">
        <f t="shared" si="1"/>
        <v>0.48484848484848486</v>
      </c>
      <c r="H12" s="61">
        <f t="shared" si="1"/>
        <v>0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2</v>
      </c>
      <c r="D14" s="114"/>
      <c r="E14" s="114"/>
      <c r="F14" s="114">
        <v>1.2</v>
      </c>
      <c r="G14" s="114">
        <v>0</v>
      </c>
      <c r="H14" s="114">
        <v>0.8</v>
      </c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0.014124293785310733</v>
      </c>
      <c r="D15" s="65">
        <f aca="true" t="shared" si="2" ref="D15:O15">D14/(D5-D6)</f>
        <v>0</v>
      </c>
      <c r="E15" s="65">
        <f t="shared" si="2"/>
        <v>0</v>
      </c>
      <c r="F15" s="65">
        <f t="shared" si="2"/>
        <v>0.127659574468085</v>
      </c>
      <c r="G15" s="65">
        <f t="shared" si="2"/>
        <v>0</v>
      </c>
      <c r="H15" s="65">
        <f t="shared" si="2"/>
        <v>0.01622718052738337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14.4</v>
      </c>
      <c r="D18" s="72"/>
      <c r="E18" s="72"/>
      <c r="F18" s="72">
        <v>7.2</v>
      </c>
      <c r="G18" s="72">
        <v>0</v>
      </c>
      <c r="H18" s="72">
        <v>7.2</v>
      </c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 t="e">
        <f>+D19+E19+F19+G19+I19+#REF!+J19+K19+L19+M19+N19+O19</f>
        <v>#REF!</v>
      </c>
      <c r="D19" s="76"/>
      <c r="E19" s="76"/>
      <c r="F19" s="76">
        <v>7.2</v>
      </c>
      <c r="G19" s="76">
        <v>0</v>
      </c>
      <c r="H19" s="35">
        <v>5.7</v>
      </c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80.6</v>
      </c>
      <c r="D20" s="79"/>
      <c r="E20" s="79"/>
      <c r="F20" s="79">
        <v>37.5</v>
      </c>
      <c r="G20" s="79">
        <v>0</v>
      </c>
      <c r="H20" s="79">
        <v>43.1</v>
      </c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0.5692090395480225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3.989361702127657</v>
      </c>
      <c r="G21" s="80">
        <f t="shared" si="4"/>
        <v>0</v>
      </c>
      <c r="H21" s="80">
        <f t="shared" si="4"/>
        <v>0.8742393509127789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63.3</v>
      </c>
      <c r="D22" s="82"/>
      <c r="E22" s="82">
        <v>21.1</v>
      </c>
      <c r="F22" s="82">
        <v>28.7</v>
      </c>
      <c r="G22" s="82">
        <v>13.5</v>
      </c>
      <c r="H22" s="82"/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7.799999999999999</v>
      </c>
      <c r="D23" s="82"/>
      <c r="E23" s="82">
        <v>1.3</v>
      </c>
      <c r="F23" s="82">
        <v>-2.7</v>
      </c>
      <c r="G23" s="82">
        <v>6.6</v>
      </c>
      <c r="H23" s="82">
        <v>2.6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293.1</v>
      </c>
      <c r="D24" s="83">
        <f>D8+D13+D14+D16+D18+D20+D22+D23</f>
        <v>26</v>
      </c>
      <c r="E24" s="83">
        <f aca="true" t="shared" si="5" ref="E24:O24">E8+E13+E14+E16+E18+E20+E22+E23</f>
        <v>73.8</v>
      </c>
      <c r="F24" s="83">
        <f t="shared" si="5"/>
        <v>111.5</v>
      </c>
      <c r="G24" s="83">
        <f t="shared" si="5"/>
        <v>28.1</v>
      </c>
      <c r="H24" s="83">
        <f t="shared" si="5"/>
        <v>53.7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0.8293718166383701</v>
      </c>
      <c r="D25" s="80">
        <f t="shared" si="6"/>
        <v>0.46678635547576297</v>
      </c>
      <c r="E25" s="80">
        <f t="shared" si="6"/>
        <v>1.0821114369501466</v>
      </c>
      <c r="F25" s="80">
        <f t="shared" si="6"/>
        <v>1.2860438292964245</v>
      </c>
      <c r="G25" s="80">
        <f t="shared" si="6"/>
        <v>0.5793814432989691</v>
      </c>
      <c r="H25" s="80">
        <f t="shared" si="6"/>
        <v>0.5694591728525982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120</v>
      </c>
      <c r="E26" s="82">
        <f>D26+E5-E24</f>
        <v>114.39999999999999</v>
      </c>
      <c r="F26" s="82">
        <v>89.6</v>
      </c>
      <c r="G26" s="82">
        <v>110</v>
      </c>
      <c r="H26" s="82">
        <v>150.6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90.3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150.6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30" t="s">
        <v>60</v>
      </c>
      <c r="E30" s="130"/>
      <c r="F30" s="130"/>
      <c r="G30" s="130"/>
      <c r="H30" s="130"/>
      <c r="I30" s="130"/>
      <c r="J30" s="130"/>
      <c r="K30" s="130"/>
      <c r="L30" s="130"/>
      <c r="M30" s="130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2" sqref="H22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185.60000000000002</v>
      </c>
      <c r="D5" s="26">
        <v>29.9</v>
      </c>
      <c r="E5" s="26">
        <v>24.9</v>
      </c>
      <c r="F5" s="26">
        <v>54.5</v>
      </c>
      <c r="G5" s="26">
        <v>39.5</v>
      </c>
      <c r="H5" s="26">
        <v>36.8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143.60000000000002</v>
      </c>
      <c r="D6" s="26">
        <v>28.9</v>
      </c>
      <c r="E6" s="26">
        <v>10.1</v>
      </c>
      <c r="F6" s="26">
        <v>52.4</v>
      </c>
      <c r="G6" s="26">
        <v>21.7</v>
      </c>
      <c r="H6" s="26">
        <v>30.5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42</v>
      </c>
      <c r="D8" s="55">
        <v>27</v>
      </c>
      <c r="E8" s="55"/>
      <c r="F8" s="55">
        <v>15</v>
      </c>
      <c r="G8" s="55">
        <v>0</v>
      </c>
      <c r="H8" s="55"/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39</v>
      </c>
      <c r="D10" s="59">
        <v>24</v>
      </c>
      <c r="E10" s="59"/>
      <c r="F10" s="59">
        <v>15</v>
      </c>
      <c r="G10" s="59">
        <v>0</v>
      </c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3</v>
      </c>
      <c r="E11" s="59"/>
      <c r="F11" s="59">
        <v>0</v>
      </c>
      <c r="G11" s="59">
        <v>0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1</v>
      </c>
      <c r="D12" s="61">
        <f aca="true" t="shared" si="1" ref="D12:O12">D8/(D5-D6)</f>
        <v>27</v>
      </c>
      <c r="E12" s="61">
        <f t="shared" si="1"/>
        <v>0</v>
      </c>
      <c r="F12" s="61">
        <f t="shared" si="1"/>
        <v>7.142857142857138</v>
      </c>
      <c r="G12" s="61">
        <f t="shared" si="1"/>
        <v>0</v>
      </c>
      <c r="H12" s="61">
        <f t="shared" si="1"/>
        <v>0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2.1</v>
      </c>
      <c r="D14" s="114"/>
      <c r="E14" s="114">
        <v>2.1</v>
      </c>
      <c r="F14" s="114">
        <v>0</v>
      </c>
      <c r="G14" s="114">
        <v>0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0.05</v>
      </c>
      <c r="D15" s="65">
        <f aca="true" t="shared" si="2" ref="D15:O15">D14/(D5-D6)</f>
        <v>0</v>
      </c>
      <c r="E15" s="65">
        <f t="shared" si="2"/>
        <v>0.1418918918918919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47.1</v>
      </c>
      <c r="D18" s="72">
        <v>8.9</v>
      </c>
      <c r="E18" s="72">
        <v>34</v>
      </c>
      <c r="F18" s="72">
        <v>0</v>
      </c>
      <c r="G18" s="72">
        <v>4.2</v>
      </c>
      <c r="H18" s="72"/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32.1</v>
      </c>
      <c r="D19" s="76"/>
      <c r="E19" s="76">
        <v>32.1</v>
      </c>
      <c r="F19" s="76">
        <v>0</v>
      </c>
      <c r="G19" s="76">
        <v>0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102.70000000000002</v>
      </c>
      <c r="D20" s="79"/>
      <c r="E20" s="79">
        <v>44.2</v>
      </c>
      <c r="F20" s="79">
        <v>34.6</v>
      </c>
      <c r="G20" s="79">
        <v>4.7</v>
      </c>
      <c r="H20" s="79">
        <v>19.2</v>
      </c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2.4452380952380954</v>
      </c>
      <c r="D21" s="80">
        <f>D20/(D5-D6)</f>
        <v>0</v>
      </c>
      <c r="E21" s="80">
        <f aca="true" t="shared" si="4" ref="E21:O21">E20/(E5-E6)</f>
        <v>2.986486486486487</v>
      </c>
      <c r="F21" s="80">
        <f t="shared" si="4"/>
        <v>16.476190476190467</v>
      </c>
      <c r="G21" s="80">
        <f t="shared" si="4"/>
        <v>0.2640449438202247</v>
      </c>
      <c r="H21" s="80">
        <f t="shared" si="4"/>
        <v>3.047619047619049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143.2</v>
      </c>
      <c r="D22" s="82"/>
      <c r="E22" s="82">
        <v>52</v>
      </c>
      <c r="F22" s="82">
        <v>46.1</v>
      </c>
      <c r="G22" s="82">
        <v>0</v>
      </c>
      <c r="H22" s="82">
        <v>45.1</v>
      </c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16.5</v>
      </c>
      <c r="D23" s="82"/>
      <c r="E23" s="82">
        <v>0.4</v>
      </c>
      <c r="F23" s="82">
        <v>11.5</v>
      </c>
      <c r="G23" s="82">
        <v>3.1</v>
      </c>
      <c r="H23" s="82">
        <v>1.5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353.6</v>
      </c>
      <c r="D24" s="83">
        <f>D8+D13+D14+D16+D18+D20+D22+D23</f>
        <v>35.9</v>
      </c>
      <c r="E24" s="83">
        <f aca="true" t="shared" si="5" ref="E24:O24">E8+E13+E14+E16+E18+E20+E22+E23</f>
        <v>132.70000000000002</v>
      </c>
      <c r="F24" s="83">
        <f t="shared" si="5"/>
        <v>107.2</v>
      </c>
      <c r="G24" s="83">
        <f t="shared" si="5"/>
        <v>12</v>
      </c>
      <c r="H24" s="83">
        <f t="shared" si="5"/>
        <v>65.8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1.9051724137931034</v>
      </c>
      <c r="D25" s="80">
        <f t="shared" si="6"/>
        <v>1.2006688963210703</v>
      </c>
      <c r="E25" s="80">
        <f t="shared" si="6"/>
        <v>5.329317269076307</v>
      </c>
      <c r="F25" s="80">
        <f t="shared" si="6"/>
        <v>1.9669724770642203</v>
      </c>
      <c r="G25" s="80">
        <f t="shared" si="6"/>
        <v>0.3037974683544304</v>
      </c>
      <c r="H25" s="80">
        <f t="shared" si="6"/>
        <v>1.7880434782608696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211.6</v>
      </c>
      <c r="E26" s="82">
        <f>D26+E5-E24</f>
        <v>103.79999999999998</v>
      </c>
      <c r="F26" s="82">
        <v>51.1</v>
      </c>
      <c r="G26" s="82">
        <v>78.6</v>
      </c>
      <c r="H26" s="82">
        <v>49.6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217.6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>F26+G5-G24-G26</f>
        <v>0</v>
      </c>
      <c r="H28" s="106">
        <f t="shared" si="7"/>
        <v>0</v>
      </c>
      <c r="I28" s="106">
        <f t="shared" si="7"/>
        <v>49.6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7" sqref="H27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9264.900000000001</v>
      </c>
      <c r="D5" s="26">
        <v>1286.9</v>
      </c>
      <c r="E5" s="26">
        <v>2018.1</v>
      </c>
      <c r="F5" s="26">
        <v>2049.6</v>
      </c>
      <c r="G5" s="26">
        <v>2273.8</v>
      </c>
      <c r="H5" s="26">
        <v>1636.5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389.1</v>
      </c>
      <c r="D6" s="26">
        <v>78.2</v>
      </c>
      <c r="E6" s="26">
        <v>27.4</v>
      </c>
      <c r="F6" s="26">
        <v>142</v>
      </c>
      <c r="G6" s="26">
        <v>58.9</v>
      </c>
      <c r="H6" s="26">
        <v>82.6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1927.2000000000003</v>
      </c>
      <c r="D8" s="55">
        <v>455.3</v>
      </c>
      <c r="E8" s="55">
        <v>187.2</v>
      </c>
      <c r="F8" s="55">
        <v>385.2</v>
      </c>
      <c r="G8" s="55">
        <v>433.6</v>
      </c>
      <c r="H8" s="55">
        <v>465.9</v>
      </c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1619.7000000000003</v>
      </c>
      <c r="D10" s="59">
        <v>244</v>
      </c>
      <c r="E10" s="59">
        <v>164.5</v>
      </c>
      <c r="F10" s="59">
        <v>360.7</v>
      </c>
      <c r="G10" s="59">
        <v>409.1</v>
      </c>
      <c r="H10" s="59">
        <v>441.4</v>
      </c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22.7</v>
      </c>
      <c r="E11" s="59">
        <v>22.7</v>
      </c>
      <c r="F11" s="59">
        <v>24.5</v>
      </c>
      <c r="G11" s="59">
        <v>24.5</v>
      </c>
      <c r="H11" s="59">
        <v>24.5</v>
      </c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0.21712972351788007</v>
      </c>
      <c r="D12" s="61">
        <f aca="true" t="shared" si="1" ref="D12:O12">D8/(D5-D6)</f>
        <v>0.37668569537519647</v>
      </c>
      <c r="E12" s="61">
        <f t="shared" si="1"/>
        <v>0.09403727332094239</v>
      </c>
      <c r="F12" s="61">
        <f t="shared" si="1"/>
        <v>0.20192912560285176</v>
      </c>
      <c r="G12" s="61">
        <f t="shared" si="1"/>
        <v>0.19576504582599666</v>
      </c>
      <c r="H12" s="61">
        <f t="shared" si="1"/>
        <v>0.2998262436450222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/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45.49999999999999</v>
      </c>
      <c r="D14" s="114"/>
      <c r="E14" s="114">
        <v>25.7</v>
      </c>
      <c r="F14" s="114">
        <v>16.9</v>
      </c>
      <c r="G14" s="114">
        <v>2.9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 aca="true" t="shared" si="2" ref="C15:O15">C14/(C5-C6)</f>
        <v>0.005126298474503705</v>
      </c>
      <c r="D15" s="65">
        <f t="shared" si="2"/>
        <v>0</v>
      </c>
      <c r="E15" s="65">
        <f t="shared" si="2"/>
        <v>0.012910031647159292</v>
      </c>
      <c r="F15" s="65">
        <f t="shared" si="2"/>
        <v>0.00885929964353114</v>
      </c>
      <c r="G15" s="65">
        <f t="shared" si="2"/>
        <v>0.0013093141902568964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168.8</v>
      </c>
      <c r="D16" s="115"/>
      <c r="E16" s="115"/>
      <c r="F16" s="115">
        <v>168.8</v>
      </c>
      <c r="G16" s="115"/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 aca="true" t="shared" si="3" ref="C17:O17">C16/(C5-C6)</f>
        <v>0.01901800401090606</v>
      </c>
      <c r="D17" s="68">
        <f t="shared" si="3"/>
        <v>0</v>
      </c>
      <c r="E17" s="68">
        <f t="shared" si="3"/>
        <v>0</v>
      </c>
      <c r="F17" s="68">
        <f t="shared" si="3"/>
        <v>0.08848815265254771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2365.1000000000004</v>
      </c>
      <c r="D18" s="72">
        <v>80</v>
      </c>
      <c r="E18" s="72">
        <v>698</v>
      </c>
      <c r="F18" s="72">
        <v>984.3</v>
      </c>
      <c r="G18" s="72">
        <v>400</v>
      </c>
      <c r="H18" s="72">
        <v>202.8</v>
      </c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1389.1</v>
      </c>
      <c r="D19" s="76"/>
      <c r="E19" s="76">
        <v>598</v>
      </c>
      <c r="F19" s="76">
        <v>737</v>
      </c>
      <c r="G19" s="76">
        <v>54.1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294.8</v>
      </c>
      <c r="D20" s="79"/>
      <c r="E20" s="79">
        <v>145.6</v>
      </c>
      <c r="F20" s="79">
        <v>122.4</v>
      </c>
      <c r="G20" s="79">
        <v>26.8</v>
      </c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 aca="true" t="shared" si="4" ref="C21:O21">C20/(C5-C6)</f>
        <v>0.033213907478762475</v>
      </c>
      <c r="D21" s="80">
        <f t="shared" si="4"/>
        <v>0</v>
      </c>
      <c r="E21" s="80">
        <f t="shared" si="4"/>
        <v>0.07314010147184408</v>
      </c>
      <c r="F21" s="80">
        <f t="shared" si="4"/>
        <v>0.06416439505137346</v>
      </c>
      <c r="G21" s="80">
        <f t="shared" si="4"/>
        <v>0.012099869068580973</v>
      </c>
      <c r="H21" s="80">
        <f t="shared" si="4"/>
        <v>0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1295.6999999999998</v>
      </c>
      <c r="D22" s="82">
        <v>580</v>
      </c>
      <c r="E22" s="82">
        <f>1148.6-580</f>
        <v>568.5999999999999</v>
      </c>
      <c r="F22" s="82">
        <v>0</v>
      </c>
      <c r="G22" s="82">
        <v>52.1</v>
      </c>
      <c r="H22" s="82">
        <v>95</v>
      </c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3413</v>
      </c>
      <c r="D23" s="82">
        <v>24.7</v>
      </c>
      <c r="E23" s="82">
        <f>1423.9-1148.6+600-20</f>
        <v>855.3000000000002</v>
      </c>
      <c r="F23" s="82">
        <v>487.3</v>
      </c>
      <c r="G23" s="82">
        <v>1031.9</v>
      </c>
      <c r="H23" s="82">
        <v>1013.8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9510.1</v>
      </c>
      <c r="D24" s="83">
        <f>D8+D13+D14+D16+D18+D20+D22+D23</f>
        <v>1140</v>
      </c>
      <c r="E24" s="83">
        <f>E8+E13+E14+E16+E18+E20+E23+E22</f>
        <v>2480.4</v>
      </c>
      <c r="F24" s="83">
        <f>F8+F13+F14+F16+F18+F20+F23+F22</f>
        <v>2164.9</v>
      </c>
      <c r="G24" s="83">
        <f aca="true" t="shared" si="5" ref="G24:O24">G8+G13+G14+G16+G18+G20+G23+G22</f>
        <v>1947.3</v>
      </c>
      <c r="H24" s="83">
        <f t="shared" si="5"/>
        <v>1777.5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1.0264654772312707</v>
      </c>
      <c r="D25" s="80">
        <f t="shared" si="6"/>
        <v>0.8858497163726785</v>
      </c>
      <c r="E25" s="80">
        <f t="shared" si="6"/>
        <v>1.2290768544670732</v>
      </c>
      <c r="F25" s="80">
        <f t="shared" si="6"/>
        <v>1.0562548790007806</v>
      </c>
      <c r="G25" s="80">
        <f t="shared" si="6"/>
        <v>0.8564077755299497</v>
      </c>
      <c r="H25" s="80">
        <f t="shared" si="6"/>
        <v>1.0861594867094408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722.4000000000001</v>
      </c>
      <c r="E26" s="82">
        <f>D26+E5-E24</f>
        <v>260.0999999999999</v>
      </c>
      <c r="F26" s="82">
        <v>144.8</v>
      </c>
      <c r="G26" s="82">
        <v>471.3</v>
      </c>
      <c r="H26" s="82">
        <v>330.3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575.5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-2.8421709430404007E-13</v>
      </c>
      <c r="G28" s="106">
        <f t="shared" si="7"/>
        <v>0</v>
      </c>
      <c r="H28" s="106">
        <f t="shared" si="7"/>
        <v>0</v>
      </c>
      <c r="I28" s="106">
        <f t="shared" si="7"/>
        <v>330.3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3" sqref="H23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195.29999999999998</v>
      </c>
      <c r="D5" s="26">
        <v>35.5</v>
      </c>
      <c r="E5" s="26">
        <v>32.4</v>
      </c>
      <c r="F5" s="26">
        <v>50.8</v>
      </c>
      <c r="G5" s="26">
        <v>39.5</v>
      </c>
      <c r="H5" s="26">
        <v>37.1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131.60000000000002</v>
      </c>
      <c r="D6" s="26">
        <v>26.5</v>
      </c>
      <c r="E6" s="26">
        <v>9.2</v>
      </c>
      <c r="F6" s="26">
        <v>48.1</v>
      </c>
      <c r="G6" s="26">
        <v>19.9</v>
      </c>
      <c r="H6" s="26">
        <v>27.9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25.4</v>
      </c>
      <c r="D8" s="55">
        <v>10</v>
      </c>
      <c r="E8" s="55"/>
      <c r="F8" s="55">
        <v>0</v>
      </c>
      <c r="G8" s="55">
        <v>0</v>
      </c>
      <c r="H8" s="55">
        <v>15.4</v>
      </c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25.4</v>
      </c>
      <c r="D10" s="59">
        <v>10</v>
      </c>
      <c r="E10" s="59"/>
      <c r="F10" s="59">
        <v>0</v>
      </c>
      <c r="G10" s="59">
        <v>0</v>
      </c>
      <c r="H10" s="59">
        <v>15.4</v>
      </c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0.39874411302982754</v>
      </c>
      <c r="D12" s="61">
        <f aca="true" t="shared" si="1" ref="D12:O12">D8/(D5-D6)</f>
        <v>1.1111111111111112</v>
      </c>
      <c r="E12" s="61">
        <f t="shared" si="1"/>
        <v>0</v>
      </c>
      <c r="F12" s="61">
        <f t="shared" si="1"/>
        <v>0</v>
      </c>
      <c r="G12" s="61">
        <f t="shared" si="1"/>
        <v>0</v>
      </c>
      <c r="H12" s="61">
        <f t="shared" si="1"/>
        <v>1.6739130434782603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0.3</v>
      </c>
      <c r="D14" s="114"/>
      <c r="E14" s="114">
        <v>0.3</v>
      </c>
      <c r="F14" s="114">
        <v>0</v>
      </c>
      <c r="G14" s="114">
        <v>0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0.00470957613814757</v>
      </c>
      <c r="D15" s="65">
        <f aca="true" t="shared" si="2" ref="D15:O15">D14/(D5-D6)</f>
        <v>0</v>
      </c>
      <c r="E15" s="65">
        <f t="shared" si="2"/>
        <v>0.01293103448275862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23.5</v>
      </c>
      <c r="D18" s="72"/>
      <c r="E18" s="72">
        <v>23.5</v>
      </c>
      <c r="F18" s="72">
        <v>0</v>
      </c>
      <c r="G18" s="72">
        <v>0</v>
      </c>
      <c r="H18" s="72"/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23.5</v>
      </c>
      <c r="D19" s="76"/>
      <c r="E19" s="76">
        <v>23.5</v>
      </c>
      <c r="F19" s="76">
        <v>0</v>
      </c>
      <c r="G19" s="76">
        <v>0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0</v>
      </c>
      <c r="D20" s="79"/>
      <c r="E20" s="79"/>
      <c r="F20" s="79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0</v>
      </c>
      <c r="G21" s="80">
        <f t="shared" si="4"/>
        <v>0</v>
      </c>
      <c r="H21" s="80">
        <f t="shared" si="4"/>
        <v>0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103.7</v>
      </c>
      <c r="D22" s="82"/>
      <c r="E22" s="82">
        <v>29.8</v>
      </c>
      <c r="F22" s="82">
        <v>20.2</v>
      </c>
      <c r="G22" s="82">
        <v>53.7</v>
      </c>
      <c r="H22" s="82">
        <v>0</v>
      </c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14.7</v>
      </c>
      <c r="D23" s="82"/>
      <c r="E23" s="82">
        <v>4.2</v>
      </c>
      <c r="F23" s="82">
        <v>6.5</v>
      </c>
      <c r="G23" s="82">
        <v>1.3</v>
      </c>
      <c r="H23" s="82">
        <v>2.7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167.6</v>
      </c>
      <c r="D24" s="83">
        <f>D8+D13+D14+D16+D18+D20+D22+D23</f>
        <v>10</v>
      </c>
      <c r="E24" s="83">
        <f>E8+E13+E14+E16+E18+E20+E23+E22</f>
        <v>57.8</v>
      </c>
      <c r="F24" s="83">
        <f aca="true" t="shared" si="5" ref="F24:O24">F8+F13+F14+F16+F18+F20+F23+F22</f>
        <v>26.7</v>
      </c>
      <c r="G24" s="83">
        <f t="shared" si="5"/>
        <v>55</v>
      </c>
      <c r="H24" s="83">
        <f t="shared" si="5"/>
        <v>18.1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0.8581669226830517</v>
      </c>
      <c r="D25" s="80">
        <f t="shared" si="6"/>
        <v>0.28169014084507044</v>
      </c>
      <c r="E25" s="80">
        <f t="shared" si="6"/>
        <v>1.7839506172839505</v>
      </c>
      <c r="F25" s="80">
        <f t="shared" si="6"/>
        <v>0.5255905511811024</v>
      </c>
      <c r="G25" s="80">
        <f t="shared" si="6"/>
        <v>1.3924050632911393</v>
      </c>
      <c r="H25" s="80">
        <f t="shared" si="6"/>
        <v>0.48787061994609165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80.1</v>
      </c>
      <c r="E26" s="82">
        <f>D26+E5-E24</f>
        <v>54.7</v>
      </c>
      <c r="F26" s="82">
        <v>78.8</v>
      </c>
      <c r="G26" s="82">
        <v>63.3</v>
      </c>
      <c r="H26" s="82">
        <v>82.3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54.6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82.3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B32:M32"/>
    <mergeCell ref="A1:O1"/>
    <mergeCell ref="B29:O29"/>
    <mergeCell ref="D30:M30"/>
    <mergeCell ref="B31:G31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6">
      <selection activeCell="H26" sqref="H26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1657.8</v>
      </c>
      <c r="D5" s="26">
        <v>721.9</v>
      </c>
      <c r="E5" s="26">
        <v>411.7</v>
      </c>
      <c r="F5" s="26">
        <v>215.7</v>
      </c>
      <c r="G5" s="26">
        <v>81.4</v>
      </c>
      <c r="H5" s="26">
        <v>227.1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472.9</v>
      </c>
      <c r="D6" s="26">
        <v>95</v>
      </c>
      <c r="E6" s="26">
        <v>33.4</v>
      </c>
      <c r="F6" s="26">
        <v>172.6</v>
      </c>
      <c r="G6" s="26">
        <v>71.5</v>
      </c>
      <c r="H6" s="26">
        <v>100.4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671.8</v>
      </c>
      <c r="D8" s="55">
        <v>110.5</v>
      </c>
      <c r="E8" s="55">
        <v>207.9</v>
      </c>
      <c r="F8" s="55">
        <v>75.2</v>
      </c>
      <c r="G8" s="55">
        <v>35.8</v>
      </c>
      <c r="H8" s="55">
        <v>242.4</v>
      </c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525.3</v>
      </c>
      <c r="D10" s="59">
        <v>97.5</v>
      </c>
      <c r="E10" s="59">
        <v>114.5</v>
      </c>
      <c r="F10" s="59">
        <v>62.2</v>
      </c>
      <c r="G10" s="59">
        <v>35.8</v>
      </c>
      <c r="H10" s="59">
        <v>215.3</v>
      </c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13</v>
      </c>
      <c r="E11" s="59">
        <v>19.2</v>
      </c>
      <c r="F11" s="59">
        <v>13</v>
      </c>
      <c r="G11" s="59"/>
      <c r="H11" s="59">
        <v>27.1</v>
      </c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0.5669676765971812</v>
      </c>
      <c r="D12" s="61">
        <f aca="true" t="shared" si="1" ref="D12:O12">D8/(D5-D6)</f>
        <v>0.17626415696283299</v>
      </c>
      <c r="E12" s="61">
        <f t="shared" si="1"/>
        <v>0.5495638382236321</v>
      </c>
      <c r="F12" s="61">
        <f t="shared" si="1"/>
        <v>1.7447795823665897</v>
      </c>
      <c r="G12" s="61">
        <f t="shared" si="1"/>
        <v>3.6161616161616137</v>
      </c>
      <c r="H12" s="61">
        <f t="shared" si="1"/>
        <v>1.913180741910024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8"/>
      <c r="E13" s="99"/>
      <c r="F13" s="98">
        <v>0</v>
      </c>
      <c r="G13" s="98"/>
      <c r="H13" s="98"/>
      <c r="I13" s="98"/>
      <c r="J13" s="98"/>
      <c r="K13" s="98"/>
      <c r="L13" s="98"/>
      <c r="M13" s="98"/>
      <c r="N13" s="98"/>
      <c r="O13" s="100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65.1</v>
      </c>
      <c r="D14" s="114"/>
      <c r="E14" s="114">
        <v>10</v>
      </c>
      <c r="F14" s="114">
        <v>32</v>
      </c>
      <c r="G14" s="114"/>
      <c r="H14" s="114">
        <v>23.1</v>
      </c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0.05494134526120347</v>
      </c>
      <c r="D15" s="65">
        <f aca="true" t="shared" si="2" ref="D15:O15">D14/(D5-D6)</f>
        <v>0</v>
      </c>
      <c r="E15" s="65">
        <f t="shared" si="2"/>
        <v>0.026434047052603753</v>
      </c>
      <c r="F15" s="65">
        <f t="shared" si="2"/>
        <v>0.7424593967517402</v>
      </c>
      <c r="G15" s="65">
        <f t="shared" si="2"/>
        <v>0</v>
      </c>
      <c r="H15" s="65">
        <f t="shared" si="2"/>
        <v>0.1823204419889503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85.5</v>
      </c>
      <c r="D16" s="115"/>
      <c r="E16" s="115">
        <v>39.3</v>
      </c>
      <c r="F16" s="115">
        <v>46.2</v>
      </c>
      <c r="G16" s="115"/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0.07215798801586631</v>
      </c>
      <c r="D17" s="68">
        <f aca="true" t="shared" si="3" ref="D17:O17">D16/(D5-D6)</f>
        <v>0</v>
      </c>
      <c r="E17" s="68">
        <f t="shared" si="3"/>
        <v>0.10388580491673274</v>
      </c>
      <c r="F17" s="68">
        <f t="shared" si="3"/>
        <v>1.071925754060325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133.9</v>
      </c>
      <c r="D18" s="72"/>
      <c r="E18" s="72">
        <v>76.2</v>
      </c>
      <c r="F18" s="72">
        <v>14.4</v>
      </c>
      <c r="G18" s="72">
        <v>41.8</v>
      </c>
      <c r="H18" s="72">
        <v>1.5</v>
      </c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118</v>
      </c>
      <c r="D19" s="76"/>
      <c r="E19" s="76">
        <v>76.2</v>
      </c>
      <c r="F19" s="76">
        <v>0</v>
      </c>
      <c r="G19" s="76">
        <v>41.8</v>
      </c>
      <c r="H19" s="76">
        <v>0</v>
      </c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300</v>
      </c>
      <c r="D20" s="79"/>
      <c r="E20" s="79"/>
      <c r="F20" s="79">
        <v>300</v>
      </c>
      <c r="G20" s="79"/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0.2531859228626888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6.960556844547565</v>
      </c>
      <c r="G21" s="80">
        <f t="shared" si="4"/>
        <v>0</v>
      </c>
      <c r="H21" s="80">
        <f t="shared" si="4"/>
        <v>0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229.3</v>
      </c>
      <c r="D22" s="82"/>
      <c r="E22" s="82">
        <v>144.1</v>
      </c>
      <c r="F22" s="82">
        <v>75.2</v>
      </c>
      <c r="G22" s="82">
        <v>10</v>
      </c>
      <c r="H22" s="82"/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695.5</v>
      </c>
      <c r="D23" s="82"/>
      <c r="E23" s="82">
        <v>63.5</v>
      </c>
      <c r="F23" s="82">
        <v>310.5</v>
      </c>
      <c r="G23" s="82">
        <v>181.5</v>
      </c>
      <c r="H23" s="82">
        <v>140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2181.1</v>
      </c>
      <c r="D24" s="83">
        <f>D8+D13+D14+D16+D18+D20+D22+D23</f>
        <v>110.5</v>
      </c>
      <c r="E24" s="83">
        <f>E8+E13+E14+E16+E18+E20+E23+E22</f>
        <v>541</v>
      </c>
      <c r="F24" s="83">
        <f aca="true" t="shared" si="5" ref="F24:O24">F8+F13+F14+F16+F18+F20+F23+F22</f>
        <v>853.5</v>
      </c>
      <c r="G24" s="83">
        <f t="shared" si="5"/>
        <v>269.1</v>
      </c>
      <c r="H24" s="83">
        <f t="shared" si="5"/>
        <v>407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1.315659307515985</v>
      </c>
      <c r="D25" s="80">
        <f t="shared" si="6"/>
        <v>0.1530682920072032</v>
      </c>
      <c r="E25" s="80">
        <f t="shared" si="6"/>
        <v>1.3140636385717757</v>
      </c>
      <c r="F25" s="80">
        <f t="shared" si="6"/>
        <v>3.956884561891516</v>
      </c>
      <c r="G25" s="80">
        <f t="shared" si="6"/>
        <v>3.305896805896806</v>
      </c>
      <c r="H25" s="80">
        <f t="shared" si="6"/>
        <v>1.7921620431527963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1231.6</v>
      </c>
      <c r="E26" s="82">
        <f>D26+E5-E24</f>
        <v>1102.3</v>
      </c>
      <c r="F26" s="82">
        <v>464.5</v>
      </c>
      <c r="G26" s="82">
        <v>276.8</v>
      </c>
      <c r="H26" s="82">
        <v>96.9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620.2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96.9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3" sqref="H23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1315.5</v>
      </c>
      <c r="D5" s="26">
        <v>109.7</v>
      </c>
      <c r="E5" s="26">
        <v>589.8</v>
      </c>
      <c r="F5" s="26">
        <v>154.9</v>
      </c>
      <c r="G5" s="26">
        <v>343.9</v>
      </c>
      <c r="H5" s="26">
        <v>117.2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360.3</v>
      </c>
      <c r="D6" s="26">
        <v>72.4</v>
      </c>
      <c r="E6" s="26">
        <v>25.4</v>
      </c>
      <c r="F6" s="26">
        <v>131.5</v>
      </c>
      <c r="G6" s="26">
        <v>54.5</v>
      </c>
      <c r="H6" s="26">
        <v>76.5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585.9999999999999</v>
      </c>
      <c r="D8" s="55">
        <v>191.2</v>
      </c>
      <c r="E8" s="55">
        <v>176.2</v>
      </c>
      <c r="F8" s="55">
        <v>79.4</v>
      </c>
      <c r="G8" s="55">
        <v>75.9</v>
      </c>
      <c r="H8" s="55">
        <v>63.3</v>
      </c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299.09999999999997</v>
      </c>
      <c r="D10" s="59">
        <v>90.7</v>
      </c>
      <c r="E10" s="59">
        <v>30</v>
      </c>
      <c r="F10" s="59">
        <v>60.5</v>
      </c>
      <c r="G10" s="59">
        <v>71.7</v>
      </c>
      <c r="H10" s="59">
        <v>46.2</v>
      </c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19</v>
      </c>
      <c r="G11" s="59">
        <v>4.2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0.6134840871021774</v>
      </c>
      <c r="D12" s="61">
        <f aca="true" t="shared" si="1" ref="D12:O12">D8/(D5-D6)</f>
        <v>5.126005361930295</v>
      </c>
      <c r="E12" s="61">
        <f t="shared" si="1"/>
        <v>0.31218993621545005</v>
      </c>
      <c r="F12" s="61">
        <f t="shared" si="1"/>
        <v>3.3931623931623927</v>
      </c>
      <c r="G12" s="61">
        <f t="shared" si="1"/>
        <v>0.2622667588113338</v>
      </c>
      <c r="H12" s="61">
        <f t="shared" si="1"/>
        <v>1.555282555282555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262.7</v>
      </c>
      <c r="D14" s="114"/>
      <c r="E14" s="114">
        <v>262.7</v>
      </c>
      <c r="F14" s="114">
        <v>0</v>
      </c>
      <c r="G14" s="114">
        <v>0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0.27502093802345057</v>
      </c>
      <c r="D15" s="65">
        <f aca="true" t="shared" si="2" ref="D15:O15">D14/(D5-D6)</f>
        <v>0</v>
      </c>
      <c r="E15" s="65">
        <f t="shared" si="2"/>
        <v>0.4654500354358611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9.8</v>
      </c>
      <c r="D18" s="72"/>
      <c r="E18" s="72"/>
      <c r="F18" s="72">
        <v>0</v>
      </c>
      <c r="G18" s="72">
        <v>0</v>
      </c>
      <c r="H18" s="72">
        <v>9.8</v>
      </c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</v>
      </c>
      <c r="D19" s="76"/>
      <c r="E19" s="76"/>
      <c r="F19" s="76">
        <v>0</v>
      </c>
      <c r="G19" s="76">
        <v>0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70.3</v>
      </c>
      <c r="D20" s="79"/>
      <c r="E20" s="79"/>
      <c r="F20" s="79">
        <v>0</v>
      </c>
      <c r="G20" s="79"/>
      <c r="H20" s="79">
        <v>70.3</v>
      </c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0.07359715242881071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0</v>
      </c>
      <c r="G21" s="80">
        <f t="shared" si="4"/>
        <v>0</v>
      </c>
      <c r="H21" s="80">
        <f t="shared" si="4"/>
        <v>1.727272727272727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179.5</v>
      </c>
      <c r="D22" s="82"/>
      <c r="E22" s="82">
        <v>61.5</v>
      </c>
      <c r="F22" s="82">
        <v>85</v>
      </c>
      <c r="G22" s="82">
        <v>0</v>
      </c>
      <c r="H22" s="82">
        <v>33</v>
      </c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180.3</v>
      </c>
      <c r="D23" s="82"/>
      <c r="E23" s="82">
        <v>33.5</v>
      </c>
      <c r="F23" s="82"/>
      <c r="G23" s="82"/>
      <c r="H23" s="82">
        <v>146.8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1288.6</v>
      </c>
      <c r="D24" s="83">
        <f>D8+D13+D14+D16+D18+D20+D22+D23</f>
        <v>191.2</v>
      </c>
      <c r="E24" s="83">
        <f>E8+E13+E14+E16+E18+E20+E23+E22</f>
        <v>533.9</v>
      </c>
      <c r="F24" s="83">
        <f aca="true" t="shared" si="5" ref="F24:O24">F8+F13+F14+F16+F18+F20+F23+F22</f>
        <v>164.4</v>
      </c>
      <c r="G24" s="83">
        <f t="shared" si="5"/>
        <v>75.9</v>
      </c>
      <c r="H24" s="83">
        <f t="shared" si="5"/>
        <v>323.2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0.9795515013302926</v>
      </c>
      <c r="D25" s="80">
        <f t="shared" si="6"/>
        <v>1.7429352780309935</v>
      </c>
      <c r="E25" s="80">
        <f t="shared" si="6"/>
        <v>0.9052221091895558</v>
      </c>
      <c r="F25" s="80">
        <f t="shared" si="6"/>
        <v>1.0613298902517754</v>
      </c>
      <c r="G25" s="80">
        <f t="shared" si="6"/>
        <v>0.22070369293399247</v>
      </c>
      <c r="H25" s="80">
        <f t="shared" si="6"/>
        <v>2.7576791808873717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87.30000000000001</v>
      </c>
      <c r="E26" s="82">
        <f>D26+E5-E24</f>
        <v>143.19999999999993</v>
      </c>
      <c r="F26" s="82">
        <v>133.7</v>
      </c>
      <c r="G26" s="82">
        <v>401.7</v>
      </c>
      <c r="H26" s="82">
        <v>195.7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168.8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195.7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3" sqref="H23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802.6</v>
      </c>
      <c r="D5" s="26">
        <v>107.1</v>
      </c>
      <c r="E5" s="26">
        <v>212.5</v>
      </c>
      <c r="F5" s="26">
        <v>155.5</v>
      </c>
      <c r="G5" s="26">
        <v>231.4</v>
      </c>
      <c r="H5" s="26">
        <v>96.1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390.1</v>
      </c>
      <c r="D6" s="26">
        <v>78.4</v>
      </c>
      <c r="E6" s="26">
        <v>27.5</v>
      </c>
      <c r="F6" s="26">
        <v>142.4</v>
      </c>
      <c r="G6" s="26">
        <v>59</v>
      </c>
      <c r="H6" s="26">
        <v>82.8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220</v>
      </c>
      <c r="D8" s="55">
        <v>32</v>
      </c>
      <c r="E8" s="55">
        <v>47.5</v>
      </c>
      <c r="F8" s="55">
        <v>92.8</v>
      </c>
      <c r="G8" s="55">
        <v>7.4</v>
      </c>
      <c r="H8" s="55">
        <v>40.3</v>
      </c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217</v>
      </c>
      <c r="D10" s="59">
        <v>32</v>
      </c>
      <c r="E10" s="59">
        <v>47.5</v>
      </c>
      <c r="F10" s="59">
        <v>89.8</v>
      </c>
      <c r="G10" s="59">
        <v>7.4</v>
      </c>
      <c r="H10" s="59">
        <v>40.3</v>
      </c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3</v>
      </c>
      <c r="G11" s="59">
        <v>0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0.5333333333333333</v>
      </c>
      <c r="D12" s="61">
        <f aca="true" t="shared" si="1" ref="D12:O12">D8/(D5-D6)</f>
        <v>1.114982578397213</v>
      </c>
      <c r="E12" s="61">
        <f t="shared" si="1"/>
        <v>0.25675675675675674</v>
      </c>
      <c r="F12" s="61">
        <f t="shared" si="1"/>
        <v>7.083969465648858</v>
      </c>
      <c r="G12" s="61">
        <f t="shared" si="1"/>
        <v>0.042923433874709975</v>
      </c>
      <c r="H12" s="61">
        <f t="shared" si="1"/>
        <v>3.030075187969925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</v>
      </c>
      <c r="D14" s="114"/>
      <c r="E14" s="114"/>
      <c r="F14" s="114">
        <v>0</v>
      </c>
      <c r="G14" s="114">
        <v>0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</v>
      </c>
      <c r="D15" s="65">
        <f aca="true" t="shared" si="2" ref="D15:O15">D14/(D5-D6)</f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20</v>
      </c>
      <c r="D16" s="115"/>
      <c r="E16" s="115"/>
      <c r="F16" s="115">
        <v>0</v>
      </c>
      <c r="G16" s="115">
        <v>20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0.048484848484848485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0.11600928074245939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62.9</v>
      </c>
      <c r="D18" s="72"/>
      <c r="E18" s="72"/>
      <c r="F18" s="72">
        <v>10</v>
      </c>
      <c r="G18" s="72">
        <v>52.9</v>
      </c>
      <c r="H18" s="72"/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31.5</v>
      </c>
      <c r="D19" s="76"/>
      <c r="E19" s="76"/>
      <c r="F19" s="76">
        <v>0</v>
      </c>
      <c r="G19" s="76">
        <v>31.5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263.7</v>
      </c>
      <c r="D20" s="79"/>
      <c r="E20" s="79"/>
      <c r="F20" s="79">
        <v>213.9</v>
      </c>
      <c r="G20" s="79">
        <v>49.8</v>
      </c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0.6392727272727272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16.32824427480917</v>
      </c>
      <c r="G21" s="80">
        <f t="shared" si="4"/>
        <v>0.28886310904872387</v>
      </c>
      <c r="H21" s="80">
        <f t="shared" si="4"/>
        <v>0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91.4</v>
      </c>
      <c r="D22" s="82"/>
      <c r="E22" s="82"/>
      <c r="F22" s="82">
        <v>37.2</v>
      </c>
      <c r="G22" s="82">
        <v>34.2</v>
      </c>
      <c r="H22" s="82">
        <v>20</v>
      </c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72</v>
      </c>
      <c r="D23" s="82"/>
      <c r="E23" s="82">
        <v>19.6</v>
      </c>
      <c r="F23" s="82">
        <v>25</v>
      </c>
      <c r="G23" s="82">
        <v>23</v>
      </c>
      <c r="H23" s="82">
        <v>4.4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730</v>
      </c>
      <c r="D24" s="83">
        <f>D8+D13+D14+D16+D18+D20+D22+D23</f>
        <v>32</v>
      </c>
      <c r="E24" s="83">
        <f aca="true" t="shared" si="5" ref="E24:O24">E8+E13+E14+E16+E18+E20+E22+E23</f>
        <v>67.1</v>
      </c>
      <c r="F24" s="83">
        <f t="shared" si="5"/>
        <v>378.9</v>
      </c>
      <c r="G24" s="83">
        <f t="shared" si="5"/>
        <v>187.3</v>
      </c>
      <c r="H24" s="83">
        <f t="shared" si="5"/>
        <v>64.7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0.9095439820583104</v>
      </c>
      <c r="D25" s="80">
        <f t="shared" si="6"/>
        <v>0.2987861811391223</v>
      </c>
      <c r="E25" s="80">
        <f t="shared" si="6"/>
        <v>0.3157647058823529</v>
      </c>
      <c r="F25" s="80">
        <f t="shared" si="6"/>
        <v>2.4366559485530543</v>
      </c>
      <c r="G25" s="80">
        <f t="shared" si="6"/>
        <v>0.8094209161624892</v>
      </c>
      <c r="H25" s="80">
        <f t="shared" si="6"/>
        <v>0.6732570239334028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217.9</v>
      </c>
      <c r="E26" s="82">
        <f>D26+E5-E24</f>
        <v>363.29999999999995</v>
      </c>
      <c r="F26" s="82">
        <v>139.9</v>
      </c>
      <c r="G26" s="82">
        <v>184</v>
      </c>
      <c r="H26" s="82">
        <v>215.4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142.8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215.4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6">
      <selection activeCell="H24" sqref="H24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2860.5</v>
      </c>
      <c r="D5" s="26">
        <v>259.1</v>
      </c>
      <c r="E5" s="26">
        <v>627.3</v>
      </c>
      <c r="F5" s="26">
        <v>758.3</v>
      </c>
      <c r="G5" s="26">
        <v>988.3</v>
      </c>
      <c r="H5" s="26">
        <v>227.5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439.3</v>
      </c>
      <c r="D6" s="26">
        <v>88.3</v>
      </c>
      <c r="E6" s="26">
        <v>31</v>
      </c>
      <c r="F6" s="26">
        <v>160.4</v>
      </c>
      <c r="G6" s="26">
        <v>66.4</v>
      </c>
      <c r="H6" s="26">
        <v>93.2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872.5999999999999</v>
      </c>
      <c r="D8" s="55">
        <v>81.2</v>
      </c>
      <c r="E8" s="55">
        <v>148.7</v>
      </c>
      <c r="F8" s="55">
        <v>261.9</v>
      </c>
      <c r="G8" s="55">
        <v>131.1</v>
      </c>
      <c r="H8" s="55">
        <v>249.7</v>
      </c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562.9</v>
      </c>
      <c r="D10" s="59">
        <v>73.1</v>
      </c>
      <c r="E10" s="59">
        <v>21.5</v>
      </c>
      <c r="F10" s="59">
        <v>217.3</v>
      </c>
      <c r="G10" s="59">
        <v>125.2</v>
      </c>
      <c r="H10" s="59">
        <v>125.8</v>
      </c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8.1</v>
      </c>
      <c r="E11" s="59"/>
      <c r="F11" s="59">
        <v>14</v>
      </c>
      <c r="G11" s="59">
        <v>5.9</v>
      </c>
      <c r="H11" s="59">
        <v>14.9</v>
      </c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0.36039980175119773</v>
      </c>
      <c r="D12" s="61">
        <f aca="true" t="shared" si="1" ref="D12:O12">D8/(D5-D6)</f>
        <v>0.47540983606557374</v>
      </c>
      <c r="E12" s="61">
        <f t="shared" si="1"/>
        <v>0.2493711219184974</v>
      </c>
      <c r="F12" s="61">
        <f t="shared" si="1"/>
        <v>0.43803311590566985</v>
      </c>
      <c r="G12" s="61">
        <f t="shared" si="1"/>
        <v>0.14220631304913764</v>
      </c>
      <c r="H12" s="61">
        <f t="shared" si="1"/>
        <v>1.8592702903946385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25.6</v>
      </c>
      <c r="D13" s="98"/>
      <c r="E13" s="99"/>
      <c r="F13" s="118">
        <v>6.8</v>
      </c>
      <c r="G13" s="118">
        <v>7.3</v>
      </c>
      <c r="H13" s="118">
        <v>11.5</v>
      </c>
      <c r="I13" s="98"/>
      <c r="J13" s="98"/>
      <c r="K13" s="98"/>
      <c r="L13" s="98"/>
      <c r="M13" s="98"/>
      <c r="N13" s="98"/>
      <c r="O13" s="100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138.89999999999998</v>
      </c>
      <c r="D14" s="114"/>
      <c r="E14" s="114">
        <v>72.3</v>
      </c>
      <c r="F14" s="114">
        <v>66.6</v>
      </c>
      <c r="G14" s="114"/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0.05736824715017346</v>
      </c>
      <c r="D15" s="65">
        <f aca="true" t="shared" si="2" ref="D15:O15">D14/(D5-D6)</f>
        <v>0</v>
      </c>
      <c r="E15" s="65">
        <f t="shared" si="2"/>
        <v>0.12124769411370116</v>
      </c>
      <c r="F15" s="65">
        <f t="shared" si="2"/>
        <v>0.11138986452584043</v>
      </c>
      <c r="G15" s="65">
        <f t="shared" si="2"/>
        <v>0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120.1</v>
      </c>
      <c r="D16" s="115"/>
      <c r="E16" s="115">
        <v>5.1</v>
      </c>
      <c r="F16" s="115">
        <v>97.2</v>
      </c>
      <c r="G16" s="115">
        <v>17.8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0.049603502395506364</v>
      </c>
      <c r="D17" s="68">
        <f aca="true" t="shared" si="3" ref="D17:O17">D16/(D5-D6)</f>
        <v>0</v>
      </c>
      <c r="E17" s="68">
        <f t="shared" si="3"/>
        <v>0.008552741908435352</v>
      </c>
      <c r="F17" s="68">
        <f t="shared" si="3"/>
        <v>0.16256899147014553</v>
      </c>
      <c r="G17" s="68">
        <f t="shared" si="3"/>
        <v>0.019307950970821133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13.899999999999999</v>
      </c>
      <c r="D18" s="72"/>
      <c r="E18" s="72">
        <v>6</v>
      </c>
      <c r="F18" s="72">
        <v>0</v>
      </c>
      <c r="G18" s="72">
        <v>2.7</v>
      </c>
      <c r="H18" s="72">
        <v>5.2</v>
      </c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</v>
      </c>
      <c r="D19" s="76"/>
      <c r="E19" s="76"/>
      <c r="F19" s="76">
        <v>0</v>
      </c>
      <c r="G19" s="76"/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152</v>
      </c>
      <c r="D20" s="79"/>
      <c r="E20" s="79"/>
      <c r="F20" s="79">
        <v>127</v>
      </c>
      <c r="G20" s="79">
        <v>12.5</v>
      </c>
      <c r="H20" s="79">
        <v>12.5</v>
      </c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0.06277878737815959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0.2124101020237498</v>
      </c>
      <c r="G21" s="80">
        <f t="shared" si="4"/>
        <v>0.013558954333441805</v>
      </c>
      <c r="H21" s="80">
        <f t="shared" si="4"/>
        <v>0.09307520476545048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488.6</v>
      </c>
      <c r="D22" s="82"/>
      <c r="E22" s="82">
        <v>147.4</v>
      </c>
      <c r="F22" s="82">
        <v>172.3</v>
      </c>
      <c r="G22" s="82">
        <v>157.2</v>
      </c>
      <c r="H22" s="82">
        <v>11.7</v>
      </c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958.7999999999998</v>
      </c>
      <c r="D23" s="82"/>
      <c r="E23" s="82">
        <v>98.7</v>
      </c>
      <c r="F23" s="82">
        <v>260.4</v>
      </c>
      <c r="G23" s="82">
        <v>545.8</v>
      </c>
      <c r="H23" s="82">
        <v>53.9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2770.5</v>
      </c>
      <c r="D24" s="83">
        <f>D8+D13+D14+D16+D18+D20+D22+D23</f>
        <v>81.2</v>
      </c>
      <c r="E24" s="83">
        <f>E8+E13+E14+E16+E18+E20+E23+E22</f>
        <v>478.20000000000005</v>
      </c>
      <c r="F24" s="83">
        <f aca="true" t="shared" si="5" ref="F24:O24">F8+F13+F14+F16+F18+F20+F23+F22</f>
        <v>992.2</v>
      </c>
      <c r="G24" s="83">
        <f t="shared" si="5"/>
        <v>874.3999999999999</v>
      </c>
      <c r="H24" s="83">
        <f t="shared" si="5"/>
        <v>344.49999999999994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0.9685369690613529</v>
      </c>
      <c r="D25" s="80">
        <f t="shared" si="6"/>
        <v>0.3133925125434195</v>
      </c>
      <c r="E25" s="80">
        <f t="shared" si="6"/>
        <v>0.7623146819703492</v>
      </c>
      <c r="F25" s="80">
        <f t="shared" si="6"/>
        <v>1.3084531188184096</v>
      </c>
      <c r="G25" s="80">
        <f t="shared" si="6"/>
        <v>0.884751593645654</v>
      </c>
      <c r="H25" s="80">
        <f t="shared" si="6"/>
        <v>1.514285714285714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438.40000000000003</v>
      </c>
      <c r="E26" s="82">
        <f>D26+E5-E24</f>
        <v>587.5</v>
      </c>
      <c r="F26" s="82">
        <v>353.6</v>
      </c>
      <c r="G26" s="82">
        <v>467.5</v>
      </c>
      <c r="H26" s="82">
        <v>350.5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260.5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350.5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4" sqref="H24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" width="8.875" style="35" customWidth="1"/>
    <col min="17" max="17" width="13.75390625" style="35" customWidth="1"/>
    <col min="18" max="16384" width="8.875" style="35" customWidth="1"/>
  </cols>
  <sheetData>
    <row r="1" spans="1:15" ht="30" customHeight="1">
      <c r="A1" s="126" t="s">
        <v>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7" ht="25.5">
      <c r="A5" s="48">
        <v>1</v>
      </c>
      <c r="B5" s="15" t="s">
        <v>37</v>
      </c>
      <c r="C5" s="119">
        <f>+D5+E5+F5+G5+H5+I5+J5+K5+L5+M5+N5+O5</f>
        <v>621.9</v>
      </c>
      <c r="D5" s="26">
        <v>67.8</v>
      </c>
      <c r="E5" s="26">
        <f>201.9+0.2</f>
        <v>202.1</v>
      </c>
      <c r="F5" s="26">
        <v>78.8</v>
      </c>
      <c r="G5" s="26">
        <v>222.6</v>
      </c>
      <c r="H5" s="26">
        <v>50.6</v>
      </c>
      <c r="I5" s="26"/>
      <c r="J5" s="26"/>
      <c r="K5" s="26"/>
      <c r="L5" s="26"/>
      <c r="M5" s="26"/>
      <c r="N5" s="26"/>
      <c r="O5" s="26"/>
      <c r="Q5" s="117">
        <v>269864.4</v>
      </c>
    </row>
    <row r="6" spans="1:15" ht="60" customHeight="1">
      <c r="A6" s="48"/>
      <c r="B6" s="15" t="s">
        <v>55</v>
      </c>
      <c r="C6" s="81">
        <f>+D6+E6+F6+G6+H6+I6+J6+K6+L6+M6+N6+O6</f>
        <v>191.5</v>
      </c>
      <c r="D6" s="26">
        <v>38.5</v>
      </c>
      <c r="E6" s="26">
        <v>13.5</v>
      </c>
      <c r="F6" s="26">
        <v>69.9</v>
      </c>
      <c r="G6" s="26">
        <v>29</v>
      </c>
      <c r="H6" s="26">
        <v>40.6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203.60000000000002</v>
      </c>
      <c r="D8" s="55">
        <v>13.7</v>
      </c>
      <c r="E8" s="55">
        <v>83</v>
      </c>
      <c r="F8" s="55">
        <v>15.4</v>
      </c>
      <c r="G8" s="55">
        <v>91.5</v>
      </c>
      <c r="H8" s="55"/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188.7</v>
      </c>
      <c r="D10" s="59">
        <v>13.7</v>
      </c>
      <c r="E10" s="59">
        <f>83-10.7</f>
        <v>72.3</v>
      </c>
      <c r="F10" s="59">
        <v>15.4</v>
      </c>
      <c r="G10" s="59">
        <v>87.3</v>
      </c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>
        <v>10.7</v>
      </c>
      <c r="F11" s="59">
        <v>0</v>
      </c>
      <c r="G11" s="59">
        <v>4.2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0.4730483271375465</v>
      </c>
      <c r="D12" s="61">
        <f aca="true" t="shared" si="1" ref="D12:O12">D8/(D5-D6)</f>
        <v>0.46757679180887374</v>
      </c>
      <c r="E12" s="61">
        <f t="shared" si="1"/>
        <v>0.440084835630965</v>
      </c>
      <c r="F12" s="61">
        <f t="shared" si="1"/>
        <v>1.7303370786516872</v>
      </c>
      <c r="G12" s="61">
        <f t="shared" si="1"/>
        <v>0.47262396694214875</v>
      </c>
      <c r="H12" s="61">
        <f t="shared" si="1"/>
        <v>0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5.9</v>
      </c>
      <c r="D14" s="114"/>
      <c r="E14" s="114">
        <v>3.4</v>
      </c>
      <c r="F14" s="114">
        <v>0</v>
      </c>
      <c r="G14" s="114">
        <v>2.5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0.01370817843866171</v>
      </c>
      <c r="D15" s="65">
        <f aca="true" t="shared" si="2" ref="D15:O15">D14/(D5-D6)</f>
        <v>0</v>
      </c>
      <c r="E15" s="65">
        <f t="shared" si="2"/>
        <v>0.018027571580063628</v>
      </c>
      <c r="F15" s="65">
        <f t="shared" si="2"/>
        <v>0</v>
      </c>
      <c r="G15" s="65">
        <f t="shared" si="2"/>
        <v>0.012913223140495868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20</v>
      </c>
      <c r="D16" s="115">
        <v>3</v>
      </c>
      <c r="E16" s="115">
        <v>11.3</v>
      </c>
      <c r="F16" s="115">
        <v>0</v>
      </c>
      <c r="G16" s="115">
        <v>0</v>
      </c>
      <c r="H16" s="115">
        <v>5.7</v>
      </c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0.04646840148698885</v>
      </c>
      <c r="D17" s="68">
        <f aca="true" t="shared" si="3" ref="D17:O17">D16/(D5-D6)</f>
        <v>0.10238907849829353</v>
      </c>
      <c r="E17" s="68">
        <f t="shared" si="3"/>
        <v>0.059915164369035</v>
      </c>
      <c r="F17" s="68">
        <f t="shared" si="3"/>
        <v>0</v>
      </c>
      <c r="G17" s="68">
        <f t="shared" si="3"/>
        <v>0</v>
      </c>
      <c r="H17" s="68">
        <f t="shared" si="3"/>
        <v>0.5700000000000001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92.7</v>
      </c>
      <c r="D18" s="72">
        <v>10</v>
      </c>
      <c r="E18" s="72">
        <v>53.5</v>
      </c>
      <c r="F18" s="72">
        <v>0</v>
      </c>
      <c r="G18" s="72">
        <v>29.2</v>
      </c>
      <c r="H18" s="72"/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92.7</v>
      </c>
      <c r="D19" s="76">
        <v>10</v>
      </c>
      <c r="E19" s="76">
        <v>53.5</v>
      </c>
      <c r="F19" s="76">
        <v>0</v>
      </c>
      <c r="G19" s="76">
        <v>29.2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174.6</v>
      </c>
      <c r="D20" s="79"/>
      <c r="E20" s="79">
        <v>20.6</v>
      </c>
      <c r="F20" s="79">
        <v>100</v>
      </c>
      <c r="G20" s="79"/>
      <c r="H20" s="79">
        <v>54</v>
      </c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0.40566914498141265</v>
      </c>
      <c r="D21" s="80">
        <f>D20/(D5-D6)</f>
        <v>0</v>
      </c>
      <c r="E21" s="80">
        <f aca="true" t="shared" si="4" ref="E21:O21">E20/(E5-E6)</f>
        <v>0.10922587486744434</v>
      </c>
      <c r="F21" s="80">
        <f t="shared" si="4"/>
        <v>11.235955056179787</v>
      </c>
      <c r="G21" s="80">
        <f t="shared" si="4"/>
        <v>0</v>
      </c>
      <c r="H21" s="80">
        <f t="shared" si="4"/>
        <v>5.4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0</v>
      </c>
      <c r="D22" s="82"/>
      <c r="E22" s="82"/>
      <c r="F22" s="82">
        <v>0</v>
      </c>
      <c r="G22" s="82">
        <v>0</v>
      </c>
      <c r="H22" s="82"/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30.299999999999997</v>
      </c>
      <c r="D23" s="82"/>
      <c r="E23" s="82">
        <v>9.9</v>
      </c>
      <c r="F23" s="82"/>
      <c r="G23" s="82"/>
      <c r="H23" s="82">
        <v>20.4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527.0999999999999</v>
      </c>
      <c r="D24" s="83">
        <f>D8+D13+D14+D16+D18+D20+D22+D23</f>
        <v>26.7</v>
      </c>
      <c r="E24" s="83">
        <f aca="true" t="shared" si="5" ref="E24:O24">E8+E13+E14+E16+E18+E20+E22+E23</f>
        <v>181.7</v>
      </c>
      <c r="F24" s="83">
        <f t="shared" si="5"/>
        <v>115.4</v>
      </c>
      <c r="G24" s="83">
        <f t="shared" si="5"/>
        <v>123.2</v>
      </c>
      <c r="H24" s="83">
        <f t="shared" si="5"/>
        <v>80.1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0.847563917028461</v>
      </c>
      <c r="D25" s="80">
        <f t="shared" si="6"/>
        <v>0.3938053097345133</v>
      </c>
      <c r="E25" s="80">
        <f t="shared" si="6"/>
        <v>0.8990598713508164</v>
      </c>
      <c r="F25" s="80">
        <f t="shared" si="6"/>
        <v>1.4644670050761424</v>
      </c>
      <c r="G25" s="80">
        <f t="shared" si="6"/>
        <v>0.5534591194968553</v>
      </c>
      <c r="H25" s="80">
        <f t="shared" si="6"/>
        <v>1.5830039525691697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111.49999999999999</v>
      </c>
      <c r="E26" s="82">
        <f>D26+E5-E24</f>
        <v>131.89999999999998</v>
      </c>
      <c r="F26" s="82">
        <v>95.3</v>
      </c>
      <c r="G26" s="82">
        <v>194.7</v>
      </c>
      <c r="H26" s="82">
        <v>165.2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70.4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165.2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1">
      <selection activeCell="H23" sqref="H23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305.4</v>
      </c>
      <c r="D5" s="26">
        <v>56.4</v>
      </c>
      <c r="E5" s="26">
        <v>34.8</v>
      </c>
      <c r="F5" s="26">
        <v>104.6</v>
      </c>
      <c r="G5" s="26">
        <v>45.9</v>
      </c>
      <c r="H5" s="26">
        <v>63.7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267</v>
      </c>
      <c r="D6" s="26">
        <v>53.6</v>
      </c>
      <c r="E6" s="26">
        <v>18.9</v>
      </c>
      <c r="F6" s="26">
        <v>97.4</v>
      </c>
      <c r="G6" s="26">
        <v>40.4</v>
      </c>
      <c r="H6" s="26">
        <v>56.7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34.800000000000004</v>
      </c>
      <c r="D8" s="55"/>
      <c r="E8" s="55">
        <v>22.7</v>
      </c>
      <c r="F8" s="55">
        <v>8.4</v>
      </c>
      <c r="G8" s="55">
        <v>3.7</v>
      </c>
      <c r="H8" s="55"/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34.800000000000004</v>
      </c>
      <c r="D10" s="59"/>
      <c r="E10" s="59">
        <v>22.7</v>
      </c>
      <c r="F10" s="59">
        <v>8.4</v>
      </c>
      <c r="G10" s="59">
        <v>3.7</v>
      </c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0.9062500000000007</v>
      </c>
      <c r="D12" s="61">
        <f aca="true" t="shared" si="1" ref="D12:O12">D8/(D5-D6)</f>
        <v>0</v>
      </c>
      <c r="E12" s="61">
        <f t="shared" si="1"/>
        <v>1.427672955974843</v>
      </c>
      <c r="F12" s="61">
        <f t="shared" si="1"/>
        <v>1.1666666666666685</v>
      </c>
      <c r="G12" s="61">
        <f t="shared" si="1"/>
        <v>0.6727272727272727</v>
      </c>
      <c r="H12" s="61">
        <f t="shared" si="1"/>
        <v>0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</v>
      </c>
      <c r="D14" s="114"/>
      <c r="E14" s="114"/>
      <c r="F14" s="114">
        <v>0</v>
      </c>
      <c r="G14" s="114">
        <v>0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</v>
      </c>
      <c r="D15" s="65">
        <f aca="true" t="shared" si="2" ref="D15:O15">D14/(D5-D6)</f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0.5</v>
      </c>
      <c r="D18" s="72"/>
      <c r="E18" s="72"/>
      <c r="F18" s="72">
        <v>0.5</v>
      </c>
      <c r="G18" s="72">
        <v>0</v>
      </c>
      <c r="H18" s="72"/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0.5</v>
      </c>
      <c r="D19" s="76"/>
      <c r="E19" s="76"/>
      <c r="F19" s="76">
        <v>0.5</v>
      </c>
      <c r="G19" s="76">
        <v>0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60</v>
      </c>
      <c r="D20" s="79"/>
      <c r="E20" s="79"/>
      <c r="F20" s="79">
        <v>60</v>
      </c>
      <c r="G20" s="79"/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1.5625000000000009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8.333333333333346</v>
      </c>
      <c r="G21" s="80">
        <f t="shared" si="4"/>
        <v>0</v>
      </c>
      <c r="H21" s="80">
        <f t="shared" si="4"/>
        <v>0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96.9</v>
      </c>
      <c r="D22" s="82"/>
      <c r="E22" s="82"/>
      <c r="F22" s="82">
        <v>0</v>
      </c>
      <c r="G22" s="82">
        <v>0</v>
      </c>
      <c r="H22" s="82">
        <v>96.9</v>
      </c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13.7</v>
      </c>
      <c r="D23" s="82"/>
      <c r="E23" s="82">
        <v>1.2</v>
      </c>
      <c r="F23" s="82">
        <v>10.1</v>
      </c>
      <c r="G23" s="82">
        <v>0</v>
      </c>
      <c r="H23" s="82">
        <v>2.4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205.90000000000003</v>
      </c>
      <c r="D24" s="83">
        <f>D8+D13+D14+D16+D18+D20+D22+D23</f>
        <v>0</v>
      </c>
      <c r="E24" s="83">
        <f aca="true" t="shared" si="5" ref="E24:O24">E8+E13+E14+E16+E18+E20+E22+E23</f>
        <v>23.9</v>
      </c>
      <c r="F24" s="83">
        <f t="shared" si="5"/>
        <v>79</v>
      </c>
      <c r="G24" s="83">
        <f t="shared" si="5"/>
        <v>3.7</v>
      </c>
      <c r="H24" s="83">
        <f t="shared" si="5"/>
        <v>99.30000000000001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0.674197773411919</v>
      </c>
      <c r="D25" s="80">
        <f t="shared" si="6"/>
        <v>0</v>
      </c>
      <c r="E25" s="80">
        <f t="shared" si="6"/>
        <v>0.6867816091954023</v>
      </c>
      <c r="F25" s="80">
        <f t="shared" si="6"/>
        <v>0.7552581261950287</v>
      </c>
      <c r="G25" s="80">
        <f t="shared" si="6"/>
        <v>0.08061002178649238</v>
      </c>
      <c r="H25" s="80">
        <f t="shared" si="6"/>
        <v>1.5588697017268447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129.8</v>
      </c>
      <c r="E26" s="82">
        <f>D26+E5-E24</f>
        <v>140.70000000000002</v>
      </c>
      <c r="F26" s="82">
        <v>166.3</v>
      </c>
      <c r="G26" s="82">
        <v>208.5</v>
      </c>
      <c r="H26" s="82">
        <v>172.9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73.4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172.9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22">
      <selection activeCell="H10" sqref="H10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468</v>
      </c>
      <c r="D5" s="26">
        <v>75.9</v>
      </c>
      <c r="E5" s="26">
        <v>58.7</v>
      </c>
      <c r="F5" s="26">
        <v>171.7</v>
      </c>
      <c r="G5" s="26">
        <v>60.7</v>
      </c>
      <c r="H5" s="26">
        <v>101</v>
      </c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354.3</v>
      </c>
      <c r="D6" s="26">
        <v>71.2</v>
      </c>
      <c r="E6" s="26">
        <v>25</v>
      </c>
      <c r="F6" s="26">
        <v>129.3</v>
      </c>
      <c r="G6" s="26">
        <v>53.6</v>
      </c>
      <c r="H6" s="26">
        <v>75.2</v>
      </c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242.19999999999996</v>
      </c>
      <c r="D8" s="55">
        <v>122</v>
      </c>
      <c r="E8" s="55">
        <v>43.6</v>
      </c>
      <c r="F8" s="55">
        <v>24.7</v>
      </c>
      <c r="G8" s="55">
        <v>67.3</v>
      </c>
      <c r="H8" s="55">
        <v>-15.4</v>
      </c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116</v>
      </c>
      <c r="D10" s="59">
        <v>90.5</v>
      </c>
      <c r="E10" s="59"/>
      <c r="F10" s="59">
        <v>0</v>
      </c>
      <c r="G10" s="59">
        <v>25.5</v>
      </c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2.1301671064204046</v>
      </c>
      <c r="D12" s="61">
        <f aca="true" t="shared" si="1" ref="D12:O12">D8/(D5-D6)</f>
        <v>25.95744680851062</v>
      </c>
      <c r="E12" s="61">
        <f t="shared" si="1"/>
        <v>1.2937685459940653</v>
      </c>
      <c r="F12" s="61">
        <f t="shared" si="1"/>
        <v>0.582547169811321</v>
      </c>
      <c r="G12" s="61">
        <f t="shared" si="1"/>
        <v>9.478873239436618</v>
      </c>
      <c r="H12" s="61">
        <f t="shared" si="1"/>
        <v>-0.5968992248062016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0.4</v>
      </c>
      <c r="D14" s="114"/>
      <c r="E14" s="114">
        <v>0.4</v>
      </c>
      <c r="F14" s="114">
        <v>0</v>
      </c>
      <c r="G14" s="114">
        <v>0</v>
      </c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0.0035180299032541783</v>
      </c>
      <c r="D15" s="65">
        <f aca="true" t="shared" si="2" ref="D15:O15">D14/(D5-D6)</f>
        <v>0</v>
      </c>
      <c r="E15" s="65">
        <f t="shared" si="2"/>
        <v>0.011869436201780416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0</v>
      </c>
      <c r="D18" s="72"/>
      <c r="E18" s="72"/>
      <c r="F18" s="72">
        <v>0</v>
      </c>
      <c r="G18" s="72">
        <v>0</v>
      </c>
      <c r="H18" s="72"/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</v>
      </c>
      <c r="D19" s="76"/>
      <c r="E19" s="76"/>
      <c r="F19" s="76">
        <v>0</v>
      </c>
      <c r="G19" s="76">
        <v>0</v>
      </c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18.2</v>
      </c>
      <c r="D20" s="79"/>
      <c r="E20" s="79">
        <v>18.2</v>
      </c>
      <c r="F20" s="79">
        <v>0</v>
      </c>
      <c r="G20" s="79">
        <v>0</v>
      </c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0.1600703605980651</v>
      </c>
      <c r="D21" s="80">
        <f>D20/(D5-D6)</f>
        <v>0</v>
      </c>
      <c r="E21" s="80">
        <f aca="true" t="shared" si="4" ref="E21:O21">E20/(E5-E6)</f>
        <v>0.5400593471810088</v>
      </c>
      <c r="F21" s="80">
        <f t="shared" si="4"/>
        <v>0</v>
      </c>
      <c r="G21" s="80">
        <f t="shared" si="4"/>
        <v>0</v>
      </c>
      <c r="H21" s="80">
        <f t="shared" si="4"/>
        <v>0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239</v>
      </c>
      <c r="D22" s="82"/>
      <c r="E22" s="82"/>
      <c r="F22" s="82">
        <v>79.6</v>
      </c>
      <c r="G22" s="82">
        <v>159.4</v>
      </c>
      <c r="H22" s="82"/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25.1</v>
      </c>
      <c r="D23" s="82"/>
      <c r="E23" s="82">
        <v>13.8</v>
      </c>
      <c r="F23" s="82">
        <v>11.9</v>
      </c>
      <c r="G23" s="82">
        <v>-0.6</v>
      </c>
      <c r="H23" s="82"/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524.9</v>
      </c>
      <c r="D24" s="83">
        <f>D8+D13+D14+D16+D18+D20+D22+D23</f>
        <v>122</v>
      </c>
      <c r="E24" s="83">
        <f aca="true" t="shared" si="5" ref="E24:O24">E8+E13+E14+E16+E18+E20+E22+E23</f>
        <v>76</v>
      </c>
      <c r="F24" s="83">
        <f t="shared" si="5"/>
        <v>116.2</v>
      </c>
      <c r="G24" s="83">
        <f t="shared" si="5"/>
        <v>226.1</v>
      </c>
      <c r="H24" s="83">
        <f t="shared" si="5"/>
        <v>-15.4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1.1215811965811966</v>
      </c>
      <c r="D25" s="80">
        <f t="shared" si="6"/>
        <v>1.6073781291172595</v>
      </c>
      <c r="E25" s="80">
        <f t="shared" si="6"/>
        <v>1.2947189097103917</v>
      </c>
      <c r="F25" s="80">
        <f t="shared" si="6"/>
        <v>0.6767617938264415</v>
      </c>
      <c r="G25" s="80">
        <f t="shared" si="6"/>
        <v>3.7248764415156503</v>
      </c>
      <c r="H25" s="80">
        <f t="shared" si="6"/>
        <v>-0.15247524752475247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220.60000000000002</v>
      </c>
      <c r="E26" s="82">
        <f>D26+E5-E24</f>
        <v>203.3</v>
      </c>
      <c r="F26" s="82">
        <v>258.8</v>
      </c>
      <c r="G26" s="82">
        <v>93.4</v>
      </c>
      <c r="H26" s="82">
        <v>209.8</v>
      </c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266.7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209.8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7" t="s">
        <v>26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8" t="s">
        <v>60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9"/>
      <c r="C31" s="129"/>
      <c r="D31" s="129"/>
      <c r="E31" s="129"/>
      <c r="F31" s="129"/>
      <c r="G31" s="129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2015-06-09T05:59:44Z</cp:lastPrinted>
  <dcterms:created xsi:type="dcterms:W3CDTF">2003-02-12T12:21:30Z</dcterms:created>
  <dcterms:modified xsi:type="dcterms:W3CDTF">2015-06-09T06:43:03Z</dcterms:modified>
  <cp:category/>
  <cp:version/>
  <cp:contentType/>
  <cp:contentStatus/>
</cp:coreProperties>
</file>