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440" windowHeight="99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4" i="1"/>
  <c r="H14"/>
  <c r="G14"/>
  <c r="G13"/>
  <c r="J37"/>
  <c r="I37"/>
  <c r="J36"/>
  <c r="I36"/>
  <c r="J35"/>
  <c r="I35"/>
  <c r="G37"/>
  <c r="G36"/>
  <c r="G35"/>
  <c r="I24"/>
  <c r="E14" l="1"/>
  <c r="G11" l="1"/>
  <c r="J11"/>
  <c r="I11"/>
  <c r="K10"/>
  <c r="J10"/>
  <c r="I10"/>
  <c r="F14" l="1"/>
  <c r="J28" l="1"/>
  <c r="I28"/>
  <c r="J27"/>
  <c r="I27"/>
  <c r="J26"/>
  <c r="I26"/>
  <c r="G28"/>
  <c r="G27"/>
  <c r="G26"/>
  <c r="D14" l="1"/>
  <c r="C14"/>
  <c r="H20" l="1"/>
  <c r="H32"/>
  <c r="C18"/>
  <c r="H18" l="1"/>
  <c r="K18" s="1"/>
  <c r="K20"/>
  <c r="J34"/>
  <c r="J33"/>
  <c r="J25"/>
  <c r="J23"/>
  <c r="J22"/>
  <c r="J21"/>
  <c r="I34"/>
  <c r="I33"/>
  <c r="I25"/>
  <c r="I23"/>
  <c r="I22"/>
  <c r="I21"/>
  <c r="K9"/>
  <c r="K7"/>
  <c r="J9"/>
  <c r="I9"/>
  <c r="J7"/>
  <c r="I7"/>
  <c r="J32" l="1"/>
  <c r="J20"/>
  <c r="K32"/>
  <c r="E20"/>
  <c r="F20"/>
  <c r="I20" s="1"/>
  <c r="G23"/>
  <c r="J18" l="1"/>
  <c r="F32"/>
  <c r="I32" s="1"/>
  <c r="E32"/>
  <c r="K14" l="1"/>
  <c r="G7"/>
  <c r="F18"/>
  <c r="I18" s="1"/>
  <c r="G34"/>
  <c r="G25"/>
  <c r="G21"/>
  <c r="G10"/>
  <c r="G22"/>
  <c r="G20" l="1"/>
  <c r="I14"/>
  <c r="E18"/>
  <c r="G33"/>
  <c r="G32" s="1"/>
  <c r="G9"/>
  <c r="G18" l="1"/>
</calcChain>
</file>

<file path=xl/sharedStrings.xml><?xml version="1.0" encoding="utf-8"?>
<sst xmlns="http://schemas.openxmlformats.org/spreadsheetml/2006/main" count="105" uniqueCount="60">
  <si>
    <t>(тыс.рублей)</t>
  </si>
  <si>
    <t xml:space="preserve">Наименование </t>
  </si>
  <si>
    <t>Код бюджетной классификации</t>
  </si>
  <si>
    <t>Доходы</t>
  </si>
  <si>
    <t>Акцизы на автомобильный бензин, дизельное топливо, на моторные масла для дизельных и (или) карбюраторных  (инжекторных) двигателей, производимые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</si>
  <si>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субсидии  бюджетам муниципальных районов</t>
  </si>
  <si>
    <t>Всего доходов</t>
  </si>
  <si>
    <t>Распределение бюджетных ассигнований</t>
  </si>
  <si>
    <t>Подпрограмма "Развитие транспортной  системы на территории Вытегорского муниципального района на 2014-2020 годы"</t>
  </si>
  <si>
    <t>в том числе:</t>
  </si>
  <si>
    <t>Ремонт автомобильных дорог и искусственных сооружений</t>
  </si>
  <si>
    <t>Содержание автомобильных дорог и искусственных сооружений</t>
  </si>
  <si>
    <t xml:space="preserve">   Выполнение работ по содержанию автомобильных дорог и искусственных сооружений муниципальных районов</t>
  </si>
  <si>
    <t>133 0409 04 3 02 41210 000</t>
  </si>
  <si>
    <t>Изменения в прошедщем периоде</t>
  </si>
  <si>
    <t>133 0409 04 3 01 64030 000</t>
  </si>
  <si>
    <t>*</t>
  </si>
  <si>
    <t>133 0409 04 3 01 71360 000</t>
  </si>
  <si>
    <t>% исполнения</t>
  </si>
  <si>
    <t>Отклонения в исполнении (тыс.руб.)</t>
  </si>
  <si>
    <t>остаток средств Дорожного фонда на начало очередного года</t>
  </si>
  <si>
    <t>Приложение 4 к Заключению</t>
  </si>
  <si>
    <t>Остаток средств дорожного фонда на начало года</t>
  </si>
  <si>
    <t xml:space="preserve">     Выполнение работ по ремонту моста в п.Мирный</t>
  </si>
  <si>
    <t>133 0409 04 3 01 41380 000</t>
  </si>
  <si>
    <t>Решение вопросов местного значения межмуниципального характера</t>
  </si>
  <si>
    <t>133 0409 04 3 02 41230 000</t>
  </si>
  <si>
    <t>133 0409 04 3 01 41300 000</t>
  </si>
  <si>
    <t>Исполнено 2018 год</t>
  </si>
  <si>
    <t xml:space="preserve">Государственная пошлина </t>
  </si>
  <si>
    <t>Прочие поступления</t>
  </si>
  <si>
    <t>133 0409 04 3 01 00000 000</t>
  </si>
  <si>
    <t xml:space="preserve">     Выполнение работ по ремонту и капитальному ремонту автомобильных дорог и искусственных сооружений</t>
  </si>
  <si>
    <t>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</si>
  <si>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133 0409 04 3 01 S1360 000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</si>
  <si>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</si>
  <si>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133 0409 04 3 01 71350 000</t>
  </si>
  <si>
    <t>133 0409 04 3 02 00000 000</t>
  </si>
  <si>
    <t xml:space="preserve">    Выполнение работ по строительству автодороги в д. Деминская</t>
  </si>
  <si>
    <t>Объем доходов, распределение бюджетных ассигнований и исполнение муниципального дорожного фонда  Вытегорского муниципального района  за 2020 год</t>
  </si>
  <si>
    <t>Утверждено решением № 276 от 11.12.2019 г.</t>
  </si>
  <si>
    <t>Уточненный план 2020 г. решение от 29.12.2020 № 408</t>
  </si>
  <si>
    <t>Исполнено 2019 год</t>
  </si>
  <si>
    <t>% исполнения к уровню 2019 года</t>
  </si>
  <si>
    <t>Исполнение за 2020 год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</si>
  <si>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(доходы, направляемые на формирование муниципального дорожного фонда)</t>
  </si>
  <si>
    <t>Текущий ремонт пешеходного подвесного моста через реку Андома между населенными пунктами д.Князево и д.Порог</t>
  </si>
  <si>
    <t>133 0409 04 3 01 41330 000</t>
  </si>
  <si>
    <t>Осуществление дорожной деятельности в отношении автомобильных дорог общего пользования местного значения</t>
  </si>
  <si>
    <t>Софинансирование мероприятий по дорожной деятельности в отношении автомобильных дорог общего пользования местного значения</t>
  </si>
  <si>
    <t>133 0409 043 01 S1350 000</t>
  </si>
  <si>
    <t xml:space="preserve">   Выполнение работ по содержанию автомобильных дорог и искусственных сооружений поселений</t>
  </si>
  <si>
    <t>133 0409 04 3 02 41220 000</t>
  </si>
  <si>
    <t>100 1 03 00000 01 0000 110</t>
  </si>
  <si>
    <t>000 1 08 03010 01 0000 110</t>
  </si>
  <si>
    <t>254 2 02 29999 05 0000 150</t>
  </si>
  <si>
    <t xml:space="preserve">      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</si>
  <si>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133 0409 04 3 02 S1360 000</t>
  </si>
  <si>
    <t xml:space="preserve">     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</si>
  <si>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133 0409 04 3 02 71360 000</t>
  </si>
</sst>
</file>

<file path=xl/styles.xml><?xml version="1.0" encoding="utf-8"?>
<styleSheet xmlns="http://schemas.openxmlformats.org/spreadsheetml/2006/main">
  <numFmts count="5">
    <numFmt numFmtId="164" formatCode="&quot;&quot;###,##0.00"/>
    <numFmt numFmtId="165" formatCode="#,##0.0_ ;[Red]\-#,##0.0\ "/>
    <numFmt numFmtId="166" formatCode="#,##0.0"/>
    <numFmt numFmtId="167" formatCode="0.0"/>
    <numFmt numFmtId="168" formatCode="&quot;&quot;###,##0"/>
  </numFmts>
  <fonts count="20">
    <font>
      <sz val="11"/>
      <color theme="1"/>
      <name val="Calibri"/>
      <family val="2"/>
      <charset val="204"/>
      <scheme val="minor"/>
    </font>
    <font>
      <sz val="8"/>
      <color indexed="8"/>
      <name val="Arial"/>
    </font>
    <font>
      <sz val="11"/>
      <name val="Arial"/>
    </font>
    <font>
      <sz val="9"/>
      <color indexed="8"/>
      <name val="Arial"/>
    </font>
    <font>
      <sz val="8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5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/>
    <xf numFmtId="0" fontId="0" fillId="0" borderId="0" xfId="0" applyBorder="1" applyAlignment="1"/>
    <xf numFmtId="164" fontId="1" fillId="0" borderId="0" xfId="0" applyNumberFormat="1" applyFont="1" applyBorder="1" applyAlignment="1"/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left"/>
    </xf>
    <xf numFmtId="0" fontId="5" fillId="0" borderId="0" xfId="1" applyNumberFormat="1" applyFont="1" applyFill="1" applyAlignment="1" applyProtection="1">
      <protection hidden="1"/>
    </xf>
    <xf numFmtId="0" fontId="6" fillId="0" borderId="0" xfId="1" applyNumberFormat="1" applyFont="1" applyFill="1" applyAlignment="1" applyProtection="1">
      <alignment horizontal="right"/>
      <protection hidden="1"/>
    </xf>
    <xf numFmtId="0" fontId="6" fillId="0" borderId="0" xfId="1" applyFont="1" applyAlignment="1">
      <alignment horizontal="right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alignment horizontal="center" vertical="center"/>
      <protection hidden="1"/>
    </xf>
    <xf numFmtId="0" fontId="10" fillId="0" borderId="3" xfId="1" applyNumberFormat="1" applyFont="1" applyFill="1" applyBorder="1" applyAlignment="1" applyProtection="1">
      <alignment horizontal="center" wrapText="1"/>
      <protection hidden="1"/>
    </xf>
    <xf numFmtId="0" fontId="10" fillId="0" borderId="4" xfId="1" applyNumberFormat="1" applyFont="1" applyFill="1" applyBorder="1" applyAlignment="1" applyProtection="1">
      <alignment horizontal="center" wrapText="1"/>
      <protection hidden="1"/>
    </xf>
    <xf numFmtId="0" fontId="11" fillId="0" borderId="0" xfId="0" applyFont="1" applyBorder="1" applyAlignment="1"/>
    <xf numFmtId="0" fontId="13" fillId="0" borderId="0" xfId="0" applyFont="1" applyBorder="1" applyAlignment="1"/>
    <xf numFmtId="164" fontId="3" fillId="0" borderId="3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0" fontId="10" fillId="0" borderId="3" xfId="1" applyFont="1" applyBorder="1"/>
    <xf numFmtId="166" fontId="10" fillId="0" borderId="1" xfId="1" applyNumberFormat="1" applyFont="1" applyFill="1" applyBorder="1" applyAlignment="1" applyProtection="1">
      <alignment horizontal="center" vertical="center"/>
      <protection hidden="1"/>
    </xf>
    <xf numFmtId="165" fontId="13" fillId="0" borderId="3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65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12" fillId="0" borderId="3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0" fontId="9" fillId="0" borderId="7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5" xfId="1" applyNumberFormat="1" applyFont="1" applyFill="1" applyBorder="1" applyAlignment="1" applyProtection="1">
      <alignment horizontal="center" vertical="center"/>
      <protection hidden="1"/>
    </xf>
    <xf numFmtId="165" fontId="13" fillId="0" borderId="5" xfId="0" applyNumberFormat="1" applyFont="1" applyBorder="1" applyAlignment="1">
      <alignment horizontal="center" vertical="center"/>
    </xf>
    <xf numFmtId="166" fontId="12" fillId="0" borderId="5" xfId="0" applyNumberFormat="1" applyFont="1" applyBorder="1" applyAlignment="1">
      <alignment horizontal="center" vertical="center"/>
    </xf>
    <xf numFmtId="0" fontId="9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6" xfId="1" applyNumberFormat="1" applyFont="1" applyFill="1" applyBorder="1" applyAlignment="1" applyProtection="1">
      <alignment horizontal="center" vertical="center"/>
      <protection hidden="1"/>
    </xf>
    <xf numFmtId="165" fontId="13" fillId="0" borderId="6" xfId="0" applyNumberFormat="1" applyFont="1" applyBorder="1" applyAlignment="1">
      <alignment horizontal="center" vertical="center"/>
    </xf>
    <xf numFmtId="166" fontId="12" fillId="0" borderId="6" xfId="0" applyNumberFormat="1" applyFont="1" applyBorder="1" applyAlignment="1">
      <alignment horizontal="center" vertical="center"/>
    </xf>
    <xf numFmtId="166" fontId="9" fillId="0" borderId="9" xfId="1" applyNumberFormat="1" applyFont="1" applyFill="1" applyBorder="1" applyAlignment="1" applyProtection="1">
      <alignment horizontal="center" vertical="center"/>
      <protection hidden="1"/>
    </xf>
    <xf numFmtId="166" fontId="12" fillId="0" borderId="8" xfId="0" applyNumberFormat="1" applyFont="1" applyBorder="1" applyAlignment="1">
      <alignment horizontal="center" vertical="center"/>
    </xf>
    <xf numFmtId="166" fontId="9" fillId="0" borderId="9" xfId="0" applyNumberFormat="1" applyFont="1" applyBorder="1" applyAlignment="1">
      <alignment horizontal="center" vertical="center"/>
    </xf>
    <xf numFmtId="166" fontId="15" fillId="0" borderId="1" xfId="0" applyNumberFormat="1" applyFont="1" applyBorder="1" applyAlignment="1">
      <alignment horizontal="center" vertical="center"/>
    </xf>
    <xf numFmtId="0" fontId="10" fillId="0" borderId="14" xfId="1" applyNumberFormat="1" applyFont="1" applyFill="1" applyBorder="1" applyAlignment="1" applyProtection="1">
      <alignment horizontal="center" wrapText="1"/>
      <protection hidden="1"/>
    </xf>
    <xf numFmtId="0" fontId="10" fillId="0" borderId="15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center" wrapText="1"/>
    </xf>
    <xf numFmtId="0" fontId="10" fillId="0" borderId="22" xfId="1" applyNumberFormat="1" applyFont="1" applyFill="1" applyBorder="1" applyAlignment="1" applyProtection="1">
      <alignment wrapText="1"/>
      <protection hidden="1"/>
    </xf>
    <xf numFmtId="0" fontId="10" fillId="0" borderId="0" xfId="1" applyNumberFormat="1" applyFont="1" applyFill="1" applyBorder="1" applyAlignment="1" applyProtection="1">
      <alignment wrapText="1"/>
      <protection hidden="1"/>
    </xf>
    <xf numFmtId="166" fontId="10" fillId="0" borderId="23" xfId="1" applyNumberFormat="1" applyFont="1" applyFill="1" applyBorder="1" applyAlignment="1" applyProtection="1">
      <alignment horizontal="right"/>
      <protection hidden="1"/>
    </xf>
    <xf numFmtId="1" fontId="10" fillId="0" borderId="12" xfId="1" applyNumberFormat="1" applyFont="1" applyFill="1" applyBorder="1" applyAlignment="1" applyProtection="1">
      <alignment horizontal="left" vertical="center"/>
      <protection hidden="1"/>
    </xf>
    <xf numFmtId="1" fontId="10" fillId="0" borderId="24" xfId="1" applyNumberFormat="1" applyFont="1" applyFill="1" applyBorder="1" applyAlignment="1" applyProtection="1">
      <alignment horizontal="center" vertical="center"/>
      <protection hidden="1"/>
    </xf>
    <xf numFmtId="0" fontId="14" fillId="0" borderId="24" xfId="0" applyFont="1" applyBorder="1" applyAlignment="1">
      <alignment horizontal="center" vertical="center"/>
    </xf>
    <xf numFmtId="0" fontId="9" fillId="0" borderId="15" xfId="1" applyNumberFormat="1" applyFont="1" applyFill="1" applyBorder="1" applyAlignment="1" applyProtection="1">
      <alignment horizontal="left" vertical="center" wrapText="1"/>
      <protection hidden="1"/>
    </xf>
    <xf numFmtId="0" fontId="9" fillId="0" borderId="14" xfId="0" applyFont="1" applyBorder="1" applyAlignment="1">
      <alignment horizontal="left" vertical="center" wrapText="1"/>
    </xf>
    <xf numFmtId="0" fontId="10" fillId="0" borderId="19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7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24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1" fontId="8" fillId="0" borderId="28" xfId="1" applyNumberFormat="1" applyFont="1" applyFill="1" applyBorder="1" applyAlignment="1" applyProtection="1">
      <alignment horizontal="center"/>
      <protection hidden="1"/>
    </xf>
    <xf numFmtId="1" fontId="8" fillId="0" borderId="21" xfId="1" applyNumberFormat="1" applyFont="1" applyFill="1" applyBorder="1" applyAlignment="1" applyProtection="1">
      <alignment horizontal="center"/>
      <protection hidden="1"/>
    </xf>
    <xf numFmtId="0" fontId="8" fillId="0" borderId="0" xfId="1" applyNumberFormat="1" applyFont="1" applyFill="1" applyAlignment="1" applyProtection="1">
      <alignment horizontal="right"/>
      <protection hidden="1"/>
    </xf>
    <xf numFmtId="0" fontId="9" fillId="0" borderId="17" xfId="0" applyFont="1" applyFill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right"/>
    </xf>
    <xf numFmtId="165" fontId="15" fillId="0" borderId="21" xfId="0" applyNumberFormat="1" applyFont="1" applyBorder="1" applyAlignment="1">
      <alignment horizontal="center" vertical="center"/>
    </xf>
    <xf numFmtId="166" fontId="13" fillId="0" borderId="5" xfId="0" applyNumberFormat="1" applyFont="1" applyBorder="1" applyAlignment="1">
      <alignment horizontal="center" vertical="center"/>
    </xf>
    <xf numFmtId="0" fontId="9" fillId="0" borderId="28" xfId="0" applyFont="1" applyFill="1" applyBorder="1" applyAlignment="1">
      <alignment horizontal="left" vertical="center" wrapText="1"/>
    </xf>
    <xf numFmtId="166" fontId="12" fillId="0" borderId="21" xfId="0" applyNumberFormat="1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66" fontId="9" fillId="0" borderId="21" xfId="1" applyNumberFormat="1" applyFont="1" applyFill="1" applyBorder="1" applyAlignment="1" applyProtection="1">
      <alignment horizontal="center" vertical="center"/>
      <protection hidden="1"/>
    </xf>
    <xf numFmtId="166" fontId="12" fillId="0" borderId="21" xfId="0" applyNumberFormat="1" applyFont="1" applyBorder="1" applyAlignment="1">
      <alignment horizontal="center" vertical="center"/>
    </xf>
    <xf numFmtId="165" fontId="13" fillId="0" borderId="21" xfId="0" applyNumberFormat="1" applyFont="1" applyBorder="1" applyAlignment="1">
      <alignment horizontal="center" vertical="center"/>
    </xf>
    <xf numFmtId="0" fontId="9" fillId="0" borderId="9" xfId="1" applyNumberFormat="1" applyFont="1" applyFill="1" applyBorder="1" applyAlignment="1" applyProtection="1">
      <alignment horizontal="center" vertical="center" wrapText="1"/>
      <protection hidden="1"/>
    </xf>
    <xf numFmtId="167" fontId="14" fillId="0" borderId="24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/>
    </xf>
    <xf numFmtId="0" fontId="11" fillId="0" borderId="9" xfId="0" applyFont="1" applyBorder="1" applyAlignment="1"/>
    <xf numFmtId="166" fontId="12" fillId="0" borderId="9" xfId="0" applyNumberFormat="1" applyFont="1" applyFill="1" applyBorder="1" applyAlignment="1">
      <alignment horizontal="center" vertical="center"/>
    </xf>
    <xf numFmtId="0" fontId="13" fillId="0" borderId="17" xfId="0" applyFont="1" applyBorder="1" applyAlignment="1"/>
    <xf numFmtId="165" fontId="13" fillId="0" borderId="9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/>
    </xf>
    <xf numFmtId="164" fontId="1" fillId="0" borderId="3" xfId="0" applyNumberFormat="1" applyFont="1" applyBorder="1" applyAlignment="1">
      <alignment horizontal="left"/>
    </xf>
    <xf numFmtId="166" fontId="15" fillId="0" borderId="2" xfId="0" applyNumberFormat="1" applyFont="1" applyBorder="1" applyAlignment="1">
      <alignment horizontal="center" vertical="center"/>
    </xf>
    <xf numFmtId="166" fontId="9" fillId="0" borderId="31" xfId="0" applyNumberFormat="1" applyFont="1" applyBorder="1" applyAlignment="1">
      <alignment horizontal="center" vertical="center"/>
    </xf>
    <xf numFmtId="166" fontId="9" fillId="0" borderId="31" xfId="1" applyNumberFormat="1" applyFont="1" applyFill="1" applyBorder="1" applyAlignment="1" applyProtection="1">
      <alignment horizontal="center" vertical="center"/>
      <protection hidden="1"/>
    </xf>
    <xf numFmtId="164" fontId="12" fillId="0" borderId="3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vertical="center"/>
    </xf>
    <xf numFmtId="168" fontId="17" fillId="0" borderId="26" xfId="0" applyNumberFormat="1" applyFont="1" applyBorder="1" applyAlignment="1">
      <alignment horizontal="center" vertical="center"/>
    </xf>
    <xf numFmtId="165" fontId="13" fillId="0" borderId="8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66" fontId="12" fillId="0" borderId="5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9" fillId="0" borderId="2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29" xfId="0" applyNumberFormat="1" applyFont="1" applyBorder="1" applyAlignment="1">
      <alignment horizontal="center" vertical="center"/>
    </xf>
    <xf numFmtId="164" fontId="12" fillId="0" borderId="33" xfId="0" applyNumberFormat="1" applyFont="1" applyBorder="1" applyAlignment="1">
      <alignment horizontal="center" vertical="center"/>
    </xf>
    <xf numFmtId="164" fontId="12" fillId="0" borderId="25" xfId="0" applyNumberFormat="1" applyFont="1" applyBorder="1" applyAlignment="1">
      <alignment horizontal="center" vertical="center"/>
    </xf>
    <xf numFmtId="164" fontId="12" fillId="0" borderId="34" xfId="0" applyNumberFormat="1" applyFont="1" applyBorder="1" applyAlignment="1">
      <alignment horizontal="center" vertical="center"/>
    </xf>
    <xf numFmtId="167" fontId="10" fillId="0" borderId="24" xfId="1" applyNumberFormat="1" applyFont="1" applyFill="1" applyBorder="1" applyAlignment="1" applyProtection="1">
      <alignment horizontal="center" vertical="center"/>
      <protection hidden="1"/>
    </xf>
    <xf numFmtId="0" fontId="9" fillId="0" borderId="18" xfId="0" applyFont="1" applyBorder="1" applyAlignment="1">
      <alignment horizontal="left" vertical="center" wrapText="1"/>
    </xf>
    <xf numFmtId="165" fontId="9" fillId="0" borderId="5" xfId="1" applyNumberFormat="1" applyFont="1" applyFill="1" applyBorder="1" applyAlignment="1" applyProtection="1">
      <alignment horizontal="center" vertical="center"/>
      <protection hidden="1"/>
    </xf>
    <xf numFmtId="165" fontId="12" fillId="0" borderId="8" xfId="0" applyNumberFormat="1" applyFon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164" fontId="12" fillId="0" borderId="29" xfId="0" applyNumberFormat="1" applyFont="1" applyBorder="1" applyAlignment="1">
      <alignment horizontal="center"/>
    </xf>
    <xf numFmtId="164" fontId="12" fillId="0" borderId="33" xfId="0" applyNumberFormat="1" applyFont="1" applyBorder="1" applyAlignment="1">
      <alignment horizontal="center"/>
    </xf>
    <xf numFmtId="164" fontId="12" fillId="0" borderId="25" xfId="0" applyNumberFormat="1" applyFont="1" applyBorder="1" applyAlignment="1">
      <alignment horizontal="center"/>
    </xf>
    <xf numFmtId="164" fontId="12" fillId="0" borderId="34" xfId="0" applyNumberFormat="1" applyFont="1" applyBorder="1" applyAlignment="1">
      <alignment horizontal="center"/>
    </xf>
    <xf numFmtId="166" fontId="9" fillId="0" borderId="6" xfId="0" applyNumberFormat="1" applyFont="1" applyBorder="1" applyAlignment="1">
      <alignment horizontal="center" vertical="center"/>
    </xf>
    <xf numFmtId="166" fontId="13" fillId="0" borderId="35" xfId="0" applyNumberFormat="1" applyFont="1" applyBorder="1" applyAlignment="1">
      <alignment horizontal="center" vertical="center"/>
    </xf>
    <xf numFmtId="166" fontId="13" fillId="0" borderId="3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justify" vertical="center" wrapText="1"/>
    </xf>
    <xf numFmtId="166" fontId="9" fillId="0" borderId="1" xfId="1" applyNumberFormat="1" applyFont="1" applyBorder="1" applyAlignment="1">
      <alignment horizontal="center" vertical="center"/>
    </xf>
    <xf numFmtId="167" fontId="9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165" fontId="0" fillId="0" borderId="0" xfId="0" applyNumberFormat="1" applyBorder="1" applyAlignment="1"/>
    <xf numFmtId="166" fontId="9" fillId="0" borderId="1" xfId="0" applyNumberFormat="1" applyFont="1" applyBorder="1" applyAlignment="1">
      <alignment horizontal="center" vertical="center"/>
    </xf>
    <xf numFmtId="0" fontId="9" fillId="0" borderId="3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7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5" xfId="1" applyFont="1" applyBorder="1" applyAlignment="1">
      <alignment horizontal="center" vertical="center"/>
    </xf>
    <xf numFmtId="164" fontId="12" fillId="0" borderId="32" xfId="0" applyNumberFormat="1" applyFont="1" applyBorder="1" applyAlignment="1">
      <alignment horizontal="center" vertical="center"/>
    </xf>
    <xf numFmtId="164" fontId="12" fillId="0" borderId="39" xfId="0" applyNumberFormat="1" applyFont="1" applyBorder="1" applyAlignment="1">
      <alignment horizontal="center" vertical="center"/>
    </xf>
    <xf numFmtId="166" fontId="13" fillId="0" borderId="2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166" fontId="15" fillId="0" borderId="21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2" fontId="13" fillId="0" borderId="8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167" fontId="13" fillId="0" borderId="3" xfId="0" applyNumberFormat="1" applyFont="1" applyBorder="1" applyAlignment="1">
      <alignment horizontal="center" vertical="center"/>
    </xf>
    <xf numFmtId="167" fontId="12" fillId="0" borderId="33" xfId="0" applyNumberFormat="1" applyFont="1" applyBorder="1" applyAlignment="1">
      <alignment horizontal="center" vertical="center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0" fontId="10" fillId="0" borderId="12" xfId="1" applyNumberFormat="1" applyFont="1" applyFill="1" applyBorder="1" applyAlignment="1" applyProtection="1">
      <alignment horizontal="center" wrapText="1"/>
      <protection hidden="1"/>
    </xf>
    <xf numFmtId="0" fontId="10" fillId="0" borderId="13" xfId="1" applyNumberFormat="1" applyFont="1" applyFill="1" applyBorder="1" applyAlignment="1" applyProtection="1">
      <alignment horizontal="center" wrapText="1"/>
      <protection hidden="1"/>
    </xf>
    <xf numFmtId="0" fontId="0" fillId="0" borderId="13" xfId="0" applyBorder="1" applyAlignment="1"/>
    <xf numFmtId="0" fontId="10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1"/>
  <sheetViews>
    <sheetView tabSelected="1" zoomScaleNormal="100" workbookViewId="0">
      <selection activeCell="A3" sqref="A3:J3"/>
    </sheetView>
  </sheetViews>
  <sheetFormatPr defaultRowHeight="15"/>
  <cols>
    <col min="1" max="1" width="111.140625" customWidth="1"/>
    <col min="2" max="2" width="22.5703125" customWidth="1"/>
    <col min="3" max="3" width="10.5703125" customWidth="1"/>
    <col min="4" max="4" width="10.85546875" customWidth="1"/>
    <col min="5" max="5" width="12.42578125" customWidth="1"/>
    <col min="6" max="6" width="11.28515625" customWidth="1"/>
    <col min="7" max="7" width="11.85546875" customWidth="1"/>
    <col min="8" max="8" width="13" customWidth="1"/>
    <col min="9" max="9" width="10.28515625" customWidth="1"/>
    <col min="10" max="10" width="11.5703125" customWidth="1"/>
    <col min="11" max="11" width="10" customWidth="1"/>
  </cols>
  <sheetData>
    <row r="1" spans="1:16" s="4" customFormat="1" ht="18.75">
      <c r="A1" s="10"/>
      <c r="B1" s="11"/>
      <c r="C1" s="11"/>
      <c r="D1" s="11"/>
      <c r="E1" s="12"/>
      <c r="H1" s="20" t="s">
        <v>21</v>
      </c>
      <c r="K1" s="6"/>
      <c r="L1" s="7"/>
      <c r="M1" s="6"/>
      <c r="N1" s="2"/>
      <c r="O1" s="2"/>
      <c r="P1" s="2"/>
    </row>
    <row r="2" spans="1:16" s="4" customFormat="1" ht="18.75">
      <c r="A2" s="10"/>
      <c r="B2" s="11"/>
      <c r="C2" s="11"/>
      <c r="D2" s="11"/>
      <c r="E2" s="12"/>
      <c r="F2" s="5"/>
      <c r="K2" s="5"/>
      <c r="L2" s="7"/>
      <c r="M2" s="6"/>
      <c r="N2" s="2"/>
      <c r="O2" s="2"/>
      <c r="P2" s="2"/>
    </row>
    <row r="3" spans="1:16" s="4" customFormat="1" ht="46.5" customHeight="1">
      <c r="A3" s="142" t="s">
        <v>39</v>
      </c>
      <c r="B3" s="142"/>
      <c r="C3" s="142"/>
      <c r="D3" s="142"/>
      <c r="E3" s="142"/>
      <c r="F3" s="143"/>
      <c r="G3" s="143"/>
      <c r="H3" s="143"/>
      <c r="I3" s="143"/>
      <c r="J3" s="143"/>
      <c r="K3" s="5"/>
      <c r="M3" s="3"/>
      <c r="N3" s="2"/>
      <c r="O3" s="2"/>
      <c r="P3" s="2"/>
    </row>
    <row r="4" spans="1:16" s="4" customFormat="1" ht="19.5" thickBot="1">
      <c r="A4" s="10"/>
      <c r="B4" s="10"/>
      <c r="C4" s="10"/>
      <c r="D4" s="10"/>
      <c r="F4" s="5"/>
      <c r="J4" s="62" t="s">
        <v>0</v>
      </c>
      <c r="K4" s="5"/>
      <c r="L4" s="7"/>
      <c r="M4" s="6"/>
      <c r="N4" s="2"/>
      <c r="O4" s="2"/>
      <c r="P4" s="2"/>
    </row>
    <row r="5" spans="1:16" s="4" customFormat="1" ht="63.75">
      <c r="A5" s="56" t="s">
        <v>1</v>
      </c>
      <c r="B5" s="57" t="s">
        <v>2</v>
      </c>
      <c r="C5" s="57" t="s">
        <v>28</v>
      </c>
      <c r="D5" s="57" t="s">
        <v>42</v>
      </c>
      <c r="E5" s="57" t="s">
        <v>40</v>
      </c>
      <c r="F5" s="58" t="s">
        <v>41</v>
      </c>
      <c r="G5" s="59" t="s">
        <v>14</v>
      </c>
      <c r="H5" s="59" t="s">
        <v>44</v>
      </c>
      <c r="I5" s="59" t="s">
        <v>18</v>
      </c>
      <c r="J5" s="80" t="s">
        <v>19</v>
      </c>
      <c r="K5" s="86" t="s">
        <v>43</v>
      </c>
      <c r="M5" s="3"/>
      <c r="N5" s="2"/>
      <c r="O5" s="2"/>
      <c r="P5" s="2"/>
    </row>
    <row r="6" spans="1:16" s="4" customFormat="1" ht="15.75" thickBot="1">
      <c r="A6" s="60">
        <v>1</v>
      </c>
      <c r="B6" s="61">
        <v>2</v>
      </c>
      <c r="C6" s="61">
        <v>3</v>
      </c>
      <c r="D6" s="61">
        <v>4</v>
      </c>
      <c r="E6" s="61">
        <v>5</v>
      </c>
      <c r="F6" s="75">
        <v>6</v>
      </c>
      <c r="G6" s="75">
        <v>7</v>
      </c>
      <c r="H6" s="75">
        <v>8</v>
      </c>
      <c r="I6" s="75">
        <v>9</v>
      </c>
      <c r="J6" s="81">
        <v>10</v>
      </c>
      <c r="K6" s="88">
        <v>11</v>
      </c>
      <c r="M6" s="3"/>
      <c r="N6" s="2"/>
      <c r="O6" s="2"/>
      <c r="P6" s="2"/>
    </row>
    <row r="7" spans="1:16" s="4" customFormat="1">
      <c r="A7" s="49" t="s">
        <v>22</v>
      </c>
      <c r="B7" s="50"/>
      <c r="C7" s="99">
        <v>3071</v>
      </c>
      <c r="D7" s="51">
        <v>10546.9</v>
      </c>
      <c r="E7" s="50">
        <v>0</v>
      </c>
      <c r="F7" s="74">
        <v>1455</v>
      </c>
      <c r="G7" s="74">
        <f>F7-E7</f>
        <v>1455</v>
      </c>
      <c r="H7" s="74">
        <v>1455</v>
      </c>
      <c r="I7" s="74">
        <f>H7/F7*100</f>
        <v>100</v>
      </c>
      <c r="J7" s="140">
        <f>H7-F7</f>
        <v>0</v>
      </c>
      <c r="K7" s="141">
        <f>H7/D7*100</f>
        <v>13.795522855056936</v>
      </c>
      <c r="M7" s="3"/>
      <c r="N7" s="2"/>
      <c r="O7" s="2"/>
      <c r="P7" s="2"/>
    </row>
    <row r="8" spans="1:16" s="4" customFormat="1">
      <c r="A8" s="147" t="s">
        <v>3</v>
      </c>
      <c r="B8" s="148"/>
      <c r="C8" s="148"/>
      <c r="D8" s="148"/>
      <c r="E8" s="148"/>
      <c r="F8" s="149"/>
      <c r="G8" s="149"/>
      <c r="H8" s="149"/>
      <c r="I8" s="149"/>
      <c r="J8" s="149"/>
      <c r="K8" s="87"/>
      <c r="L8" s="7"/>
      <c r="M8" s="6"/>
      <c r="N8" s="2"/>
      <c r="O8" s="2"/>
      <c r="P8" s="2"/>
    </row>
    <row r="9" spans="1:16" s="4" customFormat="1" ht="52.5" customHeight="1">
      <c r="A9" s="52" t="s">
        <v>4</v>
      </c>
      <c r="B9" s="13" t="s">
        <v>53</v>
      </c>
      <c r="C9" s="13">
        <v>18683</v>
      </c>
      <c r="D9" s="26">
        <v>23127.8</v>
      </c>
      <c r="E9" s="14">
        <v>23561</v>
      </c>
      <c r="F9" s="25">
        <v>22316.2</v>
      </c>
      <c r="G9" s="121">
        <f>F9-E9</f>
        <v>-1244.7999999999993</v>
      </c>
      <c r="H9" s="26">
        <v>22316.400000000001</v>
      </c>
      <c r="I9" s="26">
        <f>H9/F9*100</f>
        <v>100.00089620992823</v>
      </c>
      <c r="J9" s="110">
        <f>H9-F9</f>
        <v>0.2000000000007276</v>
      </c>
      <c r="K9" s="97">
        <f>H9/D9*100</f>
        <v>96.491668035870262</v>
      </c>
      <c r="M9" s="3"/>
      <c r="N9" s="2"/>
      <c r="O9" s="2"/>
      <c r="P9" s="2"/>
    </row>
    <row r="10" spans="1:16" s="4" customFormat="1">
      <c r="A10" s="53" t="s">
        <v>5</v>
      </c>
      <c r="B10" s="15" t="s">
        <v>55</v>
      </c>
      <c r="C10" s="15">
        <v>7228.9</v>
      </c>
      <c r="D10" s="29">
        <v>21335.9</v>
      </c>
      <c r="E10" s="27"/>
      <c r="F10" s="28">
        <v>21351</v>
      </c>
      <c r="G10" s="121">
        <f>F10-E10</f>
        <v>21351</v>
      </c>
      <c r="H10" s="29">
        <v>21207.3</v>
      </c>
      <c r="I10" s="26">
        <f t="shared" ref="I10:I11" si="0">H10/F10*100</f>
        <v>99.326963608261906</v>
      </c>
      <c r="J10" s="110">
        <f t="shared" ref="J10:J11" si="1">H10-F10</f>
        <v>-143.70000000000073</v>
      </c>
      <c r="K10" s="97">
        <f t="shared" ref="K10" si="2">H10/D10*100</f>
        <v>99.397260017154181</v>
      </c>
      <c r="L10" s="3"/>
      <c r="M10" s="3"/>
      <c r="N10" s="2"/>
      <c r="O10" s="2"/>
      <c r="P10" s="2"/>
    </row>
    <row r="11" spans="1:16" s="4" customFormat="1">
      <c r="A11" s="100" t="s">
        <v>29</v>
      </c>
      <c r="B11" s="31" t="s">
        <v>54</v>
      </c>
      <c r="C11" s="31"/>
      <c r="D11" s="103">
        <v>1664.6</v>
      </c>
      <c r="E11" s="101"/>
      <c r="F11" s="102">
        <v>1889.3</v>
      </c>
      <c r="G11" s="121">
        <f t="shared" ref="G11" si="3">F11-E11</f>
        <v>1889.3</v>
      </c>
      <c r="H11" s="103">
        <v>1889.3</v>
      </c>
      <c r="I11" s="26">
        <f t="shared" si="0"/>
        <v>100</v>
      </c>
      <c r="J11" s="110">
        <f t="shared" si="1"/>
        <v>0</v>
      </c>
      <c r="K11" s="97" t="s">
        <v>16</v>
      </c>
      <c r="L11" s="3"/>
      <c r="M11" s="3"/>
      <c r="N11" s="2"/>
      <c r="O11" s="2"/>
      <c r="P11" s="2"/>
    </row>
    <row r="12" spans="1:16" s="4" customFormat="1">
      <c r="A12" s="100" t="s">
        <v>30</v>
      </c>
      <c r="B12" s="31"/>
      <c r="C12" s="31"/>
      <c r="D12" s="103">
        <v>1269.7</v>
      </c>
      <c r="E12" s="101"/>
      <c r="F12" s="102"/>
      <c r="G12" s="121"/>
      <c r="H12" s="103"/>
      <c r="I12" s="26"/>
      <c r="J12" s="25"/>
      <c r="K12" s="97"/>
      <c r="L12" s="3"/>
      <c r="M12" s="3"/>
      <c r="N12" s="2"/>
      <c r="O12" s="2"/>
      <c r="P12" s="2"/>
    </row>
    <row r="13" spans="1:16" s="4" customFormat="1" ht="48.75" customHeight="1">
      <c r="A13" s="100" t="s">
        <v>45</v>
      </c>
      <c r="B13" s="31"/>
      <c r="C13" s="31"/>
      <c r="D13" s="103"/>
      <c r="E13" s="101">
        <v>1351</v>
      </c>
      <c r="F13" s="102"/>
      <c r="G13" s="121">
        <f t="shared" ref="G13" si="4">F13-E13</f>
        <v>-1351</v>
      </c>
      <c r="H13" s="103"/>
      <c r="I13" s="26"/>
      <c r="J13" s="110"/>
      <c r="K13" s="97"/>
      <c r="L13" s="3"/>
      <c r="M13" s="3"/>
      <c r="N13" s="2"/>
      <c r="O13" s="2"/>
      <c r="P13" s="2"/>
    </row>
    <row r="14" spans="1:16" s="4" customFormat="1" ht="15.75" thickBot="1">
      <c r="A14" s="54" t="s">
        <v>6</v>
      </c>
      <c r="B14" s="55"/>
      <c r="C14" s="65">
        <f t="shared" ref="C14:D14" si="5">SUM(C9:C10)+C7</f>
        <v>28982.9</v>
      </c>
      <c r="D14" s="65">
        <f t="shared" si="5"/>
        <v>55010.6</v>
      </c>
      <c r="E14" s="65">
        <f>SUM(E9:E13)+E7</f>
        <v>24912</v>
      </c>
      <c r="F14" s="65">
        <f>SUM(F9:F12)+F7</f>
        <v>47011.5</v>
      </c>
      <c r="G14" s="136">
        <f>SUM(G9:G13)+G7</f>
        <v>22099.5</v>
      </c>
      <c r="H14" s="65">
        <f>SUM(H9:H13)+H7</f>
        <v>46868</v>
      </c>
      <c r="I14" s="72">
        <f>H14/F14*100</f>
        <v>99.694755538538431</v>
      </c>
      <c r="J14" s="136">
        <f>SUM(J9:J13)+J7</f>
        <v>-143.5</v>
      </c>
      <c r="K14" s="98">
        <f>H14/D14*100</f>
        <v>85.198125452185579</v>
      </c>
      <c r="L14" s="3"/>
      <c r="M14" s="3"/>
      <c r="N14" s="2"/>
      <c r="O14" s="2"/>
      <c r="P14" s="2"/>
    </row>
    <row r="15" spans="1:16" s="4" customFormat="1" ht="15.75" thickBot="1">
      <c r="A15" s="46"/>
      <c r="B15" s="47"/>
      <c r="C15" s="47"/>
      <c r="D15" s="47"/>
      <c r="E15" s="48"/>
      <c r="F15" s="64"/>
      <c r="G15" s="8"/>
      <c r="H15" s="7"/>
      <c r="I15" s="8"/>
      <c r="J15" s="9"/>
      <c r="K15" s="104"/>
      <c r="L15" s="3"/>
      <c r="M15" s="3"/>
    </row>
    <row r="16" spans="1:16" s="4" customFormat="1">
      <c r="A16" s="144" t="s">
        <v>7</v>
      </c>
      <c r="B16" s="145"/>
      <c r="C16" s="145"/>
      <c r="D16" s="145"/>
      <c r="E16" s="145"/>
      <c r="F16" s="146"/>
      <c r="G16" s="146"/>
      <c r="H16" s="146"/>
      <c r="I16" s="146"/>
      <c r="J16" s="146"/>
      <c r="K16" s="105"/>
      <c r="L16" s="3"/>
      <c r="M16" s="3"/>
    </row>
    <row r="17" spans="1:13" s="4" customFormat="1">
      <c r="A17" s="43"/>
      <c r="B17" s="17"/>
      <c r="C17" s="17"/>
      <c r="D17" s="17"/>
      <c r="E17" s="18"/>
      <c r="F17" s="21"/>
      <c r="G17" s="21"/>
      <c r="H17" s="22"/>
      <c r="I17" s="21"/>
      <c r="J17" s="82"/>
      <c r="K17" s="106"/>
      <c r="L17" s="3"/>
      <c r="M17" s="3"/>
    </row>
    <row r="18" spans="1:13" s="4" customFormat="1">
      <c r="A18" s="44" t="s">
        <v>8</v>
      </c>
      <c r="B18" s="23"/>
      <c r="C18" s="24">
        <f>C20+C32</f>
        <v>18436</v>
      </c>
      <c r="D18" s="42">
        <v>56489.9</v>
      </c>
      <c r="E18" s="24">
        <f>E20+E32</f>
        <v>24912</v>
      </c>
      <c r="F18" s="24">
        <f t="shared" ref="F18:G18" si="6">F20+F32</f>
        <v>47011.5</v>
      </c>
      <c r="G18" s="24">
        <f t="shared" si="6"/>
        <v>22099.5</v>
      </c>
      <c r="H18" s="42">
        <f>H20+H32</f>
        <v>46861.9</v>
      </c>
      <c r="I18" s="26">
        <f>H18/F18*100</f>
        <v>99.681779990002454</v>
      </c>
      <c r="J18" s="83">
        <f>J20+J32</f>
        <v>-149.6</v>
      </c>
      <c r="K18" s="97">
        <f>H18/D18*100</f>
        <v>82.956245275704148</v>
      </c>
      <c r="L18" s="3"/>
      <c r="M18" s="3"/>
    </row>
    <row r="19" spans="1:13" s="4" customFormat="1" ht="15.75" thickBot="1">
      <c r="A19" s="45" t="s">
        <v>9</v>
      </c>
      <c r="B19" s="31"/>
      <c r="C19" s="31"/>
      <c r="D19" s="34"/>
      <c r="E19" s="32"/>
      <c r="F19" s="40"/>
      <c r="G19" s="34"/>
      <c r="H19" s="34"/>
      <c r="I19" s="34"/>
      <c r="J19" s="40"/>
      <c r="K19" s="107"/>
      <c r="L19" s="3"/>
      <c r="M19" s="3"/>
    </row>
    <row r="20" spans="1:13" s="4" customFormat="1" ht="30.75" customHeight="1" thickBot="1">
      <c r="A20" s="63" t="s">
        <v>10</v>
      </c>
      <c r="B20" s="122" t="s">
        <v>31</v>
      </c>
      <c r="C20" s="73">
        <v>8807.1</v>
      </c>
      <c r="D20" s="41">
        <v>45976.6</v>
      </c>
      <c r="E20" s="41">
        <f>SUM(E21:E31)</f>
        <v>12802</v>
      </c>
      <c r="F20" s="41">
        <f>SUM(F21:F31)</f>
        <v>32155</v>
      </c>
      <c r="G20" s="41">
        <f>SUM(G21:G31)</f>
        <v>19353</v>
      </c>
      <c r="H20" s="41">
        <f>SUM(H21:H31)</f>
        <v>32155</v>
      </c>
      <c r="I20" s="79">
        <f t="shared" ref="I20:I34" si="7">H20/F20*100</f>
        <v>100</v>
      </c>
      <c r="J20" s="84">
        <f>SUM(J21:J31)</f>
        <v>0</v>
      </c>
      <c r="K20" s="95">
        <f t="shared" ref="K20:K32" si="8">H20/D20*100</f>
        <v>69.937750942870935</v>
      </c>
      <c r="L20" s="5"/>
      <c r="M20" s="5"/>
    </row>
    <row r="21" spans="1:13" s="4" customFormat="1">
      <c r="A21" s="123" t="s">
        <v>32</v>
      </c>
      <c r="B21" s="35" t="s">
        <v>27</v>
      </c>
      <c r="C21" s="35" t="s">
        <v>16</v>
      </c>
      <c r="D21" s="38" t="s">
        <v>16</v>
      </c>
      <c r="E21" s="36">
        <v>10949.2</v>
      </c>
      <c r="F21" s="38">
        <v>1296.7</v>
      </c>
      <c r="G21" s="108">
        <f t="shared" ref="G21:G28" si="9">F21-E21</f>
        <v>-9652.5</v>
      </c>
      <c r="H21" s="112">
        <v>1296.7</v>
      </c>
      <c r="I21" s="37">
        <f t="shared" si="7"/>
        <v>100</v>
      </c>
      <c r="J21" s="138">
        <f t="shared" ref="J21:J25" si="10">H21-F21</f>
        <v>0</v>
      </c>
      <c r="K21" s="128" t="s">
        <v>16</v>
      </c>
    </row>
    <row r="22" spans="1:13" s="4" customFormat="1">
      <c r="A22" s="131" t="s">
        <v>23</v>
      </c>
      <c r="B22" s="13" t="s">
        <v>24</v>
      </c>
      <c r="C22" s="15" t="s">
        <v>16</v>
      </c>
      <c r="D22" s="30" t="s">
        <v>16</v>
      </c>
      <c r="E22" s="16"/>
      <c r="F22" s="30">
        <v>8649.2000000000007</v>
      </c>
      <c r="G22" s="26">
        <f t="shared" si="9"/>
        <v>8649.2000000000007</v>
      </c>
      <c r="H22" s="112">
        <v>8649.2000000000007</v>
      </c>
      <c r="I22" s="26">
        <f t="shared" si="7"/>
        <v>100</v>
      </c>
      <c r="J22" s="139">
        <f t="shared" si="10"/>
        <v>0</v>
      </c>
      <c r="K22" s="97" t="s">
        <v>16</v>
      </c>
    </row>
    <row r="23" spans="1:13" s="4" customFormat="1">
      <c r="A23" s="131" t="s">
        <v>46</v>
      </c>
      <c r="B23" s="13" t="s">
        <v>47</v>
      </c>
      <c r="C23" s="31" t="s">
        <v>16</v>
      </c>
      <c r="D23" s="34" t="s">
        <v>16</v>
      </c>
      <c r="E23" s="32"/>
      <c r="F23" s="34">
        <v>204.5</v>
      </c>
      <c r="G23" s="26">
        <f t="shared" si="9"/>
        <v>204.5</v>
      </c>
      <c r="H23" s="112">
        <v>204.5</v>
      </c>
      <c r="I23" s="26">
        <f t="shared" si="7"/>
        <v>100</v>
      </c>
      <c r="J23" s="139">
        <f t="shared" si="10"/>
        <v>0</v>
      </c>
      <c r="K23" s="97" t="s">
        <v>16</v>
      </c>
    </row>
    <row r="24" spans="1:13" s="4" customFormat="1">
      <c r="A24" s="131" t="s">
        <v>25</v>
      </c>
      <c r="B24" s="13" t="s">
        <v>15</v>
      </c>
      <c r="C24" s="31" t="s">
        <v>16</v>
      </c>
      <c r="D24" s="34" t="s">
        <v>16</v>
      </c>
      <c r="E24" s="32">
        <v>460</v>
      </c>
      <c r="F24" s="34">
        <v>460</v>
      </c>
      <c r="G24" s="26"/>
      <c r="H24" s="112">
        <v>460</v>
      </c>
      <c r="I24" s="26">
        <f t="shared" si="7"/>
        <v>100</v>
      </c>
      <c r="J24" s="139"/>
      <c r="K24" s="97" t="s">
        <v>16</v>
      </c>
    </row>
    <row r="25" spans="1:13" s="4" customFormat="1">
      <c r="A25" s="132" t="s">
        <v>48</v>
      </c>
      <c r="B25" s="133" t="s">
        <v>36</v>
      </c>
      <c r="C25" s="31" t="s">
        <v>16</v>
      </c>
      <c r="D25" s="34" t="s">
        <v>16</v>
      </c>
      <c r="E25" s="32"/>
      <c r="F25" s="34">
        <v>20000</v>
      </c>
      <c r="G25" s="66">
        <f t="shared" si="9"/>
        <v>20000</v>
      </c>
      <c r="H25" s="112">
        <v>20000</v>
      </c>
      <c r="I25" s="26">
        <f t="shared" si="7"/>
        <v>100</v>
      </c>
      <c r="J25" s="139">
        <f t="shared" si="10"/>
        <v>0</v>
      </c>
      <c r="K25" s="97" t="s">
        <v>16</v>
      </c>
    </row>
    <row r="26" spans="1:13" s="4" customFormat="1" ht="26.25">
      <c r="A26" s="132" t="s">
        <v>49</v>
      </c>
      <c r="B26" s="134" t="s">
        <v>50</v>
      </c>
      <c r="C26" s="31" t="s">
        <v>16</v>
      </c>
      <c r="D26" s="34" t="s">
        <v>16</v>
      </c>
      <c r="E26" s="32"/>
      <c r="F26" s="34">
        <v>300</v>
      </c>
      <c r="G26" s="66">
        <f t="shared" si="9"/>
        <v>300</v>
      </c>
      <c r="H26" s="112">
        <v>300</v>
      </c>
      <c r="I26" s="26">
        <f t="shared" ref="I26:I28" si="11">H26/F26*100</f>
        <v>100</v>
      </c>
      <c r="J26" s="139">
        <f t="shared" ref="J26:J28" si="12">H26-F26</f>
        <v>0</v>
      </c>
      <c r="K26" s="97" t="s">
        <v>16</v>
      </c>
    </row>
    <row r="27" spans="1:13" s="4" customFormat="1" ht="33.75" customHeight="1">
      <c r="A27" s="131" t="s">
        <v>33</v>
      </c>
      <c r="B27" s="13" t="s">
        <v>34</v>
      </c>
      <c r="C27" s="31" t="s">
        <v>16</v>
      </c>
      <c r="D27" s="34" t="s">
        <v>16</v>
      </c>
      <c r="E27" s="32">
        <v>41.8</v>
      </c>
      <c r="F27" s="34">
        <v>37.299999999999997</v>
      </c>
      <c r="G27" s="66">
        <f t="shared" si="9"/>
        <v>-4.5</v>
      </c>
      <c r="H27" s="112">
        <v>37.299999999999997</v>
      </c>
      <c r="I27" s="26">
        <f t="shared" si="11"/>
        <v>100</v>
      </c>
      <c r="J27" s="139">
        <f t="shared" si="12"/>
        <v>0</v>
      </c>
      <c r="K27" s="97" t="s">
        <v>16</v>
      </c>
    </row>
    <row r="28" spans="1:13" s="4" customFormat="1" ht="33" customHeight="1">
      <c r="A28" s="131" t="s">
        <v>35</v>
      </c>
      <c r="B28" s="13" t="s">
        <v>17</v>
      </c>
      <c r="C28" s="31" t="s">
        <v>16</v>
      </c>
      <c r="D28" s="34" t="s">
        <v>16</v>
      </c>
      <c r="E28" s="32">
        <v>1351</v>
      </c>
      <c r="F28" s="34">
        <v>1207.3</v>
      </c>
      <c r="G28" s="66">
        <f t="shared" si="9"/>
        <v>-143.70000000000005</v>
      </c>
      <c r="H28" s="112">
        <v>1207.3</v>
      </c>
      <c r="I28" s="26">
        <f t="shared" si="11"/>
        <v>100</v>
      </c>
      <c r="J28" s="130">
        <f t="shared" si="12"/>
        <v>0</v>
      </c>
      <c r="K28" s="97" t="s">
        <v>16</v>
      </c>
    </row>
    <row r="29" spans="1:13" s="4" customFormat="1">
      <c r="A29" s="124"/>
      <c r="B29" s="13"/>
      <c r="C29" s="31"/>
      <c r="D29" s="34"/>
      <c r="E29" s="32"/>
      <c r="F29" s="34"/>
      <c r="G29" s="66"/>
      <c r="H29" s="112"/>
      <c r="I29" s="26"/>
      <c r="J29" s="130"/>
      <c r="K29" s="97"/>
    </row>
    <row r="30" spans="1:13" s="4" customFormat="1">
      <c r="A30" s="124"/>
      <c r="B30" s="13"/>
      <c r="C30" s="31"/>
      <c r="D30" s="34"/>
      <c r="E30" s="32"/>
      <c r="F30" s="34"/>
      <c r="G30" s="66"/>
      <c r="H30" s="112"/>
      <c r="I30" s="26"/>
      <c r="J30" s="130"/>
      <c r="K30" s="97"/>
    </row>
    <row r="31" spans="1:13" s="4" customFormat="1" ht="15.75" thickBot="1">
      <c r="A31" s="116"/>
      <c r="B31" s="117"/>
      <c r="C31" s="94"/>
      <c r="D31" s="71"/>
      <c r="E31" s="70"/>
      <c r="F31" s="71"/>
      <c r="G31" s="66"/>
      <c r="H31" s="112"/>
      <c r="I31" s="26"/>
      <c r="J31" s="109"/>
      <c r="K31" s="129"/>
    </row>
    <row r="32" spans="1:13" s="4" customFormat="1" ht="30.75" customHeight="1" thickBot="1">
      <c r="A32" s="125" t="s">
        <v>11</v>
      </c>
      <c r="B32" s="126" t="s">
        <v>37</v>
      </c>
      <c r="C32" s="39">
        <v>9628.9</v>
      </c>
      <c r="D32" s="39">
        <v>10513.3</v>
      </c>
      <c r="E32" s="39">
        <f>SUM(E33:E37)</f>
        <v>12110</v>
      </c>
      <c r="F32" s="39">
        <f t="shared" ref="F32:G32" si="13">SUM(F33:F37)</f>
        <v>14856.500000000002</v>
      </c>
      <c r="G32" s="39">
        <f t="shared" si="13"/>
        <v>2746.5000000000005</v>
      </c>
      <c r="H32" s="39">
        <f>SUM(H33:H37)</f>
        <v>14706.900000000001</v>
      </c>
      <c r="I32" s="79">
        <f t="shared" si="7"/>
        <v>98.993033352404666</v>
      </c>
      <c r="J32" s="85">
        <f>SUM(J33:J37)</f>
        <v>-149.6</v>
      </c>
      <c r="K32" s="95">
        <f t="shared" si="8"/>
        <v>139.88852215764794</v>
      </c>
    </row>
    <row r="33" spans="1:11" s="4" customFormat="1">
      <c r="A33" s="123" t="s">
        <v>12</v>
      </c>
      <c r="B33" s="127" t="s">
        <v>13</v>
      </c>
      <c r="C33" s="35" t="s">
        <v>16</v>
      </c>
      <c r="D33" s="38" t="s">
        <v>16</v>
      </c>
      <c r="E33" s="36">
        <v>12000</v>
      </c>
      <c r="F33" s="38">
        <v>13291.2</v>
      </c>
      <c r="G33" s="108">
        <f t="shared" ref="G33:G37" si="14">F33-E33</f>
        <v>1291.2000000000007</v>
      </c>
      <c r="H33" s="112">
        <v>13291.2</v>
      </c>
      <c r="I33" s="37">
        <f t="shared" si="7"/>
        <v>100</v>
      </c>
      <c r="J33" s="109">
        <f t="shared" ref="J33:J34" si="15">H33-F33</f>
        <v>0</v>
      </c>
      <c r="K33" s="96" t="s">
        <v>16</v>
      </c>
    </row>
    <row r="34" spans="1:11" s="4" customFormat="1">
      <c r="A34" s="115" t="s">
        <v>38</v>
      </c>
      <c r="B34" s="15" t="s">
        <v>26</v>
      </c>
      <c r="C34" s="15" t="s">
        <v>16</v>
      </c>
      <c r="D34" s="30" t="s">
        <v>16</v>
      </c>
      <c r="E34" s="16">
        <v>110</v>
      </c>
      <c r="F34" s="30">
        <v>25</v>
      </c>
      <c r="G34" s="121">
        <f t="shared" si="14"/>
        <v>-85</v>
      </c>
      <c r="H34" s="112">
        <v>25</v>
      </c>
      <c r="I34" s="26">
        <f t="shared" si="7"/>
        <v>100</v>
      </c>
      <c r="J34" s="110">
        <f t="shared" si="15"/>
        <v>0</v>
      </c>
      <c r="K34" s="97" t="s">
        <v>16</v>
      </c>
    </row>
    <row r="35" spans="1:11" s="4" customFormat="1">
      <c r="A35" s="131" t="s">
        <v>51</v>
      </c>
      <c r="B35" s="135" t="s">
        <v>52</v>
      </c>
      <c r="C35" s="15" t="s">
        <v>16</v>
      </c>
      <c r="D35" s="30" t="s">
        <v>16</v>
      </c>
      <c r="E35" s="32"/>
      <c r="F35" s="34">
        <v>1390.7</v>
      </c>
      <c r="G35" s="121">
        <f t="shared" si="14"/>
        <v>1390.7</v>
      </c>
      <c r="H35" s="114">
        <v>1390.7</v>
      </c>
      <c r="I35" s="26">
        <f t="shared" ref="I35:I37" si="16">H35/F35*100</f>
        <v>100</v>
      </c>
      <c r="J35" s="110">
        <f t="shared" ref="J35:J37" si="17">H35-F35</f>
        <v>0</v>
      </c>
      <c r="K35" s="97" t="s">
        <v>16</v>
      </c>
    </row>
    <row r="36" spans="1:11" s="4" customFormat="1" ht="37.5" customHeight="1">
      <c r="A36" s="137" t="s">
        <v>56</v>
      </c>
      <c r="B36" s="15" t="s">
        <v>57</v>
      </c>
      <c r="C36" s="15" t="s">
        <v>16</v>
      </c>
      <c r="D36" s="30" t="s">
        <v>16</v>
      </c>
      <c r="E36" s="32"/>
      <c r="F36" s="66">
        <v>5.9</v>
      </c>
      <c r="G36" s="121">
        <f t="shared" si="14"/>
        <v>5.9</v>
      </c>
      <c r="H36" s="113">
        <v>0</v>
      </c>
      <c r="I36" s="26">
        <f t="shared" si="16"/>
        <v>0</v>
      </c>
      <c r="J36" s="110">
        <f t="shared" si="17"/>
        <v>-5.9</v>
      </c>
      <c r="K36" s="97" t="s">
        <v>16</v>
      </c>
    </row>
    <row r="37" spans="1:11" s="4" customFormat="1" ht="30.75" customHeight="1">
      <c r="A37" s="111" t="s">
        <v>58</v>
      </c>
      <c r="B37" s="15" t="s">
        <v>59</v>
      </c>
      <c r="C37" s="15" t="s">
        <v>16</v>
      </c>
      <c r="D37" s="30" t="s">
        <v>16</v>
      </c>
      <c r="E37" s="90"/>
      <c r="F37" s="91">
        <v>143.69999999999999</v>
      </c>
      <c r="G37" s="121">
        <f t="shared" si="14"/>
        <v>143.69999999999999</v>
      </c>
      <c r="H37" s="114">
        <v>0</v>
      </c>
      <c r="I37" s="26">
        <f t="shared" si="16"/>
        <v>0</v>
      </c>
      <c r="J37" s="110">
        <f t="shared" si="17"/>
        <v>-143.69999999999999</v>
      </c>
      <c r="K37" s="97" t="s">
        <v>16</v>
      </c>
    </row>
    <row r="38" spans="1:11" s="4" customFormat="1" ht="15.75" thickBot="1">
      <c r="A38" s="67"/>
      <c r="B38" s="69"/>
      <c r="C38" s="69"/>
      <c r="D38" s="68"/>
      <c r="E38" s="69"/>
      <c r="F38" s="68"/>
      <c r="G38" s="92"/>
      <c r="H38" s="68"/>
      <c r="I38" s="33"/>
      <c r="J38" s="89"/>
      <c r="K38" s="98"/>
    </row>
    <row r="39" spans="1:11" s="4" customFormat="1" ht="15.75" thickBot="1">
      <c r="A39" s="78" t="s">
        <v>20</v>
      </c>
      <c r="B39" s="76"/>
      <c r="C39" s="93">
        <v>10546.9</v>
      </c>
      <c r="D39" s="77">
        <v>1455</v>
      </c>
      <c r="E39" s="118" t="s">
        <v>16</v>
      </c>
      <c r="F39" s="119" t="s">
        <v>16</v>
      </c>
      <c r="G39" s="119" t="s">
        <v>16</v>
      </c>
      <c r="H39" s="77">
        <v>6.1</v>
      </c>
      <c r="I39" s="119" t="s">
        <v>16</v>
      </c>
      <c r="J39" s="119" t="s">
        <v>16</v>
      </c>
      <c r="K39" s="119" t="s">
        <v>16</v>
      </c>
    </row>
    <row r="40" spans="1:11" s="4" customFormat="1">
      <c r="A40" s="19"/>
      <c r="B40" s="19"/>
      <c r="C40" s="19"/>
      <c r="D40" s="19"/>
      <c r="E40" s="19"/>
      <c r="H40" s="120"/>
    </row>
    <row r="41" spans="1:11" s="4" customFormat="1">
      <c r="A41" s="19"/>
      <c r="B41" s="19"/>
      <c r="C41" s="19"/>
      <c r="D41" s="19"/>
      <c r="E41" s="19"/>
    </row>
    <row r="42" spans="1:11" s="4" customFormat="1">
      <c r="A42" s="19"/>
      <c r="B42" s="19"/>
      <c r="C42" s="19"/>
      <c r="D42" s="19"/>
      <c r="E42" s="19"/>
    </row>
    <row r="43" spans="1:11" s="4" customFormat="1">
      <c r="A43" s="19"/>
      <c r="B43" s="19"/>
      <c r="C43" s="19"/>
      <c r="D43" s="19"/>
      <c r="E43" s="19"/>
    </row>
    <row r="44" spans="1:11" s="4" customFormat="1">
      <c r="A44" s="19"/>
      <c r="B44" s="19"/>
      <c r="C44" s="19"/>
      <c r="D44" s="19"/>
      <c r="E44" s="19"/>
    </row>
    <row r="45" spans="1:11" s="4" customFormat="1"/>
    <row r="46" spans="1:11" s="4" customFormat="1"/>
    <row r="47" spans="1:11" s="4" customFormat="1"/>
    <row r="48" spans="1:11" s="4" customFormat="1"/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</sheetData>
  <mergeCells count="3">
    <mergeCell ref="A3:J3"/>
    <mergeCell ref="A16:J16"/>
    <mergeCell ref="A8:J8"/>
  </mergeCells>
  <conditionalFormatting sqref="A22:B28">
    <cfRule type="containsErrors" dxfId="1" priority="2">
      <formula>ISERROR(A22)</formula>
    </cfRule>
  </conditionalFormatting>
  <conditionalFormatting sqref="A35:B35">
    <cfRule type="containsErrors" dxfId="0" priority="1">
      <formula>ISERROR(A35)</formula>
    </cfRule>
  </conditionalFormatting>
  <pageMargins left="0.7" right="0.7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КСП_1</dc:creator>
  <cp:lastModifiedBy>USER</cp:lastModifiedBy>
  <cp:lastPrinted>2021-04-15T06:51:49Z</cp:lastPrinted>
  <dcterms:created xsi:type="dcterms:W3CDTF">2014-02-13T05:09:41Z</dcterms:created>
  <dcterms:modified xsi:type="dcterms:W3CDTF">2021-06-29T08:00:18Z</dcterms:modified>
</cp:coreProperties>
</file>