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вгуст" sheetId="1" r:id="rId1"/>
  </sheets>
  <definedNames>
    <definedName name="_xlnm.Print_Area" localSheetId="0">'август'!$A$2:$F$43</definedName>
  </definedNames>
  <calcPr fullCalcOnLoad="1"/>
</workbook>
</file>

<file path=xl/sharedStrings.xml><?xml version="1.0" encoding="utf-8"?>
<sst xmlns="http://schemas.openxmlformats.org/spreadsheetml/2006/main" count="73" uniqueCount="70">
  <si>
    <t>Приложение 2</t>
  </si>
  <si>
    <t>к решению Представительного Собрания</t>
  </si>
  <si>
    <t>Наименование групп, подгрупп и статей доходов</t>
  </si>
  <si>
    <t>Сумма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</si>
  <si>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</si>
  <si>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</si>
  <si>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</si>
  <si>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</si>
  <si>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</si>
  <si>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</si>
  <si>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</si>
  <si>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</si>
  <si>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</si>
  <si>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                        (межбюджетные субсидии)</t>
  </si>
  <si>
    <t>Иные межбюджетные трансферты</t>
  </si>
  <si>
    <t>(тыс.рублей)</t>
  </si>
  <si>
    <t>Субвенции бюджетам муниципальных районов на выполнение передаваемых полномочий субъектов Российской Федерации</t>
  </si>
  <si>
    <t>Дотации бюджетам бюджетной системы Российской Федерации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</si>
  <si>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</si>
  <si>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</si>
  <si>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Код  бюджетной классификации Российской Федерации</t>
  </si>
  <si>
    <t>Дотации бюджетам муниципальных районов на выравнивание бюджетной обеспеченности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</si>
  <si>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</si>
  <si>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</si>
  <si>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2019 год</t>
  </si>
  <si>
    <t>2020 год</t>
  </si>
  <si>
    <t>Прочие безвозмездные поступления</t>
  </si>
  <si>
    <t>Прочие безвозмездные поступления в бюджеты муниципальных районов</t>
  </si>
  <si>
    <t>2021 год</t>
  </si>
  <si>
    <t>Субсидии бюджетам муниципальных районов на реализацию мероприятий по обеспечению жильем молодых семей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</si>
  <si>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</si>
  <si>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2 02 20000 00 0000 150</t>
  </si>
  <si>
    <t>2 02 27112 05 0000 150</t>
  </si>
  <si>
    <t>2 02 25097 05 0000 150</t>
  </si>
  <si>
    <t>2 02 25497 05 0000 150</t>
  </si>
  <si>
    <t>2 02 29999 05 0000 150</t>
  </si>
  <si>
    <t>2 02 30000 00 0000 150</t>
  </si>
  <si>
    <t>2 02 30024 05 0000 150</t>
  </si>
  <si>
    <t>2 02 40000 00 0000 150</t>
  </si>
  <si>
    <t>2 02 40014 05 0000 150</t>
  </si>
  <si>
    <t xml:space="preserve">Объем доходов районного бюджета на 2019 год и плановый период 2020 и 2021 годов,                                                                                                                      формируемый за счет налоговых и неналоговых доходов, а также безвозмездных поступлений </t>
  </si>
  <si>
    <t>".</t>
  </si>
  <si>
    <t>к решению Предстаивтельного обрания</t>
  </si>
  <si>
    <t xml:space="preserve">"О районном бюджете на 2019 год и плановый период 2020 и 2021 годов" </t>
  </si>
  <si>
    <t>Прочие межбюджетные трансферты, передаваемые бюджетам муниципальных районов</t>
  </si>
  <si>
    <t>2 02 49999 05 0000 150</t>
  </si>
  <si>
    <t>Приложение 1</t>
  </si>
  <si>
    <t>2 02 25555 05 0000 150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</si>
  <si>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</si>
  <si>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2 02 10000 00 0000 150</t>
  </si>
  <si>
    <t>2 02 15001 05 0000 150</t>
  </si>
  <si>
    <t>2 02 15002 05 0000 150</t>
  </si>
  <si>
    <t>2 02 20302 05 0000 150</t>
  </si>
  <si>
    <t>2 07 05030 05 0000 150</t>
  </si>
  <si>
    <t>2 07 00000 00 0000 150</t>
  </si>
  <si>
    <t>2 02 20077 05 0000 150</t>
  </si>
  <si>
    <t>2 02 25467 05 0000 150</t>
  </si>
  <si>
    <t>2 02 25519 05 0000 150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</si>
  <si>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</si>
  <si>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</si>
  <si>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районов на поддержку отрасли культуры</t>
  </si>
  <si>
    <t>2 02 20299 05 0000 150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</si>
  <si>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</si>
  <si>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2 02 39998 05 0000 150</t>
  </si>
  <si>
    <t>Единая субвенция бюджетам муниципальных районов</t>
  </si>
  <si>
    <t>2 02 35120 05 0000 150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</si>
  <si>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</si>
  <si>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2 02 35135 05 0000 150</t>
  </si>
  <si>
    <t>от 11.12.2019 № 272</t>
  </si>
  <si>
    <t>от 13.12.2018 № 150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</si>
</sst>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48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92" fontId="3" fillId="0" borderId="10" xfId="6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92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87" fontId="0" fillId="0" borderId="0" xfId="60" applyFont="1" applyAlignment="1">
      <alignment vertical="center"/>
    </xf>
    <xf numFmtId="187" fontId="1" fillId="0" borderId="0" xfId="6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9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 wrapText="1"/>
    </xf>
    <xf numFmtId="192" fontId="3" fillId="0" borderId="11" xfId="0" applyNumberFormat="1" applyFont="1" applyFill="1" applyBorder="1" applyAlignment="1">
      <alignment horizontal="center" vertical="top" wrapText="1"/>
    </xf>
    <xf numFmtId="192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/>
    </xf>
    <xf numFmtId="187" fontId="3" fillId="0" borderId="10" xfId="60" applyFont="1" applyBorder="1" applyAlignment="1">
      <alignment horizontal="center" vertical="center" wrapText="1"/>
    </xf>
    <xf numFmtId="187" fontId="45" fillId="0" borderId="0" xfId="60" applyFont="1" applyAlignment="1">
      <alignment vertical="center"/>
    </xf>
    <xf numFmtId="187" fontId="45" fillId="0" borderId="0" xfId="60" applyFont="1" applyAlignment="1">
      <alignment horizontal="center" vertical="center"/>
    </xf>
    <xf numFmtId="192" fontId="46" fillId="0" borderId="10" xfId="60" applyNumberFormat="1" applyFont="1" applyFill="1" applyBorder="1" applyAlignment="1">
      <alignment horizontal="center" vertical="center" wrapText="1"/>
    </xf>
    <xf numFmtId="192" fontId="46" fillId="0" borderId="11" xfId="0" applyNumberFormat="1" applyFont="1" applyFill="1" applyBorder="1" applyAlignment="1">
      <alignment horizontal="center" vertical="top" wrapText="1"/>
    </xf>
    <xf numFmtId="187" fontId="45" fillId="0" borderId="0" xfId="60" applyFont="1" applyFill="1" applyAlignment="1">
      <alignment horizontal="center" vertical="center"/>
    </xf>
    <xf numFmtId="187" fontId="47" fillId="0" borderId="0" xfId="60" applyFont="1" applyFill="1" applyAlignment="1">
      <alignment horizontal="center" vertical="center"/>
    </xf>
    <xf numFmtId="187" fontId="47" fillId="0" borderId="0" xfId="60" applyFont="1" applyAlignment="1">
      <alignment horizontal="center" vertical="center"/>
    </xf>
    <xf numFmtId="0" fontId="3" fillId="0" borderId="10" xfId="6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3" fillId="0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92" fontId="3" fillId="0" borderId="0" xfId="6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justify" vertical="top" wrapText="1"/>
    </xf>
    <xf numFmtId="192" fontId="3" fillId="0" borderId="11" xfId="60" applyNumberFormat="1" applyFont="1" applyFill="1" applyBorder="1" applyAlignment="1">
      <alignment horizontal="center" vertical="center" wrapText="1"/>
    </xf>
    <xf numFmtId="0" fontId="3" fillId="0" borderId="10" xfId="42" applyFont="1" applyBorder="1" applyAlignment="1" applyProtection="1">
      <alignment wrapText="1"/>
      <protection/>
    </xf>
    <xf numFmtId="0" fontId="2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87" fontId="1" fillId="0" borderId="0" xfId="60" applyFont="1" applyAlignment="1">
      <alignment horizontal="right" vertical="center"/>
    </xf>
    <xf numFmtId="187" fontId="0" fillId="0" borderId="0" xfId="60" applyFont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87" fontId="3" fillId="0" borderId="10" xfId="6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78DDC4923BCEC33932121B52BFF587FA97612C9B2281850ECC9260019hE28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9"/>
  <sheetViews>
    <sheetView tabSelected="1" view="pageBreakPreview" zoomScale="80" zoomScaleNormal="75" zoomScaleSheetLayoutView="80" zoomScalePageLayoutView="0" workbookViewId="0" topLeftCell="A1">
      <selection activeCell="A9" sqref="A9:E9"/>
    </sheetView>
  </sheetViews>
  <sheetFormatPr defaultColWidth="9.140625" defaultRowHeight="12.75"/>
  <cols>
    <col min="1" max="1" width="27.00390625" style="4" customWidth="1"/>
    <col min="2" max="2" width="82.00390625" style="1" customWidth="1"/>
    <col min="3" max="3" width="13.8515625" style="32" customWidth="1"/>
    <col min="4" max="4" width="13.8515625" style="1" customWidth="1"/>
    <col min="5" max="5" width="15.140625" style="1" customWidth="1"/>
    <col min="6" max="6" width="2.421875" style="1" customWidth="1"/>
    <col min="7" max="16384" width="9.140625" style="1" customWidth="1"/>
  </cols>
  <sheetData>
    <row r="2" spans="1:8" ht="15.75">
      <c r="A2" s="1"/>
      <c r="B2" s="14"/>
      <c r="C2" s="26"/>
      <c r="D2" s="16"/>
      <c r="E2" s="16" t="s">
        <v>46</v>
      </c>
      <c r="F2" s="47"/>
      <c r="G2" s="47"/>
      <c r="H2" s="47"/>
    </row>
    <row r="3" spans="2:8" ht="15.75">
      <c r="B3" s="46" t="s">
        <v>42</v>
      </c>
      <c r="C3" s="46"/>
      <c r="D3" s="46"/>
      <c r="E3" s="46"/>
      <c r="F3" s="15"/>
      <c r="G3" s="15"/>
      <c r="H3" s="15"/>
    </row>
    <row r="4" spans="2:8" ht="15.75">
      <c r="B4" s="46" t="s">
        <v>68</v>
      </c>
      <c r="C4" s="46"/>
      <c r="D4" s="46"/>
      <c r="E4" s="46"/>
      <c r="F4" s="15"/>
      <c r="G4" s="15"/>
      <c r="H4" s="15"/>
    </row>
    <row r="5" spans="2:5" ht="15.75">
      <c r="B5" s="14"/>
      <c r="C5" s="27"/>
      <c r="D5" s="14"/>
      <c r="E5" s="14" t="s">
        <v>0</v>
      </c>
    </row>
    <row r="6" spans="1:5" ht="35.25" customHeight="1">
      <c r="A6" s="45" t="s">
        <v>1</v>
      </c>
      <c r="B6" s="45"/>
      <c r="C6" s="45"/>
      <c r="D6" s="45"/>
      <c r="E6" s="45"/>
    </row>
    <row r="7" spans="1:5" ht="21.75" customHeight="1">
      <c r="A7" s="45" t="s">
        <v>43</v>
      </c>
      <c r="B7" s="45"/>
      <c r="C7" s="45"/>
      <c r="D7" s="45"/>
      <c r="E7" s="45"/>
    </row>
    <row r="8" spans="1:5" ht="17.25" customHeight="1">
      <c r="A8" s="45"/>
      <c r="B8" s="45"/>
      <c r="C8" s="45"/>
      <c r="E8" s="51" t="s">
        <v>69</v>
      </c>
    </row>
    <row r="9" spans="1:5" ht="60" customHeight="1">
      <c r="A9" s="43" t="s">
        <v>40</v>
      </c>
      <c r="B9" s="43"/>
      <c r="C9" s="43"/>
      <c r="D9" s="43"/>
      <c r="E9" s="43"/>
    </row>
    <row r="10" spans="1:5" ht="17.25" customHeight="1">
      <c r="A10" s="6"/>
      <c r="B10" s="5"/>
      <c r="C10" s="44" t="s">
        <v>15</v>
      </c>
      <c r="D10" s="44"/>
      <c r="E10" s="44"/>
    </row>
    <row r="11" spans="1:5" ht="36.75" customHeight="1">
      <c r="A11" s="48" t="s">
        <v>20</v>
      </c>
      <c r="B11" s="48" t="s">
        <v>2</v>
      </c>
      <c r="C11" s="50" t="s">
        <v>3</v>
      </c>
      <c r="D11" s="50"/>
      <c r="E11" s="50"/>
    </row>
    <row r="12" spans="1:5" ht="24" customHeight="1">
      <c r="A12" s="49"/>
      <c r="B12" s="49"/>
      <c r="C12" s="25" t="s">
        <v>24</v>
      </c>
      <c r="D12" s="11" t="s">
        <v>25</v>
      </c>
      <c r="E12" s="11" t="s">
        <v>28</v>
      </c>
    </row>
    <row r="13" spans="1:5" ht="18.75">
      <c r="A13" s="9">
        <v>1</v>
      </c>
      <c r="B13" s="9">
        <v>2</v>
      </c>
      <c r="C13" s="33">
        <v>3</v>
      </c>
      <c r="D13" s="17">
        <v>4</v>
      </c>
      <c r="E13" s="17">
        <v>5</v>
      </c>
    </row>
    <row r="14" spans="1:5" s="2" customFormat="1" ht="37.5">
      <c r="A14" s="9" t="s">
        <v>4</v>
      </c>
      <c r="B14" s="20" t="s">
        <v>5</v>
      </c>
      <c r="C14" s="10">
        <f>329018+7831.9</f>
        <v>336849.9</v>
      </c>
      <c r="D14" s="12">
        <v>342894</v>
      </c>
      <c r="E14" s="12">
        <v>331062</v>
      </c>
    </row>
    <row r="15" spans="1:5" s="2" customFormat="1" ht="37.5">
      <c r="A15" s="9" t="s">
        <v>6</v>
      </c>
      <c r="B15" s="20" t="s">
        <v>7</v>
      </c>
      <c r="C15" s="10">
        <f>C16</f>
        <v>575355.7994</v>
      </c>
      <c r="D15" s="10">
        <f>D16</f>
        <v>444136.3</v>
      </c>
      <c r="E15" s="10">
        <f>E16</f>
        <v>421661.69999999995</v>
      </c>
    </row>
    <row r="16" spans="1:5" s="2" customFormat="1" ht="37.5">
      <c r="A16" s="9" t="s">
        <v>8</v>
      </c>
      <c r="B16" s="20" t="s">
        <v>9</v>
      </c>
      <c r="C16" s="10">
        <f>C17+C20+C32+C37+C40</f>
        <v>575355.7994</v>
      </c>
      <c r="D16" s="10">
        <f>D17+D20+D32+D37+D40</f>
        <v>444136.3</v>
      </c>
      <c r="E16" s="10">
        <f>E17+E20+E32+E37+E40</f>
        <v>421661.69999999995</v>
      </c>
    </row>
    <row r="17" spans="1:5" s="2" customFormat="1" ht="37.5">
      <c r="A17" s="9" t="s">
        <v>49</v>
      </c>
      <c r="B17" s="35" t="s">
        <v>17</v>
      </c>
      <c r="C17" s="10">
        <f>C19+C18</f>
        <v>25811.3</v>
      </c>
      <c r="D17" s="10">
        <f>D19+D18</f>
        <v>0</v>
      </c>
      <c r="E17" s="10">
        <f>E19+E18</f>
        <v>0</v>
      </c>
    </row>
    <row r="18" spans="1:5" s="2" customFormat="1" ht="37.5" hidden="1">
      <c r="A18" s="9" t="s">
        <v>50</v>
      </c>
      <c r="B18" s="34" t="s">
        <v>21</v>
      </c>
      <c r="C18" s="28"/>
      <c r="D18" s="12"/>
      <c r="E18" s="12"/>
    </row>
    <row r="19" spans="1:5" s="2" customFormat="1" ht="37.5">
      <c r="A19" s="9" t="s">
        <v>51</v>
      </c>
      <c r="B19" s="20" t="s">
        <v>12</v>
      </c>
      <c r="C19" s="10">
        <f>13740.6+8868+3202.7</f>
        <v>25811.3</v>
      </c>
      <c r="D19" s="12">
        <v>0</v>
      </c>
      <c r="E19" s="12">
        <v>0</v>
      </c>
    </row>
    <row r="20" spans="1:5" s="2" customFormat="1" ht="37.5">
      <c r="A20" s="9" t="s">
        <v>31</v>
      </c>
      <c r="B20" s="20" t="s">
        <v>13</v>
      </c>
      <c r="C20" s="10">
        <f>C21+C22+C23+C25+C26+C27+C28+C29+C30+C31</f>
        <v>226747.0294</v>
      </c>
      <c r="D20" s="10">
        <f>D21+D22+D23+D25+D26+D27+D28+D29+D30+D31</f>
        <v>151963.50000000003</v>
      </c>
      <c r="E20" s="10">
        <f>E21+E22+E23+E25+E26+E27+E28+E29+E30+E31</f>
        <v>129048.79999999999</v>
      </c>
    </row>
    <row r="21" spans="1:5" s="2" customFormat="1" ht="40.5" customHeight="1">
      <c r="A21" s="9" t="s">
        <v>55</v>
      </c>
      <c r="B21" s="20" t="s">
        <v>22</v>
      </c>
      <c r="C21" s="10">
        <f>73354.6-3202.7</f>
        <v>70151.90000000001</v>
      </c>
      <c r="D21" s="10">
        <v>0</v>
      </c>
      <c r="E21" s="10">
        <v>0</v>
      </c>
    </row>
    <row r="22" spans="1:5" s="2" customFormat="1" ht="145.5" customHeight="1">
      <c r="A22" s="9" t="s">
        <v>61</v>
      </c>
      <c r="B22" s="40" t="s">
        <v>62</v>
      </c>
      <c r="C22" s="10">
        <f>13213.836-176.9</f>
        <v>13036.936</v>
      </c>
      <c r="D22" s="10">
        <v>176.9</v>
      </c>
      <c r="E22" s="10">
        <v>0</v>
      </c>
    </row>
    <row r="23" spans="1:5" s="2" customFormat="1" ht="98.25" customHeight="1">
      <c r="A23" s="9" t="s">
        <v>52</v>
      </c>
      <c r="B23" s="36" t="s">
        <v>58</v>
      </c>
      <c r="C23" s="10">
        <v>550.5765</v>
      </c>
      <c r="D23" s="10">
        <v>0</v>
      </c>
      <c r="E23" s="10">
        <v>0</v>
      </c>
    </row>
    <row r="24" spans="1:5" s="2" customFormat="1" ht="48" customHeight="1" hidden="1">
      <c r="A24" s="9" t="s">
        <v>32</v>
      </c>
      <c r="B24" s="34" t="s">
        <v>22</v>
      </c>
      <c r="C24" s="28">
        <v>0</v>
      </c>
      <c r="D24" s="12">
        <v>0</v>
      </c>
      <c r="E24" s="12">
        <v>0</v>
      </c>
    </row>
    <row r="25" spans="1:5" s="2" customFormat="1" ht="60" customHeight="1">
      <c r="A25" s="9" t="s">
        <v>33</v>
      </c>
      <c r="B25" s="34" t="s">
        <v>23</v>
      </c>
      <c r="C25" s="10">
        <v>2500</v>
      </c>
      <c r="D25" s="12">
        <v>0</v>
      </c>
      <c r="E25" s="12">
        <v>0</v>
      </c>
    </row>
    <row r="26" spans="1:5" s="2" customFormat="1" ht="47.25" customHeight="1">
      <c r="A26" s="9" t="s">
        <v>34</v>
      </c>
      <c r="B26" s="37" t="s">
        <v>29</v>
      </c>
      <c r="C26" s="10">
        <f>396.9-79.4-260.5</f>
        <v>57</v>
      </c>
      <c r="D26" s="12">
        <v>54.7</v>
      </c>
      <c r="E26" s="12">
        <v>54.7</v>
      </c>
    </row>
    <row r="27" spans="1:5" s="2" customFormat="1" ht="64.5" customHeight="1">
      <c r="A27" s="9" t="s">
        <v>56</v>
      </c>
      <c r="B27" s="34" t="s">
        <v>59</v>
      </c>
      <c r="C27" s="10">
        <v>594</v>
      </c>
      <c r="D27" s="12">
        <v>0</v>
      </c>
      <c r="E27" s="12">
        <v>0</v>
      </c>
    </row>
    <row r="28" spans="1:5" s="2" customFormat="1" ht="38.25" customHeight="1">
      <c r="A28" s="9" t="s">
        <v>57</v>
      </c>
      <c r="B28" s="34" t="s">
        <v>60</v>
      </c>
      <c r="C28" s="10">
        <v>34.3</v>
      </c>
      <c r="D28" s="12">
        <v>0</v>
      </c>
      <c r="E28" s="12">
        <v>0</v>
      </c>
    </row>
    <row r="29" spans="1:5" s="2" customFormat="1" ht="85.5" customHeight="1">
      <c r="A29" s="9" t="s">
        <v>47</v>
      </c>
      <c r="B29" s="34" t="s">
        <v>48</v>
      </c>
      <c r="C29" s="10">
        <v>4070.8</v>
      </c>
      <c r="D29" s="12">
        <v>0</v>
      </c>
      <c r="E29" s="12">
        <v>0</v>
      </c>
    </row>
    <row r="30" spans="1:5" s="2" customFormat="1" ht="43.5" customHeight="1">
      <c r="A30" s="9" t="s">
        <v>32</v>
      </c>
      <c r="B30" s="34" t="s">
        <v>22</v>
      </c>
      <c r="C30" s="10">
        <v>2328</v>
      </c>
      <c r="D30" s="12">
        <v>0</v>
      </c>
      <c r="E30" s="12">
        <v>0</v>
      </c>
    </row>
    <row r="31" spans="1:5" s="2" customFormat="1" ht="34.5" customHeight="1">
      <c r="A31" s="9" t="s">
        <v>35</v>
      </c>
      <c r="B31" s="24" t="s">
        <v>18</v>
      </c>
      <c r="C31" s="18">
        <f>123529.4169+2196.6+7697.5</f>
        <v>133423.5169</v>
      </c>
      <c r="D31" s="12">
        <f>112561.3-9329.4+48500</f>
        <v>151731.90000000002</v>
      </c>
      <c r="E31" s="12">
        <f>131575.3+1809.1-4390.3</f>
        <v>128994.09999999999</v>
      </c>
    </row>
    <row r="32" spans="1:5" s="2" customFormat="1" ht="37.5">
      <c r="A32" s="9" t="s">
        <v>36</v>
      </c>
      <c r="B32" s="24" t="s">
        <v>19</v>
      </c>
      <c r="C32" s="10">
        <f>C33+C34+C36+C35</f>
        <v>307562.77</v>
      </c>
      <c r="D32" s="10">
        <f>D33+D34+D36</f>
        <v>278628.5</v>
      </c>
      <c r="E32" s="10">
        <f>E33+E34+E36</f>
        <v>279068.6</v>
      </c>
    </row>
    <row r="33" spans="1:5" s="2" customFormat="1" ht="46.5" customHeight="1">
      <c r="A33" s="9" t="s">
        <v>37</v>
      </c>
      <c r="B33" s="38" t="s">
        <v>16</v>
      </c>
      <c r="C33" s="10">
        <f>285268.27+16208+1148.9-280.8+3109.1</f>
        <v>305453.47000000003</v>
      </c>
      <c r="D33" s="12">
        <f>278553.5+68.7-1776.9</f>
        <v>276845.3</v>
      </c>
      <c r="E33" s="12">
        <f>278993.3+68.7-1776.9</f>
        <v>277285.1</v>
      </c>
    </row>
    <row r="34" spans="1:5" s="2" customFormat="1" ht="82.5" customHeight="1">
      <c r="A34" s="9" t="s">
        <v>65</v>
      </c>
      <c r="B34" s="37" t="s">
        <v>30</v>
      </c>
      <c r="C34" s="10">
        <v>6</v>
      </c>
      <c r="D34" s="12">
        <v>6.3</v>
      </c>
      <c r="E34" s="12">
        <v>6.6</v>
      </c>
    </row>
    <row r="35" spans="1:5" s="2" customFormat="1" ht="82.5" customHeight="1">
      <c r="A35" s="9" t="s">
        <v>67</v>
      </c>
      <c r="B35" s="42" t="s">
        <v>66</v>
      </c>
      <c r="C35" s="10">
        <v>1273.5</v>
      </c>
      <c r="D35" s="12">
        <v>0</v>
      </c>
      <c r="E35" s="12">
        <v>0</v>
      </c>
    </row>
    <row r="36" spans="1:5" s="2" customFormat="1" ht="35.25" customHeight="1">
      <c r="A36" s="9" t="s">
        <v>63</v>
      </c>
      <c r="B36" s="34" t="s">
        <v>64</v>
      </c>
      <c r="C36" s="10">
        <v>829.8</v>
      </c>
      <c r="D36" s="12">
        <v>1776.9</v>
      </c>
      <c r="E36" s="12">
        <v>1776.9</v>
      </c>
    </row>
    <row r="37" spans="1:6" s="2" customFormat="1" ht="37.5">
      <c r="A37" s="9" t="s">
        <v>38</v>
      </c>
      <c r="B37" s="20" t="s">
        <v>14</v>
      </c>
      <c r="C37" s="10">
        <f>C38+C39</f>
        <v>15151.300000000001</v>
      </c>
      <c r="D37" s="10">
        <f>D38+D39</f>
        <v>13544.3</v>
      </c>
      <c r="E37" s="10">
        <f>E38+E39</f>
        <v>13544.3</v>
      </c>
      <c r="F37" s="39"/>
    </row>
    <row r="38" spans="1:5" s="2" customFormat="1" ht="75">
      <c r="A38" s="9" t="s">
        <v>39</v>
      </c>
      <c r="B38" s="20" t="s">
        <v>10</v>
      </c>
      <c r="C38" s="10">
        <v>14322.1</v>
      </c>
      <c r="D38" s="12">
        <v>13544.3</v>
      </c>
      <c r="E38" s="12">
        <v>13544.3</v>
      </c>
    </row>
    <row r="39" spans="1:5" s="2" customFormat="1" ht="37.5">
      <c r="A39" s="9" t="s">
        <v>45</v>
      </c>
      <c r="B39" s="21" t="s">
        <v>44</v>
      </c>
      <c r="C39" s="22">
        <f>139.2+300+340+50</f>
        <v>829.2</v>
      </c>
      <c r="D39" s="23">
        <v>0</v>
      </c>
      <c r="E39" s="23">
        <v>0</v>
      </c>
    </row>
    <row r="40" spans="1:5" s="2" customFormat="1" ht="37.5">
      <c r="A40" s="19" t="s">
        <v>54</v>
      </c>
      <c r="B40" s="20" t="s">
        <v>26</v>
      </c>
      <c r="C40" s="23">
        <f>C41</f>
        <v>83.4</v>
      </c>
      <c r="D40" s="23">
        <f>D41</f>
        <v>0</v>
      </c>
      <c r="E40" s="23">
        <f>E41</f>
        <v>0</v>
      </c>
    </row>
    <row r="41" spans="1:5" s="2" customFormat="1" ht="37.5">
      <c r="A41" s="19" t="s">
        <v>53</v>
      </c>
      <c r="B41" s="20" t="s">
        <v>27</v>
      </c>
      <c r="C41" s="23">
        <f>51.9+31.5</f>
        <v>83.4</v>
      </c>
      <c r="D41" s="23">
        <v>0</v>
      </c>
      <c r="E41" s="23">
        <v>0</v>
      </c>
    </row>
    <row r="42" spans="1:5" s="2" customFormat="1" ht="18.75" hidden="1">
      <c r="A42" s="9"/>
      <c r="B42" s="21"/>
      <c r="C42" s="29"/>
      <c r="D42" s="23"/>
      <c r="E42" s="23"/>
    </row>
    <row r="43" spans="1:6" s="2" customFormat="1" ht="18.75">
      <c r="A43" s="13" t="s">
        <v>11</v>
      </c>
      <c r="B43" s="13"/>
      <c r="C43" s="41">
        <f>C14+C15</f>
        <v>912205.6994</v>
      </c>
      <c r="D43" s="10">
        <f>D14+D15</f>
        <v>787030.3</v>
      </c>
      <c r="E43" s="10">
        <f>E14+E15</f>
        <v>752723.7</v>
      </c>
      <c r="F43" s="2" t="s">
        <v>41</v>
      </c>
    </row>
    <row r="44" spans="1:3" s="2" customFormat="1" ht="15.75">
      <c r="A44" s="7"/>
      <c r="B44" s="8"/>
      <c r="C44" s="30"/>
    </row>
    <row r="45" spans="1:3" s="2" customFormat="1" ht="12.75">
      <c r="A45" s="3"/>
      <c r="C45" s="31"/>
    </row>
    <row r="46" spans="1:3" s="2" customFormat="1" ht="12.75">
      <c r="A46" s="3"/>
      <c r="C46" s="31"/>
    </row>
    <row r="47" spans="1:3" s="2" customFormat="1" ht="12.75">
      <c r="A47" s="3"/>
      <c r="C47" s="31"/>
    </row>
    <row r="48" spans="1:3" s="2" customFormat="1" ht="12.75">
      <c r="A48" s="3"/>
      <c r="C48" s="31"/>
    </row>
    <row r="49" spans="1:3" s="2" customFormat="1" ht="12.75">
      <c r="A49" s="3"/>
      <c r="C49" s="31"/>
    </row>
  </sheetData>
  <sheetProtection/>
  <mergeCells count="11">
    <mergeCell ref="A11:A12"/>
    <mergeCell ref="B11:B12"/>
    <mergeCell ref="C11:E11"/>
    <mergeCell ref="A6:E6"/>
    <mergeCell ref="A7:E7"/>
    <mergeCell ref="A9:E9"/>
    <mergeCell ref="C10:E10"/>
    <mergeCell ref="A8:C8"/>
    <mergeCell ref="B3:E3"/>
    <mergeCell ref="B4:E4"/>
    <mergeCell ref="F2:H2"/>
  </mergeCells>
  <hyperlinks>
    <hyperlink ref="B35" r:id="rId1" display="consultantplus://offline/ref=B78DDC4923BCEC33932121B52BFF587FA97612C9B2281850ECC9260019hE28F"/>
  </hyperlinks>
  <printOptions/>
  <pageMargins left="0.6299212598425197" right="0.31496062992125984" top="0.2362204724409449" bottom="0.1968503937007874" header="0.2362204724409449" footer="0.5118110236220472"/>
  <pageSetup fitToHeight="1" fitToWidth="1" horizontalDpi="600" verticalDpi="600" orientation="portrait" paperSize="9" scale="4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2019-12-09T08:32:02Z</cp:lastPrinted>
  <dcterms:created xsi:type="dcterms:W3CDTF">1996-10-08T23:32:33Z</dcterms:created>
  <dcterms:modified xsi:type="dcterms:W3CDTF">2019-12-12T13:25:13Z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