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<sst xmlns="http://schemas.openxmlformats.org/spreadsheetml/2006/main" count="183" uniqueCount="90">
  <si>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</si>
  <si>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</si>
  <si>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</si>
  <si>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</si>
  <si>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</si>
  <si>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</si>
  <si>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</si>
  <si>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</si>
  <si>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</si>
  <si>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</si>
  <si>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</si>
  <si>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</si>
  <si>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</si>
  <si>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</si>
  <si>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</si>
  <si>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</si>
  <si>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</si>
  <si>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</si>
  <si>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</si>
  <si>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</si>
  <si>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</si>
  <si>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</si>
  <si>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</si>
  <si>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</si>
  <si>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</si>
  <si>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</si>
  <si>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</si>
  <si>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</si>
  <si>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</si>
  <si>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</si>
  <si>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</si>
  <si>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</si>
  <si>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</si>
  <si>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</si>
  <si>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</si>
  <si>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</si>
  <si>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</si>
  <si>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</si>
  <si>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</si>
  <si>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</si>
  <si>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</si>
  <si>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</si>
  <si>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</si>
  <si>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</si>
  <si>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</si>
  <si>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</si>
  <si>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</si>
  <si>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</si>
  <si>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</si>
  <si>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</si>
  <si>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</si>
  <si>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</si>
  <si>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</si>
  <si>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</si>
  <si>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</si>
  <si>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</si>
  <si>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Сумма</t>
  </si>
  <si>
    <t>из них:                                                                                   Межбюджетные трансферты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</si>
  <si>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</si>
  <si>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</si>
  <si>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Иные межбюджетные трансферты на решение вопросов местного значения</t>
  </si>
  <si>
    <t>2</t>
  </si>
  <si>
    <t>3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</si>
  <si>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</si>
  <si>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</si>
  <si>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</si>
  <si>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</si>
  <si>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</si>
  <si>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</si>
  <si>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Дотации на поддержку мер по обеспечению сбалансированности бюджетов поселений, входящих в состав  района</t>
  </si>
  <si>
    <t>Дотации на поддержку мер по обеспечению сбалансированности бюджетов поселений, входящих в состав района</t>
  </si>
  <si>
    <t>Судебная система</t>
  </si>
  <si>
    <t>2019 год</t>
  </si>
  <si>
    <t>2020 год</t>
  </si>
  <si>
    <t>ИТОГО  РАСХОДОВ:</t>
  </si>
  <si>
    <t>Условно- утверждаемые расходы</t>
  </si>
  <si>
    <t>Подраз-дел</t>
  </si>
  <si>
    <t xml:space="preserve"> и плановый период 2020 и 2021 годов"</t>
  </si>
  <si>
    <t>2021 год</t>
  </si>
  <si>
    <t>Распределение бюджетных ассигнований по разделам, подразделам классификации расходов бюджетов  на 2019 год и плановый период 2020 и 2021 годов</t>
  </si>
  <si>
    <t>Транспорт</t>
  </si>
  <si>
    <t>Благоустройство</t>
  </si>
  <si>
    <t xml:space="preserve">"О районном  бюджете на 2019 год  </t>
  </si>
  <si>
    <t>Другие вопросы в области национальной безопасности и правоохранительной деятельности</t>
  </si>
  <si>
    <t>Прочие межбюджетные трансферты общего характера</t>
  </si>
  <si>
    <t>Приложение 2</t>
  </si>
  <si>
    <t>от 30.10.2019 № 260</t>
  </si>
  <si>
    <t>от 13.12.2018 № 150</t>
  </si>
  <si>
    <t>"Приложение  6</t>
  </si>
  <si>
    <t>".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</si>
</sst>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2" borderId="0" xfId="0" applyFont="1" applyFill="1" applyAlignment="1">
      <alignment horizontal="right" wrapText="1"/>
    </xf>
    <xf numFmtId="0" fontId="8" fillId="32" borderId="0" xfId="0" applyFont="1" applyFill="1" applyAlignment="1">
      <alignment horizontal="right"/>
    </xf>
    <xf numFmtId="0" fontId="1" fillId="32" borderId="0" xfId="0" applyFont="1" applyFill="1" applyAlignment="1">
      <alignment horizontal="righ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right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horizontal="right"/>
    </xf>
    <xf numFmtId="0" fontId="6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181" fontId="6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justify" vertical="top" wrapText="1"/>
    </xf>
    <xf numFmtId="49" fontId="1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181" fontId="1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 vertical="top" wrapText="1"/>
    </xf>
    <xf numFmtId="181" fontId="9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vertical="top" wrapText="1"/>
    </xf>
    <xf numFmtId="49" fontId="9" fillId="32" borderId="10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181" fontId="9" fillId="32" borderId="10" xfId="0" applyNumberFormat="1" applyFont="1" applyFill="1" applyBorder="1" applyAlignment="1">
      <alignment horizontal="center" wrapText="1"/>
    </xf>
    <xf numFmtId="0" fontId="6" fillId="32" borderId="11" xfId="53" applyNumberFormat="1" applyFont="1" applyFill="1" applyBorder="1" applyAlignment="1" applyProtection="1">
      <alignment horizontal="left" wrapText="1"/>
      <protection hidden="1"/>
    </xf>
    <xf numFmtId="181" fontId="6" fillId="32" borderId="10" xfId="0" applyNumberFormat="1" applyFont="1" applyFill="1" applyBorder="1" applyAlignment="1">
      <alignment horizontal="center" wrapText="1"/>
    </xf>
    <xf numFmtId="0" fontId="10" fillId="32" borderId="10" xfId="0" applyFont="1" applyFill="1" applyBorder="1" applyAlignment="1">
      <alignment vertical="top" wrapText="1"/>
    </xf>
    <xf numFmtId="181" fontId="10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wrapText="1"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7" fillId="32" borderId="0" xfId="0" applyFont="1" applyFill="1" applyAlignment="1">
      <alignment horizontal="right" wrapText="1"/>
    </xf>
    <xf numFmtId="0" fontId="0" fillId="32" borderId="0" xfId="0" applyFont="1" applyFill="1" applyAlignment="1">
      <alignment horizontal="right"/>
    </xf>
    <xf numFmtId="0" fontId="0" fillId="32" borderId="0" xfId="0" applyFill="1" applyAlignment="1">
      <alignment/>
    </xf>
    <xf numFmtId="49" fontId="7" fillId="32" borderId="0" xfId="0" applyNumberFormat="1" applyFont="1" applyFill="1" applyAlignment="1">
      <alignment horizontal="right"/>
    </xf>
    <xf numFmtId="0" fontId="7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0" fontId="0" fillId="32" borderId="0" xfId="0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83"/>
  <sheetViews>
    <sheetView tabSelected="1" zoomScalePageLayoutView="0" workbookViewId="0" topLeftCell="A79">
      <selection activeCell="F88" sqref="F88"/>
    </sheetView>
  </sheetViews>
  <sheetFormatPr defaultColWidth="9.00390625" defaultRowHeight="12.75"/>
  <cols>
    <col min="1" max="1" width="42.625" style="5" customWidth="1"/>
    <col min="2" max="2" width="7.00390625" style="10" customWidth="1"/>
    <col min="3" max="3" width="7.25390625" style="10" customWidth="1"/>
    <col min="4" max="6" width="14.125" style="4" customWidth="1"/>
    <col min="7" max="16384" width="9.125" style="4" customWidth="1"/>
  </cols>
  <sheetData>
    <row r="1" spans="1:7" ht="15.75">
      <c r="A1" s="1"/>
      <c r="B1" s="2"/>
      <c r="C1" s="2"/>
      <c r="D1" s="53" t="s">
        <v>85</v>
      </c>
      <c r="E1" s="53"/>
      <c r="F1" s="53"/>
      <c r="G1" s="3"/>
    </row>
    <row r="2" spans="1:9" ht="21" customHeight="1">
      <c r="A2" s="4"/>
      <c r="B2" s="5"/>
      <c r="C2" s="5"/>
      <c r="D2" s="49" t="s">
        <v>38</v>
      </c>
      <c r="E2" s="49"/>
      <c r="F2" s="49"/>
      <c r="G2" s="5"/>
      <c r="H2" s="5"/>
      <c r="I2" s="5"/>
    </row>
    <row r="3" spans="5:13" s="6" customFormat="1" ht="15.75" customHeight="1">
      <c r="E3" s="49" t="s">
        <v>86</v>
      </c>
      <c r="F3" s="49"/>
      <c r="G3" s="5"/>
      <c r="H3" s="5"/>
      <c r="I3" s="5"/>
      <c r="J3" s="5"/>
      <c r="K3" s="5"/>
      <c r="L3" s="5"/>
      <c r="M3" s="5"/>
    </row>
    <row r="4" spans="1:6" s="6" customFormat="1" ht="12.75">
      <c r="A4" s="7"/>
      <c r="B4" s="9"/>
      <c r="C4" s="9"/>
      <c r="D4" s="8"/>
      <c r="E4" s="8"/>
      <c r="F4" s="8"/>
    </row>
    <row r="5" spans="1:6" s="6" customFormat="1" ht="12.75">
      <c r="A5" s="49" t="s">
        <v>88</v>
      </c>
      <c r="B5" s="50"/>
      <c r="C5" s="50"/>
      <c r="D5" s="50"/>
      <c r="E5" s="51"/>
      <c r="F5" s="51"/>
    </row>
    <row r="6" spans="1:6" s="6" customFormat="1" ht="12.75">
      <c r="A6" s="49" t="s">
        <v>38</v>
      </c>
      <c r="B6" s="52"/>
      <c r="C6" s="52"/>
      <c r="D6" s="53"/>
      <c r="E6" s="51"/>
      <c r="F6" s="51"/>
    </row>
    <row r="7" spans="1:6" s="6" customFormat="1" ht="12.75">
      <c r="A7" s="49" t="s">
        <v>82</v>
      </c>
      <c r="B7" s="52"/>
      <c r="C7" s="52"/>
      <c r="D7" s="53"/>
      <c r="E7" s="51"/>
      <c r="F7" s="51"/>
    </row>
    <row r="8" spans="1:6" s="6" customFormat="1" ht="12.75">
      <c r="A8" s="49" t="s">
        <v>77</v>
      </c>
      <c r="B8" s="52"/>
      <c r="C8" s="52"/>
      <c r="D8" s="53"/>
      <c r="E8" s="51"/>
      <c r="F8" s="51"/>
    </row>
    <row r="9" spans="1:6" s="6" customFormat="1" ht="12.75">
      <c r="A9" s="49" t="s">
        <v>87</v>
      </c>
      <c r="B9" s="51"/>
      <c r="C9" s="51"/>
      <c r="D9" s="51"/>
      <c r="E9" s="51"/>
      <c r="F9" s="51"/>
    </row>
    <row r="10" spans="1:6" ht="15.75">
      <c r="A10" s="54" t="s">
        <v>79</v>
      </c>
      <c r="B10" s="55"/>
      <c r="C10" s="55"/>
      <c r="D10" s="55"/>
      <c r="E10" s="56"/>
      <c r="F10" s="56"/>
    </row>
    <row r="11" spans="1:6" ht="28.5" customHeight="1">
      <c r="A11" s="55"/>
      <c r="B11" s="55"/>
      <c r="C11" s="55"/>
      <c r="D11" s="55"/>
      <c r="E11" s="56"/>
      <c r="F11" s="56"/>
    </row>
    <row r="12" spans="1:6" s="12" customFormat="1" ht="15.75">
      <c r="A12" s="5"/>
      <c r="B12" s="10"/>
      <c r="C12" s="10"/>
      <c r="D12" s="3"/>
      <c r="E12" s="3"/>
      <c r="F12" s="11" t="s">
        <v>55</v>
      </c>
    </row>
    <row r="13" spans="1:6" s="12" customFormat="1" ht="15.75">
      <c r="A13" s="40" t="s">
        <v>26</v>
      </c>
      <c r="B13" s="42" t="s">
        <v>39</v>
      </c>
      <c r="C13" s="44" t="s">
        <v>76</v>
      </c>
      <c r="D13" s="46" t="s">
        <v>56</v>
      </c>
      <c r="E13" s="47"/>
      <c r="F13" s="48"/>
    </row>
    <row r="14" spans="1:6" ht="15.75">
      <c r="A14" s="41"/>
      <c r="B14" s="43"/>
      <c r="C14" s="45"/>
      <c r="D14" s="13" t="s">
        <v>72</v>
      </c>
      <c r="E14" s="13" t="s">
        <v>73</v>
      </c>
      <c r="F14" s="13" t="s">
        <v>78</v>
      </c>
    </row>
    <row r="15" spans="1:6" ht="15.75">
      <c r="A15" s="13">
        <v>1</v>
      </c>
      <c r="B15" s="14" t="s">
        <v>61</v>
      </c>
      <c r="C15" s="14" t="s">
        <v>62</v>
      </c>
      <c r="D15" s="13">
        <v>4</v>
      </c>
      <c r="E15" s="13">
        <v>5</v>
      </c>
      <c r="F15" s="13">
        <v>6</v>
      </c>
    </row>
    <row r="16" spans="1:6" ht="15.75">
      <c r="A16" s="15" t="s">
        <v>40</v>
      </c>
      <c r="B16" s="16" t="s">
        <v>41</v>
      </c>
      <c r="C16" s="16" t="s">
        <v>16</v>
      </c>
      <c r="D16" s="17">
        <f>D18+D19+D21+D22+D23+D17+D20</f>
        <v>61865.1</v>
      </c>
      <c r="E16" s="17">
        <f>E18+E19+E21+E22+E23+E17+E20</f>
        <v>57179.90000000001</v>
      </c>
      <c r="F16" s="17">
        <f>F18+F19+F21+F22+F23+F17+F20</f>
        <v>57492.700000000004</v>
      </c>
    </row>
    <row r="17" spans="1:6" ht="63" customHeight="1">
      <c r="A17" s="18" t="s">
        <v>20</v>
      </c>
      <c r="B17" s="19" t="s">
        <v>41</v>
      </c>
      <c r="C17" s="19" t="s">
        <v>52</v>
      </c>
      <c r="D17" s="20">
        <f>1589.9+500</f>
        <v>2089.9</v>
      </c>
      <c r="E17" s="20">
        <v>1529.3</v>
      </c>
      <c r="F17" s="20">
        <v>1529.3</v>
      </c>
    </row>
    <row r="18" spans="1:6" ht="78" customHeight="1">
      <c r="A18" s="21" t="s">
        <v>35</v>
      </c>
      <c r="B18" s="19" t="s">
        <v>41</v>
      </c>
      <c r="C18" s="19" t="s">
        <v>42</v>
      </c>
      <c r="D18" s="20">
        <f>2093.3+26.9</f>
        <v>2120.2000000000003</v>
      </c>
      <c r="E18" s="20">
        <v>1370.7</v>
      </c>
      <c r="F18" s="20">
        <v>1370.7</v>
      </c>
    </row>
    <row r="19" spans="1:6" ht="94.5">
      <c r="A19" s="21" t="s">
        <v>27</v>
      </c>
      <c r="B19" s="22" t="s">
        <v>41</v>
      </c>
      <c r="C19" s="22" t="s">
        <v>5</v>
      </c>
      <c r="D19" s="20">
        <f>26395.2+338+137.8</f>
        <v>26871</v>
      </c>
      <c r="E19" s="20">
        <v>25515.6</v>
      </c>
      <c r="F19" s="20">
        <v>25516.5</v>
      </c>
    </row>
    <row r="20" spans="1:6" ht="20.25" customHeight="1">
      <c r="A20" s="23" t="s">
        <v>71</v>
      </c>
      <c r="B20" s="22" t="s">
        <v>41</v>
      </c>
      <c r="C20" s="22" t="s">
        <v>12</v>
      </c>
      <c r="D20" s="20">
        <v>6</v>
      </c>
      <c r="E20" s="20">
        <v>6.3</v>
      </c>
      <c r="F20" s="20">
        <v>6.6</v>
      </c>
    </row>
    <row r="21" spans="1:6" ht="67.5" customHeight="1">
      <c r="A21" s="24" t="s">
        <v>36</v>
      </c>
      <c r="B21" s="22" t="s">
        <v>41</v>
      </c>
      <c r="C21" s="22" t="s">
        <v>43</v>
      </c>
      <c r="D21" s="20">
        <f>6029.1+130+14.9</f>
        <v>6174</v>
      </c>
      <c r="E21" s="20">
        <v>5666.1</v>
      </c>
      <c r="F21" s="20">
        <v>5667.6</v>
      </c>
    </row>
    <row r="22" spans="1:6" ht="17.25" customHeight="1">
      <c r="A22" s="24" t="s">
        <v>44</v>
      </c>
      <c r="B22" s="22" t="s">
        <v>41</v>
      </c>
      <c r="C22" s="22" t="s">
        <v>45</v>
      </c>
      <c r="D22" s="20">
        <f>875-190.3</f>
        <v>684.7</v>
      </c>
      <c r="E22" s="20">
        <v>3000</v>
      </c>
      <c r="F22" s="20">
        <v>3000</v>
      </c>
    </row>
    <row r="23" spans="1:6" ht="15.75">
      <c r="A23" s="25" t="s">
        <v>18</v>
      </c>
      <c r="B23" s="22" t="s">
        <v>41</v>
      </c>
      <c r="C23" s="22" t="s">
        <v>19</v>
      </c>
      <c r="D23" s="20">
        <f>23619.3+100+200</f>
        <v>23919.3</v>
      </c>
      <c r="E23" s="20">
        <v>20091.9</v>
      </c>
      <c r="F23" s="20">
        <v>20402</v>
      </c>
    </row>
    <row r="24" spans="1:6" s="12" customFormat="1" ht="31.5">
      <c r="A24" s="15" t="s">
        <v>46</v>
      </c>
      <c r="B24" s="26" t="s">
        <v>42</v>
      </c>
      <c r="C24" s="26" t="s">
        <v>16</v>
      </c>
      <c r="D24" s="17">
        <f>D25+D26</f>
        <v>3021</v>
      </c>
      <c r="E24" s="17">
        <f>E25+E26</f>
        <v>3908.5</v>
      </c>
      <c r="F24" s="17">
        <f>F25+F26</f>
        <v>4011.5</v>
      </c>
    </row>
    <row r="25" spans="1:6" ht="63">
      <c r="A25" s="21" t="s">
        <v>7</v>
      </c>
      <c r="B25" s="22" t="s">
        <v>42</v>
      </c>
      <c r="C25" s="22" t="s">
        <v>2</v>
      </c>
      <c r="D25" s="27">
        <v>2212.5</v>
      </c>
      <c r="E25" s="27">
        <v>2209.5</v>
      </c>
      <c r="F25" s="27">
        <v>2224.5</v>
      </c>
    </row>
    <row r="26" spans="1:6" ht="47.25">
      <c r="A26" s="21" t="s">
        <v>83</v>
      </c>
      <c r="B26" s="22" t="s">
        <v>42</v>
      </c>
      <c r="C26" s="22" t="s">
        <v>47</v>
      </c>
      <c r="D26" s="27">
        <v>808.5</v>
      </c>
      <c r="E26" s="27">
        <v>1699</v>
      </c>
      <c r="F26" s="27">
        <v>1787</v>
      </c>
    </row>
    <row r="27" spans="1:6" ht="15.75">
      <c r="A27" s="28" t="s">
        <v>8</v>
      </c>
      <c r="B27" s="26" t="s">
        <v>5</v>
      </c>
      <c r="C27" s="26" t="s">
        <v>16</v>
      </c>
      <c r="D27" s="17">
        <f>D30+D33+D28+D29</f>
        <v>81382.2</v>
      </c>
      <c r="E27" s="17">
        <f>E30+E33+E28</f>
        <v>111475.9</v>
      </c>
      <c r="F27" s="17">
        <f>F30+F33+F28</f>
        <v>135791.6</v>
      </c>
    </row>
    <row r="28" spans="1:6" ht="15.75">
      <c r="A28" s="25" t="s">
        <v>21</v>
      </c>
      <c r="B28" s="22" t="s">
        <v>5</v>
      </c>
      <c r="C28" s="22" t="s">
        <v>12</v>
      </c>
      <c r="D28" s="27">
        <v>780</v>
      </c>
      <c r="E28" s="27">
        <v>780</v>
      </c>
      <c r="F28" s="27">
        <v>750</v>
      </c>
    </row>
    <row r="29" spans="1:6" ht="15.75">
      <c r="A29" s="25" t="s">
        <v>80</v>
      </c>
      <c r="B29" s="22" t="s">
        <v>5</v>
      </c>
      <c r="C29" s="22" t="s">
        <v>9</v>
      </c>
      <c r="D29" s="27">
        <v>1030</v>
      </c>
      <c r="E29" s="27"/>
      <c r="F29" s="27"/>
    </row>
    <row r="30" spans="1:6" ht="15.75">
      <c r="A30" s="24" t="s">
        <v>10</v>
      </c>
      <c r="B30" s="22" t="s">
        <v>5</v>
      </c>
      <c r="C30" s="22" t="s">
        <v>2</v>
      </c>
      <c r="D30" s="27">
        <v>56634.9</v>
      </c>
      <c r="E30" s="27">
        <v>24459.5</v>
      </c>
      <c r="F30" s="27">
        <v>25662.5</v>
      </c>
    </row>
    <row r="31" spans="1:6" ht="31.5">
      <c r="A31" s="29" t="s">
        <v>57</v>
      </c>
      <c r="B31" s="22"/>
      <c r="C31" s="22"/>
      <c r="D31" s="27"/>
      <c r="E31" s="27"/>
      <c r="F31" s="27"/>
    </row>
    <row r="32" spans="1:6" ht="31.5">
      <c r="A32" s="29" t="s">
        <v>60</v>
      </c>
      <c r="B32" s="22"/>
      <c r="C32" s="22"/>
      <c r="D32" s="30">
        <f>460+20000</f>
        <v>20460</v>
      </c>
      <c r="E32" s="30">
        <v>460</v>
      </c>
      <c r="F32" s="30">
        <v>460</v>
      </c>
    </row>
    <row r="33" spans="1:6" ht="31.5">
      <c r="A33" s="24" t="s">
        <v>28</v>
      </c>
      <c r="B33" s="22" t="s">
        <v>5</v>
      </c>
      <c r="C33" s="22">
        <v>12</v>
      </c>
      <c r="D33" s="27">
        <v>22937.3</v>
      </c>
      <c r="E33" s="27">
        <v>86236.4</v>
      </c>
      <c r="F33" s="27">
        <v>109379.1</v>
      </c>
    </row>
    <row r="34" spans="1:6" ht="15.75">
      <c r="A34" s="31" t="s">
        <v>11</v>
      </c>
      <c r="B34" s="26" t="s">
        <v>12</v>
      </c>
      <c r="C34" s="26" t="s">
        <v>16</v>
      </c>
      <c r="D34" s="17">
        <f>D35+D40+D36+D39</f>
        <v>44237.5</v>
      </c>
      <c r="E34" s="17">
        <f>E35+E40+E36</f>
        <v>12033.5</v>
      </c>
      <c r="F34" s="17">
        <f>F35+F40+F36</f>
        <v>12033.5</v>
      </c>
    </row>
    <row r="35" spans="1:6" ht="15.75">
      <c r="A35" s="24" t="s">
        <v>13</v>
      </c>
      <c r="B35" s="22" t="s">
        <v>12</v>
      </c>
      <c r="C35" s="22" t="s">
        <v>41</v>
      </c>
      <c r="D35" s="27">
        <v>25842.1</v>
      </c>
      <c r="E35" s="27">
        <v>7300</v>
      </c>
      <c r="F35" s="27">
        <v>7300</v>
      </c>
    </row>
    <row r="36" spans="1:6" ht="15.75">
      <c r="A36" s="24" t="s">
        <v>63</v>
      </c>
      <c r="B36" s="22" t="s">
        <v>12</v>
      </c>
      <c r="C36" s="22" t="s">
        <v>52</v>
      </c>
      <c r="D36" s="27">
        <v>10850</v>
      </c>
      <c r="E36" s="27">
        <v>2000</v>
      </c>
      <c r="F36" s="27">
        <v>2000</v>
      </c>
    </row>
    <row r="37" spans="1:6" ht="31.5">
      <c r="A37" s="29" t="s">
        <v>57</v>
      </c>
      <c r="B37" s="22"/>
      <c r="C37" s="22"/>
      <c r="D37" s="27"/>
      <c r="E37" s="27"/>
      <c r="F37" s="27"/>
    </row>
    <row r="38" spans="1:6" ht="31.5">
      <c r="A38" s="29" t="s">
        <v>60</v>
      </c>
      <c r="B38" s="22"/>
      <c r="C38" s="22"/>
      <c r="D38" s="27">
        <f>500-250+190.3</f>
        <v>440.3</v>
      </c>
      <c r="E38" s="27">
        <v>500</v>
      </c>
      <c r="F38" s="27">
        <v>500</v>
      </c>
    </row>
    <row r="39" spans="1:6" ht="15.75">
      <c r="A39" s="24" t="s">
        <v>81</v>
      </c>
      <c r="B39" s="22" t="s">
        <v>12</v>
      </c>
      <c r="C39" s="22" t="s">
        <v>42</v>
      </c>
      <c r="D39" s="27">
        <v>4477.8</v>
      </c>
      <c r="E39" s="27"/>
      <c r="F39" s="27"/>
    </row>
    <row r="40" spans="1:6" ht="31.5">
      <c r="A40" s="24" t="s">
        <v>14</v>
      </c>
      <c r="B40" s="22" t="s">
        <v>12</v>
      </c>
      <c r="C40" s="22" t="s">
        <v>12</v>
      </c>
      <c r="D40" s="27">
        <f>3055.2+12.4</f>
        <v>3067.6</v>
      </c>
      <c r="E40" s="27">
        <v>2733.5</v>
      </c>
      <c r="F40" s="27">
        <v>2733.5</v>
      </c>
    </row>
    <row r="41" spans="1:6" ht="15.75">
      <c r="A41" s="31" t="s">
        <v>15</v>
      </c>
      <c r="B41" s="26" t="s">
        <v>43</v>
      </c>
      <c r="C41" s="26" t="s">
        <v>16</v>
      </c>
      <c r="D41" s="17">
        <f>D42</f>
        <v>3350</v>
      </c>
      <c r="E41" s="17">
        <f>E42</f>
        <v>12095</v>
      </c>
      <c r="F41" s="17">
        <f>F42</f>
        <v>1795</v>
      </c>
    </row>
    <row r="42" spans="1:6" ht="31.5">
      <c r="A42" s="24" t="s">
        <v>17</v>
      </c>
      <c r="B42" s="22" t="s">
        <v>43</v>
      </c>
      <c r="C42" s="22" t="s">
        <v>42</v>
      </c>
      <c r="D42" s="27">
        <v>3350</v>
      </c>
      <c r="E42" s="27">
        <f>4995+4100+3000</f>
        <v>12095</v>
      </c>
      <c r="F42" s="27">
        <v>1795</v>
      </c>
    </row>
    <row r="43" spans="1:6" ht="31.5">
      <c r="A43" s="29" t="s">
        <v>57</v>
      </c>
      <c r="B43" s="22"/>
      <c r="C43" s="22"/>
      <c r="D43" s="27"/>
      <c r="E43" s="27"/>
      <c r="F43" s="27"/>
    </row>
    <row r="44" spans="1:6" ht="31.5">
      <c r="A44" s="29" t="s">
        <v>60</v>
      </c>
      <c r="B44" s="22"/>
      <c r="C44" s="22"/>
      <c r="D44" s="27">
        <v>0</v>
      </c>
      <c r="E44" s="27">
        <v>3000</v>
      </c>
      <c r="F44" s="27"/>
    </row>
    <row r="45" spans="1:6" ht="15.75">
      <c r="A45" s="31" t="s">
        <v>48</v>
      </c>
      <c r="B45" s="26" t="s">
        <v>49</v>
      </c>
      <c r="C45" s="26" t="s">
        <v>16</v>
      </c>
      <c r="D45" s="17">
        <f>D46+D47+D49+D50+D48</f>
        <v>494601.39999999997</v>
      </c>
      <c r="E45" s="17">
        <f>E46+E47+E49+E50+E48</f>
        <v>413697</v>
      </c>
      <c r="F45" s="17">
        <f>F46+F47+F49+F50+F48</f>
        <v>408104.00000000006</v>
      </c>
    </row>
    <row r="46" spans="1:6" ht="15.75">
      <c r="A46" s="24" t="s">
        <v>50</v>
      </c>
      <c r="B46" s="22" t="s">
        <v>49</v>
      </c>
      <c r="C46" s="22" t="s">
        <v>41</v>
      </c>
      <c r="D46" s="27">
        <v>121472.1</v>
      </c>
      <c r="E46" s="27">
        <v>116384.9</v>
      </c>
      <c r="F46" s="27">
        <v>116690.7</v>
      </c>
    </row>
    <row r="47" spans="1:6" ht="15.75">
      <c r="A47" s="24" t="s">
        <v>51</v>
      </c>
      <c r="B47" s="22" t="s">
        <v>49</v>
      </c>
      <c r="C47" s="22" t="s">
        <v>52</v>
      </c>
      <c r="D47" s="27">
        <v>305780.9</v>
      </c>
      <c r="E47" s="27">
        <f>250768.2-9329.4</f>
        <v>241438.80000000002</v>
      </c>
      <c r="F47" s="27">
        <f>239315.2-4390.3</f>
        <v>234924.90000000002</v>
      </c>
    </row>
    <row r="48" spans="1:6" ht="15.75">
      <c r="A48" s="24" t="s">
        <v>64</v>
      </c>
      <c r="B48" s="22" t="s">
        <v>49</v>
      </c>
      <c r="C48" s="22" t="s">
        <v>42</v>
      </c>
      <c r="D48" s="27">
        <v>29777.1</v>
      </c>
      <c r="E48" s="27">
        <v>26647.9</v>
      </c>
      <c r="F48" s="27">
        <v>26712.9</v>
      </c>
    </row>
    <row r="49" spans="1:6" ht="15.75">
      <c r="A49" s="24" t="s">
        <v>65</v>
      </c>
      <c r="B49" s="22" t="s">
        <v>49</v>
      </c>
      <c r="C49" s="22" t="s">
        <v>49</v>
      </c>
      <c r="D49" s="27">
        <v>2854.6</v>
      </c>
      <c r="E49" s="27">
        <v>3031.6</v>
      </c>
      <c r="F49" s="27">
        <v>3031.6</v>
      </c>
    </row>
    <row r="50" spans="1:6" ht="15.75">
      <c r="A50" s="24" t="s">
        <v>1</v>
      </c>
      <c r="B50" s="22" t="s">
        <v>49</v>
      </c>
      <c r="C50" s="22" t="s">
        <v>2</v>
      </c>
      <c r="D50" s="27">
        <v>34716.7</v>
      </c>
      <c r="E50" s="27">
        <v>26193.8</v>
      </c>
      <c r="F50" s="27">
        <v>26743.9</v>
      </c>
    </row>
    <row r="51" spans="1:6" ht="15.75">
      <c r="A51" s="31" t="s">
        <v>37</v>
      </c>
      <c r="B51" s="26" t="s">
        <v>9</v>
      </c>
      <c r="C51" s="26" t="s">
        <v>16</v>
      </c>
      <c r="D51" s="17">
        <f>D52+D55</f>
        <v>89364.90000000001</v>
      </c>
      <c r="E51" s="17">
        <f>E52+E55</f>
        <v>99903.1</v>
      </c>
      <c r="F51" s="17">
        <f>F52+F55</f>
        <v>49903.1</v>
      </c>
    </row>
    <row r="52" spans="1:6" ht="15.75">
      <c r="A52" s="24" t="s">
        <v>29</v>
      </c>
      <c r="B52" s="22" t="s">
        <v>9</v>
      </c>
      <c r="C52" s="22" t="s">
        <v>41</v>
      </c>
      <c r="D52" s="27">
        <v>81296.1</v>
      </c>
      <c r="E52" s="27">
        <v>91904.5</v>
      </c>
      <c r="F52" s="27">
        <v>41904.5</v>
      </c>
    </row>
    <row r="53" spans="1:6" s="33" customFormat="1" ht="31.5">
      <c r="A53" s="29" t="s">
        <v>57</v>
      </c>
      <c r="B53" s="32"/>
      <c r="C53" s="32"/>
      <c r="D53" s="30"/>
      <c r="E53" s="30"/>
      <c r="F53" s="30"/>
    </row>
    <row r="54" spans="1:6" s="33" customFormat="1" ht="31.5">
      <c r="A54" s="29" t="s">
        <v>60</v>
      </c>
      <c r="B54" s="32"/>
      <c r="C54" s="32"/>
      <c r="D54" s="30">
        <f>10.8+348.6+648.8</f>
        <v>1008.2</v>
      </c>
      <c r="E54" s="30">
        <v>1008.2</v>
      </c>
      <c r="F54" s="30">
        <v>1008.2</v>
      </c>
    </row>
    <row r="55" spans="1:6" ht="31.5">
      <c r="A55" s="24" t="s">
        <v>30</v>
      </c>
      <c r="B55" s="22" t="s">
        <v>9</v>
      </c>
      <c r="C55" s="22" t="s">
        <v>5</v>
      </c>
      <c r="D55" s="27">
        <v>8068.8</v>
      </c>
      <c r="E55" s="27">
        <v>7998.6</v>
      </c>
      <c r="F55" s="27">
        <v>7998.6</v>
      </c>
    </row>
    <row r="56" spans="1:6" ht="15.75">
      <c r="A56" s="31" t="s">
        <v>31</v>
      </c>
      <c r="B56" s="26" t="s">
        <v>2</v>
      </c>
      <c r="C56" s="26" t="s">
        <v>16</v>
      </c>
      <c r="D56" s="17">
        <f>D58+D57</f>
        <v>861</v>
      </c>
      <c r="E56" s="17">
        <f>E58+E57</f>
        <v>1141.8</v>
      </c>
      <c r="F56" s="17">
        <f>F58+F57</f>
        <v>1141.8</v>
      </c>
    </row>
    <row r="57" spans="1:6" ht="31.5">
      <c r="A57" s="24" t="s">
        <v>25</v>
      </c>
      <c r="B57" s="22" t="s">
        <v>2</v>
      </c>
      <c r="C57" s="22" t="s">
        <v>49</v>
      </c>
      <c r="D57" s="27">
        <v>0</v>
      </c>
      <c r="E57" s="27">
        <f>212.1+68.7</f>
        <v>280.8</v>
      </c>
      <c r="F57" s="27">
        <f>212.1+68.7</f>
        <v>280.8</v>
      </c>
    </row>
    <row r="58" spans="1:6" ht="31.5">
      <c r="A58" s="24" t="s">
        <v>32</v>
      </c>
      <c r="B58" s="22" t="s">
        <v>2</v>
      </c>
      <c r="C58" s="22" t="s">
        <v>2</v>
      </c>
      <c r="D58" s="27">
        <v>861</v>
      </c>
      <c r="E58" s="27">
        <v>861</v>
      </c>
      <c r="F58" s="27">
        <v>861</v>
      </c>
    </row>
    <row r="59" spans="1:6" ht="15.75">
      <c r="A59" s="31" t="s">
        <v>3</v>
      </c>
      <c r="B59" s="26" t="s">
        <v>6</v>
      </c>
      <c r="C59" s="26" t="s">
        <v>16</v>
      </c>
      <c r="D59" s="17">
        <f>D61+D62+D60</f>
        <v>16559.5</v>
      </c>
      <c r="E59" s="17">
        <f>E61+E62+E60</f>
        <v>17038.5</v>
      </c>
      <c r="F59" s="17">
        <f>F61+F62+F60</f>
        <v>17265.2</v>
      </c>
    </row>
    <row r="60" spans="1:6" ht="15.75">
      <c r="A60" s="24" t="s">
        <v>22</v>
      </c>
      <c r="B60" s="22" t="s">
        <v>6</v>
      </c>
      <c r="C60" s="22" t="s">
        <v>41</v>
      </c>
      <c r="D60" s="27">
        <v>1329.4</v>
      </c>
      <c r="E60" s="27">
        <v>1329.4</v>
      </c>
      <c r="F60" s="27">
        <v>1329.4</v>
      </c>
    </row>
    <row r="61" spans="1:6" ht="15.75">
      <c r="A61" s="24" t="s">
        <v>33</v>
      </c>
      <c r="B61" s="22">
        <v>10</v>
      </c>
      <c r="C61" s="22" t="s">
        <v>42</v>
      </c>
      <c r="D61" s="27">
        <v>10440.6</v>
      </c>
      <c r="E61" s="27">
        <v>11254.6</v>
      </c>
      <c r="F61" s="27">
        <v>11481.3</v>
      </c>
    </row>
    <row r="62" spans="1:6" ht="15.75">
      <c r="A62" s="24" t="s">
        <v>4</v>
      </c>
      <c r="B62" s="22">
        <v>10</v>
      </c>
      <c r="C62" s="22" t="s">
        <v>5</v>
      </c>
      <c r="D62" s="27">
        <v>4789.5</v>
      </c>
      <c r="E62" s="27">
        <v>4454.5</v>
      </c>
      <c r="F62" s="27">
        <v>4454.5</v>
      </c>
    </row>
    <row r="63" spans="1:6" ht="15.75">
      <c r="A63" s="31" t="s">
        <v>23</v>
      </c>
      <c r="B63" s="26" t="s">
        <v>45</v>
      </c>
      <c r="C63" s="26" t="s">
        <v>16</v>
      </c>
      <c r="D63" s="17">
        <f>D64+D65+D66</f>
        <v>94254.7</v>
      </c>
      <c r="E63" s="17">
        <f>E64+E65+E66</f>
        <v>13446.4</v>
      </c>
      <c r="F63" s="17">
        <f>F64+F65+F66</f>
        <v>13271.4</v>
      </c>
    </row>
    <row r="64" spans="1:6" ht="15.75">
      <c r="A64" s="24" t="s">
        <v>24</v>
      </c>
      <c r="B64" s="22">
        <v>11</v>
      </c>
      <c r="C64" s="22" t="s">
        <v>41</v>
      </c>
      <c r="D64" s="27">
        <v>12023.9</v>
      </c>
      <c r="E64" s="27">
        <v>12546.4</v>
      </c>
      <c r="F64" s="27">
        <v>12371.4</v>
      </c>
    </row>
    <row r="65" spans="1:6" ht="15.75">
      <c r="A65" s="24" t="s">
        <v>53</v>
      </c>
      <c r="B65" s="22" t="s">
        <v>45</v>
      </c>
      <c r="C65" s="22" t="s">
        <v>52</v>
      </c>
      <c r="D65" s="27">
        <v>900</v>
      </c>
      <c r="E65" s="27">
        <v>900</v>
      </c>
      <c r="F65" s="27">
        <v>900</v>
      </c>
    </row>
    <row r="66" spans="1:6" ht="31.5">
      <c r="A66" s="24" t="s">
        <v>68</v>
      </c>
      <c r="B66" s="22" t="s">
        <v>45</v>
      </c>
      <c r="C66" s="22" t="s">
        <v>12</v>
      </c>
      <c r="D66" s="27">
        <v>81330.8</v>
      </c>
      <c r="E66" s="27">
        <v>0</v>
      </c>
      <c r="F66" s="27">
        <v>0</v>
      </c>
    </row>
    <row r="67" spans="1:6" ht="47.25">
      <c r="A67" s="34" t="s">
        <v>66</v>
      </c>
      <c r="B67" s="26" t="s">
        <v>47</v>
      </c>
      <c r="C67" s="26" t="s">
        <v>16</v>
      </c>
      <c r="D67" s="17">
        <f>D68+D71+D74</f>
        <v>54746.600000000006</v>
      </c>
      <c r="E67" s="17">
        <f>E68+E71+E74</f>
        <v>35602.4</v>
      </c>
      <c r="F67" s="17">
        <f>F68+F71+F74</f>
        <v>35340.2</v>
      </c>
    </row>
    <row r="68" spans="1:6" ht="63">
      <c r="A68" s="18" t="s">
        <v>0</v>
      </c>
      <c r="B68" s="22" t="s">
        <v>47</v>
      </c>
      <c r="C68" s="22" t="s">
        <v>41</v>
      </c>
      <c r="D68" s="27">
        <v>25548.7</v>
      </c>
      <c r="E68" s="27">
        <v>25877.9</v>
      </c>
      <c r="F68" s="27">
        <v>27369.5</v>
      </c>
    </row>
    <row r="69" spans="1:6" ht="31.5">
      <c r="A69" s="29" t="s">
        <v>57</v>
      </c>
      <c r="B69" s="22"/>
      <c r="C69" s="22"/>
      <c r="D69" s="20"/>
      <c r="E69" s="20"/>
      <c r="F69" s="20"/>
    </row>
    <row r="70" spans="1:6" ht="31.5">
      <c r="A70" s="29" t="s">
        <v>58</v>
      </c>
      <c r="B70" s="32" t="s">
        <v>47</v>
      </c>
      <c r="C70" s="32" t="s">
        <v>41</v>
      </c>
      <c r="D70" s="35">
        <f>D68</f>
        <v>25548.7</v>
      </c>
      <c r="E70" s="35">
        <f>E68</f>
        <v>25877.9</v>
      </c>
      <c r="F70" s="35">
        <f>F68</f>
        <v>27369.5</v>
      </c>
    </row>
    <row r="71" spans="1:6" ht="15.75">
      <c r="A71" s="18" t="s">
        <v>54</v>
      </c>
      <c r="B71" s="22" t="s">
        <v>47</v>
      </c>
      <c r="C71" s="22" t="s">
        <v>52</v>
      </c>
      <c r="D71" s="27">
        <f>28096.9+1040</f>
        <v>29136.9</v>
      </c>
      <c r="E71" s="27">
        <v>9724.5</v>
      </c>
      <c r="F71" s="27">
        <v>7970.7</v>
      </c>
    </row>
    <row r="72" spans="1:6" ht="31.5">
      <c r="A72" s="29" t="s">
        <v>57</v>
      </c>
      <c r="B72" s="22"/>
      <c r="C72" s="22"/>
      <c r="D72" s="20"/>
      <c r="E72" s="20"/>
      <c r="F72" s="20"/>
    </row>
    <row r="73" spans="1:6" ht="63">
      <c r="A73" s="29" t="s">
        <v>70</v>
      </c>
      <c r="B73" s="32" t="s">
        <v>47</v>
      </c>
      <c r="C73" s="32" t="s">
        <v>52</v>
      </c>
      <c r="D73" s="35">
        <f>D71</f>
        <v>29136.9</v>
      </c>
      <c r="E73" s="35">
        <f>E71</f>
        <v>9724.5</v>
      </c>
      <c r="F73" s="35">
        <f>F71</f>
        <v>7970.7</v>
      </c>
    </row>
    <row r="74" spans="1:6" ht="31.5">
      <c r="A74" s="36" t="s">
        <v>84</v>
      </c>
      <c r="B74" s="26" t="s">
        <v>47</v>
      </c>
      <c r="C74" s="26" t="s">
        <v>42</v>
      </c>
      <c r="D74" s="37">
        <v>61</v>
      </c>
      <c r="E74" s="37">
        <v>0</v>
      </c>
      <c r="F74" s="37">
        <v>0</v>
      </c>
    </row>
    <row r="75" spans="1:6" ht="31.5">
      <c r="A75" s="29" t="s">
        <v>57</v>
      </c>
      <c r="B75" s="32" t="s">
        <v>47</v>
      </c>
      <c r="C75" s="32" t="s">
        <v>42</v>
      </c>
      <c r="D75" s="35">
        <v>61</v>
      </c>
      <c r="E75" s="35">
        <f>E74</f>
        <v>0</v>
      </c>
      <c r="F75" s="35">
        <f>F74</f>
        <v>0</v>
      </c>
    </row>
    <row r="76" spans="1:6" ht="15.75">
      <c r="A76" s="29"/>
      <c r="B76" s="32"/>
      <c r="C76" s="32"/>
      <c r="D76" s="35"/>
      <c r="E76" s="35"/>
      <c r="F76" s="35"/>
    </row>
    <row r="77" spans="1:6" ht="15.75">
      <c r="A77" s="31" t="s">
        <v>74</v>
      </c>
      <c r="B77" s="22"/>
      <c r="C77" s="22"/>
      <c r="D77" s="17">
        <f>D16+D27+D34+D41+D45+D51+D56+D59+D63+D24+D67</f>
        <v>944243.8999999999</v>
      </c>
      <c r="E77" s="17">
        <f>E16+E27+E34+E41+E45+E51+E56+E59+E63+E24+E67</f>
        <v>777522.0000000001</v>
      </c>
      <c r="F77" s="17">
        <f>F16+F27+F34+F41+F45+F51+F56+F59+F63+F24+F67</f>
        <v>736150</v>
      </c>
    </row>
    <row r="78" spans="1:6" s="33" customFormat="1" ht="15.75">
      <c r="A78" s="38" t="s">
        <v>75</v>
      </c>
      <c r="B78" s="32"/>
      <c r="C78" s="32"/>
      <c r="D78" s="39"/>
      <c r="E78" s="39">
        <f>16431.4-4100-3000</f>
        <v>9331.400000000001</v>
      </c>
      <c r="F78" s="39">
        <v>16573.7</v>
      </c>
    </row>
    <row r="79" spans="1:6" ht="15.75">
      <c r="A79" s="31" t="s">
        <v>34</v>
      </c>
      <c r="B79" s="22"/>
      <c r="C79" s="22"/>
      <c r="D79" s="17">
        <f>D77+D78</f>
        <v>944243.8999999999</v>
      </c>
      <c r="E79" s="17">
        <f>E77+E78</f>
        <v>786853.4000000001</v>
      </c>
      <c r="F79" s="17">
        <f>F77+F78</f>
        <v>752723.7</v>
      </c>
    </row>
    <row r="80" spans="1:6" ht="31.5">
      <c r="A80" s="38" t="s">
        <v>57</v>
      </c>
      <c r="B80" s="22"/>
      <c r="C80" s="22"/>
      <c r="D80" s="30">
        <f>SUM(D81:D83)</f>
        <v>76655.1</v>
      </c>
      <c r="E80" s="30">
        <f>SUM(E81:E83)</f>
        <v>40570.6</v>
      </c>
      <c r="F80" s="30">
        <f>SUM(F81:F83)</f>
        <v>37308.399999999994</v>
      </c>
    </row>
    <row r="81" spans="1:6" ht="31.5">
      <c r="A81" s="29" t="s">
        <v>59</v>
      </c>
      <c r="B81" s="22"/>
      <c r="C81" s="22"/>
      <c r="D81" s="30">
        <f>D70</f>
        <v>25548.7</v>
      </c>
      <c r="E81" s="30">
        <f>E70</f>
        <v>25877.9</v>
      </c>
      <c r="F81" s="30">
        <f>F70</f>
        <v>27369.5</v>
      </c>
    </row>
    <row r="82" spans="1:6" ht="63">
      <c r="A82" s="29" t="s">
        <v>69</v>
      </c>
      <c r="B82" s="22"/>
      <c r="C82" s="22"/>
      <c r="D82" s="30">
        <f>D73</f>
        <v>29136.9</v>
      </c>
      <c r="E82" s="30">
        <f>E73</f>
        <v>9724.5</v>
      </c>
      <c r="F82" s="30">
        <f>F73</f>
        <v>7970.7</v>
      </c>
    </row>
    <row r="83" spans="1:7" ht="31.5">
      <c r="A83" s="29" t="s">
        <v>67</v>
      </c>
      <c r="B83" s="26"/>
      <c r="C83" s="26"/>
      <c r="D83" s="30">
        <f>D54+D32+D38+D44+D75</f>
        <v>21969.5</v>
      </c>
      <c r="E83" s="30">
        <f>E54+E32+E38+E44+E75</f>
        <v>4968.2</v>
      </c>
      <c r="F83" s="30">
        <f>F54+F32+F38+F44+F75</f>
        <v>1968.2</v>
      </c>
      <c r="G83" s="4" t="s">
        <v>89</v>
      </c>
    </row>
  </sheetData>
  <sheetProtection/>
  <mergeCells count="13">
    <mergeCell ref="D1:F1"/>
    <mergeCell ref="E3:F3"/>
    <mergeCell ref="D2:F2"/>
    <mergeCell ref="A13:A14"/>
    <mergeCell ref="B13:B14"/>
    <mergeCell ref="C13:C14"/>
    <mergeCell ref="D13:F13"/>
    <mergeCell ref="A5:F5"/>
    <mergeCell ref="A6:F6"/>
    <mergeCell ref="A7:F7"/>
    <mergeCell ref="A8:F8"/>
    <mergeCell ref="A9:F9"/>
    <mergeCell ref="A10:F11"/>
  </mergeCells>
  <printOptions/>
  <pageMargins left="0.3937007874015748" right="0" top="0.3937007874015748" bottom="0.3937007874015748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2019-10-23T13:21:14Z</cp:lastPrinted>
  <dcterms:created xsi:type="dcterms:W3CDTF">2012-04-13T12:10:12Z</dcterms:created>
  <dcterms:modified xsi:type="dcterms:W3CDTF">2019-11-06T05:15:32Z</dcterms:modified>
  <cp:category/>
  <cp:version/>
  <cp:contentType/>
  <cp:contentStatus/>
</cp:coreProperties>
</file>