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85" windowHeight="7245" activeTab="0"/>
  </bookViews>
  <sheets>
    <sheet name="МП" sheetId="1" r:id="rId1"/>
  </sheets>
  <definedNames>
    <definedName name="_xlnm._FilterDatabase" localSheetId="0" hidden="1">'МП'!$A$17:$G$464</definedName>
  </definedNames>
  <calcPr fullCalcOnLoad="1"/>
</workbook>
</file>

<file path=xl/sharedStrings.xml><?xml version="1.0" encoding="utf-8"?>
<sst xmlns="http://schemas.openxmlformats.org/spreadsheetml/2006/main" count="1689" uniqueCount="552">
  <si>
    <t>04 1 03 00000</t>
  </si>
  <si>
    <t>Основное мероприятие "Организация обеспечения  жителей района  электроснабжением"</t>
  </si>
  <si>
    <t>04 5 01 00000</t>
  </si>
  <si>
    <t>04 1 03 L0200</t>
  </si>
  <si>
    <t>Организация и проведение мероприятий по информированию,консультированию и чествованию предпринимателей</t>
  </si>
  <si>
    <t>Обеспечение членства Вытегорского муниципального района в Вологодской Торгово-промышленной палате</t>
  </si>
  <si>
    <t>Предоставление субсидий на приобретение и ремонт основных средств, используемых для производства продукции народных художественных промыслов и ремесел</t>
  </si>
  <si>
    <t>Основное мероприятие "Создание условий для совершенствования целевой подготовки, привлечения и закрепления молодых кадров в организациях образования района"</t>
  </si>
  <si>
    <t>02 2 02 20630</t>
  </si>
  <si>
    <t>01 1 01 72010</t>
  </si>
  <si>
    <t>Основное мероприятие "Проведение рекламно-информационной кампании и формирование позитивного образа Вытегорского района, как края, благоприятного для развития туризма"</t>
  </si>
  <si>
    <t>Подпрограмма "Поддержка сельхозтоваропроизводителей Вытегорского района на 2014-2020 годы"</t>
  </si>
  <si>
    <t>Подпрограмма «Поддержка и развитие малого и среднего предпринимательства в Вытегорском районе на 2014-2020 годы»</t>
  </si>
  <si>
    <t>Строительство, реконструкция объектов социальной и коммунальной инфраструктуры муниципальной собственности</t>
  </si>
  <si>
    <t>Выполнение работ по содержанию автомобильных дорог и искусственных сооружений поселений</t>
  </si>
  <si>
    <t>330</t>
  </si>
  <si>
    <t>10 1 04 64010</t>
  </si>
  <si>
    <t>Основное мероприятие "Профилактика негативных проявлений в молодежной среде, формирование здорового образа жизни, поддержка молодежных инициатив, патриотическое воспитание и организация досуга молодежи"</t>
  </si>
  <si>
    <t xml:space="preserve">13 </t>
  </si>
  <si>
    <t>04 2 01 S9602</t>
  </si>
  <si>
    <t>Переселение граждан из аварийного жилищного фонда в Вытегорском муниципальном районе с учетом необходимости развития малоэтажного жилищного строительства</t>
  </si>
  <si>
    <t>Муниципальные  дошкольные образовательные организации</t>
  </si>
  <si>
    <t>Расходы на обеспечение функций муниципальных органов</t>
  </si>
  <si>
    <t>630</t>
  </si>
  <si>
    <t>Субсидии некомерческим организациям (за исключением государственных (муниципальных) учреждений</t>
  </si>
  <si>
    <t>10 4 04 00000</t>
  </si>
  <si>
    <t>Основное мероприятие "Обеспечение представления Управлением образования района мер социальной поддержки родителям (законным представителям)детей, посещающих образовательные организации, реализующие общеобразовательные программы дошкольного образования"</t>
  </si>
  <si>
    <t>Предоставление мер социальной поддержки отдельных категорий граждан в соответствии с  решением Представительного Собрания  от 19 августа 2010 года № 419 «О предоставлении мер социальной поддержки в форме денежной компенсации»</t>
  </si>
  <si>
    <t>Возмещение недополученных доходов при продаже месячных именных проездных билетов, стоимость которых установлена абзацами 9 и 11 п.1 решения Представительного Собрания от 27 декабря 2012 года № 638</t>
  </si>
  <si>
    <t>Строительство или приобретение жилья молодым семьям</t>
  </si>
  <si>
    <t>Подпограмма "Развитие системы отдыха детей, их оздоровления и занятости"</t>
  </si>
  <si>
    <t>09</t>
  </si>
  <si>
    <t>Социальные выплаты гражданам, кроме публичных нормативных социальных выплат</t>
  </si>
  <si>
    <t>320</t>
  </si>
  <si>
    <t xml:space="preserve">07 </t>
  </si>
  <si>
    <t>04</t>
  </si>
  <si>
    <t>10</t>
  </si>
  <si>
    <t>08</t>
  </si>
  <si>
    <t>810</t>
  </si>
  <si>
    <t>12</t>
  </si>
  <si>
    <t>05</t>
  </si>
  <si>
    <t>Бюджетные инвестиции</t>
  </si>
  <si>
    <t xml:space="preserve">Публичные нормативные социальные выплаты гражданам </t>
  </si>
  <si>
    <t>310</t>
  </si>
  <si>
    <t>410</t>
  </si>
  <si>
    <t>Стипендии</t>
  </si>
  <si>
    <t>340</t>
  </si>
  <si>
    <t>Подпрограмма "Развитие системы общего образования"</t>
  </si>
  <si>
    <t>Подпрограмма "Развитие системы дополнительного образования"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</si>
  <si>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</si>
  <si>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Наименование</t>
  </si>
  <si>
    <t>Школы-детские сады, школы начальные, неполные средние и средние</t>
  </si>
  <si>
    <t>Учреждения по внешкольной работе с детьми</t>
  </si>
  <si>
    <t>Природоохранные мероприятия</t>
  </si>
  <si>
    <t>Музеи и постоянные выставки</t>
  </si>
  <si>
    <t>Библиотеки</t>
  </si>
  <si>
    <t>Расходы на выплату персоналу государственных (муниципальных) органов</t>
  </si>
  <si>
    <t>Расходы на выплаты персоналу казенных учреждений</t>
  </si>
  <si>
    <t>Мероприятия в области  спорта и физической культуры</t>
  </si>
  <si>
    <t>Обеспечение дошкольного образования в муниципальных дошкольных образовательных организациях</t>
  </si>
  <si>
    <t>Обеспечение общеобразовательного процесса в муниципальных общеобразовательных организациях</t>
  </si>
  <si>
    <t>Учреждения в области защиты населения и территорий от черезвычайных ситуаций</t>
  </si>
  <si>
    <t>Проведение мероприятий для детей и молодежи</t>
  </si>
  <si>
    <t>Учреждения культуры</t>
  </si>
  <si>
    <t>Мероприятия в сфере культуры</t>
  </si>
  <si>
    <t>Оздоровление детей</t>
  </si>
  <si>
    <t xml:space="preserve">Подпрограмма "Кадровое обеспечение системы образования" </t>
  </si>
  <si>
    <t>Оказание других видов социальной помощи</t>
  </si>
  <si>
    <t>к решению Представительного Собрания</t>
  </si>
  <si>
    <t>01</t>
  </si>
  <si>
    <t>03</t>
  </si>
  <si>
    <t>240</t>
  </si>
  <si>
    <t>Уплата налогов, сборов и иных платежей</t>
  </si>
  <si>
    <t>850</t>
  </si>
  <si>
    <t>Расходы на выплаты персоналу государственных (муниципальных) органов</t>
  </si>
  <si>
    <t>120</t>
  </si>
  <si>
    <t>06</t>
  </si>
  <si>
    <t>Субсидии бюджетным учреждениям</t>
  </si>
  <si>
    <t>11</t>
  </si>
  <si>
    <t>610</t>
  </si>
  <si>
    <t>14</t>
  </si>
  <si>
    <t>110</t>
  </si>
  <si>
    <t>07</t>
  </si>
  <si>
    <t>02</t>
  </si>
  <si>
    <t>Мероприятия по кадровому  обеспечению системы образования</t>
  </si>
  <si>
    <t xml:space="preserve">Оказание  поддержки сельскохозяйственным товаропроизводителям </t>
  </si>
  <si>
    <t>02 6 00 00000</t>
  </si>
  <si>
    <t>02 6 01 00000</t>
  </si>
  <si>
    <t>02 6 01 80910</t>
  </si>
  <si>
    <t>02 6 01 80920</t>
  </si>
  <si>
    <t>01 7 00 00000</t>
  </si>
  <si>
    <t>01 7 01 00000</t>
  </si>
  <si>
    <t>01 7 02 00000</t>
  </si>
  <si>
    <t>01 7 02 83040</t>
  </si>
  <si>
    <r>
      <t>Подпрограмма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«Комплексная безопасность и мероприятия по проведению ремонтных работ в муниципальных образовательных учреждениях  на 2014-2020 годы» </t>
    </r>
  </si>
  <si>
    <t>Основное мероприятие "Обеспечение отдыха детей всех групп здоровья в организациях отдыха детей и их оздоровления"</t>
  </si>
  <si>
    <t>01 7 01 83040</t>
  </si>
  <si>
    <t>01 6 03 00000</t>
  </si>
  <si>
    <t>01 6 03 72060</t>
  </si>
  <si>
    <t>Взносы на капитальный ремонт муниципального жилищного фонда</t>
  </si>
  <si>
    <t>04 1 04 20820</t>
  </si>
  <si>
    <t>04 3 03 60630</t>
  </si>
  <si>
    <t>04 5 01 20850</t>
  </si>
  <si>
    <t>Основное мероприятие "Организация обеспечения  жителей района  теплоснабжением"</t>
  </si>
  <si>
    <t>04 5 02 20850</t>
  </si>
  <si>
    <t>04 6 00 00000</t>
  </si>
  <si>
    <t>04 6 01 00190</t>
  </si>
  <si>
    <t>Основное мероприятие "Профилактика незаконного оборота наркотиков, зависимости от психоактивных веществ, снижение масштабов злоупотребления алкогольной продукцией"</t>
  </si>
  <si>
    <t>05 0 06 00000</t>
  </si>
  <si>
    <t>05 0 06 23080</t>
  </si>
  <si>
    <t>Основное мероприятие "Организация и проведение культурных проектов, мероприятий, посвященных праздничным и памятным датам, укрепление материально-технической базы учреждений, ремонтные работы"</t>
  </si>
  <si>
    <t>05 0 03 00000</t>
  </si>
  <si>
    <t>Основное мероприятие "Предупреждение беспризорности, безнадзорности, профилактика правонарушений несовершеннолетних"</t>
  </si>
  <si>
    <t>Мероприятия по профилактике преступлений и иных правонарушений</t>
  </si>
  <si>
    <t>05 0 03 23060</t>
  </si>
  <si>
    <t>Мероприятия по созданию условий в части градостроительной деятельности для возможности строительства новых объектов</t>
  </si>
  <si>
    <t>07 1 01 20790</t>
  </si>
  <si>
    <t>Основное мероприятие "Формирование информации об инвестиционном потенциале района"</t>
  </si>
  <si>
    <t>07 1 02 00000</t>
  </si>
  <si>
    <t>Мероприятия по созданию благоприятной для инвестиций административной среды</t>
  </si>
  <si>
    <t>07 1 02 20650</t>
  </si>
  <si>
    <t>Основное мероприятие "Оказание финансовой поддержки  сельхозтоваропроизводителям района"</t>
  </si>
  <si>
    <t>Основное мероприятие "Повышение привлекательности отрасли сельского хозяйства"</t>
  </si>
  <si>
    <t>07 4 04 00000</t>
  </si>
  <si>
    <t>Мероприятия, направленные на мотивацию населения и действующих сельхозтоваропроизводителей района к развитию сельского хозяйства</t>
  </si>
  <si>
    <t>07 4 04 61800</t>
  </si>
  <si>
    <t>07 1 01 00000</t>
  </si>
  <si>
    <t>Подпрограмма "Предоставление   дополнительных мер  поддержки отдельных категорий граждан Вытегорского муниципального района"</t>
  </si>
  <si>
    <t>02 6 01 83010</t>
  </si>
  <si>
    <t>02 6 01 83030</t>
  </si>
  <si>
    <t>02 6 02 00000</t>
  </si>
  <si>
    <t>02 6 02 83030</t>
  </si>
  <si>
    <t>02 1 04 00000</t>
  </si>
  <si>
    <t>04 6 01 00000</t>
  </si>
  <si>
    <t>01 5 02 27590</t>
  </si>
  <si>
    <t>02 4 02 00190</t>
  </si>
  <si>
    <t>10 2 01 70010</t>
  </si>
  <si>
    <t>04 1 00 00000</t>
  </si>
  <si>
    <t>04 2 00 00000</t>
  </si>
  <si>
    <t>04 3 00 00000</t>
  </si>
  <si>
    <t>Расходы на обеспечение деятельности (оказание услуг) государственных (муниципальных) учреждений</t>
  </si>
  <si>
    <t>02 3 02 00000</t>
  </si>
  <si>
    <t>02 3 02 02590</t>
  </si>
  <si>
    <t>02 3 03 01590</t>
  </si>
  <si>
    <t>Основное мероприятие "Обеспечение сохранности, развитие и популяризация лучших образцов традиционной народной культуры и народноготворчества"</t>
  </si>
  <si>
    <t>02 3 03 64010</t>
  </si>
  <si>
    <t>02 3 04 28010</t>
  </si>
  <si>
    <t>02 3 05 15590</t>
  </si>
  <si>
    <t>02 3 06 00000</t>
  </si>
  <si>
    <t>02 3 06 21590</t>
  </si>
  <si>
    <t>РЗ</t>
  </si>
  <si>
    <t>КЦСР</t>
  </si>
  <si>
    <t>КВР</t>
  </si>
  <si>
    <t>Иные закупки товаров, работ и услуг для  обеспечения государственных (муниципальных) нужд</t>
  </si>
  <si>
    <t>Компенсация недополученных доходов транспортным организациям и индивидуальным предпринимателям</t>
  </si>
  <si>
    <t>Муниципальные дошкольные образовательные организации</t>
  </si>
  <si>
    <t>Подпрограмма "Обеспечение реализации программы, прочие мероприятия в области образования"</t>
  </si>
  <si>
    <t>ГРБС</t>
  </si>
  <si>
    <t>ПР</t>
  </si>
  <si>
    <t>250</t>
  </si>
  <si>
    <t>133</t>
  </si>
  <si>
    <t>Итого расходов</t>
  </si>
  <si>
    <t>Осуществление отдельных полномочий поселений по решению вопросов местного значения в соответствии с заключенными Соглашениями</t>
  </si>
  <si>
    <t>Иные закупки товаров, работ и услуг для обеспечения государственных (муниципальных) нужд</t>
  </si>
  <si>
    <t>Обеспечение молоком школьников (обучающихся)    1 классов</t>
  </si>
  <si>
    <t>254</t>
  </si>
  <si>
    <t>Основное мероприятие "Организация предоставления дополнительного общеобразовательного образования в Вытегорской школе искусств"</t>
  </si>
  <si>
    <t>02 4 02 00000</t>
  </si>
  <si>
    <t>Основное мероприяиме "Построение и развитие АПК "Безопасный город" на территории района"</t>
  </si>
  <si>
    <t>05 0 04 00000</t>
  </si>
  <si>
    <t>05 0 04 23050</t>
  </si>
  <si>
    <t>Основное мероприятие "Финансовая поддержка"</t>
  </si>
  <si>
    <t>07 2 01 00000</t>
  </si>
  <si>
    <t>Рекламно-информационные мероприятия в сфере туризма</t>
  </si>
  <si>
    <t>Расходы на обеспечение функций органов местного самоуправления</t>
  </si>
  <si>
    <t>13</t>
  </si>
  <si>
    <t xml:space="preserve">Дотации на выравнивание бюджетной обеспеченности поселений </t>
  </si>
  <si>
    <t>Дотации</t>
  </si>
  <si>
    <t>510</t>
  </si>
  <si>
    <t>Осуществление переданных отдельных государственных полномочий субъекта в соответствии с законом области "О наделении органов местного самоуправления отдельными государственными полномочиями области по расчету и представлению дотаций на выравнивание бюджетной обеспеченности поселений бюджетам поселений за счет средств областного бюджета"</t>
  </si>
  <si>
    <t>Подпрограмма "Обеспечение сбалансированности районного бюджета и бюджетов поселений, повышение эффективности бюджетных расходов и обеспечение реализации муниципальной программы"</t>
  </si>
  <si>
    <t>Осуществление переданных отдельных государственных полномочийсубъекта, в соответствии с законом области от 17 декабря 2007 года № 1719-ОЗ "О наделении органов местного самоуправления отдельными государственными полномочиями в сфере образования"</t>
  </si>
  <si>
    <t>Муниципальная  программа "Развитие образования Вытегорского муниципального района на 2014-2020 годы"</t>
  </si>
  <si>
    <t>Основное мероприятие "Создание условий для реализации образовательных программ начального общего, основного общего, среднего полного общего образования"</t>
  </si>
  <si>
    <t>02 1 01 20600</t>
  </si>
  <si>
    <t>02 1 04 15590</t>
  </si>
  <si>
    <t>02 1 05 42040</t>
  </si>
  <si>
    <t>02 2 02 00000</t>
  </si>
  <si>
    <t>02 3 01 03590</t>
  </si>
  <si>
    <t>02 3 01 27150</t>
  </si>
  <si>
    <t>02 3 01 64010</t>
  </si>
  <si>
    <t>02 3 03 00000</t>
  </si>
  <si>
    <t>02 3 04 00000</t>
  </si>
  <si>
    <t>02 3 05 00000</t>
  </si>
  <si>
    <t>02 4 01 00000</t>
  </si>
  <si>
    <t>02 4 01 72190</t>
  </si>
  <si>
    <t>02 4 03 00000</t>
  </si>
  <si>
    <t>02 4 03 00190</t>
  </si>
  <si>
    <t>Основное мероприятие "Предотвращение распостранения сорного растения -борщевик Сосновского"</t>
  </si>
  <si>
    <t>Муниципальная программа "Комплексная безопасность жизнедеятельности населения Вытегорского муниципального района на 2014-2020 годы"</t>
  </si>
  <si>
    <t>Муниципальная программа "Охрана окружающей среды, воспроизводство и рациональное использование природных ресурсов на  2014-2020 годы"</t>
  </si>
  <si>
    <t>Основное мероприятие "Обеспечение деятельности образовательных организаций района"</t>
  </si>
  <si>
    <t>Осуществление переданных отдельных государственных полномочий субъекта в соответствии с законом области от 17 декабря 2007 года № 1720-ОЗ "О наделении органов местного самоуправления отдельными государственными полномочиями по организации и осуществлению деятельности по опеке и попечительству и по социальной поддержке детей-сирот и детей, оставшихся без попечения родителей (за исключением детей обучающихся в федеральных образовательных учреждениях), лиц из числа детей указанных категорий"</t>
  </si>
  <si>
    <t xml:space="preserve">Реализация мероприятий, направленных на развитие кадрового потенциала </t>
  </si>
  <si>
    <t>Осуществление  переданных отдельных государственных полномочий субъекта в соответствии с законом области от 28 апреля 2006 года № 1443-ОЗ "О наделении органов местного самоуправления муниципальных районов и городских округов Вологодской области отдельными государственными полномочиями в сфере архивного дела"</t>
  </si>
  <si>
    <t>053</t>
  </si>
  <si>
    <t>Расходы на обеспечение деятельности  многофункциональных центров предоставления государственных и муниципальных услуг</t>
  </si>
  <si>
    <t>Осуществление переданных отдельных государственных полномочий субъекта в соответствии с законом области "О наделении органов местного самоуправления отдельными государственными полномочиями в сфере организации деятельности многофункциональных центров предоставления государственных и муниципальных услуг"</t>
  </si>
  <si>
    <t>Оформление права собственности на объекты муниципального имущества</t>
  </si>
  <si>
    <t>Подпрограмма "Развитие системы дошкольного образования"</t>
  </si>
  <si>
    <t>Учреждения по внешкольной работе с детьми в сфере  туризма</t>
  </si>
  <si>
    <t>Расходы на обеспечение деятельности многофункциональных центров предоставления государственных и муниципальных услуг</t>
  </si>
  <si>
    <t xml:space="preserve">Подпрограмма "Сохранение и развитие культурного потенциала Вытегорского  района" </t>
  </si>
  <si>
    <t xml:space="preserve">Подпрограмма "Развитие физической культуры и спорта в Вытегорском муниципальном  районе на 2014-2020 годы"                                                        </t>
  </si>
  <si>
    <t>Подпрограмма "Реализация молодежной политики в Вытегорском муниципальном районе  на 2014-2020 годы"</t>
  </si>
  <si>
    <t xml:space="preserve">Выплаты почетным гражданам в соответствии с решением Представительного Собрания  от 27 июня 2003 года № 359 «О положении о звании «Почетный гражданин Вытегорского муниципального района» </t>
  </si>
  <si>
    <t>Пенсионное обеспечение за выслугу лет</t>
  </si>
  <si>
    <t>Муниципальная программа "Формирование комфортной среды проживания  на территории Вытегорского муниципального района на 2014-2020 годы"</t>
  </si>
  <si>
    <t xml:space="preserve">Подпрограмма "Обеспечение жильем отдельных категорий граждан и выполнение капитального ремонта муниципального  жилищного фонда Вытегорского района на 2014-2020 годы" </t>
  </si>
  <si>
    <t xml:space="preserve">Подпрограмма "Обеспечение реализации программы, прочие мероприятия в области жилищно-коммунального хозяйства" </t>
  </si>
  <si>
    <t>Осуществление переданных  отдельных государственных полномочий субъектав соответствии с законом области от 28 июня 2006 года № 1465-ОЗ "О наделении органов местного самоуправления отдельными государственными полномочиями сфере охраны окружающей среды"</t>
  </si>
  <si>
    <t>Муниципальная программа "Формирование благоприятного инвестиционного климата, развитие и поддержка приоритетных отраслей экономики  на 2014-2020 годы"</t>
  </si>
  <si>
    <t>Муниципальная программа "Сохранение и развитие кадрового потенциала отрасли здравоохранения Вытегорского муниципального района  на 2015-2020 годы"</t>
  </si>
  <si>
    <t>Муниципальная программа "Совершенствование муниципального управления в Вытегорском  муниципальном районе на 2015-2020 годы"</t>
  </si>
  <si>
    <t>Осуществление переданных отдельных государственных субъекта полномочий в соответствии с законом области от 5 октября 2006 года № 1501-ОЗ  «О наделении органов местного самоуправления муниципальных районов  и городских округов Вологодской области отдельными государственными полномочиями в сфере регулирования цен (тарифов)»</t>
  </si>
  <si>
    <t>Развитие сетевой и серверной инфраструктуры органов местного самоуправления, внедрение современных средств коммуникаций</t>
  </si>
  <si>
    <t>Муниципальная программа "Совершенствование социальной политики в Вытегорском муниципальном районе на 2014-2020 годы"</t>
  </si>
  <si>
    <t>Подпрограмма "Повышение доступности государственных и муниципальных услуг на территории Вытегорского муниципального района на 2015-2020 годы"</t>
  </si>
  <si>
    <t>Подпрограмма "Совершенствование структуры поселений, входящих в состав района, поддержание устойчивого исполнения бюджетов поселений на 2015-2020 годы"</t>
  </si>
  <si>
    <t>Подпрограмма "Развитие архивного дела в Вытегорском муниципальном районе на 2015-2020 годы"</t>
  </si>
  <si>
    <t xml:space="preserve"> Подпрограмма "Переселение граждан из  аварийного  жилищного фонда в Вытегорском муниципальном районе с учетом необходимости развития малоэтажного жилищного строительства на 2014-2017 годы"</t>
  </si>
  <si>
    <t>Основное мероприятие "Обеспечение осуществления отдельных государственных полномочий в сфере архивного дела, переданных органом местного самоуправления Вытегорского муниципального района в соответствии  с действующим законодательством Вологодской области"</t>
  </si>
  <si>
    <t>01 1 00 00000</t>
  </si>
  <si>
    <t>01 0 00 00000</t>
  </si>
  <si>
    <t>01 1 01 00000</t>
  </si>
  <si>
    <t>01 1 01 27590</t>
  </si>
  <si>
    <t>01 2 00 00000</t>
  </si>
  <si>
    <t>01 2 01 13590</t>
  </si>
  <si>
    <t>01 2 01 72010</t>
  </si>
  <si>
    <t>01 2 02 72020</t>
  </si>
  <si>
    <t>01 2 02 27120</t>
  </si>
  <si>
    <t>01 2 02 00000</t>
  </si>
  <si>
    <t>01 3 00 00000</t>
  </si>
  <si>
    <t>01 3 01 00000</t>
  </si>
  <si>
    <t>01 4 00 00000</t>
  </si>
  <si>
    <t>01 4 01 00000</t>
  </si>
  <si>
    <t>01 4 01 27110</t>
  </si>
  <si>
    <t>01 5 00 00000</t>
  </si>
  <si>
    <t>01 5 02 13590</t>
  </si>
  <si>
    <t>01 6 01 00000</t>
  </si>
  <si>
    <t>01 6 01 00190</t>
  </si>
  <si>
    <t>01 6 01 12590</t>
  </si>
  <si>
    <t>01 6 01 21590</t>
  </si>
  <si>
    <t>01 6 02 72020</t>
  </si>
  <si>
    <t>Основное мероприятие "Обеспечение проведения мероприятий по комплексной безопасности в дошкольных образовательных организациях и общеобразовательных организациях"</t>
  </si>
  <si>
    <t>Основное мероприятие " Развитие сети общеобразовательных организаций, реализующих основные общеобразовательные программы общего образования, обеспечивающая доступность качественных образовательных услуг"</t>
  </si>
  <si>
    <t>Основное мероприятие "Создание условий для развития дополнительного образования детей"</t>
  </si>
  <si>
    <t>01 5 02 00000</t>
  </si>
  <si>
    <t>01 6 00 00000</t>
  </si>
  <si>
    <t>Основное мероприятие "Создание условий для обеспечения деятельности Управления образования района и общеобразовательных организаций"</t>
  </si>
  <si>
    <t>01 3 01 15590</t>
  </si>
  <si>
    <t>02 1 01 00000</t>
  </si>
  <si>
    <t>02 1 01 64010</t>
  </si>
  <si>
    <t>02 1 05 00000</t>
  </si>
  <si>
    <t>Основное мероприятие "Обеспечение реализации программы"</t>
  </si>
  <si>
    <t>Основное мероприятие "Организация секционной работы по физической культуре и спорту с населением района, а также проведение физкультурно-оздоровительных и спортивных мероприятий в целях пропаганды физической культуры и спорта как важнейшей составляющей здорового образа жизни"</t>
  </si>
  <si>
    <t>02 2 00 00000</t>
  </si>
  <si>
    <t>Основное мероприятие"Развитие эффективной деятельности органов местного самоуправления района и подведомственных им учреждений"</t>
  </si>
  <si>
    <t>02 3 00 00000</t>
  </si>
  <si>
    <t>02 3 01 00000</t>
  </si>
  <si>
    <t>02 4 00 00000</t>
  </si>
  <si>
    <t>Основное мероприятие "Организация свободного времени и культурного досуга граждан пожилого возраста и инвалидов"</t>
  </si>
  <si>
    <t>04 0 00 00000</t>
  </si>
  <si>
    <t>Основное мероприятие "Строительство физкультурно-оздоровительного комплекса с бассейном в г. Вытегра"</t>
  </si>
  <si>
    <t>Основное мероприятие "Оплата капитального ремонта муниципального жилого фонда"</t>
  </si>
  <si>
    <t>04 1 04 00000</t>
  </si>
  <si>
    <t>Основное мероприятие "Содержание автомобильных дорог и искуственных сооружений"</t>
  </si>
  <si>
    <t>04 3 02 00000</t>
  </si>
  <si>
    <t>Основное мероприятие "Создание условий для содержания социально значимого автобусного маршрута"</t>
  </si>
  <si>
    <t>04 3 03 00000</t>
  </si>
  <si>
    <t>04 3 03 60620</t>
  </si>
  <si>
    <t>Основное мероприятие "Ремонт автомобильных дорог и искуственных сооружений"</t>
  </si>
  <si>
    <t>04 3 01 00000</t>
  </si>
  <si>
    <t>04 3 02 41210</t>
  </si>
  <si>
    <t>Выполнение работ по содержанию автомобильных дорог и искусственных сооружений муниципальных районов</t>
  </si>
  <si>
    <t>04 3 02 41220</t>
  </si>
  <si>
    <t>04 5 00 00000</t>
  </si>
  <si>
    <t>05 0 00 00000</t>
  </si>
  <si>
    <t>Основное мероприятие "Создание условий для обеспечения пожарной безопасности на территории района"</t>
  </si>
  <si>
    <t>05 0 01 00000</t>
  </si>
  <si>
    <t>Основное мероприятие "Создание условий для подготовки специалистов и повышения уровня готовности необходимых сил и средств для защиты населения на территории района от чрезвычайных ситуаций</t>
  </si>
  <si>
    <t>05 0 02 00000</t>
  </si>
  <si>
    <t>05 0 02 95590</t>
  </si>
  <si>
    <t>06 0 00 00000</t>
  </si>
  <si>
    <t>Основное мероприятие "Формирование основ экологической культуры населения района, обеспечение оперативного информирования и просвещения населения по вопросам охраны окружающей среды и рационального природопользования"</t>
  </si>
  <si>
    <t>06 0 01 00000</t>
  </si>
  <si>
    <t>06 0 01 20110</t>
  </si>
  <si>
    <t>Основное мероприятие "Снижение уровня загрязнения водных объектов"</t>
  </si>
  <si>
    <t>06 0 04 00000</t>
  </si>
  <si>
    <t>Основное мероприятие "Совершенствование осуществления государственного экологического надзора"</t>
  </si>
  <si>
    <t>06 0 07 00000</t>
  </si>
  <si>
    <t>06 0 07 72180</t>
  </si>
  <si>
    <t>06 0 02 00000</t>
  </si>
  <si>
    <t>06 0 02 20110</t>
  </si>
  <si>
    <t>Основное мероприятие "Сохранение естественных экологических систем и природных комплексов"</t>
  </si>
  <si>
    <t>06 0 03 00000</t>
  </si>
  <si>
    <t>06 0 03 20110</t>
  </si>
  <si>
    <t>07 0 00 00000</t>
  </si>
  <si>
    <t>07 1 00 00000</t>
  </si>
  <si>
    <t>07 2 00 00000</t>
  </si>
  <si>
    <t>Основное мероприятие "Консультационная и информационная поддержка"</t>
  </si>
  <si>
    <t>07 2 02 00000</t>
  </si>
  <si>
    <t>07 2 02 20460</t>
  </si>
  <si>
    <t>07 2 02 20480</t>
  </si>
  <si>
    <t>07 4 00 00000</t>
  </si>
  <si>
    <t>07 4 01 00000</t>
  </si>
  <si>
    <t>07 4 01 61700</t>
  </si>
  <si>
    <t>09 0 00 00000</t>
  </si>
  <si>
    <t>09 0 01 00000</t>
  </si>
  <si>
    <t>09 0 01 29030</t>
  </si>
  <si>
    <t>10 0 00 00000</t>
  </si>
  <si>
    <t>10 1 00 00000</t>
  </si>
  <si>
    <t>Основное мероприятие "Обеспечение бюджетного процесса в части исполнения районного бюджета в соответствии с бюджетным законодательством"</t>
  </si>
  <si>
    <t>10 1 02 00000</t>
  </si>
  <si>
    <t>Основное мероприятие "Укрепление доходной базы консолидированного бюджета района и оптимизация расходов в целях обеспечения исполнения районного бюджета"</t>
  </si>
  <si>
    <t>10 1 01 00000</t>
  </si>
  <si>
    <t>10 1 01 20510</t>
  </si>
  <si>
    <t>10 1 02 64010</t>
  </si>
  <si>
    <t>Основное мероприятие "Обеспечение деятельности Финансового управления, как ответственного исполнителя муниципальной программы, организация и осуществление контроля за соблюдением законодательства РФ при использовании средств районного бюджета, а также материальных ценностей, находящихся в муниципальной собственности"</t>
  </si>
  <si>
    <t>10 1 04 72210</t>
  </si>
  <si>
    <t>10 1 04 00000</t>
  </si>
  <si>
    <t>10 2 00 00000</t>
  </si>
  <si>
    <t>Основное мероприятие "Выравнивание бюджетной обеспеченности поселений</t>
  </si>
  <si>
    <t>10 2 01 00000</t>
  </si>
  <si>
    <t>10 2 01 72220</t>
  </si>
  <si>
    <t>10 4 00 00000</t>
  </si>
  <si>
    <t>Основное мероприятие "Поддержка мер по обеспечению сбалансированности бюджетов поселений"</t>
  </si>
  <si>
    <t>10 2 02 70020</t>
  </si>
  <si>
    <t>10 2 02 00000</t>
  </si>
  <si>
    <t>Основное мероприятие "Обеспечение жильем молодых семей"</t>
  </si>
  <si>
    <t>Решение вопросов местного значения межмуниципального характера</t>
  </si>
  <si>
    <t>10 4 01 21590</t>
  </si>
  <si>
    <t>10 4 01 72250</t>
  </si>
  <si>
    <t>Основное мероприятие "Развитие сетевой и серверной инфраструктуры органов местного самоуправления Вытегорского муниципального района, внедрение современных средств коммуникаций"</t>
  </si>
  <si>
    <t>10 4 04 20320</t>
  </si>
  <si>
    <t>10 1 02 00190</t>
  </si>
  <si>
    <t>10 4 01 00000</t>
  </si>
  <si>
    <t>10 1 04 00190</t>
  </si>
  <si>
    <t>Иные межбюджетные трансферты</t>
  </si>
  <si>
    <t>540</t>
  </si>
  <si>
    <t xml:space="preserve">Дотации </t>
  </si>
  <si>
    <t>09 0 02 00000</t>
  </si>
  <si>
    <t>09 0 02 29030</t>
  </si>
  <si>
    <t>Основное мероприятие "Предупреждение терроризма и экстремизма"</t>
  </si>
  <si>
    <t>05 0 05 00000</t>
  </si>
  <si>
    <t>Мероприятия по противодействию угрозам общественной безопасности, правопорядку и безопасности среды обитания</t>
  </si>
  <si>
    <t>05 0 05 23050</t>
  </si>
  <si>
    <t>04 2 01 00000</t>
  </si>
  <si>
    <t>01 3 01 25590</t>
  </si>
  <si>
    <t xml:space="preserve">Иные межбюджетные трансферты </t>
  </si>
  <si>
    <t>Иные межбюджетные трансферты на осуществление полномочий в сфере библиотечного обслуживания</t>
  </si>
  <si>
    <t>Основное мероприятие  «Выполнение отдельных государственных полномочий по организации и осуществлению деятельности по опеке и попечительству в отношении несовершеннолетних граждан, нуждающихся в опеке и попечительстве»</t>
  </si>
  <si>
    <t>01 2 01 00000</t>
  </si>
  <si>
    <t>01 6 02 00000</t>
  </si>
  <si>
    <t>02 0 00 00000</t>
  </si>
  <si>
    <t>Основное мероприятие "Обеспечение организации временного трудоустройства подростков в возрасте от 14 до 18 лет в свободное от учебы время"</t>
  </si>
  <si>
    <t>Резервные фонды органов местной администрации</t>
  </si>
  <si>
    <t>10 1 01 25000</t>
  </si>
  <si>
    <t>Резервные средства</t>
  </si>
  <si>
    <t>870</t>
  </si>
  <si>
    <t>Основное мероприятие "Защита населения района от безнадзорных домашних животных"</t>
  </si>
  <si>
    <t>Осуществление переданных отдельных государственных полномочий субъекта в соответствии с законом области от 15 января 2013 года № 2966-ОЗ "О наделении органов местного самоуправления отдельными государственными полномочиями в сфере обеспечения санитарно-эпидемиологического благополучия населения"</t>
  </si>
  <si>
    <t>06 0 08 00000</t>
  </si>
  <si>
    <t>06 0 08 72230</t>
  </si>
  <si>
    <t>02 1 00 00000</t>
  </si>
  <si>
    <t>Мероприятия в области коммунального хозяйства</t>
  </si>
  <si>
    <t>04 5 02 00000</t>
  </si>
  <si>
    <t>(тыс. рублей)</t>
  </si>
  <si>
    <t>Основное мероприятие "Автоматизация и информатизация основных направлений деятельности муниципального архива, перевод в электронный вид наиболее востреблванных документов"</t>
  </si>
  <si>
    <t>Основное мероприятие "Обеспечение предоставления государственных и муниципальных услуг в Вытегорском районе, в том числе через МКУ "МФЦ""</t>
  </si>
  <si>
    <t>Основное мероприятие "Создание условий для обеспечения деятельности МКУ ВР МЦ "Альтернатива""</t>
  </si>
  <si>
    <t>Основное мероприятие "Организация библиотечно-информационного обслуживания населения МУК "ВЦБС""</t>
  </si>
  <si>
    <t xml:space="preserve">Подпрограмма "Организация в границах поселения электро-, тепло-, газо- и водоснабжения населения, водоотведения в пределах полномочий, установленных законодательством Российской Федерации" </t>
  </si>
  <si>
    <t xml:space="preserve"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 </t>
  </si>
  <si>
    <t>Подпрограмма "Формирование благоприятного инвестиционного климата  в Вытегорском районе на 2014-2020 годы"</t>
  </si>
  <si>
    <t>Основное мероприятие "Обеспечение наличия необходимой документации по градостроительной деятельности"</t>
  </si>
  <si>
    <t>Основное мероприятие "Совершенствование условий хранения документов в муниципальном архиве Вытегорского муниципального района"</t>
  </si>
  <si>
    <t>Основное мероприятие "Обеспечение публичных нормативных обязательств и другие социальные выплаты"</t>
  </si>
  <si>
    <t>Основное мероприятие "Организация целевой контрактной подготовки медицинских работников"</t>
  </si>
  <si>
    <t>Основное мероприятие "Предоставление мер материальной поддержки медицинским работникам учреждений здравоохранения"</t>
  </si>
  <si>
    <t>Основное мероприятие "Создание в общеобразовательных организациях, расположенных в сельской местности, условий для занятий физической культурой и спортом"</t>
  </si>
  <si>
    <t>Субсидии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</si>
  <si>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04 3 01 64030</t>
  </si>
  <si>
    <t>830</t>
  </si>
  <si>
    <t>Исполнение судебных актов</t>
  </si>
  <si>
    <t>01 2 03 00000</t>
  </si>
  <si>
    <t>Мероприятия по обеспечению пожарной безопасности на территории района</t>
  </si>
  <si>
    <t>05 0 01 23070</t>
  </si>
  <si>
    <t>07 1 03 00000</t>
  </si>
  <si>
    <t>07 2 04 00000</t>
  </si>
  <si>
    <t>Основное мероприятие "Повышение привлекательности предпринимательства"</t>
  </si>
  <si>
    <t>Основное мероприятие "Образование инвестиционных площадок района"</t>
  </si>
  <si>
    <t>Выполнение кадастровых работ по формированию земельных участков под инвестиционные площадки</t>
  </si>
  <si>
    <t>07 1 03 20170</t>
  </si>
  <si>
    <t>Организация и проведение мероприятий, направленных на повышение привлекательности предпринимательства</t>
  </si>
  <si>
    <t>07 2 04 20450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</si>
  <si>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</si>
  <si>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02 2 03 00000</t>
  </si>
  <si>
    <t>02 2 03 00590</t>
  </si>
  <si>
    <t>02 5 00 00000</t>
  </si>
  <si>
    <t>02 5 01 00000</t>
  </si>
  <si>
    <t>Проведение работ  (мероприятий) по сохранению и использованию объектов культурного наследия -памятников истории и архитектуры</t>
  </si>
  <si>
    <t>02 5 01 28030</t>
  </si>
  <si>
    <t>Основное мероприятие "Обеспечение деятельности Управления жилищно-коммунального хозяйства, транспорта и строительства Администрации Вытегорского муниципального района как ответственного исполнителя"</t>
  </si>
  <si>
    <t>07 4 02 00000</t>
  </si>
  <si>
    <t>07 4 02 61700</t>
  </si>
  <si>
    <t>Субсидии на создание в дошкольных образовательных, общеобразовательных организациях, организациях дополнительного образования детей (в том числе в организациях, осуществляющих образовательную деятельность по адаптированным основным общеобразовательным  программам)  условий для получения детьми-инвалидами качественного образования</t>
  </si>
  <si>
    <t>Субсидии на поддержку экономического и социального развития коренных малочисленных народов Севера, Сибири и Дальнего Востока</t>
  </si>
  <si>
    <t>Субсидии на строительство и реконструкцию объектов физической культуры и спорта муниципальной собственности</t>
  </si>
  <si>
    <t>02 1 05 73230</t>
  </si>
  <si>
    <t>Основное мероприятие "Развитие инфраструктуры туризма, создание, реконструкция, модернизация и развитие объектов показа на территории Вытегорского района"</t>
  </si>
  <si>
    <t>Сумма</t>
  </si>
  <si>
    <t>2018 год</t>
  </si>
  <si>
    <t>2019 год</t>
  </si>
  <si>
    <t>2020 год</t>
  </si>
  <si>
    <t>"О районном бюджете на 2018 год</t>
  </si>
  <si>
    <t>и плановый период 2019 и 2020 годов"</t>
  </si>
  <si>
    <t>Расходы на обеспечение деятельности  многофункциональных центров предоставления государственных и муниципальных услуг за счет полученных дохов от оказания платных услуг в соответствии с заключенными договорами</t>
  </si>
  <si>
    <t>01 6 01 64590</t>
  </si>
  <si>
    <t>10 4 01 64590</t>
  </si>
  <si>
    <t>Мероприятия по информационному обеспечению деятельности по противодействию незаконному обороту наркотиков и зависимости от психотропных веществ, снижению масштабов злоупотребления алкогольной продукцией</t>
  </si>
  <si>
    <t>Основное мероприятие "Оказание консультационной и информационной поддкржки сельхозтоваропроизводителям района"</t>
  </si>
  <si>
    <t>Исполнение исковых требований</t>
  </si>
  <si>
    <t>04 2 01 21040</t>
  </si>
  <si>
    <t>Учреждения физической культуры и спорта</t>
  </si>
  <si>
    <t>02 1 05 16590</t>
  </si>
  <si>
    <t>04 6 01 64010</t>
  </si>
  <si>
    <t>04 1 04 20800</t>
  </si>
  <si>
    <t xml:space="preserve">Капитальный ремонт жилфонда </t>
  </si>
  <si>
    <t>07 2 01 20430</t>
  </si>
  <si>
    <t>Предоставление субсидий субъектам малого и среднего предпринимательства на создание собственного дела (грантовая поддержка)</t>
  </si>
  <si>
    <t>Развитие мобильной торговли в малонаселенных и труднодоступных населенных пунктах</t>
  </si>
  <si>
    <t>07 2 01 61250</t>
  </si>
  <si>
    <t>Основное мероприятие "Проведение реконструкции, ремонта, музеефикации объемов культурного наследия (памятников истории и культуры), находящихся на территории Вытегорсого муниципального района"</t>
  </si>
  <si>
    <t>02 5 02 00000</t>
  </si>
  <si>
    <t>02 5 03 00000</t>
  </si>
  <si>
    <t>Основное мероприятие "Оказание финансовой и информационно-консультационной поддержки лицам, осуществляющим деятельность в сфере народных промыслов и ремесел"</t>
  </si>
  <si>
    <t>02 5 04 00000</t>
  </si>
  <si>
    <t>02 5 03 28040</t>
  </si>
  <si>
    <t>02 5 03 21590</t>
  </si>
  <si>
    <t>02 5 02 28030</t>
  </si>
  <si>
    <t>02 5 04 20670</t>
  </si>
  <si>
    <t>Подпрограмма "Развитие туризма, создание и развитие объектов показа, сохранение объектов культурного наследия в Вытегорском районе на 2018-2020 годы"</t>
  </si>
  <si>
    <t>04 3 01 41370</t>
  </si>
  <si>
    <t>Основное мероприятие "Организация обеспечения  жителей района  водоснабжением и водоотведением"</t>
  </si>
  <si>
    <t>04 5 03 00000</t>
  </si>
  <si>
    <t>04 5 03 20850</t>
  </si>
  <si>
    <t xml:space="preserve">Мероприятия по организации выполнения ремонта очистных сооружений </t>
  </si>
  <si>
    <t>06 0 04 20120</t>
  </si>
  <si>
    <t>02 2 02 64010</t>
  </si>
  <si>
    <t>Приложение 9</t>
  </si>
  <si>
    <t>Основное мероприятие "Строительство  и приобретение жилых помещений для переселения граждан из ветхого и аварийного жилья"</t>
  </si>
  <si>
    <t>Распределение бюджетных ассигнований на реализацию муниципальных программ Вытегорского муниципального района на   2018 год и плановый период 2019 и 2020 годов</t>
  </si>
  <si>
    <t>Иные закупки товаров,работ и услуг для обеспечения государственных (муниципальных) нужд</t>
  </si>
  <si>
    <t xml:space="preserve">Иные межбюджетные трансферты на осуществление полномочий </t>
  </si>
  <si>
    <t>10 2 03 00000</t>
  </si>
  <si>
    <t>10 2 03 64027</t>
  </si>
  <si>
    <t>Выполнение работ по ремонту моста в д. Нижняя Водлица</t>
  </si>
  <si>
    <t>Выполнение работ по ремонту моста в п.Мирный</t>
  </si>
  <si>
    <t>Выполнение работ по ремонту моста в п.Волоков Мост</t>
  </si>
  <si>
    <t xml:space="preserve">Выполнение работ по ремонту моста в г.Вытегра </t>
  </si>
  <si>
    <t>04 3 01 41360</t>
  </si>
  <si>
    <t>04 3 01 41380</t>
  </si>
  <si>
    <t>04 3 01 41390</t>
  </si>
  <si>
    <t>04 3 01 41350</t>
  </si>
  <si>
    <t>Мероприятия по безопасности жизни и здоровья детей, обучающихся в общеобразовательных организациях области</t>
  </si>
  <si>
    <t>Основное мероприятие "Решение вопросов местного значения, в т.ч. межмуниципального характера"</t>
  </si>
  <si>
    <t>01 3 01 R0151</t>
  </si>
  <si>
    <t>Изготовление и экспертиза проектно-сметной документация на капитальный ремонт Дома культуры в пос.Депо</t>
  </si>
  <si>
    <t>02 3 04 28020</t>
  </si>
  <si>
    <t>Основное мероприятие "Мероприятие по безопасности жизни и здоровья детей"</t>
  </si>
  <si>
    <t>01 3 02 00000</t>
  </si>
  <si>
    <t>Осуществление переданных отдельных государственных полномочий субъекта, в соответствии с законом области от 17 декабря 2007 года № 1719-ОЗ "О наделении органов местного самоуправления отдельными государственными полномочиями в сфере образования"</t>
  </si>
  <si>
    <t>Публичные нормативные выплаты гражданам несоциального характера</t>
  </si>
  <si>
    <t>01 4 01 72020</t>
  </si>
  <si>
    <t>01 5 01 L0271</t>
  </si>
  <si>
    <t>Основное мероприятие "Создание в дошкольных образовательных, общеобразовательных организациях, организациях дополнительного образования детей (в том числе в организациях, осуществляющих образовательную деятельность по адаптированным основным общеобразовательным программам) условий для получения детьми-инвалидами качественного образования в рамках подпрограммы "Безбарьерная среда" государственной программы "Социальная поддержка граждан в Вологодской области на 2014-020 годы"</t>
  </si>
  <si>
    <t>01 5 01 00000</t>
  </si>
  <si>
    <t>01 5 02 21590</t>
  </si>
  <si>
    <t>Капитальный ремонт объектов социальной и коммунальной инфраструктуры муниицпальной собственности</t>
  </si>
  <si>
    <t>01 5 02 71220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</si>
  <si>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"Фонд содействия реформированию жилищно-коммунального хозяйства"</t>
  </si>
  <si>
    <t>04 2 01 09502</t>
  </si>
  <si>
    <t xml:space="preserve">    Выполнение работ по строительству автодороги в д.Деминская</t>
  </si>
  <si>
    <t>04 3 02  41230</t>
  </si>
  <si>
    <t xml:space="preserve">   Выполнение работ по содержанию автомобильных дорог  местного значения</t>
  </si>
  <si>
    <t>04 3 02 71350</t>
  </si>
  <si>
    <t>Иные выплаты населению</t>
  </si>
  <si>
    <t>360</t>
  </si>
  <si>
    <t>Основное мероприятие "Профилактика преступности на территории Вытегорского муниципального района"</t>
  </si>
  <si>
    <t xml:space="preserve">Мероприятия по профилактике преступлений </t>
  </si>
  <si>
    <t>05 0 07 0000</t>
  </si>
  <si>
    <t>05 0 07 23090</t>
  </si>
  <si>
    <t xml:space="preserve">Субсидии на развитие мобильной торговли в малонаселенных и труднодоступных населенных пунктах </t>
  </si>
  <si>
    <t>07 2 01 71250</t>
  </si>
  <si>
    <t>Подпрограмма "Развитие транспортной  системы на территории Вытегорского муниципального района на 2015-2020 годы"</t>
  </si>
  <si>
    <t>Субсидии на реализацию проекта "Народный бюджет"</t>
  </si>
  <si>
    <t>Софинансирование мероприятий на реализацию проекта "Народный бюджет"</t>
  </si>
  <si>
    <t>04 5 03 72270</t>
  </si>
  <si>
    <t>04 5 03 22700</t>
  </si>
  <si>
    <t>01 2 03 L0970</t>
  </si>
  <si>
    <t>01 3 02 L0151</t>
  </si>
  <si>
    <t>04 3 01 71360</t>
  </si>
  <si>
    <t>Субсидии на предоставление социальных выплат молодым семьям-участникам подпрограммы "Обеспечение жильем молодых семей" федеральной целевой программы "Жилище" на 2015-2020 годы и  подпрограммы "Обеспечение жильем отдельных категорий граждан" государственной программы "Обеспечение населения Вологодской области доступным жильем и формирование комфортной среды проживания на 2014-2020 годы"</t>
  </si>
  <si>
    <t>04 1 03 L4970</t>
  </si>
  <si>
    <t>04 3 01 64026</t>
  </si>
  <si>
    <t xml:space="preserve">04 </t>
  </si>
  <si>
    <t>Иные межбюджетные трансферты МО "Город Вытегра" на ремонт  улично-дорожной сети в г.Вытегра</t>
  </si>
  <si>
    <t>Осуществление дорожной деятельности в отношении автомобильных дорог общего пользования местного значения для обеспечения подъездов к земельным участкам, предоставляемым отдельным категориям граждан</t>
  </si>
  <si>
    <t>Выполнение работ по текущему ремонту моста в с.Александровское</t>
  </si>
  <si>
    <t>Муниципальная программа "Формирование современной городской среды на 2018-2022 годы"</t>
  </si>
  <si>
    <t>11 0 00 00000</t>
  </si>
  <si>
    <t>11 0 01 00000</t>
  </si>
  <si>
    <t>11 0  01 L5552</t>
  </si>
  <si>
    <t>Обеспечение развития и укрепление материально-технической базы муниципальных домов культуры</t>
  </si>
  <si>
    <t>02 3 03 L4670</t>
  </si>
  <si>
    <t>Мероприятия по подключению муниципальных общедоступных библиотек к информационно-телекоммуникационной сети "Интернет" и развитие систем библиотечного дела с учетом задачи расширения информационных технологий и оцифровки</t>
  </si>
  <si>
    <t>02 3 01 L5192</t>
  </si>
  <si>
    <t>Основное мероприятие "Сохранение, пополнение и популяризация музейных предметов и музейных коллекций"</t>
  </si>
  <si>
    <t>Комплектование книжных фондов библиотек муниципальных общедоступных библиотек</t>
  </si>
  <si>
    <t>02 3 01 L5193</t>
  </si>
  <si>
    <t>01 2 04 00000</t>
  </si>
  <si>
    <t>01 2 04 L0151</t>
  </si>
  <si>
    <t>Основное мероприятие "Повышение безопасности жизни и здоровья детей, обучающихся  образовательных организаций"</t>
  </si>
  <si>
    <t>01 2 02 L5150</t>
  </si>
  <si>
    <t>Иные межбюджетные трансферты на государственную поддержку лучших сельских учреждений культуры и государственную поддержку лучших работников сельских учреждений культуры</t>
  </si>
  <si>
    <t>Премии и гранты</t>
  </si>
  <si>
    <t>02 3 01 L5191</t>
  </si>
  <si>
    <t>350</t>
  </si>
  <si>
    <t>40</t>
  </si>
  <si>
    <t>04 5 03 64030</t>
  </si>
  <si>
    <t>04 5 02 64030</t>
  </si>
  <si>
    <t>Основное мероприятие "Обеспечение выполнения мероприятий мобилизационной подготовки на территории Вытегорского муниципального района"</t>
  </si>
  <si>
    <t>Мероприятия по мобилизационной подготовке</t>
  </si>
  <si>
    <t>05 0 08 00000</t>
  </si>
  <si>
    <t>05 0 08 23090</t>
  </si>
  <si>
    <t>Приложение 5</t>
  </si>
  <si>
    <t>Основное мероприятие "Благоустройство общественных территорий"</t>
  </si>
  <si>
    <t>Мероприятия по благоустройству общественных территорий</t>
  </si>
  <si>
    <t>от 30.10.2018 № 136</t>
  </si>
  <si>
    <t>от 13.12.2017 № 23</t>
  </si>
  <si>
    <t xml:space="preserve">к решению Представительного Собрания 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</si>
</sst>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00"/>
    <numFmt numFmtId="179" formatCode="00"/>
    <numFmt numFmtId="180" formatCode="0000000"/>
    <numFmt numFmtId="181" formatCode="[$-FC19]d\ mmmm\ yyyy\ &quot;г.&quot;"/>
  </numFmts>
  <fonts count="47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0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9" tint="-0.4999699890613556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1">
    <xf numFmtId="0" fontId="0" fillId="0" borderId="0" xfId="0" applyAlignment="1">
      <alignment/>
    </xf>
    <xf numFmtId="49" fontId="1" fillId="0" borderId="10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top" wrapText="1"/>
    </xf>
    <xf numFmtId="173" fontId="1" fillId="33" borderId="10" xfId="0" applyNumberFormat="1" applyFont="1" applyFill="1" applyBorder="1" applyAlignment="1">
      <alignment horizontal="center" wrapText="1"/>
    </xf>
    <xf numFmtId="0" fontId="0" fillId="33" borderId="0" xfId="0" applyFont="1" applyFill="1" applyAlignment="1">
      <alignment wrapText="1"/>
    </xf>
    <xf numFmtId="0" fontId="0" fillId="33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0" fontId="0" fillId="33" borderId="0" xfId="0" applyFont="1" applyFill="1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/>
    </xf>
    <xf numFmtId="0" fontId="1" fillId="33" borderId="10" xfId="0" applyFont="1" applyFill="1" applyBorder="1" applyAlignment="1">
      <alignment horizontal="center" wrapText="1"/>
    </xf>
    <xf numFmtId="0" fontId="1" fillId="33" borderId="10" xfId="0" applyNumberFormat="1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left" vertical="top" wrapText="1"/>
    </xf>
    <xf numFmtId="49" fontId="2" fillId="33" borderId="10" xfId="0" applyNumberFormat="1" applyFont="1" applyFill="1" applyBorder="1" applyAlignment="1">
      <alignment horizontal="center" wrapText="1"/>
    </xf>
    <xf numFmtId="173" fontId="2" fillId="33" borderId="10" xfId="0" applyNumberFormat="1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left" vertical="top" wrapText="1"/>
    </xf>
    <xf numFmtId="49" fontId="1" fillId="33" borderId="10" xfId="0" applyNumberFormat="1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left" vertical="center" wrapText="1"/>
    </xf>
    <xf numFmtId="49" fontId="1" fillId="33" borderId="10" xfId="0" applyNumberFormat="1" applyFont="1" applyFill="1" applyBorder="1" applyAlignment="1">
      <alignment horizontal="center" wrapText="1"/>
    </xf>
    <xf numFmtId="173" fontId="1" fillId="33" borderId="10" xfId="0" applyNumberFormat="1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left" vertical="top" wrapText="1"/>
    </xf>
    <xf numFmtId="0" fontId="0" fillId="33" borderId="10" xfId="0" applyFont="1" applyFill="1" applyBorder="1" applyAlignment="1">
      <alignment/>
    </xf>
    <xf numFmtId="173" fontId="1" fillId="33" borderId="10" xfId="0" applyNumberFormat="1" applyFont="1" applyFill="1" applyBorder="1" applyAlignment="1">
      <alignment horizontal="center"/>
    </xf>
    <xf numFmtId="0" fontId="1" fillId="33" borderId="11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1" fillId="33" borderId="12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left" wrapText="1"/>
    </xf>
    <xf numFmtId="0" fontId="0" fillId="33" borderId="10" xfId="0" applyFont="1" applyFill="1" applyBorder="1" applyAlignment="1">
      <alignment/>
    </xf>
    <xf numFmtId="173" fontId="1" fillId="33" borderId="10" xfId="0" applyNumberFormat="1" applyFont="1" applyFill="1" applyBorder="1" applyAlignment="1">
      <alignment horizontal="center"/>
    </xf>
    <xf numFmtId="0" fontId="1" fillId="33" borderId="10" xfId="0" applyNumberFormat="1" applyFont="1" applyFill="1" applyBorder="1" applyAlignment="1">
      <alignment horizontal="left" vertical="top" wrapText="1"/>
    </xf>
    <xf numFmtId="0" fontId="1" fillId="33" borderId="10" xfId="0" applyFont="1" applyFill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0" fontId="1" fillId="33" borderId="10" xfId="0" applyFont="1" applyFill="1" applyBorder="1" applyAlignment="1">
      <alignment wrapText="1"/>
    </xf>
    <xf numFmtId="0" fontId="1" fillId="33" borderId="10" xfId="53" applyNumberFormat="1" applyFont="1" applyFill="1" applyBorder="1" applyAlignment="1" applyProtection="1">
      <alignment horizontal="left" vertical="center" wrapText="1"/>
      <protection hidden="1"/>
    </xf>
    <xf numFmtId="0" fontId="1" fillId="33" borderId="10" xfId="53" applyNumberFormat="1" applyFont="1" applyFill="1" applyBorder="1" applyAlignment="1" applyProtection="1">
      <alignment horizontal="left" vertical="center" wrapText="1"/>
      <protection hidden="1"/>
    </xf>
    <xf numFmtId="49" fontId="1" fillId="33" borderId="10" xfId="0" applyNumberFormat="1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/>
    </xf>
    <xf numFmtId="173" fontId="2" fillId="33" borderId="10" xfId="0" applyNumberFormat="1" applyFont="1" applyFill="1" applyBorder="1" applyAlignment="1">
      <alignment horizontal="center"/>
    </xf>
    <xf numFmtId="0" fontId="9" fillId="33" borderId="0" xfId="0" applyFont="1" applyFill="1" applyAlignment="1">
      <alignment/>
    </xf>
    <xf numFmtId="0" fontId="1" fillId="33" borderId="10" xfId="0" applyFont="1" applyFill="1" applyBorder="1" applyAlignment="1">
      <alignment wrapText="1"/>
    </xf>
    <xf numFmtId="49" fontId="1" fillId="33" borderId="10" xfId="0" applyNumberFormat="1" applyFont="1" applyFill="1" applyBorder="1" applyAlignment="1">
      <alignment horizontal="center"/>
    </xf>
    <xf numFmtId="0" fontId="1" fillId="33" borderId="10" xfId="0" applyNumberFormat="1" applyFont="1" applyFill="1" applyBorder="1" applyAlignment="1">
      <alignment horizontal="left" vertical="center" wrapText="1"/>
    </xf>
    <xf numFmtId="0" fontId="7" fillId="33" borderId="0" xfId="0" applyFont="1" applyFill="1" applyAlignment="1">
      <alignment/>
    </xf>
    <xf numFmtId="0" fontId="1" fillId="33" borderId="10" xfId="0" applyNumberFormat="1" applyFont="1" applyFill="1" applyBorder="1" applyAlignment="1">
      <alignment horizontal="left" vertical="top" wrapText="1"/>
    </xf>
    <xf numFmtId="0" fontId="1" fillId="33" borderId="0" xfId="0" applyFont="1" applyFill="1" applyAlignment="1">
      <alignment wrapText="1"/>
    </xf>
    <xf numFmtId="178" fontId="1" fillId="33" borderId="10" xfId="53" applyNumberFormat="1" applyFont="1" applyFill="1" applyBorder="1" applyAlignment="1" applyProtection="1">
      <alignment horizontal="center"/>
      <protection hidden="1"/>
    </xf>
    <xf numFmtId="178" fontId="1" fillId="33" borderId="10" xfId="53" applyNumberFormat="1" applyFont="1" applyFill="1" applyBorder="1" applyAlignment="1" applyProtection="1">
      <alignment horizontal="center" wrapText="1"/>
      <protection hidden="1"/>
    </xf>
    <xf numFmtId="179" fontId="1" fillId="33" borderId="10" xfId="53" applyNumberFormat="1" applyFont="1" applyFill="1" applyBorder="1" applyAlignment="1" applyProtection="1">
      <alignment horizontal="center"/>
      <protection hidden="1"/>
    </xf>
    <xf numFmtId="0" fontId="1" fillId="33" borderId="10" xfId="53" applyNumberFormat="1" applyFont="1" applyFill="1" applyBorder="1" applyAlignment="1" applyProtection="1">
      <alignment horizontal="left" wrapText="1"/>
      <protection hidden="1"/>
    </xf>
    <xf numFmtId="49" fontId="1" fillId="33" borderId="10" xfId="0" applyNumberFormat="1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173" fontId="1" fillId="33" borderId="10" xfId="0" applyNumberFormat="1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left" vertical="center" wrapText="1"/>
    </xf>
    <xf numFmtId="0" fontId="1" fillId="33" borderId="11" xfId="53" applyNumberFormat="1" applyFont="1" applyFill="1" applyBorder="1" applyAlignment="1" applyProtection="1">
      <alignment horizontal="center" vertical="center" wrapText="1"/>
      <protection hidden="1"/>
    </xf>
    <xf numFmtId="173" fontId="1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left" vertical="center" wrapText="1"/>
    </xf>
    <xf numFmtId="49" fontId="46" fillId="33" borderId="10" xfId="0" applyNumberFormat="1" applyFont="1" applyFill="1" applyBorder="1" applyAlignment="1">
      <alignment horizontal="center" wrapText="1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justify" vertical="top" wrapText="1"/>
    </xf>
    <xf numFmtId="49" fontId="1" fillId="33" borderId="10" xfId="0" applyNumberFormat="1" applyFont="1" applyFill="1" applyBorder="1" applyAlignment="1">
      <alignment horizontal="left" wrapText="1"/>
    </xf>
    <xf numFmtId="0" fontId="1" fillId="33" borderId="10" xfId="0" applyNumberFormat="1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173" fontId="7" fillId="33" borderId="0" xfId="0" applyNumberFormat="1" applyFont="1" applyFill="1" applyAlignment="1">
      <alignment/>
    </xf>
    <xf numFmtId="0" fontId="1" fillId="33" borderId="11" xfId="0" applyFont="1" applyFill="1" applyBorder="1" applyAlignment="1">
      <alignment wrapText="1"/>
    </xf>
    <xf numFmtId="0" fontId="1" fillId="33" borderId="11" xfId="0" applyFont="1" applyFill="1" applyBorder="1" applyAlignment="1">
      <alignment wrapText="1"/>
    </xf>
    <xf numFmtId="0" fontId="0" fillId="33" borderId="0" xfId="0" applyFont="1" applyFill="1" applyAlignment="1">
      <alignment horizontal="center"/>
    </xf>
    <xf numFmtId="0" fontId="1" fillId="33" borderId="11" xfId="53" applyNumberFormat="1" applyFont="1" applyFill="1" applyBorder="1" applyAlignment="1" applyProtection="1">
      <alignment horizontal="left" vertical="center" wrapText="1"/>
      <protection hidden="1"/>
    </xf>
    <xf numFmtId="0" fontId="0" fillId="33" borderId="0" xfId="0" applyFont="1" applyFill="1" applyAlignment="1">
      <alignment horizontal="center"/>
    </xf>
    <xf numFmtId="0" fontId="1" fillId="33" borderId="0" xfId="0" applyFont="1" applyFill="1" applyAlignment="1">
      <alignment/>
    </xf>
    <xf numFmtId="0" fontId="2" fillId="33" borderId="10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/>
    </xf>
    <xf numFmtId="0" fontId="0" fillId="33" borderId="0" xfId="0" applyFont="1" applyFill="1" applyAlignment="1">
      <alignment horizontal="left" wrapText="1"/>
    </xf>
    <xf numFmtId="173" fontId="1" fillId="33" borderId="0" xfId="0" applyNumberFormat="1" applyFont="1" applyFill="1" applyAlignment="1">
      <alignment horizontal="center"/>
    </xf>
    <xf numFmtId="0" fontId="0" fillId="33" borderId="0" xfId="0" applyFont="1" applyFill="1" applyAlignment="1">
      <alignment horizontal="left" wrapText="1"/>
    </xf>
    <xf numFmtId="173" fontId="1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1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wrapText="1"/>
    </xf>
    <xf numFmtId="0" fontId="1" fillId="33" borderId="0" xfId="0" applyFont="1" applyFill="1" applyAlignment="1">
      <alignment horizontal="right"/>
    </xf>
    <xf numFmtId="0" fontId="0" fillId="33" borderId="0" xfId="0" applyFill="1" applyAlignment="1">
      <alignment horizontal="right"/>
    </xf>
    <xf numFmtId="0" fontId="0" fillId="33" borderId="0" xfId="0" applyFill="1" applyAlignment="1">
      <alignment/>
    </xf>
    <xf numFmtId="0" fontId="8" fillId="33" borderId="0" xfId="0" applyFont="1" applyFill="1" applyAlignment="1">
      <alignment horizontal="center" wrapText="1"/>
    </xf>
    <xf numFmtId="0" fontId="0" fillId="33" borderId="0" xfId="0" applyFill="1" applyAlignment="1">
      <alignment wrapText="1"/>
    </xf>
    <xf numFmtId="0" fontId="1" fillId="33" borderId="0" xfId="0" applyFont="1" applyFill="1" applyAlignment="1">
      <alignment horizontal="right" wrapText="1"/>
    </xf>
    <xf numFmtId="0" fontId="0" fillId="33" borderId="10" xfId="0" applyFill="1" applyBorder="1" applyAlignment="1">
      <alignment/>
    </xf>
    <xf numFmtId="49" fontId="1" fillId="33" borderId="10" xfId="0" applyNumberFormat="1" applyFont="1" applyFill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10"/>
  <sheetViews>
    <sheetView tabSelected="1" zoomScale="115" zoomScaleNormal="115" zoomScalePageLayoutView="0" workbookViewId="0" topLeftCell="A449">
      <selection activeCell="G450" sqref="G450"/>
    </sheetView>
  </sheetViews>
  <sheetFormatPr defaultColWidth="9.00390625" defaultRowHeight="12.75"/>
  <cols>
    <col min="1" max="1" width="37.625" style="5" customWidth="1"/>
    <col min="2" max="2" width="14.00390625" style="6" customWidth="1"/>
    <col min="3" max="3" width="7.625" style="6" customWidth="1"/>
    <col min="4" max="4" width="7.00390625" style="6" customWidth="1"/>
    <col min="5" max="5" width="6.625" style="6" customWidth="1"/>
    <col min="6" max="6" width="6.375" style="6" customWidth="1"/>
    <col min="7" max="9" width="11.75390625" style="7" customWidth="1"/>
    <col min="10" max="16384" width="9.125" style="8" customWidth="1"/>
  </cols>
  <sheetData>
    <row r="1" spans="8:9" ht="12.75">
      <c r="H1" s="81" t="s">
        <v>546</v>
      </c>
      <c r="I1" s="81"/>
    </row>
    <row r="2" spans="6:9" ht="12.75">
      <c r="F2" s="81" t="s">
        <v>551</v>
      </c>
      <c r="G2" s="81"/>
      <c r="H2" s="81"/>
      <c r="I2" s="81"/>
    </row>
    <row r="3" spans="6:9" ht="12.75">
      <c r="F3" s="81" t="s">
        <v>549</v>
      </c>
      <c r="G3" s="81"/>
      <c r="H3" s="81"/>
      <c r="I3" s="81"/>
    </row>
    <row r="4" spans="6:9" ht="12.75">
      <c r="F4" s="9"/>
      <c r="G4" s="9"/>
      <c r="H4" s="9"/>
      <c r="I4" s="9"/>
    </row>
    <row r="5" spans="1:9" ht="12.75">
      <c r="A5" s="81" t="s">
        <v>460</v>
      </c>
      <c r="B5" s="82"/>
      <c r="C5" s="82"/>
      <c r="D5" s="82"/>
      <c r="E5" s="82"/>
      <c r="F5" s="82"/>
      <c r="G5" s="82"/>
      <c r="H5" s="82"/>
      <c r="I5" s="82"/>
    </row>
    <row r="6" spans="1:9" s="10" customFormat="1" ht="12.75">
      <c r="A6" s="81" t="s">
        <v>68</v>
      </c>
      <c r="B6" s="83"/>
      <c r="C6" s="83"/>
      <c r="D6" s="83"/>
      <c r="E6" s="83"/>
      <c r="F6" s="83"/>
      <c r="G6" s="83"/>
      <c r="H6" s="83"/>
      <c r="I6" s="83"/>
    </row>
    <row r="7" spans="1:9" s="10" customFormat="1" ht="12.75">
      <c r="A7" s="86" t="s">
        <v>425</v>
      </c>
      <c r="B7" s="81"/>
      <c r="C7" s="81"/>
      <c r="D7" s="81"/>
      <c r="E7" s="81"/>
      <c r="F7" s="81"/>
      <c r="G7" s="81"/>
      <c r="H7" s="81"/>
      <c r="I7" s="81"/>
    </row>
    <row r="8" spans="1:9" ht="12.75">
      <c r="A8" s="86" t="s">
        <v>426</v>
      </c>
      <c r="B8" s="81"/>
      <c r="C8" s="81"/>
      <c r="D8" s="81"/>
      <c r="E8" s="81"/>
      <c r="F8" s="81"/>
      <c r="G8" s="81"/>
      <c r="H8" s="81"/>
      <c r="I8" s="81"/>
    </row>
    <row r="9" spans="7:9" ht="12.75">
      <c r="G9" s="81" t="s">
        <v>550</v>
      </c>
      <c r="H9" s="82"/>
      <c r="I9" s="82"/>
    </row>
    <row r="10" spans="1:9" s="6" customFormat="1" ht="12.75">
      <c r="A10" s="5"/>
      <c r="G10" s="7"/>
      <c r="H10" s="7"/>
      <c r="I10" s="7"/>
    </row>
    <row r="11" spans="1:9" s="6" customFormat="1" ht="44.25" customHeight="1">
      <c r="A11" s="84" t="s">
        <v>462</v>
      </c>
      <c r="B11" s="84"/>
      <c r="C11" s="84"/>
      <c r="D11" s="84"/>
      <c r="E11" s="84"/>
      <c r="F11" s="84"/>
      <c r="G11" s="85"/>
      <c r="H11" s="85"/>
      <c r="I11" s="85"/>
    </row>
    <row r="12" spans="1:9" ht="12.75">
      <c r="A12" s="84"/>
      <c r="B12" s="84"/>
      <c r="C12" s="84"/>
      <c r="D12" s="84"/>
      <c r="E12" s="84"/>
      <c r="F12" s="84"/>
      <c r="G12" s="85"/>
      <c r="H12" s="85"/>
      <c r="I12" s="85"/>
    </row>
    <row r="13" ht="12.75">
      <c r="I13" s="7" t="s">
        <v>377</v>
      </c>
    </row>
    <row r="14" spans="1:9" s="6" customFormat="1" ht="12.75">
      <c r="A14" s="79" t="s">
        <v>50</v>
      </c>
      <c r="B14" s="79" t="s">
        <v>151</v>
      </c>
      <c r="C14" s="79" t="s">
        <v>157</v>
      </c>
      <c r="D14" s="79" t="s">
        <v>150</v>
      </c>
      <c r="E14" s="79" t="s">
        <v>158</v>
      </c>
      <c r="F14" s="79" t="s">
        <v>152</v>
      </c>
      <c r="G14" s="90" t="s">
        <v>421</v>
      </c>
      <c r="H14" s="90"/>
      <c r="I14" s="90"/>
    </row>
    <row r="15" spans="1:9" s="6" customFormat="1" ht="12.75">
      <c r="A15" s="80"/>
      <c r="B15" s="87"/>
      <c r="C15" s="87"/>
      <c r="D15" s="87"/>
      <c r="E15" s="87"/>
      <c r="F15" s="87"/>
      <c r="G15" s="88" t="s">
        <v>422</v>
      </c>
      <c r="H15" s="88" t="s">
        <v>423</v>
      </c>
      <c r="I15" s="88" t="s">
        <v>424</v>
      </c>
    </row>
    <row r="16" spans="1:9" ht="12.75">
      <c r="A16" s="80"/>
      <c r="B16" s="87"/>
      <c r="C16" s="87"/>
      <c r="D16" s="87"/>
      <c r="E16" s="87"/>
      <c r="F16" s="87"/>
      <c r="G16" s="89"/>
      <c r="H16" s="89"/>
      <c r="I16" s="89"/>
    </row>
    <row r="17" spans="1:9" ht="12.75">
      <c r="A17" s="11">
        <v>1</v>
      </c>
      <c r="B17" s="11">
        <v>2</v>
      </c>
      <c r="C17" s="11">
        <v>3</v>
      </c>
      <c r="D17" s="11">
        <v>4</v>
      </c>
      <c r="E17" s="11">
        <v>5</v>
      </c>
      <c r="F17" s="11">
        <v>6</v>
      </c>
      <c r="G17" s="12">
        <v>7</v>
      </c>
      <c r="H17" s="12">
        <v>8</v>
      </c>
      <c r="I17" s="12">
        <v>9</v>
      </c>
    </row>
    <row r="18" spans="1:9" s="6" customFormat="1" ht="38.25">
      <c r="A18" s="13" t="s">
        <v>182</v>
      </c>
      <c r="B18" s="14" t="s">
        <v>233</v>
      </c>
      <c r="C18" s="14"/>
      <c r="D18" s="14"/>
      <c r="E18" s="14"/>
      <c r="F18" s="14"/>
      <c r="G18" s="15">
        <f>G19+G25+G47+G58+G64+G77+G103</f>
        <v>387547.1</v>
      </c>
      <c r="H18" s="15">
        <f>H19+H25+H47+H58+H64+H77+H103</f>
        <v>375110.10000000003</v>
      </c>
      <c r="I18" s="15">
        <f>I19+I25+I47+I58+I64+I77+I103</f>
        <v>382164.4</v>
      </c>
    </row>
    <row r="19" spans="1:9" ht="25.5">
      <c r="A19" s="16" t="s">
        <v>209</v>
      </c>
      <c r="B19" s="17" t="s">
        <v>232</v>
      </c>
      <c r="C19" s="17"/>
      <c r="D19" s="17"/>
      <c r="E19" s="17"/>
      <c r="F19" s="17"/>
      <c r="G19" s="4">
        <f>G20</f>
        <v>110326.9</v>
      </c>
      <c r="H19" s="4">
        <f>H20</f>
        <v>98022.1</v>
      </c>
      <c r="I19" s="4">
        <f>I20</f>
        <v>98022.1</v>
      </c>
    </row>
    <row r="20" spans="1:9" s="6" customFormat="1" ht="38.25">
      <c r="A20" s="18" t="s">
        <v>201</v>
      </c>
      <c r="B20" s="19" t="s">
        <v>234</v>
      </c>
      <c r="C20" s="19"/>
      <c r="D20" s="19"/>
      <c r="E20" s="19"/>
      <c r="F20" s="19"/>
      <c r="G20" s="20">
        <f>G21+G23</f>
        <v>110326.9</v>
      </c>
      <c r="H20" s="20">
        <f>H21+H23</f>
        <v>98022.1</v>
      </c>
      <c r="I20" s="20">
        <f>I21+I23</f>
        <v>98022.1</v>
      </c>
    </row>
    <row r="21" spans="1:9" ht="25.5">
      <c r="A21" s="16" t="s">
        <v>155</v>
      </c>
      <c r="B21" s="17" t="s">
        <v>235</v>
      </c>
      <c r="C21" s="17"/>
      <c r="D21" s="17"/>
      <c r="E21" s="17"/>
      <c r="F21" s="17"/>
      <c r="G21" s="4">
        <f>G22</f>
        <v>22630.5</v>
      </c>
      <c r="H21" s="4">
        <f>H22</f>
        <v>23046</v>
      </c>
      <c r="I21" s="4">
        <f>I22</f>
        <v>23046</v>
      </c>
    </row>
    <row r="22" spans="1:9" ht="12.75">
      <c r="A22" s="21" t="s">
        <v>77</v>
      </c>
      <c r="B22" s="19" t="s">
        <v>235</v>
      </c>
      <c r="C22" s="19" t="s">
        <v>159</v>
      </c>
      <c r="D22" s="19" t="s">
        <v>82</v>
      </c>
      <c r="E22" s="19" t="s">
        <v>69</v>
      </c>
      <c r="F22" s="19" t="s">
        <v>79</v>
      </c>
      <c r="G22" s="20">
        <v>22630.5</v>
      </c>
      <c r="H22" s="20">
        <v>23046</v>
      </c>
      <c r="I22" s="20">
        <v>23046</v>
      </c>
    </row>
    <row r="23" spans="1:9" ht="38.25">
      <c r="A23" s="18" t="s">
        <v>59</v>
      </c>
      <c r="B23" s="19" t="s">
        <v>9</v>
      </c>
      <c r="C23" s="19"/>
      <c r="D23" s="19"/>
      <c r="E23" s="19"/>
      <c r="F23" s="19"/>
      <c r="G23" s="20">
        <f>G24</f>
        <v>87696.4</v>
      </c>
      <c r="H23" s="20">
        <f>H24</f>
        <v>74976.1</v>
      </c>
      <c r="I23" s="20">
        <f>I24</f>
        <v>74976.1</v>
      </c>
    </row>
    <row r="24" spans="1:9" ht="15.75" customHeight="1">
      <c r="A24" s="21" t="s">
        <v>77</v>
      </c>
      <c r="B24" s="19" t="s">
        <v>9</v>
      </c>
      <c r="C24" s="19" t="s">
        <v>159</v>
      </c>
      <c r="D24" s="19" t="s">
        <v>82</v>
      </c>
      <c r="E24" s="19" t="s">
        <v>69</v>
      </c>
      <c r="F24" s="19" t="s">
        <v>79</v>
      </c>
      <c r="G24" s="20">
        <v>87696.4</v>
      </c>
      <c r="H24" s="20">
        <v>74976.1</v>
      </c>
      <c r="I24" s="20">
        <v>74976.1</v>
      </c>
    </row>
    <row r="25" spans="1:9" ht="25.5">
      <c r="A25" s="16" t="s">
        <v>47</v>
      </c>
      <c r="B25" s="17" t="s">
        <v>236</v>
      </c>
      <c r="C25" s="22"/>
      <c r="D25" s="22"/>
      <c r="E25" s="22"/>
      <c r="F25" s="22"/>
      <c r="G25" s="23">
        <f>G26+G31+G41+G44</f>
        <v>231430.4</v>
      </c>
      <c r="H25" s="23">
        <f>H26+H31+H41</f>
        <v>238616.8</v>
      </c>
      <c r="I25" s="23">
        <f>I26+I31+I41</f>
        <v>238971.1</v>
      </c>
    </row>
    <row r="26" spans="1:9" s="6" customFormat="1" ht="51">
      <c r="A26" s="24" t="s">
        <v>183</v>
      </c>
      <c r="B26" s="17" t="s">
        <v>362</v>
      </c>
      <c r="C26" s="22"/>
      <c r="D26" s="22"/>
      <c r="E26" s="22"/>
      <c r="F26" s="22"/>
      <c r="G26" s="23">
        <f>G27+G29</f>
        <v>218627.40000000002</v>
      </c>
      <c r="H26" s="23">
        <f>H27+H29</f>
        <v>227564.5</v>
      </c>
      <c r="I26" s="23">
        <f>I27+I29</f>
        <v>227564.5</v>
      </c>
    </row>
    <row r="27" spans="1:9" ht="25.5">
      <c r="A27" s="16" t="s">
        <v>51</v>
      </c>
      <c r="B27" s="17" t="s">
        <v>237</v>
      </c>
      <c r="C27" s="17"/>
      <c r="D27" s="17"/>
      <c r="E27" s="17"/>
      <c r="F27" s="17"/>
      <c r="G27" s="4">
        <f>G28</f>
        <v>70667.7</v>
      </c>
      <c r="H27" s="4">
        <f>H28</f>
        <v>62287.4</v>
      </c>
      <c r="I27" s="4">
        <f>I28</f>
        <v>62287.4</v>
      </c>
    </row>
    <row r="28" spans="1:9" s="6" customFormat="1" ht="12.75">
      <c r="A28" s="21" t="s">
        <v>77</v>
      </c>
      <c r="B28" s="19" t="s">
        <v>237</v>
      </c>
      <c r="C28" s="19" t="s">
        <v>159</v>
      </c>
      <c r="D28" s="19" t="s">
        <v>82</v>
      </c>
      <c r="E28" s="19" t="s">
        <v>83</v>
      </c>
      <c r="F28" s="19" t="s">
        <v>79</v>
      </c>
      <c r="G28" s="20">
        <v>70667.7</v>
      </c>
      <c r="H28" s="20">
        <v>62287.4</v>
      </c>
      <c r="I28" s="20">
        <v>62287.4</v>
      </c>
    </row>
    <row r="29" spans="1:9" ht="38.25">
      <c r="A29" s="16" t="s">
        <v>60</v>
      </c>
      <c r="B29" s="17" t="s">
        <v>238</v>
      </c>
      <c r="C29" s="17"/>
      <c r="D29" s="17"/>
      <c r="E29" s="17"/>
      <c r="F29" s="17"/>
      <c r="G29" s="4">
        <f>G30</f>
        <v>147959.7</v>
      </c>
      <c r="H29" s="4">
        <f>H30</f>
        <v>165277.1</v>
      </c>
      <c r="I29" s="4">
        <f>I30</f>
        <v>165277.1</v>
      </c>
    </row>
    <row r="30" spans="1:9" s="6" customFormat="1" ht="12.75">
      <c r="A30" s="21" t="s">
        <v>77</v>
      </c>
      <c r="B30" s="19" t="s">
        <v>238</v>
      </c>
      <c r="C30" s="19" t="s">
        <v>159</v>
      </c>
      <c r="D30" s="19" t="s">
        <v>82</v>
      </c>
      <c r="E30" s="19" t="s">
        <v>83</v>
      </c>
      <c r="F30" s="19" t="s">
        <v>79</v>
      </c>
      <c r="G30" s="20">
        <v>147959.7</v>
      </c>
      <c r="H30" s="20">
        <v>165277.1</v>
      </c>
      <c r="I30" s="20">
        <f>165277.1</f>
        <v>165277.1</v>
      </c>
    </row>
    <row r="31" spans="1:9" ht="76.5">
      <c r="A31" s="25" t="s">
        <v>255</v>
      </c>
      <c r="B31" s="17" t="s">
        <v>241</v>
      </c>
      <c r="C31" s="17"/>
      <c r="D31" s="17"/>
      <c r="E31" s="17"/>
      <c r="F31" s="17"/>
      <c r="G31" s="4">
        <f>G32+G34+G39</f>
        <v>11335.8</v>
      </c>
      <c r="H31" s="4">
        <f>H32+H34+H39</f>
        <v>11052.300000000001</v>
      </c>
      <c r="I31" s="4">
        <f>I32+I34+I39</f>
        <v>11406.6</v>
      </c>
    </row>
    <row r="32" spans="1:9" s="6" customFormat="1" ht="25.5">
      <c r="A32" s="21" t="s">
        <v>164</v>
      </c>
      <c r="B32" s="19" t="s">
        <v>240</v>
      </c>
      <c r="C32" s="19"/>
      <c r="D32" s="19"/>
      <c r="E32" s="19"/>
      <c r="F32" s="19"/>
      <c r="G32" s="20">
        <f>G33</f>
        <v>542.5</v>
      </c>
      <c r="H32" s="20">
        <f>H33</f>
        <v>536</v>
      </c>
      <c r="I32" s="20">
        <f>I33</f>
        <v>536</v>
      </c>
    </row>
    <row r="33" spans="1:9" ht="12.75">
      <c r="A33" s="16" t="s">
        <v>77</v>
      </c>
      <c r="B33" s="17" t="s">
        <v>240</v>
      </c>
      <c r="C33" s="19" t="s">
        <v>159</v>
      </c>
      <c r="D33" s="17" t="s">
        <v>82</v>
      </c>
      <c r="E33" s="17" t="s">
        <v>83</v>
      </c>
      <c r="F33" s="17" t="s">
        <v>79</v>
      </c>
      <c r="G33" s="4">
        <v>542.5</v>
      </c>
      <c r="H33" s="4">
        <v>536</v>
      </c>
      <c r="I33" s="4">
        <v>536</v>
      </c>
    </row>
    <row r="34" spans="1:9" ht="89.25">
      <c r="A34" s="18" t="s">
        <v>181</v>
      </c>
      <c r="B34" s="19" t="s">
        <v>239</v>
      </c>
      <c r="C34" s="19"/>
      <c r="D34" s="19"/>
      <c r="E34" s="19"/>
      <c r="F34" s="19"/>
      <c r="G34" s="20">
        <f>G36+G37+G38+G35</f>
        <v>10793.3</v>
      </c>
      <c r="H34" s="20">
        <f>H36+H37+H38+H35</f>
        <v>10516.300000000001</v>
      </c>
      <c r="I34" s="20">
        <f>I36+I37+I38+I35</f>
        <v>10516.300000000001</v>
      </c>
    </row>
    <row r="35" spans="1:9" s="6" customFormat="1" ht="38.25">
      <c r="A35" s="18" t="s">
        <v>153</v>
      </c>
      <c r="B35" s="17" t="s">
        <v>239</v>
      </c>
      <c r="C35" s="19" t="s">
        <v>159</v>
      </c>
      <c r="D35" s="19" t="s">
        <v>82</v>
      </c>
      <c r="E35" s="19" t="s">
        <v>31</v>
      </c>
      <c r="F35" s="19" t="s">
        <v>71</v>
      </c>
      <c r="G35" s="20">
        <v>30</v>
      </c>
      <c r="H35" s="20">
        <v>0</v>
      </c>
      <c r="I35" s="20">
        <v>0</v>
      </c>
    </row>
    <row r="36" spans="1:9" ht="38.25">
      <c r="A36" s="16" t="s">
        <v>32</v>
      </c>
      <c r="B36" s="17" t="s">
        <v>239</v>
      </c>
      <c r="C36" s="19" t="s">
        <v>159</v>
      </c>
      <c r="D36" s="17" t="s">
        <v>82</v>
      </c>
      <c r="E36" s="17" t="s">
        <v>31</v>
      </c>
      <c r="F36" s="17" t="s">
        <v>33</v>
      </c>
      <c r="G36" s="4">
        <v>3557</v>
      </c>
      <c r="H36" s="4">
        <v>1912.1</v>
      </c>
      <c r="I36" s="4">
        <v>1912.1</v>
      </c>
    </row>
    <row r="37" spans="1:9" s="6" customFormat="1" ht="25.5">
      <c r="A37" s="21" t="s">
        <v>42</v>
      </c>
      <c r="B37" s="19" t="s">
        <v>239</v>
      </c>
      <c r="C37" s="19" t="s">
        <v>159</v>
      </c>
      <c r="D37" s="19" t="s">
        <v>82</v>
      </c>
      <c r="E37" s="19" t="s">
        <v>31</v>
      </c>
      <c r="F37" s="19" t="s">
        <v>15</v>
      </c>
      <c r="G37" s="20">
        <v>0</v>
      </c>
      <c r="H37" s="20">
        <v>160</v>
      </c>
      <c r="I37" s="20">
        <v>160</v>
      </c>
    </row>
    <row r="38" spans="1:9" s="6" customFormat="1" ht="12.75">
      <c r="A38" s="16" t="s">
        <v>77</v>
      </c>
      <c r="B38" s="17" t="s">
        <v>239</v>
      </c>
      <c r="C38" s="19" t="s">
        <v>159</v>
      </c>
      <c r="D38" s="17" t="s">
        <v>34</v>
      </c>
      <c r="E38" s="17" t="s">
        <v>31</v>
      </c>
      <c r="F38" s="17" t="s">
        <v>79</v>
      </c>
      <c r="G38" s="4">
        <v>7206.3</v>
      </c>
      <c r="H38" s="4">
        <v>8444.2</v>
      </c>
      <c r="I38" s="4">
        <v>8444.2</v>
      </c>
    </row>
    <row r="39" spans="1:9" s="6" customFormat="1" ht="51">
      <c r="A39" s="21" t="s">
        <v>417</v>
      </c>
      <c r="B39" s="19" t="s">
        <v>534</v>
      </c>
      <c r="C39" s="19"/>
      <c r="D39" s="17"/>
      <c r="E39" s="17"/>
      <c r="F39" s="17"/>
      <c r="G39" s="4">
        <f>G40</f>
        <v>0</v>
      </c>
      <c r="H39" s="4">
        <f>H40</f>
        <v>0</v>
      </c>
      <c r="I39" s="4">
        <f>I40</f>
        <v>354.3</v>
      </c>
    </row>
    <row r="40" spans="1:9" s="6" customFormat="1" ht="12.75">
      <c r="A40" s="16" t="s">
        <v>77</v>
      </c>
      <c r="B40" s="19" t="s">
        <v>534</v>
      </c>
      <c r="C40" s="19" t="s">
        <v>159</v>
      </c>
      <c r="D40" s="19" t="s">
        <v>82</v>
      </c>
      <c r="E40" s="19" t="s">
        <v>83</v>
      </c>
      <c r="F40" s="19" t="s">
        <v>79</v>
      </c>
      <c r="G40" s="4">
        <v>0</v>
      </c>
      <c r="H40" s="4">
        <v>0</v>
      </c>
      <c r="I40" s="4">
        <v>354.3</v>
      </c>
    </row>
    <row r="41" spans="1:9" s="6" customFormat="1" ht="63.75">
      <c r="A41" s="18" t="s">
        <v>390</v>
      </c>
      <c r="B41" s="19" t="s">
        <v>395</v>
      </c>
      <c r="C41" s="19"/>
      <c r="D41" s="19"/>
      <c r="E41" s="19"/>
      <c r="F41" s="17"/>
      <c r="G41" s="4">
        <f>G42</f>
        <v>1452.9</v>
      </c>
      <c r="H41" s="4">
        <f aca="true" t="shared" si="0" ref="G41:I42">H42</f>
        <v>0</v>
      </c>
      <c r="I41" s="4">
        <f t="shared" si="0"/>
        <v>0</v>
      </c>
    </row>
    <row r="42" spans="1:9" s="6" customFormat="1" ht="63.75">
      <c r="A42" s="18" t="s">
        <v>391</v>
      </c>
      <c r="B42" s="19" t="s">
        <v>510</v>
      </c>
      <c r="C42" s="19"/>
      <c r="D42" s="19"/>
      <c r="E42" s="19"/>
      <c r="F42" s="17"/>
      <c r="G42" s="4">
        <f t="shared" si="0"/>
        <v>1452.9</v>
      </c>
      <c r="H42" s="4">
        <f t="shared" si="0"/>
        <v>0</v>
      </c>
      <c r="I42" s="4">
        <f t="shared" si="0"/>
        <v>0</v>
      </c>
    </row>
    <row r="43" spans="1:9" ht="12.75">
      <c r="A43" s="18" t="s">
        <v>77</v>
      </c>
      <c r="B43" s="19" t="s">
        <v>510</v>
      </c>
      <c r="C43" s="19" t="s">
        <v>159</v>
      </c>
      <c r="D43" s="19" t="s">
        <v>82</v>
      </c>
      <c r="E43" s="19" t="s">
        <v>83</v>
      </c>
      <c r="F43" s="19" t="s">
        <v>79</v>
      </c>
      <c r="G43" s="4">
        <f>1450+2.9</f>
        <v>1452.9</v>
      </c>
      <c r="H43" s="4">
        <v>0</v>
      </c>
      <c r="I43" s="4">
        <v>0</v>
      </c>
    </row>
    <row r="44" spans="1:9" ht="51">
      <c r="A44" s="26" t="s">
        <v>533</v>
      </c>
      <c r="B44" s="19" t="s">
        <v>531</v>
      </c>
      <c r="C44" s="19"/>
      <c r="D44" s="19"/>
      <c r="E44" s="19"/>
      <c r="F44" s="19"/>
      <c r="G44" s="4">
        <f>G45</f>
        <v>14.3</v>
      </c>
      <c r="H44" s="4"/>
      <c r="I44" s="4"/>
    </row>
    <row r="45" spans="1:9" ht="38.25">
      <c r="A45" s="21" t="s">
        <v>475</v>
      </c>
      <c r="B45" s="19" t="s">
        <v>532</v>
      </c>
      <c r="C45" s="19"/>
      <c r="D45" s="19"/>
      <c r="E45" s="19"/>
      <c r="F45" s="19"/>
      <c r="G45" s="4">
        <f>G46</f>
        <v>14.3</v>
      </c>
      <c r="H45" s="4"/>
      <c r="I45" s="4"/>
    </row>
    <row r="46" spans="1:9" ht="12.75">
      <c r="A46" s="21" t="s">
        <v>77</v>
      </c>
      <c r="B46" s="19" t="s">
        <v>532</v>
      </c>
      <c r="C46" s="19" t="s">
        <v>159</v>
      </c>
      <c r="D46" s="19" t="s">
        <v>82</v>
      </c>
      <c r="E46" s="19" t="s">
        <v>31</v>
      </c>
      <c r="F46" s="19" t="s">
        <v>79</v>
      </c>
      <c r="G46" s="4">
        <f>1.4+12.9</f>
        <v>14.3</v>
      </c>
      <c r="H46" s="4"/>
      <c r="I46" s="4"/>
    </row>
    <row r="47" spans="1:9" s="6" customFormat="1" ht="25.5">
      <c r="A47" s="21" t="s">
        <v>48</v>
      </c>
      <c r="B47" s="19" t="s">
        <v>242</v>
      </c>
      <c r="C47" s="19"/>
      <c r="D47" s="19"/>
      <c r="E47" s="19"/>
      <c r="F47" s="19"/>
      <c r="G47" s="20">
        <f>G48+G55</f>
        <v>11795.8</v>
      </c>
      <c r="H47" s="20">
        <f>H48+H55</f>
        <v>10015.900000000001</v>
      </c>
      <c r="I47" s="20">
        <f>I48+I55</f>
        <v>10015.900000000001</v>
      </c>
    </row>
    <row r="48" spans="1:9" s="6" customFormat="1" ht="38.25">
      <c r="A48" s="25" t="s">
        <v>256</v>
      </c>
      <c r="B48" s="17" t="s">
        <v>243</v>
      </c>
      <c r="C48" s="17"/>
      <c r="D48" s="17"/>
      <c r="E48" s="17"/>
      <c r="F48" s="17"/>
      <c r="G48" s="4">
        <f>G49+G51+G53</f>
        <v>11795.8</v>
      </c>
      <c r="H48" s="4">
        <f>H49+H51</f>
        <v>10015.900000000001</v>
      </c>
      <c r="I48" s="4">
        <f>I49+I51</f>
        <v>10015.900000000001</v>
      </c>
    </row>
    <row r="49" spans="1:9" ht="25.5">
      <c r="A49" s="16" t="s">
        <v>52</v>
      </c>
      <c r="B49" s="17" t="s">
        <v>260</v>
      </c>
      <c r="C49" s="17"/>
      <c r="D49" s="17"/>
      <c r="E49" s="17"/>
      <c r="F49" s="17"/>
      <c r="G49" s="4">
        <f>G50</f>
        <v>7061.9</v>
      </c>
      <c r="H49" s="4">
        <f>H50</f>
        <v>6078.700000000001</v>
      </c>
      <c r="I49" s="4">
        <f>I50</f>
        <v>6078.700000000001</v>
      </c>
    </row>
    <row r="50" spans="1:9" s="6" customFormat="1" ht="12.75">
      <c r="A50" s="21" t="s">
        <v>77</v>
      </c>
      <c r="B50" s="19" t="s">
        <v>260</v>
      </c>
      <c r="C50" s="19" t="s">
        <v>159</v>
      </c>
      <c r="D50" s="19" t="s">
        <v>82</v>
      </c>
      <c r="E50" s="19" t="s">
        <v>70</v>
      </c>
      <c r="F50" s="19" t="s">
        <v>79</v>
      </c>
      <c r="G50" s="20">
        <v>7061.9</v>
      </c>
      <c r="H50" s="20">
        <f>6403.1-324.4</f>
        <v>6078.700000000001</v>
      </c>
      <c r="I50" s="20">
        <f>6403.1-324.4</f>
        <v>6078.700000000001</v>
      </c>
    </row>
    <row r="51" spans="1:9" ht="25.5">
      <c r="A51" s="16" t="s">
        <v>210</v>
      </c>
      <c r="B51" s="17" t="s">
        <v>358</v>
      </c>
      <c r="C51" s="17"/>
      <c r="D51" s="17"/>
      <c r="E51" s="17"/>
      <c r="F51" s="17"/>
      <c r="G51" s="4">
        <f>G52</f>
        <v>4733.9</v>
      </c>
      <c r="H51" s="4">
        <f>H52</f>
        <v>3937.2000000000003</v>
      </c>
      <c r="I51" s="4">
        <f>I52</f>
        <v>3937.2000000000003</v>
      </c>
    </row>
    <row r="52" spans="1:9" ht="21.75" customHeight="1">
      <c r="A52" s="21" t="s">
        <v>77</v>
      </c>
      <c r="B52" s="19" t="s">
        <v>358</v>
      </c>
      <c r="C52" s="19" t="s">
        <v>159</v>
      </c>
      <c r="D52" s="19" t="s">
        <v>82</v>
      </c>
      <c r="E52" s="19" t="s">
        <v>70</v>
      </c>
      <c r="F52" s="19" t="s">
        <v>79</v>
      </c>
      <c r="G52" s="20">
        <v>4733.9</v>
      </c>
      <c r="H52" s="20">
        <f>3612.8+324.4</f>
        <v>3937.2000000000003</v>
      </c>
      <c r="I52" s="20">
        <f>3612.8+324.4</f>
        <v>3937.2000000000003</v>
      </c>
    </row>
    <row r="53" spans="1:9" ht="38.25" hidden="1">
      <c r="A53" s="21" t="s">
        <v>475</v>
      </c>
      <c r="B53" s="19" t="s">
        <v>477</v>
      </c>
      <c r="C53" s="19"/>
      <c r="D53" s="19"/>
      <c r="E53" s="19"/>
      <c r="F53" s="19"/>
      <c r="G53" s="20">
        <f>G54</f>
        <v>0</v>
      </c>
      <c r="H53" s="20">
        <f>H54</f>
        <v>0</v>
      </c>
      <c r="I53" s="20">
        <f>I54</f>
        <v>0</v>
      </c>
    </row>
    <row r="54" spans="1:9" ht="12.75" hidden="1">
      <c r="A54" s="21" t="s">
        <v>77</v>
      </c>
      <c r="B54" s="19" t="s">
        <v>477</v>
      </c>
      <c r="C54" s="19" t="s">
        <v>159</v>
      </c>
      <c r="D54" s="19" t="s">
        <v>82</v>
      </c>
      <c r="E54" s="19" t="s">
        <v>70</v>
      </c>
      <c r="F54" s="19" t="s">
        <v>79</v>
      </c>
      <c r="G54" s="20">
        <v>0</v>
      </c>
      <c r="H54" s="20">
        <v>0</v>
      </c>
      <c r="I54" s="20">
        <v>0</v>
      </c>
    </row>
    <row r="55" spans="1:9" ht="25.5" hidden="1">
      <c r="A55" s="26" t="s">
        <v>480</v>
      </c>
      <c r="B55" s="19" t="s">
        <v>481</v>
      </c>
      <c r="C55" s="19"/>
      <c r="D55" s="19"/>
      <c r="E55" s="19"/>
      <c r="F55" s="19"/>
      <c r="G55" s="20">
        <f aca="true" t="shared" si="1" ref="G55:I56">G56</f>
        <v>0</v>
      </c>
      <c r="H55" s="20">
        <f t="shared" si="1"/>
        <v>0</v>
      </c>
      <c r="I55" s="20">
        <f t="shared" si="1"/>
        <v>0</v>
      </c>
    </row>
    <row r="56" spans="1:9" ht="38.25" hidden="1">
      <c r="A56" s="21" t="s">
        <v>475</v>
      </c>
      <c r="B56" s="19" t="s">
        <v>511</v>
      </c>
      <c r="C56" s="19"/>
      <c r="D56" s="19"/>
      <c r="E56" s="19"/>
      <c r="F56" s="19"/>
      <c r="G56" s="20">
        <f t="shared" si="1"/>
        <v>0</v>
      </c>
      <c r="H56" s="20">
        <f t="shared" si="1"/>
        <v>0</v>
      </c>
      <c r="I56" s="20">
        <f t="shared" si="1"/>
        <v>0</v>
      </c>
    </row>
    <row r="57" spans="1:9" ht="12.75" hidden="1">
      <c r="A57" s="21" t="s">
        <v>77</v>
      </c>
      <c r="B57" s="19" t="s">
        <v>511</v>
      </c>
      <c r="C57" s="19" t="s">
        <v>159</v>
      </c>
      <c r="D57" s="19" t="s">
        <v>82</v>
      </c>
      <c r="E57" s="19" t="s">
        <v>31</v>
      </c>
      <c r="F57" s="19" t="s">
        <v>79</v>
      </c>
      <c r="G57" s="20">
        <f>12.9-12.9</f>
        <v>0</v>
      </c>
      <c r="H57" s="20">
        <v>0</v>
      </c>
      <c r="I57" s="20">
        <v>0</v>
      </c>
    </row>
    <row r="58" spans="1:9" s="6" customFormat="1" ht="25.5">
      <c r="A58" s="21" t="s">
        <v>66</v>
      </c>
      <c r="B58" s="19" t="s">
        <v>244</v>
      </c>
      <c r="C58" s="19"/>
      <c r="D58" s="19"/>
      <c r="E58" s="19"/>
      <c r="F58" s="19"/>
      <c r="G58" s="20">
        <f>G59</f>
        <v>526</v>
      </c>
      <c r="H58" s="20">
        <f>H59+H62</f>
        <v>484</v>
      </c>
      <c r="I58" s="20">
        <f>I59+I62</f>
        <v>484</v>
      </c>
    </row>
    <row r="59" spans="1:9" s="6" customFormat="1" ht="51">
      <c r="A59" s="25" t="s">
        <v>7</v>
      </c>
      <c r="B59" s="17" t="s">
        <v>245</v>
      </c>
      <c r="C59" s="17"/>
      <c r="D59" s="17"/>
      <c r="E59" s="17"/>
      <c r="F59" s="17"/>
      <c r="G59" s="4">
        <f>G60+G62</f>
        <v>526</v>
      </c>
      <c r="H59" s="4">
        <f aca="true" t="shared" si="2" ref="G59:I60">H60</f>
        <v>484</v>
      </c>
      <c r="I59" s="4">
        <f t="shared" si="2"/>
        <v>484</v>
      </c>
    </row>
    <row r="60" spans="1:9" ht="25.5">
      <c r="A60" s="16" t="s">
        <v>84</v>
      </c>
      <c r="B60" s="17" t="s">
        <v>246</v>
      </c>
      <c r="C60" s="17"/>
      <c r="D60" s="17"/>
      <c r="E60" s="17"/>
      <c r="F60" s="17"/>
      <c r="G60" s="4">
        <f t="shared" si="2"/>
        <v>436</v>
      </c>
      <c r="H60" s="4">
        <f t="shared" si="2"/>
        <v>484</v>
      </c>
      <c r="I60" s="4">
        <f t="shared" si="2"/>
        <v>484</v>
      </c>
    </row>
    <row r="61" spans="1:9" ht="24" customHeight="1">
      <c r="A61" s="18" t="s">
        <v>45</v>
      </c>
      <c r="B61" s="19" t="s">
        <v>246</v>
      </c>
      <c r="C61" s="19" t="s">
        <v>159</v>
      </c>
      <c r="D61" s="19" t="s">
        <v>82</v>
      </c>
      <c r="E61" s="19" t="s">
        <v>31</v>
      </c>
      <c r="F61" s="19" t="s">
        <v>46</v>
      </c>
      <c r="G61" s="20">
        <v>436</v>
      </c>
      <c r="H61" s="20">
        <v>484</v>
      </c>
      <c r="I61" s="20">
        <v>484</v>
      </c>
    </row>
    <row r="62" spans="1:9" ht="28.5" customHeight="1">
      <c r="A62" s="18" t="s">
        <v>482</v>
      </c>
      <c r="B62" s="19" t="s">
        <v>484</v>
      </c>
      <c r="C62" s="19"/>
      <c r="D62" s="19"/>
      <c r="E62" s="19"/>
      <c r="F62" s="19"/>
      <c r="G62" s="20">
        <f>G63</f>
        <v>90</v>
      </c>
      <c r="H62" s="20">
        <f>H63</f>
        <v>0</v>
      </c>
      <c r="I62" s="20">
        <f>I63</f>
        <v>0</v>
      </c>
    </row>
    <row r="63" spans="1:9" s="6" customFormat="1" ht="25.5">
      <c r="A63" s="18" t="s">
        <v>483</v>
      </c>
      <c r="B63" s="19" t="s">
        <v>484</v>
      </c>
      <c r="C63" s="19" t="s">
        <v>159</v>
      </c>
      <c r="D63" s="19" t="s">
        <v>82</v>
      </c>
      <c r="E63" s="19" t="s">
        <v>31</v>
      </c>
      <c r="F63" s="19" t="s">
        <v>15</v>
      </c>
      <c r="G63" s="20">
        <v>90</v>
      </c>
      <c r="H63" s="20">
        <v>0</v>
      </c>
      <c r="I63" s="20">
        <v>0</v>
      </c>
    </row>
    <row r="64" spans="1:9" s="6" customFormat="1" ht="53.25" customHeight="1">
      <c r="A64" s="27" t="s">
        <v>94</v>
      </c>
      <c r="B64" s="19" t="s">
        <v>247</v>
      </c>
      <c r="C64" s="28"/>
      <c r="D64" s="28"/>
      <c r="E64" s="28"/>
      <c r="F64" s="28"/>
      <c r="G64" s="29">
        <f>G68+G65</f>
        <v>11262.9</v>
      </c>
      <c r="H64" s="29">
        <f>H68+H65</f>
        <v>6000</v>
      </c>
      <c r="I64" s="29">
        <f>I68+I65</f>
        <v>12700</v>
      </c>
    </row>
    <row r="65" spans="1:9" s="6" customFormat="1" ht="131.25" customHeight="1">
      <c r="A65" s="18" t="s">
        <v>486</v>
      </c>
      <c r="B65" s="19" t="s">
        <v>487</v>
      </c>
      <c r="C65" s="28"/>
      <c r="D65" s="28"/>
      <c r="E65" s="28"/>
      <c r="F65" s="28"/>
      <c r="G65" s="29">
        <f>G66</f>
        <v>913</v>
      </c>
      <c r="H65" s="29">
        <f>H66</f>
        <v>0</v>
      </c>
      <c r="I65" s="29">
        <f>+I66</f>
        <v>0</v>
      </c>
    </row>
    <row r="66" spans="1:9" s="6" customFormat="1" ht="133.5" customHeight="1">
      <c r="A66" s="30" t="s">
        <v>416</v>
      </c>
      <c r="B66" s="19" t="s">
        <v>485</v>
      </c>
      <c r="C66" s="31"/>
      <c r="D66" s="32"/>
      <c r="E66" s="32"/>
      <c r="F66" s="31"/>
      <c r="G66" s="23">
        <f>G67</f>
        <v>913</v>
      </c>
      <c r="H66" s="23">
        <f>H67</f>
        <v>0</v>
      </c>
      <c r="I66" s="23">
        <f>I67</f>
        <v>0</v>
      </c>
    </row>
    <row r="67" spans="1:9" s="6" customFormat="1" ht="12.75">
      <c r="A67" s="30" t="s">
        <v>77</v>
      </c>
      <c r="B67" s="19" t="s">
        <v>485</v>
      </c>
      <c r="C67" s="31">
        <v>250</v>
      </c>
      <c r="D67" s="32" t="s">
        <v>82</v>
      </c>
      <c r="E67" s="32" t="s">
        <v>69</v>
      </c>
      <c r="F67" s="31">
        <v>610</v>
      </c>
      <c r="G67" s="23">
        <f>513+400</f>
        <v>913</v>
      </c>
      <c r="H67" s="23">
        <v>0</v>
      </c>
      <c r="I67" s="23">
        <v>0</v>
      </c>
    </row>
    <row r="68" spans="1:9" ht="63.75">
      <c r="A68" s="33" t="s">
        <v>254</v>
      </c>
      <c r="B68" s="19" t="s">
        <v>257</v>
      </c>
      <c r="C68" s="28"/>
      <c r="D68" s="28"/>
      <c r="E68" s="28"/>
      <c r="F68" s="28"/>
      <c r="G68" s="29">
        <f>G69+G71+G73+G75</f>
        <v>10349.9</v>
      </c>
      <c r="H68" s="29">
        <f>H69+H71+H73+H75</f>
        <v>6000</v>
      </c>
      <c r="I68" s="29">
        <f>I69+I71+I73+I75</f>
        <v>12700</v>
      </c>
    </row>
    <row r="69" spans="1:9" s="6" customFormat="1" ht="25.5">
      <c r="A69" s="21" t="s">
        <v>51</v>
      </c>
      <c r="B69" s="19" t="s">
        <v>248</v>
      </c>
      <c r="C69" s="19"/>
      <c r="D69" s="19"/>
      <c r="E69" s="19"/>
      <c r="F69" s="19"/>
      <c r="G69" s="20">
        <f>G70</f>
        <v>4753.4</v>
      </c>
      <c r="H69" s="20">
        <f>H70</f>
        <v>5000</v>
      </c>
      <c r="I69" s="20">
        <f>I70</f>
        <v>8000</v>
      </c>
    </row>
    <row r="70" spans="1:9" s="6" customFormat="1" ht="12.75">
      <c r="A70" s="16" t="s">
        <v>77</v>
      </c>
      <c r="B70" s="17" t="s">
        <v>248</v>
      </c>
      <c r="C70" s="19" t="s">
        <v>159</v>
      </c>
      <c r="D70" s="17" t="s">
        <v>82</v>
      </c>
      <c r="E70" s="17" t="s">
        <v>83</v>
      </c>
      <c r="F70" s="17" t="s">
        <v>79</v>
      </c>
      <c r="G70" s="4">
        <v>4753.4</v>
      </c>
      <c r="H70" s="4">
        <v>5000</v>
      </c>
      <c r="I70" s="4">
        <v>8000</v>
      </c>
    </row>
    <row r="71" spans="1:9" s="6" customFormat="1" ht="51">
      <c r="A71" s="21" t="s">
        <v>206</v>
      </c>
      <c r="B71" s="19" t="s">
        <v>488</v>
      </c>
      <c r="C71" s="19"/>
      <c r="D71" s="19"/>
      <c r="E71" s="19"/>
      <c r="F71" s="17"/>
      <c r="G71" s="4">
        <f>G72</f>
        <v>1013.5</v>
      </c>
      <c r="H71" s="4">
        <f>H72</f>
        <v>0</v>
      </c>
      <c r="I71" s="4">
        <f>I72</f>
        <v>1700</v>
      </c>
    </row>
    <row r="72" spans="1:9" s="6" customFormat="1" ht="38.25">
      <c r="A72" s="18" t="s">
        <v>153</v>
      </c>
      <c r="B72" s="19" t="s">
        <v>488</v>
      </c>
      <c r="C72" s="19" t="s">
        <v>159</v>
      </c>
      <c r="D72" s="19" t="s">
        <v>82</v>
      </c>
      <c r="E72" s="19" t="s">
        <v>31</v>
      </c>
      <c r="F72" s="19" t="s">
        <v>71</v>
      </c>
      <c r="G72" s="4">
        <v>1013.5</v>
      </c>
      <c r="H72" s="4">
        <v>0</v>
      </c>
      <c r="I72" s="4">
        <v>1700</v>
      </c>
    </row>
    <row r="73" spans="1:9" s="6" customFormat="1" ht="38.25">
      <c r="A73" s="18" t="s">
        <v>489</v>
      </c>
      <c r="B73" s="19" t="s">
        <v>490</v>
      </c>
      <c r="C73" s="19"/>
      <c r="D73" s="19"/>
      <c r="E73" s="19"/>
      <c r="F73" s="17"/>
      <c r="G73" s="4">
        <f>G74</f>
        <v>3600</v>
      </c>
      <c r="H73" s="4">
        <f>H74</f>
        <v>0</v>
      </c>
      <c r="I73" s="4">
        <f>I74</f>
        <v>0</v>
      </c>
    </row>
    <row r="74" spans="1:9" s="6" customFormat="1" ht="12.75">
      <c r="A74" s="18" t="s">
        <v>77</v>
      </c>
      <c r="B74" s="19" t="s">
        <v>490</v>
      </c>
      <c r="C74" s="19" t="s">
        <v>159</v>
      </c>
      <c r="D74" s="19" t="s">
        <v>82</v>
      </c>
      <c r="E74" s="19" t="s">
        <v>83</v>
      </c>
      <c r="F74" s="19" t="s">
        <v>79</v>
      </c>
      <c r="G74" s="4">
        <v>3600</v>
      </c>
      <c r="H74" s="4">
        <v>0</v>
      </c>
      <c r="I74" s="4">
        <v>0</v>
      </c>
    </row>
    <row r="75" spans="1:9" s="6" customFormat="1" ht="25.5">
      <c r="A75" s="27" t="s">
        <v>21</v>
      </c>
      <c r="B75" s="19" t="s">
        <v>134</v>
      </c>
      <c r="C75" s="19"/>
      <c r="D75" s="19"/>
      <c r="E75" s="19"/>
      <c r="F75" s="19"/>
      <c r="G75" s="20">
        <f>G76</f>
        <v>983</v>
      </c>
      <c r="H75" s="20">
        <f>H76</f>
        <v>1000</v>
      </c>
      <c r="I75" s="20">
        <f>I76</f>
        <v>3000</v>
      </c>
    </row>
    <row r="76" spans="1:9" s="6" customFormat="1" ht="12.75">
      <c r="A76" s="16" t="s">
        <v>77</v>
      </c>
      <c r="B76" s="17" t="s">
        <v>134</v>
      </c>
      <c r="C76" s="19" t="s">
        <v>159</v>
      </c>
      <c r="D76" s="17" t="s">
        <v>82</v>
      </c>
      <c r="E76" s="17" t="s">
        <v>69</v>
      </c>
      <c r="F76" s="17" t="s">
        <v>79</v>
      </c>
      <c r="G76" s="4">
        <v>983</v>
      </c>
      <c r="H76" s="4">
        <v>1000</v>
      </c>
      <c r="I76" s="4">
        <v>3000</v>
      </c>
    </row>
    <row r="77" spans="1:9" s="6" customFormat="1" ht="38.25">
      <c r="A77" s="21" t="s">
        <v>156</v>
      </c>
      <c r="B77" s="19" t="s">
        <v>258</v>
      </c>
      <c r="C77" s="19"/>
      <c r="D77" s="19"/>
      <c r="E77" s="19"/>
      <c r="F77" s="28"/>
      <c r="G77" s="29">
        <f>G78+G94+G99</f>
        <v>21127.8</v>
      </c>
      <c r="H77" s="29">
        <f>H78+H94+H99</f>
        <v>20866.699999999997</v>
      </c>
      <c r="I77" s="29">
        <f>I78+I94+I99</f>
        <v>20866.699999999997</v>
      </c>
    </row>
    <row r="78" spans="1:9" ht="51">
      <c r="A78" s="33" t="s">
        <v>259</v>
      </c>
      <c r="B78" s="19" t="s">
        <v>249</v>
      </c>
      <c r="C78" s="19"/>
      <c r="D78" s="19"/>
      <c r="E78" s="19"/>
      <c r="F78" s="28"/>
      <c r="G78" s="29">
        <f>G79+G89+G85+G83</f>
        <v>14258</v>
      </c>
      <c r="H78" s="29">
        <f>H79+H89+H85+H83</f>
        <v>14331.599999999999</v>
      </c>
      <c r="I78" s="29">
        <f>I79+I89+I85+I83</f>
        <v>14331.599999999999</v>
      </c>
    </row>
    <row r="79" spans="1:9" s="6" customFormat="1" ht="25.5">
      <c r="A79" s="21" t="s">
        <v>22</v>
      </c>
      <c r="B79" s="19" t="s">
        <v>250</v>
      </c>
      <c r="C79" s="19"/>
      <c r="D79" s="19"/>
      <c r="E79" s="19"/>
      <c r="F79" s="19"/>
      <c r="G79" s="20">
        <f>G80+G81+G82</f>
        <v>2906.4</v>
      </c>
      <c r="H79" s="20">
        <f>H80+H81+H82</f>
        <v>2801.1</v>
      </c>
      <c r="I79" s="20">
        <f>I80+I81+I82</f>
        <v>2801.1</v>
      </c>
    </row>
    <row r="80" spans="1:9" ht="25.5">
      <c r="A80" s="34" t="s">
        <v>74</v>
      </c>
      <c r="B80" s="17" t="s">
        <v>250</v>
      </c>
      <c r="C80" s="19" t="s">
        <v>159</v>
      </c>
      <c r="D80" s="19" t="s">
        <v>69</v>
      </c>
      <c r="E80" s="19" t="s">
        <v>35</v>
      </c>
      <c r="F80" s="17" t="s">
        <v>75</v>
      </c>
      <c r="G80" s="4">
        <v>2743.4</v>
      </c>
      <c r="H80" s="4">
        <v>2638.1</v>
      </c>
      <c r="I80" s="4">
        <v>2638.1</v>
      </c>
    </row>
    <row r="81" spans="1:9" ht="38.25">
      <c r="A81" s="21" t="s">
        <v>163</v>
      </c>
      <c r="B81" s="19" t="s">
        <v>250</v>
      </c>
      <c r="C81" s="19" t="s">
        <v>159</v>
      </c>
      <c r="D81" s="19" t="s">
        <v>69</v>
      </c>
      <c r="E81" s="19" t="s">
        <v>35</v>
      </c>
      <c r="F81" s="19" t="s">
        <v>71</v>
      </c>
      <c r="G81" s="20">
        <v>158.4</v>
      </c>
      <c r="H81" s="20">
        <v>158.4</v>
      </c>
      <c r="I81" s="20">
        <v>158.4</v>
      </c>
    </row>
    <row r="82" spans="1:9" s="6" customFormat="1" ht="12.75">
      <c r="A82" s="35" t="s">
        <v>72</v>
      </c>
      <c r="B82" s="19" t="s">
        <v>250</v>
      </c>
      <c r="C82" s="19" t="s">
        <v>159</v>
      </c>
      <c r="D82" s="19" t="s">
        <v>69</v>
      </c>
      <c r="E82" s="19" t="s">
        <v>35</v>
      </c>
      <c r="F82" s="19" t="s">
        <v>73</v>
      </c>
      <c r="G82" s="20">
        <v>4.6</v>
      </c>
      <c r="H82" s="20">
        <v>4.6</v>
      </c>
      <c r="I82" s="20">
        <v>4.6</v>
      </c>
    </row>
    <row r="83" spans="1:9" ht="76.5">
      <c r="A83" s="21" t="s">
        <v>427</v>
      </c>
      <c r="B83" s="19" t="s">
        <v>428</v>
      </c>
      <c r="C83" s="17"/>
      <c r="D83" s="17"/>
      <c r="E83" s="17"/>
      <c r="F83" s="17"/>
      <c r="G83" s="4">
        <f>G84</f>
        <v>3136</v>
      </c>
      <c r="H83" s="4">
        <f>H84</f>
        <v>3136</v>
      </c>
      <c r="I83" s="4">
        <f>I84</f>
        <v>3136</v>
      </c>
    </row>
    <row r="84" spans="1:9" s="6" customFormat="1" ht="25.5">
      <c r="A84" s="21" t="s">
        <v>57</v>
      </c>
      <c r="B84" s="19" t="s">
        <v>428</v>
      </c>
      <c r="C84" s="19" t="s">
        <v>159</v>
      </c>
      <c r="D84" s="19" t="s">
        <v>82</v>
      </c>
      <c r="E84" s="19" t="s">
        <v>31</v>
      </c>
      <c r="F84" s="19" t="s">
        <v>81</v>
      </c>
      <c r="G84" s="20">
        <v>3136</v>
      </c>
      <c r="H84" s="20">
        <v>3136</v>
      </c>
      <c r="I84" s="20">
        <v>3136</v>
      </c>
    </row>
    <row r="85" spans="1:9" ht="76.5">
      <c r="A85" s="16" t="s">
        <v>49</v>
      </c>
      <c r="B85" s="17" t="s">
        <v>251</v>
      </c>
      <c r="C85" s="17"/>
      <c r="D85" s="17"/>
      <c r="E85" s="17"/>
      <c r="F85" s="17"/>
      <c r="G85" s="4">
        <f>G86+G87+G88</f>
        <v>853.8</v>
      </c>
      <c r="H85" s="4">
        <f>H86+H87+H88</f>
        <v>1053.8</v>
      </c>
      <c r="I85" s="4">
        <f>I86+I87+I88</f>
        <v>1053.8</v>
      </c>
    </row>
    <row r="86" spans="1:9" s="6" customFormat="1" ht="25.5">
      <c r="A86" s="21" t="s">
        <v>57</v>
      </c>
      <c r="B86" s="19" t="s">
        <v>251</v>
      </c>
      <c r="C86" s="19" t="s">
        <v>159</v>
      </c>
      <c r="D86" s="19" t="s">
        <v>82</v>
      </c>
      <c r="E86" s="19" t="s">
        <v>31</v>
      </c>
      <c r="F86" s="19" t="s">
        <v>81</v>
      </c>
      <c r="G86" s="20">
        <v>832.8</v>
      </c>
      <c r="H86" s="20">
        <v>1026.8</v>
      </c>
      <c r="I86" s="20">
        <v>1026.8</v>
      </c>
    </row>
    <row r="87" spans="1:9" ht="38.25">
      <c r="A87" s="16" t="s">
        <v>163</v>
      </c>
      <c r="B87" s="17" t="s">
        <v>251</v>
      </c>
      <c r="C87" s="19" t="s">
        <v>159</v>
      </c>
      <c r="D87" s="17" t="s">
        <v>82</v>
      </c>
      <c r="E87" s="17" t="s">
        <v>31</v>
      </c>
      <c r="F87" s="17" t="s">
        <v>71</v>
      </c>
      <c r="G87" s="4">
        <v>20</v>
      </c>
      <c r="H87" s="4">
        <v>25</v>
      </c>
      <c r="I87" s="4">
        <v>25</v>
      </c>
    </row>
    <row r="88" spans="1:9" s="6" customFormat="1" ht="12.75">
      <c r="A88" s="35" t="s">
        <v>72</v>
      </c>
      <c r="B88" s="19" t="s">
        <v>251</v>
      </c>
      <c r="C88" s="19" t="s">
        <v>159</v>
      </c>
      <c r="D88" s="19" t="s">
        <v>82</v>
      </c>
      <c r="E88" s="19" t="s">
        <v>31</v>
      </c>
      <c r="F88" s="19" t="s">
        <v>73</v>
      </c>
      <c r="G88" s="20">
        <v>1</v>
      </c>
      <c r="H88" s="20">
        <v>2</v>
      </c>
      <c r="I88" s="20">
        <v>2</v>
      </c>
    </row>
    <row r="89" spans="1:9" ht="51">
      <c r="A89" s="16" t="s">
        <v>211</v>
      </c>
      <c r="B89" s="17" t="s">
        <v>252</v>
      </c>
      <c r="C89" s="17"/>
      <c r="D89" s="17"/>
      <c r="E89" s="17"/>
      <c r="F89" s="17"/>
      <c r="G89" s="4">
        <f>G90+G91+G92+G93</f>
        <v>7361.8</v>
      </c>
      <c r="H89" s="4">
        <f>H90+H91+H92+H93</f>
        <v>7340.7</v>
      </c>
      <c r="I89" s="4">
        <f>I90+I91+I92+I93</f>
        <v>7340.7</v>
      </c>
    </row>
    <row r="90" spans="1:9" s="6" customFormat="1" ht="25.5">
      <c r="A90" s="21" t="s">
        <v>57</v>
      </c>
      <c r="B90" s="19" t="s">
        <v>252</v>
      </c>
      <c r="C90" s="19" t="s">
        <v>159</v>
      </c>
      <c r="D90" s="19" t="s">
        <v>82</v>
      </c>
      <c r="E90" s="19" t="s">
        <v>31</v>
      </c>
      <c r="F90" s="19" t="s">
        <v>81</v>
      </c>
      <c r="G90" s="20">
        <v>4390.2</v>
      </c>
      <c r="H90" s="20">
        <v>4325.5</v>
      </c>
      <c r="I90" s="20">
        <v>4325.5</v>
      </c>
    </row>
    <row r="91" spans="1:9" ht="38.25">
      <c r="A91" s="16" t="s">
        <v>163</v>
      </c>
      <c r="B91" s="17" t="s">
        <v>252</v>
      </c>
      <c r="C91" s="17">
        <v>250</v>
      </c>
      <c r="D91" s="17" t="s">
        <v>82</v>
      </c>
      <c r="E91" s="17" t="s">
        <v>31</v>
      </c>
      <c r="F91" s="17" t="s">
        <v>71</v>
      </c>
      <c r="G91" s="4">
        <v>2962.5</v>
      </c>
      <c r="H91" s="4">
        <v>3013.2</v>
      </c>
      <c r="I91" s="4">
        <v>3013.2</v>
      </c>
    </row>
    <row r="92" spans="1:9" ht="12.75">
      <c r="A92" s="21" t="s">
        <v>394</v>
      </c>
      <c r="B92" s="19" t="s">
        <v>252</v>
      </c>
      <c r="C92" s="19">
        <v>250</v>
      </c>
      <c r="D92" s="19" t="s">
        <v>82</v>
      </c>
      <c r="E92" s="19" t="s">
        <v>31</v>
      </c>
      <c r="F92" s="19" t="s">
        <v>393</v>
      </c>
      <c r="G92" s="4">
        <v>2.8</v>
      </c>
      <c r="H92" s="4"/>
      <c r="I92" s="4"/>
    </row>
    <row r="93" spans="1:9" ht="12.75">
      <c r="A93" s="21" t="s">
        <v>72</v>
      </c>
      <c r="B93" s="19" t="s">
        <v>252</v>
      </c>
      <c r="C93" s="19">
        <v>250</v>
      </c>
      <c r="D93" s="19" t="s">
        <v>82</v>
      </c>
      <c r="E93" s="19" t="s">
        <v>31</v>
      </c>
      <c r="F93" s="19" t="s">
        <v>73</v>
      </c>
      <c r="G93" s="20">
        <v>6.3</v>
      </c>
      <c r="H93" s="20">
        <v>2</v>
      </c>
      <c r="I93" s="20">
        <v>2</v>
      </c>
    </row>
    <row r="94" spans="1:9" ht="89.25">
      <c r="A94" s="33" t="s">
        <v>26</v>
      </c>
      <c r="B94" s="19" t="s">
        <v>363</v>
      </c>
      <c r="C94" s="19"/>
      <c r="D94" s="19"/>
      <c r="E94" s="19"/>
      <c r="F94" s="19"/>
      <c r="G94" s="20">
        <f>G95</f>
        <v>6145</v>
      </c>
      <c r="H94" s="20">
        <f>H95</f>
        <v>5810.299999999999</v>
      </c>
      <c r="I94" s="20">
        <f>I95</f>
        <v>5810.299999999999</v>
      </c>
    </row>
    <row r="95" spans="1:9" s="6" customFormat="1" ht="89.25">
      <c r="A95" s="18" t="s">
        <v>181</v>
      </c>
      <c r="B95" s="19" t="s">
        <v>253</v>
      </c>
      <c r="C95" s="19"/>
      <c r="D95" s="19"/>
      <c r="E95" s="19"/>
      <c r="F95" s="19"/>
      <c r="G95" s="20">
        <f>G96+G98+G97</f>
        <v>6145</v>
      </c>
      <c r="H95" s="20">
        <f>H96+H98+H97</f>
        <v>5810.299999999999</v>
      </c>
      <c r="I95" s="20">
        <f>I96+I98+I97</f>
        <v>5810.299999999999</v>
      </c>
    </row>
    <row r="96" spans="1:9" ht="12.75">
      <c r="A96" s="16" t="s">
        <v>77</v>
      </c>
      <c r="B96" s="17" t="s">
        <v>253</v>
      </c>
      <c r="C96" s="19" t="s">
        <v>159</v>
      </c>
      <c r="D96" s="17" t="s">
        <v>82</v>
      </c>
      <c r="E96" s="17" t="s">
        <v>31</v>
      </c>
      <c r="F96" s="17" t="s">
        <v>79</v>
      </c>
      <c r="G96" s="4">
        <v>1545</v>
      </c>
      <c r="H96" s="4">
        <v>809.4</v>
      </c>
      <c r="I96" s="4">
        <v>809.4</v>
      </c>
    </row>
    <row r="97" spans="1:9" ht="38.25">
      <c r="A97" s="21" t="s">
        <v>463</v>
      </c>
      <c r="B97" s="19" t="s">
        <v>253</v>
      </c>
      <c r="C97" s="19" t="s">
        <v>159</v>
      </c>
      <c r="D97" s="19" t="s">
        <v>36</v>
      </c>
      <c r="E97" s="19" t="s">
        <v>35</v>
      </c>
      <c r="F97" s="19" t="s">
        <v>71</v>
      </c>
      <c r="G97" s="20">
        <v>52.1</v>
      </c>
      <c r="H97" s="20">
        <v>50</v>
      </c>
      <c r="I97" s="20">
        <v>50</v>
      </c>
    </row>
    <row r="98" spans="1:9" s="6" customFormat="1" ht="38.25">
      <c r="A98" s="16" t="s">
        <v>32</v>
      </c>
      <c r="B98" s="19" t="s">
        <v>253</v>
      </c>
      <c r="C98" s="19" t="s">
        <v>159</v>
      </c>
      <c r="D98" s="19" t="s">
        <v>36</v>
      </c>
      <c r="E98" s="19" t="s">
        <v>35</v>
      </c>
      <c r="F98" s="19" t="s">
        <v>33</v>
      </c>
      <c r="G98" s="20">
        <v>4547.9</v>
      </c>
      <c r="H98" s="20">
        <v>4950.9</v>
      </c>
      <c r="I98" s="20">
        <v>4950.9</v>
      </c>
    </row>
    <row r="99" spans="1:9" ht="76.5">
      <c r="A99" s="36" t="s">
        <v>361</v>
      </c>
      <c r="B99" s="17" t="s">
        <v>97</v>
      </c>
      <c r="C99" s="17"/>
      <c r="D99" s="17"/>
      <c r="E99" s="17"/>
      <c r="F99" s="17"/>
      <c r="G99" s="4">
        <f>G100</f>
        <v>724.8</v>
      </c>
      <c r="H99" s="4">
        <f>H100</f>
        <v>724.8000000000001</v>
      </c>
      <c r="I99" s="4">
        <f>I100</f>
        <v>724.8000000000001</v>
      </c>
    </row>
    <row r="100" spans="1:9" s="6" customFormat="1" ht="178.5">
      <c r="A100" s="18" t="s">
        <v>202</v>
      </c>
      <c r="B100" s="19" t="s">
        <v>98</v>
      </c>
      <c r="C100" s="19"/>
      <c r="D100" s="19"/>
      <c r="E100" s="19"/>
      <c r="F100" s="19"/>
      <c r="G100" s="20">
        <f>G101+G102</f>
        <v>724.8</v>
      </c>
      <c r="H100" s="20">
        <f>H101+H102</f>
        <v>724.8000000000001</v>
      </c>
      <c r="I100" s="20">
        <f>I101+I102</f>
        <v>724.8000000000001</v>
      </c>
    </row>
    <row r="101" spans="1:9" ht="25.5">
      <c r="A101" s="25" t="s">
        <v>56</v>
      </c>
      <c r="B101" s="19" t="s">
        <v>98</v>
      </c>
      <c r="C101" s="17" t="s">
        <v>159</v>
      </c>
      <c r="D101" s="17" t="s">
        <v>36</v>
      </c>
      <c r="E101" s="17" t="s">
        <v>76</v>
      </c>
      <c r="F101" s="17" t="s">
        <v>75</v>
      </c>
      <c r="G101" s="4">
        <v>658.5</v>
      </c>
      <c r="H101" s="4">
        <v>518.2</v>
      </c>
      <c r="I101" s="4">
        <v>518.2</v>
      </c>
    </row>
    <row r="102" spans="1:9" ht="38.25">
      <c r="A102" s="18" t="s">
        <v>153</v>
      </c>
      <c r="B102" s="19" t="s">
        <v>98</v>
      </c>
      <c r="C102" s="19" t="s">
        <v>159</v>
      </c>
      <c r="D102" s="19" t="s">
        <v>36</v>
      </c>
      <c r="E102" s="19" t="s">
        <v>76</v>
      </c>
      <c r="F102" s="19" t="s">
        <v>71</v>
      </c>
      <c r="G102" s="20">
        <v>66.3</v>
      </c>
      <c r="H102" s="20">
        <v>206.6</v>
      </c>
      <c r="I102" s="20">
        <v>206.6</v>
      </c>
    </row>
    <row r="103" spans="1:9" s="6" customFormat="1" ht="25.5">
      <c r="A103" s="18" t="s">
        <v>30</v>
      </c>
      <c r="B103" s="19" t="s">
        <v>90</v>
      </c>
      <c r="C103" s="19"/>
      <c r="D103" s="19"/>
      <c r="E103" s="19"/>
      <c r="F103" s="19"/>
      <c r="G103" s="23">
        <f>G104+G107</f>
        <v>1077.3000000000002</v>
      </c>
      <c r="H103" s="23">
        <f>H104+H107</f>
        <v>1104.6</v>
      </c>
      <c r="I103" s="23">
        <f>I104+I107</f>
        <v>1104.6</v>
      </c>
    </row>
    <row r="104" spans="1:9" ht="51">
      <c r="A104" s="25" t="s">
        <v>95</v>
      </c>
      <c r="B104" s="17" t="s">
        <v>91</v>
      </c>
      <c r="C104" s="17"/>
      <c r="D104" s="17"/>
      <c r="E104" s="17"/>
      <c r="F104" s="17"/>
      <c r="G104" s="29">
        <f aca="true" t="shared" si="3" ref="G104:I105">G105</f>
        <v>545.7</v>
      </c>
      <c r="H104" s="29">
        <f t="shared" si="3"/>
        <v>567.6</v>
      </c>
      <c r="I104" s="29">
        <f t="shared" si="3"/>
        <v>567.6</v>
      </c>
    </row>
    <row r="105" spans="1:9" s="6" customFormat="1" ht="12.75">
      <c r="A105" s="18" t="s">
        <v>65</v>
      </c>
      <c r="B105" s="19" t="s">
        <v>96</v>
      </c>
      <c r="C105" s="19"/>
      <c r="D105" s="19"/>
      <c r="E105" s="19"/>
      <c r="F105" s="19"/>
      <c r="G105" s="20">
        <f t="shared" si="3"/>
        <v>545.7</v>
      </c>
      <c r="H105" s="20">
        <f t="shared" si="3"/>
        <v>567.6</v>
      </c>
      <c r="I105" s="20">
        <f t="shared" si="3"/>
        <v>567.6</v>
      </c>
    </row>
    <row r="106" spans="1:9" ht="12.75">
      <c r="A106" s="25" t="s">
        <v>77</v>
      </c>
      <c r="B106" s="17" t="s">
        <v>96</v>
      </c>
      <c r="C106" s="19" t="s">
        <v>159</v>
      </c>
      <c r="D106" s="17" t="s">
        <v>82</v>
      </c>
      <c r="E106" s="17" t="s">
        <v>82</v>
      </c>
      <c r="F106" s="17" t="s">
        <v>79</v>
      </c>
      <c r="G106" s="4">
        <v>545.7</v>
      </c>
      <c r="H106" s="4">
        <v>567.6</v>
      </c>
      <c r="I106" s="4">
        <v>567.6</v>
      </c>
    </row>
    <row r="107" spans="1:9" s="6" customFormat="1" ht="51">
      <c r="A107" s="21" t="s">
        <v>365</v>
      </c>
      <c r="B107" s="19" t="s">
        <v>92</v>
      </c>
      <c r="C107" s="19"/>
      <c r="D107" s="19"/>
      <c r="E107" s="19"/>
      <c r="F107" s="19"/>
      <c r="G107" s="20">
        <f>G108</f>
        <v>531.6</v>
      </c>
      <c r="H107" s="20">
        <f>H108</f>
        <v>537</v>
      </c>
      <c r="I107" s="20">
        <f>I108</f>
        <v>537</v>
      </c>
    </row>
    <row r="108" spans="1:9" ht="12.75">
      <c r="A108" s="16" t="s">
        <v>65</v>
      </c>
      <c r="B108" s="17" t="s">
        <v>93</v>
      </c>
      <c r="C108" s="17"/>
      <c r="D108" s="17"/>
      <c r="E108" s="17"/>
      <c r="F108" s="17"/>
      <c r="G108" s="4">
        <f>G109+G110</f>
        <v>531.6</v>
      </c>
      <c r="H108" s="4">
        <f>H109+H110</f>
        <v>537</v>
      </c>
      <c r="I108" s="4">
        <f>I109+I110</f>
        <v>537</v>
      </c>
    </row>
    <row r="109" spans="1:9" ht="25.5">
      <c r="A109" s="21" t="s">
        <v>57</v>
      </c>
      <c r="B109" s="19" t="s">
        <v>93</v>
      </c>
      <c r="C109" s="19" t="s">
        <v>159</v>
      </c>
      <c r="D109" s="19" t="s">
        <v>82</v>
      </c>
      <c r="E109" s="19" t="s">
        <v>82</v>
      </c>
      <c r="F109" s="19" t="s">
        <v>81</v>
      </c>
      <c r="G109" s="20">
        <v>224.5</v>
      </c>
      <c r="H109" s="20">
        <v>326.2</v>
      </c>
      <c r="I109" s="20">
        <v>326.2</v>
      </c>
    </row>
    <row r="110" spans="1:9" ht="12.75">
      <c r="A110" s="21" t="s">
        <v>77</v>
      </c>
      <c r="B110" s="19" t="s">
        <v>93</v>
      </c>
      <c r="C110" s="19" t="s">
        <v>159</v>
      </c>
      <c r="D110" s="19" t="s">
        <v>82</v>
      </c>
      <c r="E110" s="19" t="s">
        <v>82</v>
      </c>
      <c r="F110" s="19" t="s">
        <v>79</v>
      </c>
      <c r="G110" s="20">
        <v>307.1</v>
      </c>
      <c r="H110" s="20">
        <v>210.8</v>
      </c>
      <c r="I110" s="20">
        <v>210.8</v>
      </c>
    </row>
    <row r="111" spans="1:9" s="6" customFormat="1" ht="51">
      <c r="A111" s="13" t="s">
        <v>226</v>
      </c>
      <c r="B111" s="14" t="s">
        <v>364</v>
      </c>
      <c r="C111" s="14"/>
      <c r="D111" s="14"/>
      <c r="E111" s="14"/>
      <c r="F111" s="37"/>
      <c r="G111" s="38">
        <f>G112+G130+G142+G183+G213+G195</f>
        <v>184167.1</v>
      </c>
      <c r="H111" s="38">
        <f>H112+H130+H142+H183+H213+H195</f>
        <v>126812.9</v>
      </c>
      <c r="I111" s="38">
        <f>I112+I130+I142+I183+I213+I195</f>
        <v>86484.8</v>
      </c>
    </row>
    <row r="112" spans="1:9" ht="38.25">
      <c r="A112" s="25" t="s">
        <v>213</v>
      </c>
      <c r="B112" s="17" t="s">
        <v>374</v>
      </c>
      <c r="C112" s="17"/>
      <c r="D112" s="17"/>
      <c r="E112" s="17"/>
      <c r="F112" s="17"/>
      <c r="G112" s="4">
        <f>G113+G119+G122</f>
        <v>119002.3</v>
      </c>
      <c r="H112" s="4">
        <f>H113+H119+H122</f>
        <v>67579</v>
      </c>
      <c r="I112" s="4">
        <f>I113+I119+I122</f>
        <v>21248.9</v>
      </c>
    </row>
    <row r="113" spans="1:9" s="6" customFormat="1" ht="114.75">
      <c r="A113" s="18" t="s">
        <v>265</v>
      </c>
      <c r="B113" s="19" t="s">
        <v>261</v>
      </c>
      <c r="C113" s="19"/>
      <c r="D113" s="19"/>
      <c r="E113" s="19"/>
      <c r="F113" s="19"/>
      <c r="G113" s="20">
        <f>G114+G117</f>
        <v>4405.6</v>
      </c>
      <c r="H113" s="20">
        <f>H114+H117</f>
        <v>4265.1</v>
      </c>
      <c r="I113" s="20">
        <f>I114+I117</f>
        <v>4265.1</v>
      </c>
    </row>
    <row r="114" spans="1:9" ht="25.5">
      <c r="A114" s="16" t="s">
        <v>58</v>
      </c>
      <c r="B114" s="17" t="s">
        <v>184</v>
      </c>
      <c r="C114" s="17"/>
      <c r="D114" s="17"/>
      <c r="E114" s="17"/>
      <c r="F114" s="17"/>
      <c r="G114" s="4">
        <f>G115+G116</f>
        <v>1400</v>
      </c>
      <c r="H114" s="4">
        <f>H115+H116</f>
        <v>1400</v>
      </c>
      <c r="I114" s="4">
        <f>I115+I116</f>
        <v>1400</v>
      </c>
    </row>
    <row r="115" spans="1:9" ht="12.75">
      <c r="A115" s="21" t="s">
        <v>77</v>
      </c>
      <c r="B115" s="19" t="s">
        <v>184</v>
      </c>
      <c r="C115" s="19" t="s">
        <v>159</v>
      </c>
      <c r="D115" s="19" t="s">
        <v>78</v>
      </c>
      <c r="E115" s="19" t="s">
        <v>69</v>
      </c>
      <c r="F115" s="19" t="s">
        <v>79</v>
      </c>
      <c r="G115" s="20">
        <v>500</v>
      </c>
      <c r="H115" s="20">
        <f>496.7+3.3</f>
        <v>500</v>
      </c>
      <c r="I115" s="20">
        <v>500</v>
      </c>
    </row>
    <row r="116" spans="1:9" s="6" customFormat="1" ht="12.75">
      <c r="A116" s="21" t="s">
        <v>77</v>
      </c>
      <c r="B116" s="19" t="s">
        <v>184</v>
      </c>
      <c r="C116" s="19" t="s">
        <v>159</v>
      </c>
      <c r="D116" s="19" t="s">
        <v>78</v>
      </c>
      <c r="E116" s="19" t="s">
        <v>83</v>
      </c>
      <c r="F116" s="19" t="s">
        <v>79</v>
      </c>
      <c r="G116" s="20">
        <v>900</v>
      </c>
      <c r="H116" s="20">
        <v>900</v>
      </c>
      <c r="I116" s="20">
        <v>900</v>
      </c>
    </row>
    <row r="117" spans="1:9" ht="51">
      <c r="A117" s="16" t="s">
        <v>162</v>
      </c>
      <c r="B117" s="17" t="s">
        <v>262</v>
      </c>
      <c r="C117" s="17"/>
      <c r="D117" s="17"/>
      <c r="E117" s="17"/>
      <c r="F117" s="17"/>
      <c r="G117" s="4">
        <f>G118</f>
        <v>3005.6</v>
      </c>
      <c r="H117" s="4">
        <f>H118</f>
        <v>2865.1</v>
      </c>
      <c r="I117" s="4">
        <f>I118</f>
        <v>2865.1</v>
      </c>
    </row>
    <row r="118" spans="1:9" s="6" customFormat="1" ht="12.75">
      <c r="A118" s="21" t="s">
        <v>77</v>
      </c>
      <c r="B118" s="19" t="s">
        <v>262</v>
      </c>
      <c r="C118" s="19" t="s">
        <v>159</v>
      </c>
      <c r="D118" s="19" t="s">
        <v>78</v>
      </c>
      <c r="E118" s="19" t="s">
        <v>69</v>
      </c>
      <c r="F118" s="19" t="s">
        <v>79</v>
      </c>
      <c r="G118" s="20">
        <v>3005.6</v>
      </c>
      <c r="H118" s="20">
        <v>2865.1</v>
      </c>
      <c r="I118" s="20">
        <v>2865.1</v>
      </c>
    </row>
    <row r="119" spans="1:9" ht="51">
      <c r="A119" s="25" t="s">
        <v>267</v>
      </c>
      <c r="B119" s="17" t="s">
        <v>132</v>
      </c>
      <c r="C119" s="17"/>
      <c r="D119" s="17"/>
      <c r="E119" s="17"/>
      <c r="F119" s="17"/>
      <c r="G119" s="4">
        <f aca="true" t="shared" si="4" ref="G119:I120">G120</f>
        <v>5129.5</v>
      </c>
      <c r="H119" s="4">
        <f t="shared" si="4"/>
        <v>4983.8</v>
      </c>
      <c r="I119" s="4">
        <f t="shared" si="4"/>
        <v>4983.8</v>
      </c>
    </row>
    <row r="120" spans="1:9" s="6" customFormat="1" ht="25.5">
      <c r="A120" s="21" t="s">
        <v>52</v>
      </c>
      <c r="B120" s="19" t="s">
        <v>185</v>
      </c>
      <c r="C120" s="19"/>
      <c r="D120" s="19"/>
      <c r="E120" s="19"/>
      <c r="F120" s="19"/>
      <c r="G120" s="20">
        <f t="shared" si="4"/>
        <v>5129.5</v>
      </c>
      <c r="H120" s="20">
        <f t="shared" si="4"/>
        <v>4983.8</v>
      </c>
      <c r="I120" s="20">
        <f t="shared" si="4"/>
        <v>4983.8</v>
      </c>
    </row>
    <row r="121" spans="1:9" ht="12.75">
      <c r="A121" s="16" t="s">
        <v>77</v>
      </c>
      <c r="B121" s="17" t="s">
        <v>185</v>
      </c>
      <c r="C121" s="17" t="s">
        <v>159</v>
      </c>
      <c r="D121" s="17" t="s">
        <v>82</v>
      </c>
      <c r="E121" s="17" t="s">
        <v>70</v>
      </c>
      <c r="F121" s="17" t="s">
        <v>79</v>
      </c>
      <c r="G121" s="4">
        <v>5129.5</v>
      </c>
      <c r="H121" s="4">
        <v>4983.8</v>
      </c>
      <c r="I121" s="4">
        <v>4983.8</v>
      </c>
    </row>
    <row r="122" spans="1:9" ht="38.25">
      <c r="A122" s="18" t="s">
        <v>273</v>
      </c>
      <c r="B122" s="32" t="s">
        <v>263</v>
      </c>
      <c r="C122" s="19"/>
      <c r="D122" s="19"/>
      <c r="E122" s="19"/>
      <c r="F122" s="19"/>
      <c r="G122" s="20">
        <f>G125+G128+G123</f>
        <v>109467.2</v>
      </c>
      <c r="H122" s="20">
        <f>H125+H128+H123</f>
        <v>58330.100000000006</v>
      </c>
      <c r="I122" s="20">
        <f>I125+I128+I123</f>
        <v>12000</v>
      </c>
    </row>
    <row r="123" spans="1:9" ht="12.75">
      <c r="A123" s="18" t="s">
        <v>434</v>
      </c>
      <c r="B123" s="19" t="s">
        <v>435</v>
      </c>
      <c r="C123" s="19"/>
      <c r="D123" s="19"/>
      <c r="E123" s="19"/>
      <c r="F123" s="19"/>
      <c r="G123" s="20">
        <f>G124</f>
        <v>1500</v>
      </c>
      <c r="H123" s="20">
        <f>H124</f>
        <v>11996.7</v>
      </c>
      <c r="I123" s="20">
        <f>I124</f>
        <v>12000</v>
      </c>
    </row>
    <row r="124" spans="1:9" ht="27" customHeight="1">
      <c r="A124" s="18" t="s">
        <v>77</v>
      </c>
      <c r="B124" s="19" t="s">
        <v>435</v>
      </c>
      <c r="C124" s="19" t="s">
        <v>159</v>
      </c>
      <c r="D124" s="19" t="s">
        <v>78</v>
      </c>
      <c r="E124" s="19" t="s">
        <v>69</v>
      </c>
      <c r="F124" s="19" t="s">
        <v>79</v>
      </c>
      <c r="G124" s="20">
        <v>1500</v>
      </c>
      <c r="H124" s="20">
        <f>12000-3.3</f>
        <v>11996.7</v>
      </c>
      <c r="I124" s="20">
        <v>12000</v>
      </c>
    </row>
    <row r="125" spans="1:9" ht="51">
      <c r="A125" s="18" t="s">
        <v>13</v>
      </c>
      <c r="B125" s="32" t="s">
        <v>186</v>
      </c>
      <c r="C125" s="19"/>
      <c r="D125" s="19"/>
      <c r="E125" s="19"/>
      <c r="F125" s="19"/>
      <c r="G125" s="20">
        <f>G126+G127</f>
        <v>13796.9</v>
      </c>
      <c r="H125" s="20">
        <f>H126+H127</f>
        <v>8633.3</v>
      </c>
      <c r="I125" s="20">
        <f>I126+I127</f>
        <v>0</v>
      </c>
    </row>
    <row r="126" spans="1:9" ht="38.25">
      <c r="A126" s="18" t="s">
        <v>153</v>
      </c>
      <c r="B126" s="32" t="s">
        <v>186</v>
      </c>
      <c r="C126" s="19" t="s">
        <v>160</v>
      </c>
      <c r="D126" s="19" t="s">
        <v>78</v>
      </c>
      <c r="E126" s="19" t="s">
        <v>40</v>
      </c>
      <c r="F126" s="19" t="s">
        <v>71</v>
      </c>
      <c r="G126" s="20">
        <v>11.8</v>
      </c>
      <c r="H126" s="20"/>
      <c r="I126" s="20"/>
    </row>
    <row r="127" spans="1:9" ht="12.75">
      <c r="A127" s="18" t="s">
        <v>41</v>
      </c>
      <c r="B127" s="32" t="s">
        <v>186</v>
      </c>
      <c r="C127" s="19" t="s">
        <v>160</v>
      </c>
      <c r="D127" s="19" t="s">
        <v>78</v>
      </c>
      <c r="E127" s="19" t="s">
        <v>40</v>
      </c>
      <c r="F127" s="19" t="s">
        <v>44</v>
      </c>
      <c r="G127" s="20">
        <v>13785.1</v>
      </c>
      <c r="H127" s="20">
        <v>8633.3</v>
      </c>
      <c r="I127" s="20">
        <v>0</v>
      </c>
    </row>
    <row r="128" spans="1:9" ht="51">
      <c r="A128" s="18" t="s">
        <v>418</v>
      </c>
      <c r="B128" s="32" t="s">
        <v>419</v>
      </c>
      <c r="C128" s="19"/>
      <c r="D128" s="19"/>
      <c r="E128" s="19"/>
      <c r="F128" s="19"/>
      <c r="G128" s="20">
        <f>G129</f>
        <v>94170.3</v>
      </c>
      <c r="H128" s="20">
        <f>H129</f>
        <v>37700.100000000006</v>
      </c>
      <c r="I128" s="20">
        <f>I129</f>
        <v>0</v>
      </c>
    </row>
    <row r="129" spans="1:9" ht="12.75">
      <c r="A129" s="18" t="s">
        <v>41</v>
      </c>
      <c r="B129" s="32" t="s">
        <v>419</v>
      </c>
      <c r="C129" s="19" t="s">
        <v>160</v>
      </c>
      <c r="D129" s="19" t="s">
        <v>78</v>
      </c>
      <c r="E129" s="19" t="s">
        <v>40</v>
      </c>
      <c r="F129" s="19" t="s">
        <v>44</v>
      </c>
      <c r="G129" s="20">
        <v>94170.3</v>
      </c>
      <c r="H129" s="20">
        <f>77700.1-40000</f>
        <v>37700.100000000006</v>
      </c>
      <c r="I129" s="20">
        <v>0</v>
      </c>
    </row>
    <row r="130" spans="1:9" s="6" customFormat="1" ht="38.25">
      <c r="A130" s="16" t="s">
        <v>214</v>
      </c>
      <c r="B130" s="17" t="s">
        <v>266</v>
      </c>
      <c r="C130" s="17"/>
      <c r="D130" s="17"/>
      <c r="E130" s="17"/>
      <c r="F130" s="22"/>
      <c r="G130" s="23">
        <f>G137+G131</f>
        <v>1653.2</v>
      </c>
      <c r="H130" s="23">
        <f>H137+H131</f>
        <v>1627.2999999999997</v>
      </c>
      <c r="I130" s="23">
        <f>I137+I131</f>
        <v>1627.2999999999997</v>
      </c>
    </row>
    <row r="131" spans="1:9" ht="76.5">
      <c r="A131" s="18" t="s">
        <v>17</v>
      </c>
      <c r="B131" s="19" t="s">
        <v>187</v>
      </c>
      <c r="C131" s="17"/>
      <c r="D131" s="17"/>
      <c r="E131" s="17"/>
      <c r="F131" s="17"/>
      <c r="G131" s="4">
        <f>G132+G134</f>
        <v>414.3</v>
      </c>
      <c r="H131" s="4">
        <f>H132+H134</f>
        <v>388.4</v>
      </c>
      <c r="I131" s="4">
        <f>I132+I134</f>
        <v>388.4</v>
      </c>
    </row>
    <row r="132" spans="1:9" ht="51">
      <c r="A132" s="21" t="s">
        <v>162</v>
      </c>
      <c r="B132" s="19" t="s">
        <v>459</v>
      </c>
      <c r="C132" s="17"/>
      <c r="D132" s="17"/>
      <c r="E132" s="17"/>
      <c r="F132" s="17"/>
      <c r="G132" s="4">
        <f>G133</f>
        <v>157</v>
      </c>
      <c r="H132" s="4">
        <f>H133</f>
        <v>157</v>
      </c>
      <c r="I132" s="4">
        <f>I133</f>
        <v>157</v>
      </c>
    </row>
    <row r="133" spans="1:9" ht="38.25">
      <c r="A133" s="18" t="s">
        <v>153</v>
      </c>
      <c r="B133" s="19" t="s">
        <v>459</v>
      </c>
      <c r="C133" s="19" t="s">
        <v>159</v>
      </c>
      <c r="D133" s="19" t="s">
        <v>82</v>
      </c>
      <c r="E133" s="19" t="s">
        <v>82</v>
      </c>
      <c r="F133" s="19" t="s">
        <v>71</v>
      </c>
      <c r="G133" s="4">
        <v>157</v>
      </c>
      <c r="H133" s="4">
        <v>157</v>
      </c>
      <c r="I133" s="4">
        <v>157</v>
      </c>
    </row>
    <row r="134" spans="1:9" s="6" customFormat="1" ht="25.5">
      <c r="A134" s="21" t="s">
        <v>62</v>
      </c>
      <c r="B134" s="19" t="s">
        <v>8</v>
      </c>
      <c r="C134" s="19"/>
      <c r="D134" s="19"/>
      <c r="E134" s="19"/>
      <c r="F134" s="19"/>
      <c r="G134" s="20">
        <f>G135+G136</f>
        <v>257.3</v>
      </c>
      <c r="H134" s="20">
        <f>H135</f>
        <v>231.4</v>
      </c>
      <c r="I134" s="20">
        <f>I135</f>
        <v>231.4</v>
      </c>
    </row>
    <row r="135" spans="1:9" s="6" customFormat="1" ht="38.25">
      <c r="A135" s="16" t="s">
        <v>163</v>
      </c>
      <c r="B135" s="17" t="s">
        <v>8</v>
      </c>
      <c r="C135" s="17">
        <v>250</v>
      </c>
      <c r="D135" s="17" t="s">
        <v>82</v>
      </c>
      <c r="E135" s="17" t="s">
        <v>82</v>
      </c>
      <c r="F135" s="17" t="s">
        <v>71</v>
      </c>
      <c r="G135" s="4">
        <f>171.5+85.8</f>
        <v>257.3</v>
      </c>
      <c r="H135" s="4">
        <v>231.4</v>
      </c>
      <c r="I135" s="4">
        <v>231.4</v>
      </c>
    </row>
    <row r="136" spans="1:9" s="6" customFormat="1" ht="12.75" hidden="1">
      <c r="A136" s="2" t="s">
        <v>536</v>
      </c>
      <c r="B136" s="17" t="s">
        <v>8</v>
      </c>
      <c r="C136" s="17">
        <v>250</v>
      </c>
      <c r="D136" s="17" t="s">
        <v>82</v>
      </c>
      <c r="E136" s="17" t="s">
        <v>82</v>
      </c>
      <c r="F136" s="19" t="s">
        <v>538</v>
      </c>
      <c r="G136" s="4"/>
      <c r="H136" s="4"/>
      <c r="I136" s="4"/>
    </row>
    <row r="137" spans="1:9" s="6" customFormat="1" ht="38.25">
      <c r="A137" s="25" t="s">
        <v>380</v>
      </c>
      <c r="B137" s="19" t="s">
        <v>407</v>
      </c>
      <c r="C137" s="17"/>
      <c r="D137" s="17"/>
      <c r="E137" s="17"/>
      <c r="F137" s="17"/>
      <c r="G137" s="4">
        <f>G138</f>
        <v>1238.9</v>
      </c>
      <c r="H137" s="4">
        <f>H138</f>
        <v>1238.8999999999999</v>
      </c>
      <c r="I137" s="4">
        <f>I138</f>
        <v>1238.8999999999999</v>
      </c>
    </row>
    <row r="138" spans="1:9" ht="38.25">
      <c r="A138" s="16" t="s">
        <v>140</v>
      </c>
      <c r="B138" s="19" t="s">
        <v>408</v>
      </c>
      <c r="C138" s="17"/>
      <c r="D138" s="17"/>
      <c r="E138" s="17"/>
      <c r="F138" s="17"/>
      <c r="G138" s="4">
        <f>G139+G140+G141</f>
        <v>1238.9</v>
      </c>
      <c r="H138" s="4">
        <f>H139+H140+H141</f>
        <v>1238.8999999999999</v>
      </c>
      <c r="I138" s="4">
        <f>I139+I140+I141</f>
        <v>1238.8999999999999</v>
      </c>
    </row>
    <row r="139" spans="1:9" s="6" customFormat="1" ht="25.5">
      <c r="A139" s="21" t="s">
        <v>57</v>
      </c>
      <c r="B139" s="19" t="s">
        <v>408</v>
      </c>
      <c r="C139" s="19">
        <v>250</v>
      </c>
      <c r="D139" s="19" t="s">
        <v>82</v>
      </c>
      <c r="E139" s="19" t="s">
        <v>82</v>
      </c>
      <c r="F139" s="19" t="s">
        <v>81</v>
      </c>
      <c r="G139" s="20">
        <v>1081.9</v>
      </c>
      <c r="H139" s="20">
        <v>1081.3</v>
      </c>
      <c r="I139" s="20">
        <v>1081.3</v>
      </c>
    </row>
    <row r="140" spans="1:9" s="6" customFormat="1" ht="38.25">
      <c r="A140" s="16" t="s">
        <v>163</v>
      </c>
      <c r="B140" s="19" t="s">
        <v>408</v>
      </c>
      <c r="C140" s="17" t="s">
        <v>159</v>
      </c>
      <c r="D140" s="17" t="s">
        <v>82</v>
      </c>
      <c r="E140" s="17" t="s">
        <v>82</v>
      </c>
      <c r="F140" s="17" t="s">
        <v>71</v>
      </c>
      <c r="G140" s="4">
        <v>155</v>
      </c>
      <c r="H140" s="4">
        <v>155.6</v>
      </c>
      <c r="I140" s="4">
        <v>155.6</v>
      </c>
    </row>
    <row r="141" spans="1:9" s="6" customFormat="1" ht="15.75" customHeight="1">
      <c r="A141" s="35" t="s">
        <v>72</v>
      </c>
      <c r="B141" s="19" t="s">
        <v>408</v>
      </c>
      <c r="C141" s="17" t="s">
        <v>159</v>
      </c>
      <c r="D141" s="17" t="s">
        <v>82</v>
      </c>
      <c r="E141" s="17" t="s">
        <v>82</v>
      </c>
      <c r="F141" s="19" t="s">
        <v>73</v>
      </c>
      <c r="G141" s="4">
        <v>2</v>
      </c>
      <c r="H141" s="4">
        <v>2</v>
      </c>
      <c r="I141" s="4">
        <v>2</v>
      </c>
    </row>
    <row r="142" spans="1:9" ht="36.75" customHeight="1">
      <c r="A142" s="27" t="s">
        <v>212</v>
      </c>
      <c r="B142" s="19" t="s">
        <v>268</v>
      </c>
      <c r="C142" s="19"/>
      <c r="D142" s="19"/>
      <c r="E142" s="19"/>
      <c r="F142" s="28"/>
      <c r="G142" s="29">
        <f>G143+G159+G162+G169+G176+G179</f>
        <v>58140.399999999994</v>
      </c>
      <c r="H142" s="29">
        <f>H143+H159+H162+H169+H176+H179</f>
        <v>52059.6</v>
      </c>
      <c r="I142" s="29">
        <f>I143+I159+I162+I169+I176+I179</f>
        <v>52059.6</v>
      </c>
    </row>
    <row r="143" spans="1:9" ht="38.25">
      <c r="A143" s="18" t="s">
        <v>381</v>
      </c>
      <c r="B143" s="19" t="s">
        <v>269</v>
      </c>
      <c r="C143" s="19"/>
      <c r="D143" s="19"/>
      <c r="E143" s="19"/>
      <c r="F143" s="19"/>
      <c r="G143" s="20">
        <f>G144+G150+G148+G155+G157+G153</f>
        <v>12813.1</v>
      </c>
      <c r="H143" s="20">
        <f>H144+H150+H148</f>
        <v>12693.000000000002</v>
      </c>
      <c r="I143" s="20">
        <f>I144+I150+I148</f>
        <v>12693.000000000002</v>
      </c>
    </row>
    <row r="144" spans="1:9" s="6" customFormat="1" ht="12.75">
      <c r="A144" s="21" t="s">
        <v>55</v>
      </c>
      <c r="B144" s="19" t="s">
        <v>188</v>
      </c>
      <c r="C144" s="19"/>
      <c r="D144" s="19"/>
      <c r="E144" s="19"/>
      <c r="F144" s="19"/>
      <c r="G144" s="20">
        <f>G145+G146+G147</f>
        <v>10612.8</v>
      </c>
      <c r="H144" s="20">
        <f>H145+H146+H147</f>
        <v>10612.800000000001</v>
      </c>
      <c r="I144" s="20">
        <f>I145+I146+I147</f>
        <v>10612.800000000001</v>
      </c>
    </row>
    <row r="145" spans="1:9" ht="25.5">
      <c r="A145" s="16" t="s">
        <v>57</v>
      </c>
      <c r="B145" s="17" t="s">
        <v>188</v>
      </c>
      <c r="C145" s="17">
        <v>250</v>
      </c>
      <c r="D145" s="17" t="s">
        <v>37</v>
      </c>
      <c r="E145" s="17" t="s">
        <v>69</v>
      </c>
      <c r="F145" s="17" t="s">
        <v>81</v>
      </c>
      <c r="G145" s="20">
        <f>9700.8+15-468.7</f>
        <v>9247.099999999999</v>
      </c>
      <c r="H145" s="20">
        <v>9247.1</v>
      </c>
      <c r="I145" s="20">
        <v>9247.1</v>
      </c>
    </row>
    <row r="146" spans="1:9" s="6" customFormat="1" ht="38.25">
      <c r="A146" s="21" t="s">
        <v>163</v>
      </c>
      <c r="B146" s="19" t="s">
        <v>188</v>
      </c>
      <c r="C146" s="19" t="s">
        <v>159</v>
      </c>
      <c r="D146" s="19" t="s">
        <v>37</v>
      </c>
      <c r="E146" s="19" t="s">
        <v>69</v>
      </c>
      <c r="F146" s="19" t="s">
        <v>71</v>
      </c>
      <c r="G146" s="20">
        <f>1411.2-50</f>
        <v>1361.2</v>
      </c>
      <c r="H146" s="20">
        <v>1361.2</v>
      </c>
      <c r="I146" s="20">
        <v>1361.2</v>
      </c>
    </row>
    <row r="147" spans="1:9" ht="12.75">
      <c r="A147" s="16" t="s">
        <v>72</v>
      </c>
      <c r="B147" s="17" t="s">
        <v>188</v>
      </c>
      <c r="C147" s="17" t="s">
        <v>159</v>
      </c>
      <c r="D147" s="17" t="s">
        <v>37</v>
      </c>
      <c r="E147" s="17" t="s">
        <v>69</v>
      </c>
      <c r="F147" s="17" t="s">
        <v>73</v>
      </c>
      <c r="G147" s="20">
        <v>4.5</v>
      </c>
      <c r="H147" s="20">
        <v>4.5</v>
      </c>
      <c r="I147" s="20">
        <v>4.5</v>
      </c>
    </row>
    <row r="148" spans="1:9" s="6" customFormat="1" ht="38.25">
      <c r="A148" s="21" t="s">
        <v>360</v>
      </c>
      <c r="B148" s="19" t="s">
        <v>189</v>
      </c>
      <c r="C148" s="19"/>
      <c r="D148" s="19"/>
      <c r="E148" s="19"/>
      <c r="F148" s="19"/>
      <c r="G148" s="20">
        <f>G149</f>
        <v>1008.2</v>
      </c>
      <c r="H148" s="20">
        <f>H149</f>
        <v>1008.2</v>
      </c>
      <c r="I148" s="20">
        <f>I149</f>
        <v>1008.2</v>
      </c>
    </row>
    <row r="149" spans="1:9" ht="12.75">
      <c r="A149" s="25" t="s">
        <v>359</v>
      </c>
      <c r="B149" s="17" t="s">
        <v>189</v>
      </c>
      <c r="C149" s="17" t="s">
        <v>159</v>
      </c>
      <c r="D149" s="17" t="s">
        <v>37</v>
      </c>
      <c r="E149" s="17" t="s">
        <v>69</v>
      </c>
      <c r="F149" s="17" t="s">
        <v>349</v>
      </c>
      <c r="G149" s="4">
        <v>1008.2</v>
      </c>
      <c r="H149" s="4">
        <v>1008.2</v>
      </c>
      <c r="I149" s="4">
        <v>1008.2</v>
      </c>
    </row>
    <row r="150" spans="1:9" ht="51">
      <c r="A150" s="21" t="s">
        <v>162</v>
      </c>
      <c r="B150" s="19" t="s">
        <v>190</v>
      </c>
      <c r="C150" s="19"/>
      <c r="D150" s="19"/>
      <c r="E150" s="19"/>
      <c r="F150" s="19"/>
      <c r="G150" s="20">
        <f>G151+G152</f>
        <v>1072</v>
      </c>
      <c r="H150" s="20">
        <f>H151+H152</f>
        <v>1072</v>
      </c>
      <c r="I150" s="20">
        <f>I151+I152</f>
        <v>1072</v>
      </c>
    </row>
    <row r="151" spans="1:9" ht="39.75" customHeight="1">
      <c r="A151" s="16" t="s">
        <v>57</v>
      </c>
      <c r="B151" s="17" t="s">
        <v>190</v>
      </c>
      <c r="C151" s="17" t="s">
        <v>159</v>
      </c>
      <c r="D151" s="17" t="s">
        <v>37</v>
      </c>
      <c r="E151" s="17" t="s">
        <v>69</v>
      </c>
      <c r="F151" s="17" t="s">
        <v>81</v>
      </c>
      <c r="G151" s="20">
        <v>512</v>
      </c>
      <c r="H151" s="20">
        <v>512</v>
      </c>
      <c r="I151" s="20">
        <v>512</v>
      </c>
    </row>
    <row r="152" spans="1:9" s="6" customFormat="1" ht="38.25">
      <c r="A152" s="21" t="s">
        <v>463</v>
      </c>
      <c r="B152" s="17" t="s">
        <v>190</v>
      </c>
      <c r="C152" s="17" t="s">
        <v>159</v>
      </c>
      <c r="D152" s="17" t="s">
        <v>37</v>
      </c>
      <c r="E152" s="17" t="s">
        <v>69</v>
      </c>
      <c r="F152" s="17" t="s">
        <v>71</v>
      </c>
      <c r="G152" s="20">
        <v>560</v>
      </c>
      <c r="H152" s="20">
        <v>560</v>
      </c>
      <c r="I152" s="20">
        <v>560</v>
      </c>
    </row>
    <row r="153" spans="1:9" s="6" customFormat="1" ht="63.75">
      <c r="A153" s="2" t="s">
        <v>535</v>
      </c>
      <c r="B153" s="1" t="s">
        <v>537</v>
      </c>
      <c r="C153" s="19"/>
      <c r="D153" s="17"/>
      <c r="E153" s="17"/>
      <c r="F153" s="17"/>
      <c r="G153" s="20">
        <f>G154</f>
        <v>50</v>
      </c>
      <c r="H153" s="20"/>
      <c r="I153" s="20"/>
    </row>
    <row r="154" spans="1:9" s="6" customFormat="1" ht="12.75">
      <c r="A154" s="2" t="s">
        <v>536</v>
      </c>
      <c r="B154" s="1" t="s">
        <v>537</v>
      </c>
      <c r="C154" s="19" t="s">
        <v>159</v>
      </c>
      <c r="D154" s="19" t="s">
        <v>37</v>
      </c>
      <c r="E154" s="19" t="s">
        <v>69</v>
      </c>
      <c r="F154" s="19" t="s">
        <v>538</v>
      </c>
      <c r="G154" s="20">
        <v>50</v>
      </c>
      <c r="H154" s="20"/>
      <c r="I154" s="20"/>
    </row>
    <row r="155" spans="1:9" s="6" customFormat="1" ht="89.25">
      <c r="A155" s="21" t="s">
        <v>526</v>
      </c>
      <c r="B155" s="19" t="s">
        <v>527</v>
      </c>
      <c r="C155" s="19" t="s">
        <v>159</v>
      </c>
      <c r="D155" s="19" t="s">
        <v>37</v>
      </c>
      <c r="E155" s="19" t="s">
        <v>69</v>
      </c>
      <c r="F155" s="17"/>
      <c r="G155" s="20">
        <f>G156</f>
        <v>50.4</v>
      </c>
      <c r="H155" s="20"/>
      <c r="I155" s="20"/>
    </row>
    <row r="156" spans="1:9" s="6" customFormat="1" ht="38.25">
      <c r="A156" s="21" t="s">
        <v>463</v>
      </c>
      <c r="B156" s="19" t="s">
        <v>527</v>
      </c>
      <c r="C156" s="19" t="s">
        <v>159</v>
      </c>
      <c r="D156" s="19" t="s">
        <v>37</v>
      </c>
      <c r="E156" s="19" t="s">
        <v>69</v>
      </c>
      <c r="F156" s="19" t="s">
        <v>71</v>
      </c>
      <c r="G156" s="20">
        <v>50.4</v>
      </c>
      <c r="H156" s="20"/>
      <c r="I156" s="20"/>
    </row>
    <row r="157" spans="1:9" s="6" customFormat="1" ht="38.25">
      <c r="A157" s="18" t="s">
        <v>529</v>
      </c>
      <c r="B157" s="19" t="s">
        <v>530</v>
      </c>
      <c r="C157" s="19" t="s">
        <v>159</v>
      </c>
      <c r="D157" s="19" t="s">
        <v>37</v>
      </c>
      <c r="E157" s="19" t="s">
        <v>69</v>
      </c>
      <c r="F157" s="19"/>
      <c r="G157" s="20">
        <f>G158</f>
        <v>19.7</v>
      </c>
      <c r="H157" s="20"/>
      <c r="I157" s="20"/>
    </row>
    <row r="158" spans="1:9" s="6" customFormat="1" ht="38.25">
      <c r="A158" s="21" t="s">
        <v>463</v>
      </c>
      <c r="B158" s="19" t="s">
        <v>530</v>
      </c>
      <c r="C158" s="19" t="s">
        <v>159</v>
      </c>
      <c r="D158" s="19" t="s">
        <v>37</v>
      </c>
      <c r="E158" s="19" t="s">
        <v>69</v>
      </c>
      <c r="F158" s="19" t="s">
        <v>71</v>
      </c>
      <c r="G158" s="20">
        <v>19.7</v>
      </c>
      <c r="H158" s="20"/>
      <c r="I158" s="20"/>
    </row>
    <row r="159" spans="1:9" ht="38.25">
      <c r="A159" s="18" t="s">
        <v>528</v>
      </c>
      <c r="B159" s="17" t="s">
        <v>141</v>
      </c>
      <c r="C159" s="17"/>
      <c r="D159" s="17"/>
      <c r="E159" s="17"/>
      <c r="F159" s="17"/>
      <c r="G159" s="4">
        <f aca="true" t="shared" si="5" ref="G159:I160">G160</f>
        <v>6507.7</v>
      </c>
      <c r="H159" s="4">
        <f t="shared" si="5"/>
        <v>7425</v>
      </c>
      <c r="I159" s="4">
        <f t="shared" si="5"/>
        <v>7425</v>
      </c>
    </row>
    <row r="160" spans="1:9" s="6" customFormat="1" ht="12.75">
      <c r="A160" s="18" t="s">
        <v>54</v>
      </c>
      <c r="B160" s="19" t="s">
        <v>142</v>
      </c>
      <c r="C160" s="19"/>
      <c r="D160" s="19"/>
      <c r="E160" s="19"/>
      <c r="F160" s="19"/>
      <c r="G160" s="20">
        <f t="shared" si="5"/>
        <v>6507.7</v>
      </c>
      <c r="H160" s="20">
        <f t="shared" si="5"/>
        <v>7425</v>
      </c>
      <c r="I160" s="20">
        <f t="shared" si="5"/>
        <v>7425</v>
      </c>
    </row>
    <row r="161" spans="1:9" ht="25.5" customHeight="1">
      <c r="A161" s="25" t="s">
        <v>77</v>
      </c>
      <c r="B161" s="17" t="s">
        <v>142</v>
      </c>
      <c r="C161" s="17">
        <v>250</v>
      </c>
      <c r="D161" s="17" t="s">
        <v>37</v>
      </c>
      <c r="E161" s="17" t="s">
        <v>69</v>
      </c>
      <c r="F161" s="17" t="s">
        <v>79</v>
      </c>
      <c r="G161" s="4">
        <f>6518.3-10.6</f>
        <v>6507.7</v>
      </c>
      <c r="H161" s="4">
        <v>7425</v>
      </c>
      <c r="I161" s="4">
        <v>7425</v>
      </c>
    </row>
    <row r="162" spans="1:9" s="6" customFormat="1" ht="51">
      <c r="A162" s="18" t="s">
        <v>144</v>
      </c>
      <c r="B162" s="19" t="s">
        <v>191</v>
      </c>
      <c r="C162" s="19"/>
      <c r="D162" s="19"/>
      <c r="E162" s="19"/>
      <c r="F162" s="19"/>
      <c r="G162" s="20">
        <f>G163+G165+G167</f>
        <v>20599.4</v>
      </c>
      <c r="H162" s="20">
        <f>H163+H165</f>
        <v>19507</v>
      </c>
      <c r="I162" s="20">
        <f>I163+I165</f>
        <v>19507</v>
      </c>
    </row>
    <row r="163" spans="1:9" ht="12.75">
      <c r="A163" s="16" t="s">
        <v>63</v>
      </c>
      <c r="B163" s="17" t="s">
        <v>143</v>
      </c>
      <c r="C163" s="17"/>
      <c r="D163" s="17"/>
      <c r="E163" s="17"/>
      <c r="F163" s="17"/>
      <c r="G163" s="4">
        <f>G164</f>
        <v>13777.4</v>
      </c>
      <c r="H163" s="4">
        <f>H164</f>
        <v>13777.4</v>
      </c>
      <c r="I163" s="4">
        <f>I164</f>
        <v>13777.4</v>
      </c>
    </row>
    <row r="164" spans="1:9" s="6" customFormat="1" ht="12.75">
      <c r="A164" s="21" t="s">
        <v>77</v>
      </c>
      <c r="B164" s="19" t="s">
        <v>143</v>
      </c>
      <c r="C164" s="19">
        <v>250</v>
      </c>
      <c r="D164" s="19" t="s">
        <v>37</v>
      </c>
      <c r="E164" s="19" t="s">
        <v>69</v>
      </c>
      <c r="F164" s="19" t="s">
        <v>79</v>
      </c>
      <c r="G164" s="20">
        <v>13777.4</v>
      </c>
      <c r="H164" s="20">
        <v>13777.4</v>
      </c>
      <c r="I164" s="20">
        <v>13777.4</v>
      </c>
    </row>
    <row r="165" spans="1:9" ht="51">
      <c r="A165" s="16" t="s">
        <v>162</v>
      </c>
      <c r="B165" s="17" t="s">
        <v>145</v>
      </c>
      <c r="C165" s="17"/>
      <c r="D165" s="17"/>
      <c r="E165" s="17"/>
      <c r="F165" s="17"/>
      <c r="G165" s="4">
        <f>G166</f>
        <v>6115</v>
      </c>
      <c r="H165" s="4">
        <f>H166</f>
        <v>5729.6</v>
      </c>
      <c r="I165" s="4">
        <f>I166</f>
        <v>5729.6</v>
      </c>
    </row>
    <row r="166" spans="1:9" s="6" customFormat="1" ht="12.75">
      <c r="A166" s="21" t="s">
        <v>77</v>
      </c>
      <c r="B166" s="19" t="s">
        <v>145</v>
      </c>
      <c r="C166" s="19" t="s">
        <v>159</v>
      </c>
      <c r="D166" s="19" t="s">
        <v>37</v>
      </c>
      <c r="E166" s="19" t="s">
        <v>69</v>
      </c>
      <c r="F166" s="19" t="s">
        <v>79</v>
      </c>
      <c r="G166" s="20">
        <v>6115</v>
      </c>
      <c r="H166" s="20">
        <v>5729.6</v>
      </c>
      <c r="I166" s="20">
        <v>5729.6</v>
      </c>
    </row>
    <row r="167" spans="1:9" s="6" customFormat="1" ht="40.5" customHeight="1">
      <c r="A167" s="21" t="s">
        <v>524</v>
      </c>
      <c r="B167" s="19" t="s">
        <v>525</v>
      </c>
      <c r="C167" s="19" t="s">
        <v>159</v>
      </c>
      <c r="D167" s="19" t="s">
        <v>37</v>
      </c>
      <c r="E167" s="19" t="s">
        <v>69</v>
      </c>
      <c r="F167" s="19"/>
      <c r="G167" s="20">
        <f>G168</f>
        <v>707</v>
      </c>
      <c r="H167" s="20">
        <f>H168</f>
        <v>0</v>
      </c>
      <c r="I167" s="20">
        <f>I168</f>
        <v>0</v>
      </c>
    </row>
    <row r="168" spans="1:9" s="6" customFormat="1" ht="12.75">
      <c r="A168" s="21" t="s">
        <v>77</v>
      </c>
      <c r="B168" s="19" t="s">
        <v>525</v>
      </c>
      <c r="C168" s="19" t="s">
        <v>159</v>
      </c>
      <c r="D168" s="19" t="s">
        <v>37</v>
      </c>
      <c r="E168" s="19" t="s">
        <v>69</v>
      </c>
      <c r="F168" s="19" t="s">
        <v>79</v>
      </c>
      <c r="G168" s="20">
        <v>707</v>
      </c>
      <c r="H168" s="20"/>
      <c r="I168" s="20"/>
    </row>
    <row r="169" spans="1:9" ht="76.5">
      <c r="A169" s="25" t="s">
        <v>110</v>
      </c>
      <c r="B169" s="17" t="s">
        <v>192</v>
      </c>
      <c r="C169" s="17"/>
      <c r="D169" s="17"/>
      <c r="E169" s="17"/>
      <c r="F169" s="17"/>
      <c r="G169" s="4">
        <f>G170+G173</f>
        <v>4576.1</v>
      </c>
      <c r="H169" s="4">
        <f>H170</f>
        <v>1265</v>
      </c>
      <c r="I169" s="4">
        <f>I170</f>
        <v>1265</v>
      </c>
    </row>
    <row r="170" spans="1:9" s="6" customFormat="1" ht="12.75">
      <c r="A170" s="21" t="s">
        <v>64</v>
      </c>
      <c r="B170" s="19" t="s">
        <v>146</v>
      </c>
      <c r="C170" s="19"/>
      <c r="D170" s="19"/>
      <c r="E170" s="19"/>
      <c r="F170" s="19"/>
      <c r="G170" s="20">
        <f>G171+G172</f>
        <v>1265</v>
      </c>
      <c r="H170" s="20">
        <f>H171+H172</f>
        <v>1265</v>
      </c>
      <c r="I170" s="20">
        <f>I171+I172</f>
        <v>1265</v>
      </c>
    </row>
    <row r="171" spans="1:9" ht="38.25">
      <c r="A171" s="16" t="s">
        <v>163</v>
      </c>
      <c r="B171" s="17" t="s">
        <v>146</v>
      </c>
      <c r="C171" s="17" t="s">
        <v>159</v>
      </c>
      <c r="D171" s="17" t="s">
        <v>37</v>
      </c>
      <c r="E171" s="17" t="s">
        <v>35</v>
      </c>
      <c r="F171" s="17" t="s">
        <v>71</v>
      </c>
      <c r="G171" s="4">
        <v>670</v>
      </c>
      <c r="H171" s="4">
        <v>265</v>
      </c>
      <c r="I171" s="4">
        <v>265</v>
      </c>
    </row>
    <row r="172" spans="1:9" ht="12.75">
      <c r="A172" s="21" t="s">
        <v>77</v>
      </c>
      <c r="B172" s="19" t="s">
        <v>146</v>
      </c>
      <c r="C172" s="19" t="s">
        <v>159</v>
      </c>
      <c r="D172" s="19" t="s">
        <v>37</v>
      </c>
      <c r="E172" s="19" t="s">
        <v>35</v>
      </c>
      <c r="F172" s="19" t="s">
        <v>79</v>
      </c>
      <c r="G172" s="20">
        <v>595</v>
      </c>
      <c r="H172" s="20">
        <v>1000</v>
      </c>
      <c r="I172" s="20">
        <v>1000</v>
      </c>
    </row>
    <row r="173" spans="1:9" ht="38.25">
      <c r="A173" s="21" t="s">
        <v>478</v>
      </c>
      <c r="B173" s="19" t="s">
        <v>479</v>
      </c>
      <c r="C173" s="19"/>
      <c r="D173" s="19"/>
      <c r="E173" s="19"/>
      <c r="F173" s="19"/>
      <c r="G173" s="20">
        <f>G174+G175</f>
        <v>3311.1</v>
      </c>
      <c r="H173" s="20">
        <f>H175</f>
        <v>0</v>
      </c>
      <c r="I173" s="20">
        <f>I175</f>
        <v>0</v>
      </c>
    </row>
    <row r="174" spans="1:9" ht="38.25">
      <c r="A174" s="16" t="s">
        <v>163</v>
      </c>
      <c r="B174" s="19" t="s">
        <v>479</v>
      </c>
      <c r="C174" s="19" t="s">
        <v>160</v>
      </c>
      <c r="D174" s="19" t="s">
        <v>37</v>
      </c>
      <c r="E174" s="19" t="s">
        <v>35</v>
      </c>
      <c r="F174" s="19" t="s">
        <v>71</v>
      </c>
      <c r="G174" s="20">
        <v>4.1</v>
      </c>
      <c r="H174" s="20"/>
      <c r="I174" s="20"/>
    </row>
    <row r="175" spans="1:9" ht="12.75">
      <c r="A175" s="21" t="s">
        <v>41</v>
      </c>
      <c r="B175" s="19" t="s">
        <v>479</v>
      </c>
      <c r="C175" s="19" t="s">
        <v>160</v>
      </c>
      <c r="D175" s="19" t="s">
        <v>37</v>
      </c>
      <c r="E175" s="19" t="s">
        <v>35</v>
      </c>
      <c r="F175" s="19" t="s">
        <v>44</v>
      </c>
      <c r="G175" s="20">
        <v>3307</v>
      </c>
      <c r="H175" s="20">
        <v>0</v>
      </c>
      <c r="I175" s="20">
        <v>0</v>
      </c>
    </row>
    <row r="176" spans="1:9" ht="51">
      <c r="A176" s="18" t="s">
        <v>166</v>
      </c>
      <c r="B176" s="19" t="s">
        <v>193</v>
      </c>
      <c r="C176" s="19"/>
      <c r="D176" s="19"/>
      <c r="E176" s="19"/>
      <c r="F176" s="19"/>
      <c r="G176" s="20">
        <f aca="true" t="shared" si="6" ref="G176:I177">G177</f>
        <v>7378</v>
      </c>
      <c r="H176" s="20">
        <f t="shared" si="6"/>
        <v>6976.5</v>
      </c>
      <c r="I176" s="20">
        <f t="shared" si="6"/>
        <v>6976.5</v>
      </c>
    </row>
    <row r="177" spans="1:9" s="39" customFormat="1" ht="18" customHeight="1">
      <c r="A177" s="21" t="s">
        <v>52</v>
      </c>
      <c r="B177" s="19" t="s">
        <v>147</v>
      </c>
      <c r="C177" s="19"/>
      <c r="D177" s="19"/>
      <c r="E177" s="19"/>
      <c r="F177" s="19"/>
      <c r="G177" s="20">
        <f t="shared" si="6"/>
        <v>7378</v>
      </c>
      <c r="H177" s="20">
        <f t="shared" si="6"/>
        <v>6976.5</v>
      </c>
      <c r="I177" s="20">
        <f t="shared" si="6"/>
        <v>6976.5</v>
      </c>
    </row>
    <row r="178" spans="1:9" s="39" customFormat="1" ht="12.75">
      <c r="A178" s="16" t="s">
        <v>77</v>
      </c>
      <c r="B178" s="17" t="s">
        <v>147</v>
      </c>
      <c r="C178" s="17">
        <v>250</v>
      </c>
      <c r="D178" s="17" t="s">
        <v>82</v>
      </c>
      <c r="E178" s="17" t="s">
        <v>70</v>
      </c>
      <c r="F178" s="17" t="s">
        <v>79</v>
      </c>
      <c r="G178" s="4">
        <v>7378</v>
      </c>
      <c r="H178" s="4">
        <v>6976.5</v>
      </c>
      <c r="I178" s="4">
        <v>6976.5</v>
      </c>
    </row>
    <row r="179" spans="1:9" s="39" customFormat="1" ht="25.5">
      <c r="A179" s="40" t="s">
        <v>264</v>
      </c>
      <c r="B179" s="17" t="s">
        <v>148</v>
      </c>
      <c r="C179" s="17"/>
      <c r="D179" s="17"/>
      <c r="E179" s="17"/>
      <c r="F179" s="17"/>
      <c r="G179" s="4">
        <f>G180</f>
        <v>6266.1</v>
      </c>
      <c r="H179" s="4">
        <f>H180</f>
        <v>4193.1</v>
      </c>
      <c r="I179" s="4">
        <f>I180</f>
        <v>4193.1</v>
      </c>
    </row>
    <row r="180" spans="1:9" s="39" customFormat="1" ht="51">
      <c r="A180" s="21" t="s">
        <v>206</v>
      </c>
      <c r="B180" s="19" t="s">
        <v>149</v>
      </c>
      <c r="C180" s="19"/>
      <c r="D180" s="19"/>
      <c r="E180" s="19"/>
      <c r="F180" s="19"/>
      <c r="G180" s="20">
        <f>G181+G182</f>
        <v>6266.1</v>
      </c>
      <c r="H180" s="20">
        <f>H181+H182</f>
        <v>4193.1</v>
      </c>
      <c r="I180" s="20">
        <f>I181+I182</f>
        <v>4193.1</v>
      </c>
    </row>
    <row r="181" spans="1:9" ht="25.5">
      <c r="A181" s="18" t="s">
        <v>57</v>
      </c>
      <c r="B181" s="19" t="s">
        <v>149</v>
      </c>
      <c r="C181" s="19" t="s">
        <v>159</v>
      </c>
      <c r="D181" s="19" t="s">
        <v>37</v>
      </c>
      <c r="E181" s="19" t="s">
        <v>35</v>
      </c>
      <c r="F181" s="19" t="s">
        <v>81</v>
      </c>
      <c r="G181" s="20">
        <v>6235.5</v>
      </c>
      <c r="H181" s="20">
        <v>4162.5</v>
      </c>
      <c r="I181" s="20">
        <v>4162.5</v>
      </c>
    </row>
    <row r="182" spans="1:9" ht="38.25">
      <c r="A182" s="18" t="s">
        <v>153</v>
      </c>
      <c r="B182" s="19" t="s">
        <v>149</v>
      </c>
      <c r="C182" s="19" t="s">
        <v>159</v>
      </c>
      <c r="D182" s="19" t="s">
        <v>37</v>
      </c>
      <c r="E182" s="19" t="s">
        <v>35</v>
      </c>
      <c r="F182" s="19" t="s">
        <v>71</v>
      </c>
      <c r="G182" s="20">
        <v>30.6</v>
      </c>
      <c r="H182" s="20">
        <v>30.6</v>
      </c>
      <c r="I182" s="20">
        <v>30.6</v>
      </c>
    </row>
    <row r="183" spans="1:9" s="6" customFormat="1" ht="38.25">
      <c r="A183" s="18" t="s">
        <v>229</v>
      </c>
      <c r="B183" s="19" t="s">
        <v>270</v>
      </c>
      <c r="C183" s="19"/>
      <c r="D183" s="19"/>
      <c r="E183" s="19"/>
      <c r="F183" s="19"/>
      <c r="G183" s="20">
        <f>G184+G188+G192</f>
        <v>944.7</v>
      </c>
      <c r="H183" s="20">
        <f>H184+H188+H192</f>
        <v>930.6</v>
      </c>
      <c r="I183" s="20">
        <f>I184+I188+I192</f>
        <v>932.6</v>
      </c>
    </row>
    <row r="184" spans="1:9" s="6" customFormat="1" ht="102">
      <c r="A184" s="25" t="s">
        <v>231</v>
      </c>
      <c r="B184" s="17" t="s">
        <v>194</v>
      </c>
      <c r="C184" s="17"/>
      <c r="D184" s="17"/>
      <c r="E184" s="17"/>
      <c r="F184" s="17"/>
      <c r="G184" s="4">
        <f>G185</f>
        <v>298</v>
      </c>
      <c r="H184" s="4">
        <f>H185</f>
        <v>300</v>
      </c>
      <c r="I184" s="4">
        <f>I185</f>
        <v>302</v>
      </c>
    </row>
    <row r="185" spans="1:9" ht="102">
      <c r="A185" s="25" t="s">
        <v>204</v>
      </c>
      <c r="B185" s="17" t="s">
        <v>195</v>
      </c>
      <c r="C185" s="17"/>
      <c r="D185" s="17"/>
      <c r="E185" s="17"/>
      <c r="F185" s="17"/>
      <c r="G185" s="4">
        <f>G186+G187</f>
        <v>298</v>
      </c>
      <c r="H185" s="4">
        <f>H186+H187</f>
        <v>300</v>
      </c>
      <c r="I185" s="4">
        <f>I186+I187</f>
        <v>302</v>
      </c>
    </row>
    <row r="186" spans="1:9" s="6" customFormat="1" ht="25.5">
      <c r="A186" s="35" t="s">
        <v>74</v>
      </c>
      <c r="B186" s="19" t="s">
        <v>195</v>
      </c>
      <c r="C186" s="19" t="s">
        <v>159</v>
      </c>
      <c r="D186" s="19" t="s">
        <v>69</v>
      </c>
      <c r="E186" s="19" t="s">
        <v>35</v>
      </c>
      <c r="F186" s="19" t="s">
        <v>75</v>
      </c>
      <c r="G186" s="20">
        <v>267.3</v>
      </c>
      <c r="H186" s="20">
        <v>267.3</v>
      </c>
      <c r="I186" s="20">
        <v>267.3</v>
      </c>
    </row>
    <row r="187" spans="1:9" ht="38.25">
      <c r="A187" s="25" t="s">
        <v>153</v>
      </c>
      <c r="B187" s="17" t="s">
        <v>195</v>
      </c>
      <c r="C187" s="17" t="s">
        <v>159</v>
      </c>
      <c r="D187" s="17" t="s">
        <v>69</v>
      </c>
      <c r="E187" s="19" t="s">
        <v>35</v>
      </c>
      <c r="F187" s="17" t="s">
        <v>71</v>
      </c>
      <c r="G187" s="20">
        <v>30.7</v>
      </c>
      <c r="H187" s="20">
        <v>32.7</v>
      </c>
      <c r="I187" s="20">
        <v>34.7</v>
      </c>
    </row>
    <row r="188" spans="1:9" s="6" customFormat="1" ht="51">
      <c r="A188" s="18" t="s">
        <v>386</v>
      </c>
      <c r="B188" s="19" t="s">
        <v>167</v>
      </c>
      <c r="C188" s="19"/>
      <c r="D188" s="19"/>
      <c r="E188" s="19"/>
      <c r="F188" s="19"/>
      <c r="G188" s="20">
        <f>G189</f>
        <v>616.7</v>
      </c>
      <c r="H188" s="20">
        <f>H189</f>
        <v>630.6</v>
      </c>
      <c r="I188" s="20">
        <f>I189</f>
        <v>630.6</v>
      </c>
    </row>
    <row r="189" spans="1:9" ht="25.5">
      <c r="A189" s="34" t="s">
        <v>174</v>
      </c>
      <c r="B189" s="17" t="s">
        <v>135</v>
      </c>
      <c r="C189" s="17"/>
      <c r="D189" s="17"/>
      <c r="E189" s="17"/>
      <c r="F189" s="17"/>
      <c r="G189" s="4">
        <f>G190+G191</f>
        <v>616.7</v>
      </c>
      <c r="H189" s="4">
        <f>H190+H191</f>
        <v>630.6</v>
      </c>
      <c r="I189" s="4">
        <f>I190+I191</f>
        <v>630.6</v>
      </c>
    </row>
    <row r="190" spans="1:9" s="6" customFormat="1" ht="25.5">
      <c r="A190" s="35" t="s">
        <v>74</v>
      </c>
      <c r="B190" s="19" t="s">
        <v>135</v>
      </c>
      <c r="C190" s="19" t="s">
        <v>159</v>
      </c>
      <c r="D190" s="19" t="s">
        <v>69</v>
      </c>
      <c r="E190" s="19" t="s">
        <v>35</v>
      </c>
      <c r="F190" s="19" t="s">
        <v>75</v>
      </c>
      <c r="G190" s="20">
        <v>416.7</v>
      </c>
      <c r="H190" s="20">
        <v>400.6</v>
      </c>
      <c r="I190" s="20">
        <v>400.6</v>
      </c>
    </row>
    <row r="191" spans="1:9" ht="38.25">
      <c r="A191" s="25" t="s">
        <v>153</v>
      </c>
      <c r="B191" s="17" t="s">
        <v>135</v>
      </c>
      <c r="C191" s="17" t="s">
        <v>159</v>
      </c>
      <c r="D191" s="17" t="s">
        <v>69</v>
      </c>
      <c r="E191" s="17" t="s">
        <v>35</v>
      </c>
      <c r="F191" s="17" t="s">
        <v>71</v>
      </c>
      <c r="G191" s="4">
        <v>200</v>
      </c>
      <c r="H191" s="4">
        <v>230</v>
      </c>
      <c r="I191" s="4">
        <v>230</v>
      </c>
    </row>
    <row r="192" spans="1:9" s="6" customFormat="1" ht="63.75">
      <c r="A192" s="18" t="s">
        <v>378</v>
      </c>
      <c r="B192" s="19" t="s">
        <v>196</v>
      </c>
      <c r="C192" s="19"/>
      <c r="D192" s="19"/>
      <c r="E192" s="19"/>
      <c r="F192" s="19"/>
      <c r="G192" s="20">
        <f aca="true" t="shared" si="7" ref="G192:I193">G193</f>
        <v>30</v>
      </c>
      <c r="H192" s="20">
        <f t="shared" si="7"/>
        <v>0</v>
      </c>
      <c r="I192" s="20">
        <f t="shared" si="7"/>
        <v>0</v>
      </c>
    </row>
    <row r="193" spans="1:9" ht="25.5">
      <c r="A193" s="25" t="s">
        <v>174</v>
      </c>
      <c r="B193" s="17" t="s">
        <v>197</v>
      </c>
      <c r="C193" s="17"/>
      <c r="D193" s="17"/>
      <c r="E193" s="17"/>
      <c r="F193" s="17"/>
      <c r="G193" s="4">
        <f t="shared" si="7"/>
        <v>30</v>
      </c>
      <c r="H193" s="4">
        <f t="shared" si="7"/>
        <v>0</v>
      </c>
      <c r="I193" s="4">
        <f t="shared" si="7"/>
        <v>0</v>
      </c>
    </row>
    <row r="194" spans="1:9" ht="38.25" customHeight="1">
      <c r="A194" s="18" t="s">
        <v>153</v>
      </c>
      <c r="B194" s="19" t="s">
        <v>197</v>
      </c>
      <c r="C194" s="19" t="s">
        <v>159</v>
      </c>
      <c r="D194" s="19" t="s">
        <v>69</v>
      </c>
      <c r="E194" s="19" t="s">
        <v>35</v>
      </c>
      <c r="F194" s="19" t="s">
        <v>71</v>
      </c>
      <c r="G194" s="20">
        <v>30</v>
      </c>
      <c r="H194" s="20">
        <v>0</v>
      </c>
      <c r="I194" s="20">
        <v>0</v>
      </c>
    </row>
    <row r="195" spans="1:9" ht="51">
      <c r="A195" s="18" t="s">
        <v>452</v>
      </c>
      <c r="B195" s="19" t="s">
        <v>409</v>
      </c>
      <c r="C195" s="19"/>
      <c r="D195" s="19"/>
      <c r="E195" s="19"/>
      <c r="F195" s="19"/>
      <c r="G195" s="20">
        <f>G196+G201+G204+G210</f>
        <v>1943.8000000000002</v>
      </c>
      <c r="H195" s="20">
        <f>H196+H201+H204+H210</f>
        <v>2133.7</v>
      </c>
      <c r="I195" s="20">
        <f>I196+I201+I204+I210</f>
        <v>8133.7</v>
      </c>
    </row>
    <row r="196" spans="1:9" ht="63.75">
      <c r="A196" s="18" t="s">
        <v>420</v>
      </c>
      <c r="B196" s="19" t="s">
        <v>410</v>
      </c>
      <c r="C196" s="19"/>
      <c r="D196" s="19"/>
      <c r="E196" s="19"/>
      <c r="F196" s="19"/>
      <c r="G196" s="20">
        <f>G197</f>
        <v>1211.1000000000001</v>
      </c>
      <c r="H196" s="20">
        <f>H197</f>
        <v>1030</v>
      </c>
      <c r="I196" s="20">
        <f>I197</f>
        <v>6490</v>
      </c>
    </row>
    <row r="197" spans="1:9" ht="51">
      <c r="A197" s="18" t="s">
        <v>411</v>
      </c>
      <c r="B197" s="19" t="s">
        <v>412</v>
      </c>
      <c r="C197" s="19"/>
      <c r="D197" s="19"/>
      <c r="E197" s="19"/>
      <c r="F197" s="19"/>
      <c r="G197" s="20">
        <f>G198+G199+G200</f>
        <v>1211.1000000000001</v>
      </c>
      <c r="H197" s="20">
        <f>H198+H199</f>
        <v>1030</v>
      </c>
      <c r="I197" s="20">
        <f>I198+I199</f>
        <v>6490</v>
      </c>
    </row>
    <row r="198" spans="1:9" ht="38.25">
      <c r="A198" s="18" t="s">
        <v>153</v>
      </c>
      <c r="B198" s="19" t="s">
        <v>412</v>
      </c>
      <c r="C198" s="19" t="s">
        <v>159</v>
      </c>
      <c r="D198" s="19" t="s">
        <v>35</v>
      </c>
      <c r="E198" s="19" t="s">
        <v>39</v>
      </c>
      <c r="F198" s="19" t="s">
        <v>71</v>
      </c>
      <c r="G198" s="20">
        <v>479.8</v>
      </c>
      <c r="H198" s="20">
        <v>960</v>
      </c>
      <c r="I198" s="20">
        <v>4140</v>
      </c>
    </row>
    <row r="199" spans="1:9" ht="12.75">
      <c r="A199" s="21" t="s">
        <v>77</v>
      </c>
      <c r="B199" s="19" t="s">
        <v>412</v>
      </c>
      <c r="C199" s="19" t="s">
        <v>159</v>
      </c>
      <c r="D199" s="19" t="s">
        <v>35</v>
      </c>
      <c r="E199" s="19" t="s">
        <v>39</v>
      </c>
      <c r="F199" s="19" t="s">
        <v>79</v>
      </c>
      <c r="G199" s="20">
        <v>711.1</v>
      </c>
      <c r="H199" s="20">
        <v>70</v>
      </c>
      <c r="I199" s="20">
        <v>2350</v>
      </c>
    </row>
    <row r="200" spans="1:9" ht="15.75" customHeight="1">
      <c r="A200" s="16" t="s">
        <v>72</v>
      </c>
      <c r="B200" s="19" t="s">
        <v>412</v>
      </c>
      <c r="C200" s="19" t="s">
        <v>159</v>
      </c>
      <c r="D200" s="19" t="s">
        <v>35</v>
      </c>
      <c r="E200" s="19" t="s">
        <v>39</v>
      </c>
      <c r="F200" s="19" t="s">
        <v>73</v>
      </c>
      <c r="G200" s="20">
        <v>20.2</v>
      </c>
      <c r="H200" s="20">
        <v>0</v>
      </c>
      <c r="I200" s="20">
        <v>0</v>
      </c>
    </row>
    <row r="201" spans="1:9" ht="76.5">
      <c r="A201" s="18" t="s">
        <v>443</v>
      </c>
      <c r="B201" s="19" t="s">
        <v>444</v>
      </c>
      <c r="C201" s="19"/>
      <c r="D201" s="19"/>
      <c r="E201" s="19"/>
      <c r="F201" s="19"/>
      <c r="G201" s="20">
        <f aca="true" t="shared" si="8" ref="G201:I202">G202</f>
        <v>0</v>
      </c>
      <c r="H201" s="20">
        <f t="shared" si="8"/>
        <v>100</v>
      </c>
      <c r="I201" s="20">
        <f t="shared" si="8"/>
        <v>610</v>
      </c>
    </row>
    <row r="202" spans="1:9" ht="51">
      <c r="A202" s="18" t="s">
        <v>411</v>
      </c>
      <c r="B202" s="19" t="s">
        <v>450</v>
      </c>
      <c r="C202" s="19"/>
      <c r="D202" s="19"/>
      <c r="E202" s="19"/>
      <c r="F202" s="19"/>
      <c r="G202" s="20">
        <f t="shared" si="8"/>
        <v>0</v>
      </c>
      <c r="H202" s="20">
        <f t="shared" si="8"/>
        <v>100</v>
      </c>
      <c r="I202" s="20">
        <f t="shared" si="8"/>
        <v>610</v>
      </c>
    </row>
    <row r="203" spans="1:9" ht="38.25">
      <c r="A203" s="18" t="s">
        <v>153</v>
      </c>
      <c r="B203" s="19" t="s">
        <v>450</v>
      </c>
      <c r="C203" s="19" t="s">
        <v>159</v>
      </c>
      <c r="D203" s="19" t="s">
        <v>35</v>
      </c>
      <c r="E203" s="19" t="s">
        <v>39</v>
      </c>
      <c r="F203" s="19" t="s">
        <v>71</v>
      </c>
      <c r="G203" s="20">
        <v>0</v>
      </c>
      <c r="H203" s="20">
        <v>100</v>
      </c>
      <c r="I203" s="20">
        <v>610</v>
      </c>
    </row>
    <row r="204" spans="1:9" ht="63.75">
      <c r="A204" s="18" t="s">
        <v>10</v>
      </c>
      <c r="B204" s="19" t="s">
        <v>445</v>
      </c>
      <c r="C204" s="19"/>
      <c r="D204" s="19"/>
      <c r="E204" s="19"/>
      <c r="F204" s="19"/>
      <c r="G204" s="20">
        <f>G205+G208</f>
        <v>732.7</v>
      </c>
      <c r="H204" s="20">
        <f>H205+H208</f>
        <v>953.7</v>
      </c>
      <c r="I204" s="20">
        <f>I205+I208</f>
        <v>1033.7</v>
      </c>
    </row>
    <row r="205" spans="1:9" ht="51">
      <c r="A205" s="21" t="s">
        <v>206</v>
      </c>
      <c r="B205" s="19" t="s">
        <v>449</v>
      </c>
      <c r="C205" s="19"/>
      <c r="D205" s="19"/>
      <c r="E205" s="19"/>
      <c r="F205" s="19"/>
      <c r="G205" s="20">
        <f>G206+G207</f>
        <v>633.7</v>
      </c>
      <c r="H205" s="20">
        <f>H206+H207</f>
        <v>633.7</v>
      </c>
      <c r="I205" s="20">
        <f>I206+I207</f>
        <v>633.7</v>
      </c>
    </row>
    <row r="206" spans="1:9" ht="25.5">
      <c r="A206" s="25" t="s">
        <v>57</v>
      </c>
      <c r="B206" s="19" t="s">
        <v>449</v>
      </c>
      <c r="C206" s="17" t="s">
        <v>159</v>
      </c>
      <c r="D206" s="17" t="s">
        <v>35</v>
      </c>
      <c r="E206" s="17" t="s">
        <v>39</v>
      </c>
      <c r="F206" s="17" t="s">
        <v>81</v>
      </c>
      <c r="G206" s="4">
        <v>597.6</v>
      </c>
      <c r="H206" s="4">
        <v>597.6</v>
      </c>
      <c r="I206" s="4">
        <v>597.6</v>
      </c>
    </row>
    <row r="207" spans="1:9" ht="38.25">
      <c r="A207" s="18" t="s">
        <v>153</v>
      </c>
      <c r="B207" s="19" t="s">
        <v>449</v>
      </c>
      <c r="C207" s="19" t="s">
        <v>159</v>
      </c>
      <c r="D207" s="19" t="s">
        <v>35</v>
      </c>
      <c r="E207" s="19" t="s">
        <v>39</v>
      </c>
      <c r="F207" s="19" t="s">
        <v>71</v>
      </c>
      <c r="G207" s="20">
        <v>36.1</v>
      </c>
      <c r="H207" s="20">
        <v>36.1</v>
      </c>
      <c r="I207" s="20">
        <v>36.1</v>
      </c>
    </row>
    <row r="208" spans="1:9" ht="25.5">
      <c r="A208" s="25" t="s">
        <v>173</v>
      </c>
      <c r="B208" s="19" t="s">
        <v>448</v>
      </c>
      <c r="C208" s="17"/>
      <c r="D208" s="17"/>
      <c r="E208" s="17"/>
      <c r="F208" s="17"/>
      <c r="G208" s="4">
        <f>G209</f>
        <v>99</v>
      </c>
      <c r="H208" s="4">
        <f>H209</f>
        <v>320</v>
      </c>
      <c r="I208" s="4">
        <f>I209</f>
        <v>400</v>
      </c>
    </row>
    <row r="209" spans="1:9" ht="38.25">
      <c r="A209" s="18" t="s">
        <v>153</v>
      </c>
      <c r="B209" s="19" t="s">
        <v>448</v>
      </c>
      <c r="C209" s="19" t="s">
        <v>159</v>
      </c>
      <c r="D209" s="19" t="s">
        <v>35</v>
      </c>
      <c r="E209" s="19" t="s">
        <v>39</v>
      </c>
      <c r="F209" s="19" t="s">
        <v>71</v>
      </c>
      <c r="G209" s="20">
        <v>99</v>
      </c>
      <c r="H209" s="20">
        <v>320</v>
      </c>
      <c r="I209" s="20">
        <v>400</v>
      </c>
    </row>
    <row r="210" spans="1:9" ht="63.75">
      <c r="A210" s="18" t="s">
        <v>446</v>
      </c>
      <c r="B210" s="19" t="s">
        <v>447</v>
      </c>
      <c r="C210" s="19"/>
      <c r="D210" s="19"/>
      <c r="E210" s="19"/>
      <c r="F210" s="19"/>
      <c r="G210" s="20">
        <f aca="true" t="shared" si="9" ref="G210:I211">G211</f>
        <v>0</v>
      </c>
      <c r="H210" s="20">
        <f>H211</f>
        <v>50</v>
      </c>
      <c r="I210" s="20">
        <v>0</v>
      </c>
    </row>
    <row r="211" spans="1:9" ht="51">
      <c r="A211" s="18" t="s">
        <v>6</v>
      </c>
      <c r="B211" s="19" t="s">
        <v>451</v>
      </c>
      <c r="C211" s="19"/>
      <c r="D211" s="19"/>
      <c r="E211" s="19"/>
      <c r="F211" s="19"/>
      <c r="G211" s="20">
        <f t="shared" si="9"/>
        <v>0</v>
      </c>
      <c r="H211" s="20">
        <f t="shared" si="9"/>
        <v>50</v>
      </c>
      <c r="I211" s="20">
        <f t="shared" si="9"/>
        <v>0</v>
      </c>
    </row>
    <row r="212" spans="1:9" s="6" customFormat="1" ht="12.75">
      <c r="A212" s="21" t="s">
        <v>77</v>
      </c>
      <c r="B212" s="19" t="s">
        <v>451</v>
      </c>
      <c r="C212" s="19" t="s">
        <v>159</v>
      </c>
      <c r="D212" s="19" t="s">
        <v>35</v>
      </c>
      <c r="E212" s="19" t="s">
        <v>39</v>
      </c>
      <c r="F212" s="19" t="s">
        <v>79</v>
      </c>
      <c r="G212" s="20">
        <v>0</v>
      </c>
      <c r="H212" s="20">
        <v>50</v>
      </c>
      <c r="I212" s="20">
        <v>0</v>
      </c>
    </row>
    <row r="213" spans="1:9" ht="51">
      <c r="A213" s="16" t="s">
        <v>127</v>
      </c>
      <c r="B213" s="17" t="s">
        <v>86</v>
      </c>
      <c r="C213" s="17"/>
      <c r="D213" s="17"/>
      <c r="E213" s="17"/>
      <c r="F213" s="17"/>
      <c r="G213" s="4">
        <f>G214+G225</f>
        <v>2482.7</v>
      </c>
      <c r="H213" s="4">
        <f>H214+H225</f>
        <v>2482.7</v>
      </c>
      <c r="I213" s="4">
        <f>I214+I225</f>
        <v>2482.7</v>
      </c>
    </row>
    <row r="214" spans="1:9" s="6" customFormat="1" ht="38.25">
      <c r="A214" s="18" t="s">
        <v>387</v>
      </c>
      <c r="B214" s="19" t="s">
        <v>87</v>
      </c>
      <c r="C214" s="19"/>
      <c r="D214" s="19"/>
      <c r="E214" s="19"/>
      <c r="F214" s="19"/>
      <c r="G214" s="20">
        <f>G215+G218+G220+G223</f>
        <v>2282.7</v>
      </c>
      <c r="H214" s="20">
        <f>H215+H218+H220+H223</f>
        <v>2282.7</v>
      </c>
      <c r="I214" s="20">
        <f>I215+I218+I220+I223</f>
        <v>2282.7</v>
      </c>
    </row>
    <row r="215" spans="1:9" ht="76.5">
      <c r="A215" s="16" t="s">
        <v>27</v>
      </c>
      <c r="B215" s="17" t="s">
        <v>88</v>
      </c>
      <c r="C215" s="17"/>
      <c r="D215" s="17"/>
      <c r="E215" s="17"/>
      <c r="F215" s="17"/>
      <c r="G215" s="4">
        <f>G216+G217</f>
        <v>841.7</v>
      </c>
      <c r="H215" s="4">
        <f>H216+H217</f>
        <v>841.7</v>
      </c>
      <c r="I215" s="4">
        <f>I216+I217</f>
        <v>841.7</v>
      </c>
    </row>
    <row r="216" spans="1:9" s="6" customFormat="1" ht="38.25">
      <c r="A216" s="21" t="s">
        <v>163</v>
      </c>
      <c r="B216" s="19" t="s">
        <v>88</v>
      </c>
      <c r="C216" s="19" t="s">
        <v>159</v>
      </c>
      <c r="D216" s="19">
        <v>10</v>
      </c>
      <c r="E216" s="19" t="s">
        <v>70</v>
      </c>
      <c r="F216" s="19" t="s">
        <v>71</v>
      </c>
      <c r="G216" s="20">
        <v>2.2</v>
      </c>
      <c r="H216" s="20">
        <v>2.2</v>
      </c>
      <c r="I216" s="20">
        <v>2.2</v>
      </c>
    </row>
    <row r="217" spans="1:9" ht="25.5">
      <c r="A217" s="16" t="s">
        <v>42</v>
      </c>
      <c r="B217" s="17" t="s">
        <v>88</v>
      </c>
      <c r="C217" s="17" t="s">
        <v>159</v>
      </c>
      <c r="D217" s="17">
        <v>10</v>
      </c>
      <c r="E217" s="17" t="s">
        <v>70</v>
      </c>
      <c r="F217" s="17" t="s">
        <v>43</v>
      </c>
      <c r="G217" s="4">
        <v>839.5</v>
      </c>
      <c r="H217" s="4">
        <v>839.5</v>
      </c>
      <c r="I217" s="4">
        <v>839.5</v>
      </c>
    </row>
    <row r="218" spans="1:9" s="6" customFormat="1" ht="66.75" customHeight="1">
      <c r="A218" s="21" t="s">
        <v>215</v>
      </c>
      <c r="B218" s="19" t="s">
        <v>89</v>
      </c>
      <c r="C218" s="19"/>
      <c r="D218" s="19"/>
      <c r="E218" s="19"/>
      <c r="F218" s="19"/>
      <c r="G218" s="20">
        <f>G219</f>
        <v>90</v>
      </c>
      <c r="H218" s="20">
        <f>H219</f>
        <v>90</v>
      </c>
      <c r="I218" s="20">
        <f>I219</f>
        <v>90</v>
      </c>
    </row>
    <row r="219" spans="1:9" s="6" customFormat="1" ht="25.5">
      <c r="A219" s="16" t="s">
        <v>42</v>
      </c>
      <c r="B219" s="17" t="s">
        <v>89</v>
      </c>
      <c r="C219" s="17">
        <v>250</v>
      </c>
      <c r="D219" s="17">
        <v>10</v>
      </c>
      <c r="E219" s="17" t="s">
        <v>70</v>
      </c>
      <c r="F219" s="17" t="s">
        <v>43</v>
      </c>
      <c r="G219" s="4">
        <v>90</v>
      </c>
      <c r="H219" s="4">
        <v>90</v>
      </c>
      <c r="I219" s="4">
        <v>90</v>
      </c>
    </row>
    <row r="220" spans="1:9" ht="12.75">
      <c r="A220" s="16" t="s">
        <v>216</v>
      </c>
      <c r="B220" s="17" t="s">
        <v>128</v>
      </c>
      <c r="C220" s="17"/>
      <c r="D220" s="17"/>
      <c r="E220" s="17"/>
      <c r="F220" s="17"/>
      <c r="G220" s="4">
        <f>G221+G222</f>
        <v>1335</v>
      </c>
      <c r="H220" s="4">
        <f>H221+H222</f>
        <v>1335</v>
      </c>
      <c r="I220" s="4">
        <f>I221+I222</f>
        <v>1335</v>
      </c>
    </row>
    <row r="221" spans="1:9" s="6" customFormat="1" ht="38.25">
      <c r="A221" s="21" t="s">
        <v>163</v>
      </c>
      <c r="B221" s="19" t="s">
        <v>128</v>
      </c>
      <c r="C221" s="19" t="s">
        <v>159</v>
      </c>
      <c r="D221" s="19" t="s">
        <v>36</v>
      </c>
      <c r="E221" s="19" t="s">
        <v>69</v>
      </c>
      <c r="F221" s="19" t="s">
        <v>71</v>
      </c>
      <c r="G221" s="20">
        <v>1.6</v>
      </c>
      <c r="H221" s="20">
        <v>1.6</v>
      </c>
      <c r="I221" s="20">
        <v>1.6</v>
      </c>
    </row>
    <row r="222" spans="1:9" ht="25.5">
      <c r="A222" s="16" t="s">
        <v>42</v>
      </c>
      <c r="B222" s="17" t="s">
        <v>128</v>
      </c>
      <c r="C222" s="17" t="s">
        <v>159</v>
      </c>
      <c r="D222" s="17" t="s">
        <v>36</v>
      </c>
      <c r="E222" s="17" t="s">
        <v>69</v>
      </c>
      <c r="F222" s="17" t="s">
        <v>43</v>
      </c>
      <c r="G222" s="4">
        <v>1333.4</v>
      </c>
      <c r="H222" s="4">
        <v>1333.4</v>
      </c>
      <c r="I222" s="4">
        <v>1333.4</v>
      </c>
    </row>
    <row r="223" spans="1:9" s="6" customFormat="1" ht="12.75">
      <c r="A223" s="35" t="s">
        <v>67</v>
      </c>
      <c r="B223" s="32" t="s">
        <v>129</v>
      </c>
      <c r="C223" s="19"/>
      <c r="D223" s="19"/>
      <c r="E223" s="19"/>
      <c r="F223" s="19"/>
      <c r="G223" s="20">
        <f>G224</f>
        <v>16</v>
      </c>
      <c r="H223" s="20">
        <f>H224</f>
        <v>16</v>
      </c>
      <c r="I223" s="20">
        <f>I224</f>
        <v>16</v>
      </c>
    </row>
    <row r="224" spans="1:9" s="6" customFormat="1" ht="25.5">
      <c r="A224" s="16" t="s">
        <v>42</v>
      </c>
      <c r="B224" s="41" t="s">
        <v>129</v>
      </c>
      <c r="C224" s="17" t="s">
        <v>159</v>
      </c>
      <c r="D224" s="17" t="s">
        <v>36</v>
      </c>
      <c r="E224" s="17" t="s">
        <v>70</v>
      </c>
      <c r="F224" s="19" t="s">
        <v>43</v>
      </c>
      <c r="G224" s="4">
        <v>16</v>
      </c>
      <c r="H224" s="4">
        <v>16</v>
      </c>
      <c r="I224" s="4">
        <v>16</v>
      </c>
    </row>
    <row r="225" spans="1:9" ht="38.25">
      <c r="A225" s="25" t="s">
        <v>271</v>
      </c>
      <c r="B225" s="17" t="s">
        <v>130</v>
      </c>
      <c r="C225" s="17"/>
      <c r="D225" s="17"/>
      <c r="E225" s="17"/>
      <c r="F225" s="17"/>
      <c r="G225" s="4">
        <f>G226</f>
        <v>200</v>
      </c>
      <c r="H225" s="4">
        <f>H226</f>
        <v>200</v>
      </c>
      <c r="I225" s="4">
        <f>I226</f>
        <v>200</v>
      </c>
    </row>
    <row r="226" spans="1:9" ht="12.75">
      <c r="A226" s="35" t="s">
        <v>67</v>
      </c>
      <c r="B226" s="32" t="s">
        <v>131</v>
      </c>
      <c r="C226" s="19"/>
      <c r="D226" s="19"/>
      <c r="E226" s="19"/>
      <c r="F226" s="19"/>
      <c r="G226" s="20">
        <f>G229+G227+G228</f>
        <v>200</v>
      </c>
      <c r="H226" s="20">
        <f>H229</f>
        <v>200</v>
      </c>
      <c r="I226" s="20">
        <f>I229</f>
        <v>200</v>
      </c>
    </row>
    <row r="227" spans="1:9" ht="38.25">
      <c r="A227" s="21" t="s">
        <v>163</v>
      </c>
      <c r="B227" s="32" t="s">
        <v>131</v>
      </c>
      <c r="C227" s="19" t="s">
        <v>159</v>
      </c>
      <c r="D227" s="19" t="s">
        <v>36</v>
      </c>
      <c r="E227" s="19" t="s">
        <v>70</v>
      </c>
      <c r="F227" s="19" t="s">
        <v>71</v>
      </c>
      <c r="G227" s="20">
        <v>48.9</v>
      </c>
      <c r="H227" s="20">
        <v>0</v>
      </c>
      <c r="I227" s="20">
        <v>0</v>
      </c>
    </row>
    <row r="228" spans="1:9" ht="12.75">
      <c r="A228" s="21" t="s">
        <v>77</v>
      </c>
      <c r="B228" s="32" t="s">
        <v>131</v>
      </c>
      <c r="C228" s="19" t="s">
        <v>159</v>
      </c>
      <c r="D228" s="19" t="s">
        <v>36</v>
      </c>
      <c r="E228" s="19" t="s">
        <v>70</v>
      </c>
      <c r="F228" s="19" t="s">
        <v>79</v>
      </c>
      <c r="G228" s="20">
        <v>69.4</v>
      </c>
      <c r="H228" s="20">
        <v>0</v>
      </c>
      <c r="I228" s="20">
        <v>0</v>
      </c>
    </row>
    <row r="229" spans="1:9" s="43" customFormat="1" ht="38.25">
      <c r="A229" s="42" t="s">
        <v>24</v>
      </c>
      <c r="B229" s="32" t="s">
        <v>131</v>
      </c>
      <c r="C229" s="19" t="s">
        <v>159</v>
      </c>
      <c r="D229" s="19" t="s">
        <v>36</v>
      </c>
      <c r="E229" s="19" t="s">
        <v>70</v>
      </c>
      <c r="F229" s="19" t="s">
        <v>23</v>
      </c>
      <c r="G229" s="20">
        <v>81.7</v>
      </c>
      <c r="H229" s="20">
        <v>200</v>
      </c>
      <c r="I229" s="20">
        <v>200</v>
      </c>
    </row>
    <row r="230" spans="1:9" ht="63.75">
      <c r="A230" s="13" t="s">
        <v>217</v>
      </c>
      <c r="B230" s="14" t="s">
        <v>272</v>
      </c>
      <c r="C230" s="14"/>
      <c r="D230" s="14"/>
      <c r="E230" s="14"/>
      <c r="F230" s="37"/>
      <c r="G230" s="38">
        <f>G231+G242+G250+G304+G283</f>
        <v>45511.00000000001</v>
      </c>
      <c r="H230" s="38">
        <f>H231+H242+H250+H304+H283</f>
        <v>29379.899999999998</v>
      </c>
      <c r="I230" s="38">
        <f>I231+I242+I250+I304+I283</f>
        <v>34546.899999999994</v>
      </c>
    </row>
    <row r="231" spans="1:9" s="6" customFormat="1" ht="39" customHeight="1">
      <c r="A231" s="16" t="s">
        <v>218</v>
      </c>
      <c r="B231" s="17" t="s">
        <v>137</v>
      </c>
      <c r="C231" s="17"/>
      <c r="D231" s="17"/>
      <c r="E231" s="17"/>
      <c r="F231" s="22"/>
      <c r="G231" s="23">
        <f>G232+G237</f>
        <v>1914.6999999999998</v>
      </c>
      <c r="H231" s="23">
        <f>H232+H237</f>
        <v>3004.1</v>
      </c>
      <c r="I231" s="23">
        <f>I232+I237</f>
        <v>6004.1</v>
      </c>
    </row>
    <row r="232" spans="1:9" ht="25.5">
      <c r="A232" s="44" t="s">
        <v>339</v>
      </c>
      <c r="B232" s="17" t="s">
        <v>0</v>
      </c>
      <c r="C232" s="17"/>
      <c r="D232" s="17"/>
      <c r="E232" s="17"/>
      <c r="F232" s="17"/>
      <c r="G232" s="4">
        <f>G233+G235</f>
        <v>369.5</v>
      </c>
      <c r="H232" s="4">
        <f aca="true" t="shared" si="10" ref="G232:I233">H233</f>
        <v>204.1</v>
      </c>
      <c r="I232" s="4">
        <f t="shared" si="10"/>
        <v>204.1</v>
      </c>
    </row>
    <row r="233" spans="1:9" s="6" customFormat="1" ht="25.5">
      <c r="A233" s="45" t="s">
        <v>29</v>
      </c>
      <c r="B233" s="19" t="s">
        <v>3</v>
      </c>
      <c r="C233" s="19"/>
      <c r="D233" s="19"/>
      <c r="E233" s="19"/>
      <c r="F233" s="19"/>
      <c r="G233" s="20">
        <f t="shared" si="10"/>
        <v>0</v>
      </c>
      <c r="H233" s="20">
        <f t="shared" si="10"/>
        <v>204.1</v>
      </c>
      <c r="I233" s="20">
        <f t="shared" si="10"/>
        <v>204.1</v>
      </c>
    </row>
    <row r="234" spans="1:9" s="6" customFormat="1" ht="38.25">
      <c r="A234" s="18" t="s">
        <v>32</v>
      </c>
      <c r="B234" s="17" t="s">
        <v>3</v>
      </c>
      <c r="C234" s="17" t="s">
        <v>160</v>
      </c>
      <c r="D234" s="17" t="s">
        <v>36</v>
      </c>
      <c r="E234" s="17" t="s">
        <v>70</v>
      </c>
      <c r="F234" s="19" t="s">
        <v>33</v>
      </c>
      <c r="G234" s="4"/>
      <c r="H234" s="4">
        <v>204.1</v>
      </c>
      <c r="I234" s="4">
        <v>204.1</v>
      </c>
    </row>
    <row r="235" spans="1:9" s="6" customFormat="1" ht="144.75" customHeight="1">
      <c r="A235" s="18" t="s">
        <v>513</v>
      </c>
      <c r="B235" s="19" t="s">
        <v>514</v>
      </c>
      <c r="C235" s="17"/>
      <c r="D235" s="17"/>
      <c r="E235" s="17"/>
      <c r="F235" s="19"/>
      <c r="G235" s="4">
        <f>G236</f>
        <v>369.5</v>
      </c>
      <c r="H235" s="4">
        <f>H236</f>
        <v>0</v>
      </c>
      <c r="I235" s="4">
        <f>I236</f>
        <v>0</v>
      </c>
    </row>
    <row r="236" spans="1:9" s="6" customFormat="1" ht="25.5">
      <c r="A236" s="18" t="s">
        <v>42</v>
      </c>
      <c r="B236" s="19" t="s">
        <v>514</v>
      </c>
      <c r="C236" s="19" t="s">
        <v>160</v>
      </c>
      <c r="D236" s="19" t="s">
        <v>36</v>
      </c>
      <c r="E236" s="19" t="s">
        <v>70</v>
      </c>
      <c r="F236" s="19" t="s">
        <v>43</v>
      </c>
      <c r="G236" s="4">
        <v>369.5</v>
      </c>
      <c r="H236" s="4">
        <v>0</v>
      </c>
      <c r="I236" s="4">
        <v>0</v>
      </c>
    </row>
    <row r="237" spans="1:9" ht="38.25">
      <c r="A237" s="36" t="s">
        <v>274</v>
      </c>
      <c r="B237" s="17" t="s">
        <v>275</v>
      </c>
      <c r="C237" s="17"/>
      <c r="D237" s="17"/>
      <c r="E237" s="17"/>
      <c r="F237" s="17"/>
      <c r="G237" s="4">
        <f>G238+G240</f>
        <v>1545.1999999999998</v>
      </c>
      <c r="H237" s="4">
        <f>H238+H240</f>
        <v>2800</v>
      </c>
      <c r="I237" s="4">
        <f>I238+I240</f>
        <v>5800</v>
      </c>
    </row>
    <row r="238" spans="1:9" ht="25.5">
      <c r="A238" s="21" t="s">
        <v>99</v>
      </c>
      <c r="B238" s="19" t="s">
        <v>100</v>
      </c>
      <c r="C238" s="19"/>
      <c r="D238" s="19"/>
      <c r="E238" s="19"/>
      <c r="F238" s="19"/>
      <c r="G238" s="20">
        <f>G239</f>
        <v>1045.3</v>
      </c>
      <c r="H238" s="20">
        <f>H239</f>
        <v>800</v>
      </c>
      <c r="I238" s="20">
        <f>I239</f>
        <v>800</v>
      </c>
    </row>
    <row r="239" spans="1:9" ht="38.25">
      <c r="A239" s="21" t="s">
        <v>163</v>
      </c>
      <c r="B239" s="19" t="s">
        <v>100</v>
      </c>
      <c r="C239" s="19">
        <v>133</v>
      </c>
      <c r="D239" s="19" t="s">
        <v>40</v>
      </c>
      <c r="E239" s="19" t="s">
        <v>69</v>
      </c>
      <c r="F239" s="19" t="s">
        <v>71</v>
      </c>
      <c r="G239" s="20">
        <f>1154.3-109</f>
        <v>1045.3</v>
      </c>
      <c r="H239" s="20">
        <v>800</v>
      </c>
      <c r="I239" s="20">
        <v>800</v>
      </c>
    </row>
    <row r="240" spans="1:9" ht="12.75">
      <c r="A240" s="18" t="s">
        <v>438</v>
      </c>
      <c r="B240" s="19" t="s">
        <v>437</v>
      </c>
      <c r="C240" s="19"/>
      <c r="D240" s="19"/>
      <c r="E240" s="19"/>
      <c r="F240" s="19"/>
      <c r="G240" s="20">
        <f>G241</f>
        <v>499.9</v>
      </c>
      <c r="H240" s="20">
        <f>H241</f>
        <v>2000</v>
      </c>
      <c r="I240" s="20">
        <f>I241</f>
        <v>5000</v>
      </c>
    </row>
    <row r="241" spans="1:9" s="6" customFormat="1" ht="38.25">
      <c r="A241" s="21" t="s">
        <v>163</v>
      </c>
      <c r="B241" s="19" t="s">
        <v>437</v>
      </c>
      <c r="C241" s="19" t="s">
        <v>160</v>
      </c>
      <c r="D241" s="19" t="s">
        <v>40</v>
      </c>
      <c r="E241" s="19" t="s">
        <v>69</v>
      </c>
      <c r="F241" s="19" t="s">
        <v>71</v>
      </c>
      <c r="G241" s="20">
        <f>390.9+109</f>
        <v>499.9</v>
      </c>
      <c r="H241" s="20">
        <v>2000</v>
      </c>
      <c r="I241" s="20">
        <v>5000</v>
      </c>
    </row>
    <row r="242" spans="1:9" s="6" customFormat="1" ht="76.5">
      <c r="A242" s="35" t="s">
        <v>230</v>
      </c>
      <c r="B242" s="46" t="s">
        <v>138</v>
      </c>
      <c r="C242" s="47"/>
      <c r="D242" s="48"/>
      <c r="E242" s="48"/>
      <c r="F242" s="28"/>
      <c r="G242" s="29">
        <f>G243</f>
        <v>9581</v>
      </c>
      <c r="H242" s="29">
        <f>H243</f>
        <v>0</v>
      </c>
      <c r="I242" s="29">
        <f>I243</f>
        <v>0</v>
      </c>
    </row>
    <row r="243" spans="1:9" s="6" customFormat="1" ht="58.5" customHeight="1">
      <c r="A243" s="35" t="s">
        <v>461</v>
      </c>
      <c r="B243" s="46" t="s">
        <v>357</v>
      </c>
      <c r="C243" s="47"/>
      <c r="D243" s="48"/>
      <c r="E243" s="48"/>
      <c r="F243" s="28"/>
      <c r="G243" s="29">
        <f>G244+G246+G248</f>
        <v>9581</v>
      </c>
      <c r="H243" s="29">
        <f>H244+H246+H248</f>
        <v>0</v>
      </c>
      <c r="I243" s="29">
        <f>I244+I246+I248</f>
        <v>0</v>
      </c>
    </row>
    <row r="244" spans="1:9" s="6" customFormat="1" ht="98.25" customHeight="1">
      <c r="A244" s="49" t="s">
        <v>491</v>
      </c>
      <c r="B244" s="19" t="s">
        <v>492</v>
      </c>
      <c r="C244" s="47"/>
      <c r="D244" s="48"/>
      <c r="E244" s="48"/>
      <c r="F244" s="28"/>
      <c r="G244" s="29">
        <f>G245</f>
        <v>885.8</v>
      </c>
      <c r="H244" s="29">
        <f>H245</f>
        <v>0</v>
      </c>
      <c r="I244" s="29">
        <f>I245</f>
        <v>0</v>
      </c>
    </row>
    <row r="245" spans="1:9" ht="12.75">
      <c r="A245" s="18" t="s">
        <v>41</v>
      </c>
      <c r="B245" s="19" t="s">
        <v>492</v>
      </c>
      <c r="C245" s="47">
        <v>133</v>
      </c>
      <c r="D245" s="48">
        <v>5</v>
      </c>
      <c r="E245" s="48">
        <v>1</v>
      </c>
      <c r="F245" s="31">
        <v>410</v>
      </c>
      <c r="G245" s="29">
        <v>885.8</v>
      </c>
      <c r="H245" s="29">
        <v>0</v>
      </c>
      <c r="I245" s="29">
        <v>0</v>
      </c>
    </row>
    <row r="246" spans="1:9" ht="63.75">
      <c r="A246" s="18" t="s">
        <v>20</v>
      </c>
      <c r="B246" s="19" t="s">
        <v>19</v>
      </c>
      <c r="C246" s="47"/>
      <c r="D246" s="19"/>
      <c r="E246" s="19"/>
      <c r="F246" s="31"/>
      <c r="G246" s="23">
        <f>G247</f>
        <v>8223.6</v>
      </c>
      <c r="H246" s="23">
        <f>H247</f>
        <v>0</v>
      </c>
      <c r="I246" s="23">
        <f>I247</f>
        <v>0</v>
      </c>
    </row>
    <row r="247" spans="1:9" ht="15.75" customHeight="1">
      <c r="A247" s="18" t="s">
        <v>41</v>
      </c>
      <c r="B247" s="19" t="s">
        <v>19</v>
      </c>
      <c r="C247" s="19" t="s">
        <v>160</v>
      </c>
      <c r="D247" s="19" t="s">
        <v>40</v>
      </c>
      <c r="E247" s="19" t="s">
        <v>69</v>
      </c>
      <c r="F247" s="19" t="s">
        <v>44</v>
      </c>
      <c r="G247" s="20">
        <v>8223.6</v>
      </c>
      <c r="H247" s="20">
        <v>0</v>
      </c>
      <c r="I247" s="20">
        <v>0</v>
      </c>
    </row>
    <row r="248" spans="1:9" s="6" customFormat="1" ht="17.25" customHeight="1">
      <c r="A248" s="18" t="s">
        <v>432</v>
      </c>
      <c r="B248" s="19" t="s">
        <v>433</v>
      </c>
      <c r="C248" s="19"/>
      <c r="D248" s="19"/>
      <c r="E248" s="19"/>
      <c r="F248" s="19"/>
      <c r="G248" s="20">
        <f>G249</f>
        <v>471.6</v>
      </c>
      <c r="H248" s="20">
        <f>H249</f>
        <v>0</v>
      </c>
      <c r="I248" s="20">
        <f>I249</f>
        <v>0</v>
      </c>
    </row>
    <row r="249" spans="1:9" s="6" customFormat="1" ht="17.25" customHeight="1">
      <c r="A249" s="18" t="s">
        <v>394</v>
      </c>
      <c r="B249" s="19" t="s">
        <v>433</v>
      </c>
      <c r="C249" s="19" t="s">
        <v>160</v>
      </c>
      <c r="D249" s="19" t="s">
        <v>40</v>
      </c>
      <c r="E249" s="19" t="s">
        <v>69</v>
      </c>
      <c r="F249" s="19" t="s">
        <v>393</v>
      </c>
      <c r="G249" s="20">
        <v>471.6</v>
      </c>
      <c r="H249" s="20">
        <v>0</v>
      </c>
      <c r="I249" s="20">
        <v>0</v>
      </c>
    </row>
    <row r="250" spans="1:9" s="6" customFormat="1" ht="38.25">
      <c r="A250" s="18" t="s">
        <v>505</v>
      </c>
      <c r="B250" s="50" t="s">
        <v>139</v>
      </c>
      <c r="C250" s="50"/>
      <c r="D250" s="50"/>
      <c r="E250" s="50"/>
      <c r="F250" s="51"/>
      <c r="G250" s="52">
        <f>G251+G268+G278</f>
        <v>29665.7</v>
      </c>
      <c r="H250" s="52">
        <f>H251+H268+H278</f>
        <v>22760</v>
      </c>
      <c r="I250" s="52">
        <f>I251+I268+I278</f>
        <v>23927</v>
      </c>
    </row>
    <row r="251" spans="1:9" s="6" customFormat="1" ht="38.25">
      <c r="A251" s="18" t="s">
        <v>281</v>
      </c>
      <c r="B251" s="50" t="s">
        <v>282</v>
      </c>
      <c r="C251" s="50"/>
      <c r="D251" s="50"/>
      <c r="E251" s="50"/>
      <c r="F251" s="51"/>
      <c r="G251" s="52">
        <f>G264+G252+G254+G256+G258+G261+G266+G262</f>
        <v>15006.2</v>
      </c>
      <c r="H251" s="52">
        <f>H264+H252+H254+H256+H258+H261</f>
        <v>11473</v>
      </c>
      <c r="I251" s="52">
        <f>I264+I252+I254+I256+I258+I261</f>
        <v>12640</v>
      </c>
    </row>
    <row r="252" spans="1:9" s="6" customFormat="1" ht="25.5">
      <c r="A252" s="53" t="s">
        <v>467</v>
      </c>
      <c r="B252" s="54" t="s">
        <v>471</v>
      </c>
      <c r="C252" s="50"/>
      <c r="D252" s="50"/>
      <c r="E252" s="50"/>
      <c r="F252" s="51"/>
      <c r="G252" s="55">
        <f>G253</f>
        <v>1497.6</v>
      </c>
      <c r="H252" s="55">
        <f>H253</f>
        <v>2354.2</v>
      </c>
      <c r="I252" s="55">
        <f>I253</f>
        <v>0</v>
      </c>
    </row>
    <row r="253" spans="1:9" s="6" customFormat="1" ht="38.25">
      <c r="A253" s="18" t="s">
        <v>153</v>
      </c>
      <c r="B253" s="54" t="s">
        <v>471</v>
      </c>
      <c r="C253" s="50" t="s">
        <v>160</v>
      </c>
      <c r="D253" s="50" t="s">
        <v>35</v>
      </c>
      <c r="E253" s="50" t="s">
        <v>31</v>
      </c>
      <c r="F253" s="56">
        <v>240</v>
      </c>
      <c r="G253" s="55">
        <v>1497.6</v>
      </c>
      <c r="H253" s="55">
        <v>2354.2</v>
      </c>
      <c r="I253" s="55">
        <v>0</v>
      </c>
    </row>
    <row r="254" spans="1:9" s="6" customFormat="1" ht="25.5">
      <c r="A254" s="53" t="s">
        <v>519</v>
      </c>
      <c r="B254" s="54" t="s">
        <v>453</v>
      </c>
      <c r="C254" s="50"/>
      <c r="D254" s="50"/>
      <c r="E254" s="50"/>
      <c r="F254" s="51"/>
      <c r="G254" s="55">
        <f>G255</f>
        <v>8290</v>
      </c>
      <c r="H254" s="55">
        <f>H255</f>
        <v>0</v>
      </c>
      <c r="I254" s="55">
        <f>I255</f>
        <v>0</v>
      </c>
    </row>
    <row r="255" spans="1:9" s="6" customFormat="1" ht="38.25">
      <c r="A255" s="18" t="s">
        <v>153</v>
      </c>
      <c r="B255" s="54" t="s">
        <v>453</v>
      </c>
      <c r="C255" s="50" t="s">
        <v>160</v>
      </c>
      <c r="D255" s="50" t="s">
        <v>35</v>
      </c>
      <c r="E255" s="50" t="s">
        <v>31</v>
      </c>
      <c r="F255" s="56">
        <v>240</v>
      </c>
      <c r="G255" s="55">
        <v>8290</v>
      </c>
      <c r="H255" s="55">
        <v>0</v>
      </c>
      <c r="I255" s="55">
        <v>0</v>
      </c>
    </row>
    <row r="256" spans="1:9" s="6" customFormat="1" ht="25.5">
      <c r="A256" s="53" t="s">
        <v>468</v>
      </c>
      <c r="B256" s="54" t="s">
        <v>472</v>
      </c>
      <c r="C256" s="50"/>
      <c r="D256" s="50"/>
      <c r="E256" s="50"/>
      <c r="F256" s="51"/>
      <c r="G256" s="55">
        <f>G257</f>
        <v>0</v>
      </c>
      <c r="H256" s="55">
        <f>H257</f>
        <v>6645.8</v>
      </c>
      <c r="I256" s="55">
        <f>I257</f>
        <v>0</v>
      </c>
    </row>
    <row r="257" spans="1:9" s="6" customFormat="1" ht="38.25">
      <c r="A257" s="18" t="s">
        <v>153</v>
      </c>
      <c r="B257" s="54" t="s">
        <v>472</v>
      </c>
      <c r="C257" s="50" t="s">
        <v>160</v>
      </c>
      <c r="D257" s="50" t="s">
        <v>35</v>
      </c>
      <c r="E257" s="50" t="s">
        <v>31</v>
      </c>
      <c r="F257" s="56">
        <v>240</v>
      </c>
      <c r="G257" s="55">
        <v>0</v>
      </c>
      <c r="H257" s="55">
        <v>6645.8</v>
      </c>
      <c r="I257" s="55">
        <v>0</v>
      </c>
    </row>
    <row r="258" spans="1:9" s="6" customFormat="1" ht="25.5">
      <c r="A258" s="53" t="s">
        <v>469</v>
      </c>
      <c r="B258" s="54" t="s">
        <v>473</v>
      </c>
      <c r="C258" s="50"/>
      <c r="D258" s="50"/>
      <c r="E258" s="50"/>
      <c r="F258" s="51"/>
      <c r="G258" s="55">
        <f>G259</f>
        <v>0</v>
      </c>
      <c r="H258" s="55">
        <f>H259</f>
        <v>2473</v>
      </c>
      <c r="I258" s="55">
        <f>I259</f>
        <v>0</v>
      </c>
    </row>
    <row r="259" spans="1:9" s="6" customFormat="1" ht="38.25">
      <c r="A259" s="18" t="s">
        <v>153</v>
      </c>
      <c r="B259" s="54" t="s">
        <v>473</v>
      </c>
      <c r="C259" s="50" t="s">
        <v>160</v>
      </c>
      <c r="D259" s="50" t="s">
        <v>35</v>
      </c>
      <c r="E259" s="50" t="s">
        <v>31</v>
      </c>
      <c r="F259" s="56">
        <v>240</v>
      </c>
      <c r="G259" s="55">
        <v>0</v>
      </c>
      <c r="H259" s="55">
        <v>2473</v>
      </c>
      <c r="I259" s="55">
        <v>0</v>
      </c>
    </row>
    <row r="260" spans="1:9" s="6" customFormat="1" ht="25.5">
      <c r="A260" s="53" t="s">
        <v>470</v>
      </c>
      <c r="B260" s="54" t="s">
        <v>474</v>
      </c>
      <c r="C260" s="50"/>
      <c r="D260" s="50"/>
      <c r="E260" s="50"/>
      <c r="F260" s="51"/>
      <c r="G260" s="55">
        <f>G261</f>
        <v>0</v>
      </c>
      <c r="H260" s="55">
        <f>H261</f>
        <v>0</v>
      </c>
      <c r="I260" s="55">
        <f>I261</f>
        <v>12640</v>
      </c>
    </row>
    <row r="261" spans="1:9" ht="38.25">
      <c r="A261" s="18" t="s">
        <v>153</v>
      </c>
      <c r="B261" s="54" t="s">
        <v>474</v>
      </c>
      <c r="C261" s="50" t="s">
        <v>160</v>
      </c>
      <c r="D261" s="50" t="s">
        <v>35</v>
      </c>
      <c r="E261" s="50" t="s">
        <v>31</v>
      </c>
      <c r="F261" s="56">
        <v>240</v>
      </c>
      <c r="G261" s="55">
        <v>0</v>
      </c>
      <c r="H261" s="55">
        <v>0</v>
      </c>
      <c r="I261" s="55">
        <v>12640</v>
      </c>
    </row>
    <row r="262" spans="1:9" ht="38.25">
      <c r="A262" s="18" t="s">
        <v>517</v>
      </c>
      <c r="B262" s="54" t="s">
        <v>515</v>
      </c>
      <c r="C262" s="50"/>
      <c r="D262" s="50"/>
      <c r="E262" s="50"/>
      <c r="F262" s="56"/>
      <c r="G262" s="55">
        <f>G263</f>
        <v>3439.1</v>
      </c>
      <c r="H262" s="55">
        <f>H263</f>
        <v>0</v>
      </c>
      <c r="I262" s="55">
        <f>I263</f>
        <v>0</v>
      </c>
    </row>
    <row r="263" spans="1:9" ht="12.75">
      <c r="A263" s="18" t="s">
        <v>348</v>
      </c>
      <c r="B263" s="54" t="s">
        <v>515</v>
      </c>
      <c r="C263" s="50" t="s">
        <v>160</v>
      </c>
      <c r="D263" s="50" t="s">
        <v>516</v>
      </c>
      <c r="E263" s="50" t="s">
        <v>31</v>
      </c>
      <c r="F263" s="56">
        <v>540</v>
      </c>
      <c r="G263" s="55">
        <v>3439.1</v>
      </c>
      <c r="H263" s="55">
        <v>0</v>
      </c>
      <c r="I263" s="55">
        <v>0</v>
      </c>
    </row>
    <row r="264" spans="1:9" ht="25.5">
      <c r="A264" s="18" t="s">
        <v>340</v>
      </c>
      <c r="B264" s="50" t="s">
        <v>392</v>
      </c>
      <c r="C264" s="50"/>
      <c r="D264" s="50"/>
      <c r="E264" s="50"/>
      <c r="F264" s="50"/>
      <c r="G264" s="55">
        <f>G265</f>
        <v>360</v>
      </c>
      <c r="H264" s="55">
        <f>H265</f>
        <v>0</v>
      </c>
      <c r="I264" s="55">
        <f>I265</f>
        <v>0</v>
      </c>
    </row>
    <row r="265" spans="1:9" s="6" customFormat="1" ht="12.75">
      <c r="A265" s="18" t="s">
        <v>348</v>
      </c>
      <c r="B265" s="50" t="s">
        <v>392</v>
      </c>
      <c r="C265" s="50" t="s">
        <v>160</v>
      </c>
      <c r="D265" s="50" t="s">
        <v>35</v>
      </c>
      <c r="E265" s="50" t="s">
        <v>31</v>
      </c>
      <c r="F265" s="50" t="s">
        <v>349</v>
      </c>
      <c r="G265" s="55">
        <v>360</v>
      </c>
      <c r="H265" s="55">
        <v>0</v>
      </c>
      <c r="I265" s="55">
        <v>0</v>
      </c>
    </row>
    <row r="266" spans="1:9" s="6" customFormat="1" ht="82.5" customHeight="1">
      <c r="A266" s="53" t="s">
        <v>518</v>
      </c>
      <c r="B266" s="50" t="s">
        <v>512</v>
      </c>
      <c r="C266" s="50"/>
      <c r="D266" s="50"/>
      <c r="E266" s="50"/>
      <c r="F266" s="50"/>
      <c r="G266" s="55">
        <f>G267</f>
        <v>1419.5</v>
      </c>
      <c r="H266" s="55">
        <f>H267</f>
        <v>0</v>
      </c>
      <c r="I266" s="55">
        <f>I267</f>
        <v>0</v>
      </c>
    </row>
    <row r="267" spans="1:9" s="6" customFormat="1" ht="40.5" customHeight="1">
      <c r="A267" s="18" t="s">
        <v>153</v>
      </c>
      <c r="B267" s="50" t="s">
        <v>512</v>
      </c>
      <c r="C267" s="50" t="s">
        <v>160</v>
      </c>
      <c r="D267" s="50" t="s">
        <v>35</v>
      </c>
      <c r="E267" s="50" t="s">
        <v>31</v>
      </c>
      <c r="F267" s="50" t="s">
        <v>71</v>
      </c>
      <c r="G267" s="55">
        <v>1419.5</v>
      </c>
      <c r="H267" s="55">
        <v>0</v>
      </c>
      <c r="I267" s="55">
        <v>0</v>
      </c>
    </row>
    <row r="268" spans="1:9" s="6" customFormat="1" ht="38.25">
      <c r="A268" s="18" t="s">
        <v>276</v>
      </c>
      <c r="B268" s="50" t="s">
        <v>277</v>
      </c>
      <c r="C268" s="50"/>
      <c r="D268" s="50"/>
      <c r="E268" s="50"/>
      <c r="F268" s="51"/>
      <c r="G268" s="52">
        <f>G269+G271+G274+G276</f>
        <v>13277.3</v>
      </c>
      <c r="H268" s="52">
        <f>H269+H271+H274+H276</f>
        <v>9717</v>
      </c>
      <c r="I268" s="52">
        <f>I269+I271+I274+I276</f>
        <v>9717</v>
      </c>
    </row>
    <row r="269" spans="1:9" ht="38.25">
      <c r="A269" s="25" t="s">
        <v>284</v>
      </c>
      <c r="B269" s="57" t="s">
        <v>283</v>
      </c>
      <c r="C269" s="57"/>
      <c r="D269" s="57"/>
      <c r="E269" s="57"/>
      <c r="F269" s="57"/>
      <c r="G269" s="52">
        <f>G270</f>
        <v>3407.4</v>
      </c>
      <c r="H269" s="52">
        <f>H270</f>
        <v>5000</v>
      </c>
      <c r="I269" s="52">
        <f>I270</f>
        <v>5000</v>
      </c>
    </row>
    <row r="270" spans="1:9" s="6" customFormat="1" ht="38.25">
      <c r="A270" s="18" t="s">
        <v>163</v>
      </c>
      <c r="B270" s="50" t="s">
        <v>283</v>
      </c>
      <c r="C270" s="50" t="s">
        <v>160</v>
      </c>
      <c r="D270" s="50" t="s">
        <v>35</v>
      </c>
      <c r="E270" s="50" t="s">
        <v>31</v>
      </c>
      <c r="F270" s="50" t="s">
        <v>71</v>
      </c>
      <c r="G270" s="55">
        <v>3407.4</v>
      </c>
      <c r="H270" s="55">
        <v>5000</v>
      </c>
      <c r="I270" s="55">
        <v>5000</v>
      </c>
    </row>
    <row r="271" spans="1:9" ht="38.25">
      <c r="A271" s="25" t="s">
        <v>14</v>
      </c>
      <c r="B271" s="57" t="s">
        <v>285</v>
      </c>
      <c r="C271" s="57"/>
      <c r="D271" s="57"/>
      <c r="E271" s="57"/>
      <c r="F271" s="57"/>
      <c r="G271" s="52">
        <f>G272+G273</f>
        <v>3935.9</v>
      </c>
      <c r="H271" s="52">
        <f>H272+H273</f>
        <v>4000</v>
      </c>
      <c r="I271" s="52">
        <f>I272+I273</f>
        <v>4000</v>
      </c>
    </row>
    <row r="272" spans="1:9" ht="38.25">
      <c r="A272" s="18" t="s">
        <v>163</v>
      </c>
      <c r="B272" s="50" t="s">
        <v>285</v>
      </c>
      <c r="C272" s="50" t="s">
        <v>160</v>
      </c>
      <c r="D272" s="50" t="s">
        <v>35</v>
      </c>
      <c r="E272" s="50" t="s">
        <v>31</v>
      </c>
      <c r="F272" s="50" t="s">
        <v>71</v>
      </c>
      <c r="G272" s="55">
        <v>3935.9</v>
      </c>
      <c r="H272" s="55">
        <v>4000</v>
      </c>
      <c r="I272" s="55">
        <v>4000</v>
      </c>
    </row>
    <row r="273" spans="1:9" ht="12.75">
      <c r="A273" s="18" t="s">
        <v>41</v>
      </c>
      <c r="B273" s="50" t="s">
        <v>285</v>
      </c>
      <c r="C273" s="50" t="s">
        <v>160</v>
      </c>
      <c r="D273" s="50" t="s">
        <v>35</v>
      </c>
      <c r="E273" s="50" t="s">
        <v>31</v>
      </c>
      <c r="F273" s="50" t="s">
        <v>44</v>
      </c>
      <c r="G273" s="55">
        <v>0</v>
      </c>
      <c r="H273" s="55">
        <v>0</v>
      </c>
      <c r="I273" s="55">
        <v>0</v>
      </c>
    </row>
    <row r="274" spans="1:9" ht="25.5">
      <c r="A274" s="18" t="s">
        <v>493</v>
      </c>
      <c r="B274" s="19" t="s">
        <v>494</v>
      </c>
      <c r="C274" s="50"/>
      <c r="D274" s="50"/>
      <c r="E274" s="50"/>
      <c r="F274" s="50"/>
      <c r="G274" s="55">
        <f>G275</f>
        <v>110</v>
      </c>
      <c r="H274" s="55">
        <f>H275</f>
        <v>0</v>
      </c>
      <c r="I274" s="55">
        <f>I275</f>
        <v>0</v>
      </c>
    </row>
    <row r="275" spans="1:9" ht="38.25">
      <c r="A275" s="18" t="s">
        <v>153</v>
      </c>
      <c r="B275" s="19" t="s">
        <v>494</v>
      </c>
      <c r="C275" s="50" t="s">
        <v>160</v>
      </c>
      <c r="D275" s="50" t="s">
        <v>35</v>
      </c>
      <c r="E275" s="50" t="s">
        <v>31</v>
      </c>
      <c r="F275" s="50" t="s">
        <v>71</v>
      </c>
      <c r="G275" s="55">
        <v>110</v>
      </c>
      <c r="H275" s="55">
        <v>0</v>
      </c>
      <c r="I275" s="55">
        <v>0</v>
      </c>
    </row>
    <row r="276" spans="1:9" ht="25.5">
      <c r="A276" s="18" t="s">
        <v>495</v>
      </c>
      <c r="B276" s="19" t="s">
        <v>496</v>
      </c>
      <c r="C276" s="50"/>
      <c r="D276" s="50"/>
      <c r="E276" s="50"/>
      <c r="F276" s="50"/>
      <c r="G276" s="55">
        <f>G277</f>
        <v>5824</v>
      </c>
      <c r="H276" s="55">
        <f>H277</f>
        <v>717</v>
      </c>
      <c r="I276" s="55">
        <f>I277</f>
        <v>717</v>
      </c>
    </row>
    <row r="277" spans="1:9" ht="38.25">
      <c r="A277" s="18" t="s">
        <v>153</v>
      </c>
      <c r="B277" s="19" t="s">
        <v>496</v>
      </c>
      <c r="C277" s="50" t="s">
        <v>160</v>
      </c>
      <c r="D277" s="50" t="s">
        <v>35</v>
      </c>
      <c r="E277" s="50" t="s">
        <v>31</v>
      </c>
      <c r="F277" s="50" t="s">
        <v>71</v>
      </c>
      <c r="G277" s="55">
        <f>3283.1+2540.9</f>
        <v>5824</v>
      </c>
      <c r="H277" s="55">
        <v>717</v>
      </c>
      <c r="I277" s="55">
        <v>717</v>
      </c>
    </row>
    <row r="278" spans="1:9" ht="38.25">
      <c r="A278" s="33" t="s">
        <v>278</v>
      </c>
      <c r="B278" s="19" t="s">
        <v>279</v>
      </c>
      <c r="C278" s="19"/>
      <c r="D278" s="19"/>
      <c r="E278" s="19"/>
      <c r="F278" s="19"/>
      <c r="G278" s="20">
        <f>G279+G281</f>
        <v>1382.2</v>
      </c>
      <c r="H278" s="20">
        <f>H279+H281</f>
        <v>1570</v>
      </c>
      <c r="I278" s="20">
        <f>I279+I281</f>
        <v>1570</v>
      </c>
    </row>
    <row r="279" spans="1:9" s="6" customFormat="1" ht="38.25">
      <c r="A279" s="21" t="s">
        <v>154</v>
      </c>
      <c r="B279" s="19" t="s">
        <v>280</v>
      </c>
      <c r="C279" s="19"/>
      <c r="D279" s="19"/>
      <c r="E279" s="19"/>
      <c r="F279" s="19"/>
      <c r="G279" s="20">
        <f>G280</f>
        <v>32.2</v>
      </c>
      <c r="H279" s="20">
        <f>H280</f>
        <v>220</v>
      </c>
      <c r="I279" s="20">
        <f>I280</f>
        <v>220</v>
      </c>
    </row>
    <row r="280" spans="1:9" s="6" customFormat="1" ht="63.75">
      <c r="A280" s="16" t="s">
        <v>383</v>
      </c>
      <c r="B280" s="17" t="s">
        <v>280</v>
      </c>
      <c r="C280" s="17">
        <v>133</v>
      </c>
      <c r="D280" s="17" t="s">
        <v>35</v>
      </c>
      <c r="E280" s="17" t="s">
        <v>37</v>
      </c>
      <c r="F280" s="17" t="s">
        <v>38</v>
      </c>
      <c r="G280" s="4">
        <v>32.2</v>
      </c>
      <c r="H280" s="4">
        <v>220</v>
      </c>
      <c r="I280" s="4">
        <v>220</v>
      </c>
    </row>
    <row r="281" spans="1:9" ht="76.5">
      <c r="A281" s="25" t="s">
        <v>28</v>
      </c>
      <c r="B281" s="17" t="s">
        <v>101</v>
      </c>
      <c r="C281" s="17"/>
      <c r="D281" s="17"/>
      <c r="E281" s="17"/>
      <c r="F281" s="17"/>
      <c r="G281" s="4">
        <f>G282</f>
        <v>1350</v>
      </c>
      <c r="H281" s="4">
        <f>H282</f>
        <v>1350</v>
      </c>
      <c r="I281" s="4">
        <f>I282</f>
        <v>1350</v>
      </c>
    </row>
    <row r="282" spans="1:9" ht="63.75">
      <c r="A282" s="16" t="s">
        <v>383</v>
      </c>
      <c r="B282" s="19" t="s">
        <v>101</v>
      </c>
      <c r="C282" s="19" t="s">
        <v>160</v>
      </c>
      <c r="D282" s="19" t="s">
        <v>36</v>
      </c>
      <c r="E282" s="19" t="s">
        <v>70</v>
      </c>
      <c r="F282" s="19" t="s">
        <v>38</v>
      </c>
      <c r="G282" s="20">
        <v>1350</v>
      </c>
      <c r="H282" s="20">
        <v>1350</v>
      </c>
      <c r="I282" s="20">
        <v>1350</v>
      </c>
    </row>
    <row r="283" spans="1:9" ht="63.75">
      <c r="A283" s="58" t="s">
        <v>382</v>
      </c>
      <c r="B283" s="19" t="s">
        <v>286</v>
      </c>
      <c r="C283" s="59"/>
      <c r="D283" s="59"/>
      <c r="E283" s="59"/>
      <c r="F283" s="59"/>
      <c r="G283" s="20">
        <f>G284+G288+G293</f>
        <v>1462.8</v>
      </c>
      <c r="H283" s="20">
        <f>H284+H288+H293</f>
        <v>1000</v>
      </c>
      <c r="I283" s="20">
        <f>I284+I288+I293</f>
        <v>2000</v>
      </c>
    </row>
    <row r="284" spans="1:9" ht="38.25">
      <c r="A284" s="58" t="s">
        <v>1</v>
      </c>
      <c r="B284" s="19" t="s">
        <v>2</v>
      </c>
      <c r="C284" s="19"/>
      <c r="D284" s="19"/>
      <c r="E284" s="19"/>
      <c r="F284" s="19"/>
      <c r="G284" s="20">
        <f>G285</f>
        <v>200</v>
      </c>
      <c r="H284" s="20">
        <f>H285</f>
        <v>400</v>
      </c>
      <c r="I284" s="20">
        <f>I285</f>
        <v>700</v>
      </c>
    </row>
    <row r="285" spans="1:9" ht="25.5">
      <c r="A285" s="18" t="s">
        <v>375</v>
      </c>
      <c r="B285" s="19" t="s">
        <v>102</v>
      </c>
      <c r="C285" s="19"/>
      <c r="D285" s="19"/>
      <c r="E285" s="19"/>
      <c r="F285" s="19"/>
      <c r="G285" s="20">
        <f>G286+G287</f>
        <v>200</v>
      </c>
      <c r="H285" s="20">
        <f>H286+H287</f>
        <v>400</v>
      </c>
      <c r="I285" s="20">
        <f>I286+I287</f>
        <v>700</v>
      </c>
    </row>
    <row r="286" spans="1:9" ht="38.25">
      <c r="A286" s="18" t="s">
        <v>153</v>
      </c>
      <c r="B286" s="19" t="s">
        <v>102</v>
      </c>
      <c r="C286" s="19" t="s">
        <v>160</v>
      </c>
      <c r="D286" s="19" t="s">
        <v>40</v>
      </c>
      <c r="E286" s="19" t="s">
        <v>83</v>
      </c>
      <c r="F286" s="19" t="s">
        <v>71</v>
      </c>
      <c r="G286" s="20">
        <v>197.7</v>
      </c>
      <c r="H286" s="20">
        <v>400</v>
      </c>
      <c r="I286" s="20">
        <v>700</v>
      </c>
    </row>
    <row r="287" spans="1:9" ht="12.75">
      <c r="A287" s="18" t="s">
        <v>394</v>
      </c>
      <c r="B287" s="19" t="s">
        <v>102</v>
      </c>
      <c r="C287" s="19" t="s">
        <v>160</v>
      </c>
      <c r="D287" s="19" t="s">
        <v>40</v>
      </c>
      <c r="E287" s="19" t="s">
        <v>83</v>
      </c>
      <c r="F287" s="19" t="s">
        <v>393</v>
      </c>
      <c r="G287" s="20">
        <v>2.3</v>
      </c>
      <c r="H287" s="20"/>
      <c r="I287" s="20"/>
    </row>
    <row r="288" spans="1:9" ht="38.25">
      <c r="A288" s="58" t="s">
        <v>103</v>
      </c>
      <c r="B288" s="19" t="s">
        <v>376</v>
      </c>
      <c r="C288" s="19"/>
      <c r="D288" s="19"/>
      <c r="E288" s="19"/>
      <c r="F288" s="19"/>
      <c r="G288" s="20">
        <f>G289+G291</f>
        <v>1052.8</v>
      </c>
      <c r="H288" s="20">
        <f>H289+H291</f>
        <v>400</v>
      </c>
      <c r="I288" s="20">
        <f>I289+I291</f>
        <v>700</v>
      </c>
    </row>
    <row r="289" spans="1:9" ht="25.5">
      <c r="A289" s="18" t="s">
        <v>375</v>
      </c>
      <c r="B289" s="19" t="s">
        <v>104</v>
      </c>
      <c r="C289" s="19"/>
      <c r="D289" s="19"/>
      <c r="E289" s="19"/>
      <c r="F289" s="19"/>
      <c r="G289" s="20">
        <f>G290</f>
        <v>865</v>
      </c>
      <c r="H289" s="20">
        <f>H290</f>
        <v>400</v>
      </c>
      <c r="I289" s="20">
        <f>I290</f>
        <v>700</v>
      </c>
    </row>
    <row r="290" spans="1:9" ht="38.25">
      <c r="A290" s="18" t="s">
        <v>153</v>
      </c>
      <c r="B290" s="19" t="s">
        <v>104</v>
      </c>
      <c r="C290" s="19" t="s">
        <v>160</v>
      </c>
      <c r="D290" s="19" t="s">
        <v>40</v>
      </c>
      <c r="E290" s="19" t="s">
        <v>83</v>
      </c>
      <c r="F290" s="19" t="s">
        <v>71</v>
      </c>
      <c r="G290" s="20">
        <v>865</v>
      </c>
      <c r="H290" s="20">
        <v>400</v>
      </c>
      <c r="I290" s="20">
        <v>700</v>
      </c>
    </row>
    <row r="291" spans="1:9" ht="25.5">
      <c r="A291" s="3" t="s">
        <v>340</v>
      </c>
      <c r="B291" s="1" t="s">
        <v>541</v>
      </c>
      <c r="C291" s="19"/>
      <c r="D291" s="19"/>
      <c r="E291" s="19"/>
      <c r="F291" s="19"/>
      <c r="G291" s="20">
        <f>G292</f>
        <v>187.8</v>
      </c>
      <c r="H291" s="20"/>
      <c r="I291" s="20"/>
    </row>
    <row r="292" spans="1:9" ht="12.75">
      <c r="A292" s="2" t="s">
        <v>359</v>
      </c>
      <c r="B292" s="1" t="s">
        <v>541</v>
      </c>
      <c r="C292" s="19" t="s">
        <v>160</v>
      </c>
      <c r="D292" s="19" t="s">
        <v>40</v>
      </c>
      <c r="E292" s="19" t="s">
        <v>83</v>
      </c>
      <c r="F292" s="19" t="s">
        <v>349</v>
      </c>
      <c r="G292" s="20">
        <v>187.8</v>
      </c>
      <c r="H292" s="20"/>
      <c r="I292" s="20"/>
    </row>
    <row r="293" spans="1:9" ht="38.25">
      <c r="A293" s="35" t="s">
        <v>454</v>
      </c>
      <c r="B293" s="19" t="s">
        <v>455</v>
      </c>
      <c r="C293" s="19"/>
      <c r="D293" s="19"/>
      <c r="E293" s="19"/>
      <c r="F293" s="19"/>
      <c r="G293" s="20">
        <f>G294+G296+G299+G302</f>
        <v>210</v>
      </c>
      <c r="H293" s="20">
        <f>H294+H296+H299+H302</f>
        <v>200</v>
      </c>
      <c r="I293" s="20">
        <f>I294+I296+I299+I302</f>
        <v>600</v>
      </c>
    </row>
    <row r="294" spans="1:9" ht="25.5">
      <c r="A294" s="18" t="s">
        <v>375</v>
      </c>
      <c r="B294" s="19" t="s">
        <v>456</v>
      </c>
      <c r="C294" s="19"/>
      <c r="D294" s="19"/>
      <c r="E294" s="19"/>
      <c r="F294" s="19"/>
      <c r="G294" s="20">
        <f>G295</f>
        <v>99</v>
      </c>
      <c r="H294" s="20">
        <f>H295</f>
        <v>200</v>
      </c>
      <c r="I294" s="20">
        <f>I295</f>
        <v>600</v>
      </c>
    </row>
    <row r="295" spans="1:9" ht="38.25">
      <c r="A295" s="21" t="s">
        <v>163</v>
      </c>
      <c r="B295" s="19" t="s">
        <v>456</v>
      </c>
      <c r="C295" s="19" t="s">
        <v>160</v>
      </c>
      <c r="D295" s="19" t="s">
        <v>40</v>
      </c>
      <c r="E295" s="19" t="s">
        <v>83</v>
      </c>
      <c r="F295" s="19" t="s">
        <v>71</v>
      </c>
      <c r="G295" s="20">
        <v>99</v>
      </c>
      <c r="H295" s="20">
        <v>200</v>
      </c>
      <c r="I295" s="20">
        <v>600</v>
      </c>
    </row>
    <row r="296" spans="1:9" ht="25.5">
      <c r="A296" s="21" t="s">
        <v>506</v>
      </c>
      <c r="B296" s="19" t="s">
        <v>508</v>
      </c>
      <c r="C296" s="19" t="s">
        <v>160</v>
      </c>
      <c r="D296" s="19" t="s">
        <v>40</v>
      </c>
      <c r="E296" s="19" t="s">
        <v>83</v>
      </c>
      <c r="F296" s="19"/>
      <c r="G296" s="20">
        <f>G297+G298</f>
        <v>55</v>
      </c>
      <c r="H296" s="20">
        <f>H297</f>
        <v>0</v>
      </c>
      <c r="I296" s="20">
        <f>I297</f>
        <v>0</v>
      </c>
    </row>
    <row r="297" spans="1:9" ht="38.25">
      <c r="A297" s="21" t="s">
        <v>163</v>
      </c>
      <c r="B297" s="19" t="s">
        <v>508</v>
      </c>
      <c r="C297" s="19" t="s">
        <v>160</v>
      </c>
      <c r="D297" s="19" t="s">
        <v>40</v>
      </c>
      <c r="E297" s="19" t="s">
        <v>83</v>
      </c>
      <c r="F297" s="19" t="s">
        <v>71</v>
      </c>
      <c r="G297" s="20">
        <v>10</v>
      </c>
      <c r="H297" s="20">
        <v>0</v>
      </c>
      <c r="I297" s="20">
        <v>0</v>
      </c>
    </row>
    <row r="298" spans="1:9" ht="12.75">
      <c r="A298" s="21" t="s">
        <v>41</v>
      </c>
      <c r="B298" s="19" t="s">
        <v>508</v>
      </c>
      <c r="C298" s="19" t="s">
        <v>160</v>
      </c>
      <c r="D298" s="19" t="s">
        <v>40</v>
      </c>
      <c r="E298" s="19" t="s">
        <v>83</v>
      </c>
      <c r="F298" s="19" t="s">
        <v>44</v>
      </c>
      <c r="G298" s="20">
        <v>45</v>
      </c>
      <c r="H298" s="20"/>
      <c r="I298" s="20"/>
    </row>
    <row r="299" spans="1:9" ht="25.5">
      <c r="A299" s="21" t="s">
        <v>507</v>
      </c>
      <c r="B299" s="19" t="s">
        <v>509</v>
      </c>
      <c r="C299" s="19" t="s">
        <v>160</v>
      </c>
      <c r="D299" s="19" t="s">
        <v>40</v>
      </c>
      <c r="E299" s="19" t="s">
        <v>83</v>
      </c>
      <c r="F299" s="19"/>
      <c r="G299" s="20">
        <f>G300+G301</f>
        <v>55</v>
      </c>
      <c r="H299" s="20">
        <f>H300</f>
        <v>0</v>
      </c>
      <c r="I299" s="20">
        <f>I300</f>
        <v>0</v>
      </c>
    </row>
    <row r="300" spans="1:9" ht="38.25">
      <c r="A300" s="21" t="s">
        <v>163</v>
      </c>
      <c r="B300" s="19" t="s">
        <v>509</v>
      </c>
      <c r="C300" s="19" t="s">
        <v>160</v>
      </c>
      <c r="D300" s="19" t="s">
        <v>40</v>
      </c>
      <c r="E300" s="19" t="s">
        <v>83</v>
      </c>
      <c r="F300" s="19" t="s">
        <v>71</v>
      </c>
      <c r="G300" s="20">
        <v>10</v>
      </c>
      <c r="H300" s="20">
        <v>0</v>
      </c>
      <c r="I300" s="20">
        <v>0</v>
      </c>
    </row>
    <row r="301" spans="1:9" ht="12.75">
      <c r="A301" s="21" t="s">
        <v>41</v>
      </c>
      <c r="B301" s="19" t="s">
        <v>509</v>
      </c>
      <c r="C301" s="19" t="s">
        <v>160</v>
      </c>
      <c r="D301" s="19" t="s">
        <v>40</v>
      </c>
      <c r="E301" s="19" t="s">
        <v>83</v>
      </c>
      <c r="F301" s="19" t="s">
        <v>539</v>
      </c>
      <c r="G301" s="20">
        <v>45</v>
      </c>
      <c r="H301" s="20"/>
      <c r="I301" s="20"/>
    </row>
    <row r="302" spans="1:9" ht="25.5">
      <c r="A302" s="3" t="s">
        <v>340</v>
      </c>
      <c r="B302" s="19" t="s">
        <v>540</v>
      </c>
      <c r="C302" s="19"/>
      <c r="D302" s="19"/>
      <c r="E302" s="19"/>
      <c r="F302" s="19"/>
      <c r="G302" s="20">
        <f>G303</f>
        <v>1</v>
      </c>
      <c r="H302" s="20"/>
      <c r="I302" s="20"/>
    </row>
    <row r="303" spans="1:9" ht="12.75">
      <c r="A303" s="2" t="s">
        <v>359</v>
      </c>
      <c r="B303" s="19" t="s">
        <v>540</v>
      </c>
      <c r="C303" s="19" t="s">
        <v>160</v>
      </c>
      <c r="D303" s="19" t="s">
        <v>40</v>
      </c>
      <c r="E303" s="19" t="s">
        <v>83</v>
      </c>
      <c r="F303" s="19" t="s">
        <v>349</v>
      </c>
      <c r="G303" s="20">
        <v>1</v>
      </c>
      <c r="H303" s="20"/>
      <c r="I303" s="20"/>
    </row>
    <row r="304" spans="1:9" ht="38.25">
      <c r="A304" s="21" t="s">
        <v>219</v>
      </c>
      <c r="B304" s="19" t="s">
        <v>105</v>
      </c>
      <c r="C304" s="19"/>
      <c r="D304" s="19"/>
      <c r="E304" s="19"/>
      <c r="F304" s="60"/>
      <c r="G304" s="23">
        <f>G305</f>
        <v>2886.8</v>
      </c>
      <c r="H304" s="23">
        <f>H305</f>
        <v>2615.8</v>
      </c>
      <c r="I304" s="23">
        <f>I305</f>
        <v>2615.8</v>
      </c>
    </row>
    <row r="305" spans="1:9" s="6" customFormat="1" ht="76.5">
      <c r="A305" s="33" t="s">
        <v>413</v>
      </c>
      <c r="B305" s="19" t="s">
        <v>133</v>
      </c>
      <c r="C305" s="19"/>
      <c r="D305" s="19"/>
      <c r="E305" s="19"/>
      <c r="F305" s="60"/>
      <c r="G305" s="23">
        <f>G306+G311</f>
        <v>2886.8</v>
      </c>
      <c r="H305" s="23">
        <f>H306+H311</f>
        <v>2615.8</v>
      </c>
      <c r="I305" s="23">
        <f>I306+I311</f>
        <v>2615.8</v>
      </c>
    </row>
    <row r="306" spans="1:9" ht="25.5">
      <c r="A306" s="21" t="s">
        <v>174</v>
      </c>
      <c r="B306" s="19" t="s">
        <v>106</v>
      </c>
      <c r="C306" s="19"/>
      <c r="D306" s="19"/>
      <c r="E306" s="19"/>
      <c r="F306" s="19"/>
      <c r="G306" s="20">
        <f>G307+G308+G309+G310</f>
        <v>2714.3</v>
      </c>
      <c r="H306" s="20">
        <f>H307+H308+H309+H310</f>
        <v>2615.8</v>
      </c>
      <c r="I306" s="20">
        <f>I307+I308+I309+I310</f>
        <v>2615.8</v>
      </c>
    </row>
    <row r="307" spans="1:9" s="6" customFormat="1" ht="25.5">
      <c r="A307" s="35" t="s">
        <v>74</v>
      </c>
      <c r="B307" s="19" t="s">
        <v>106</v>
      </c>
      <c r="C307" s="19">
        <v>133</v>
      </c>
      <c r="D307" s="19" t="s">
        <v>40</v>
      </c>
      <c r="E307" s="19" t="s">
        <v>40</v>
      </c>
      <c r="F307" s="19" t="s">
        <v>75</v>
      </c>
      <c r="G307" s="20">
        <v>2554.5</v>
      </c>
      <c r="H307" s="20">
        <v>2458</v>
      </c>
      <c r="I307" s="20">
        <v>2458</v>
      </c>
    </row>
    <row r="308" spans="1:9" s="6" customFormat="1" ht="38.25">
      <c r="A308" s="21" t="s">
        <v>163</v>
      </c>
      <c r="B308" s="19" t="s">
        <v>106</v>
      </c>
      <c r="C308" s="19" t="s">
        <v>160</v>
      </c>
      <c r="D308" s="19" t="s">
        <v>40</v>
      </c>
      <c r="E308" s="19" t="s">
        <v>40</v>
      </c>
      <c r="F308" s="19" t="s">
        <v>71</v>
      </c>
      <c r="G308" s="20">
        <v>115.9</v>
      </c>
      <c r="H308" s="20">
        <v>113.9</v>
      </c>
      <c r="I308" s="20">
        <v>113.9</v>
      </c>
    </row>
    <row r="309" spans="1:9" s="6" customFormat="1" ht="12.75">
      <c r="A309" s="18" t="s">
        <v>394</v>
      </c>
      <c r="B309" s="17" t="s">
        <v>106</v>
      </c>
      <c r="C309" s="17" t="s">
        <v>160</v>
      </c>
      <c r="D309" s="17" t="s">
        <v>40</v>
      </c>
      <c r="E309" s="17" t="s">
        <v>40</v>
      </c>
      <c r="F309" s="17" t="s">
        <v>393</v>
      </c>
      <c r="G309" s="4">
        <v>10</v>
      </c>
      <c r="H309" s="4">
        <v>20</v>
      </c>
      <c r="I309" s="4">
        <v>20</v>
      </c>
    </row>
    <row r="310" spans="1:9" s="6" customFormat="1" ht="12.75">
      <c r="A310" s="34" t="s">
        <v>72</v>
      </c>
      <c r="B310" s="17" t="s">
        <v>106</v>
      </c>
      <c r="C310" s="17" t="s">
        <v>160</v>
      </c>
      <c r="D310" s="17" t="s">
        <v>40</v>
      </c>
      <c r="E310" s="17" t="s">
        <v>40</v>
      </c>
      <c r="F310" s="17" t="s">
        <v>73</v>
      </c>
      <c r="G310" s="4">
        <v>33.9</v>
      </c>
      <c r="H310" s="4">
        <v>23.9</v>
      </c>
      <c r="I310" s="4">
        <v>23.9</v>
      </c>
    </row>
    <row r="311" spans="1:9" s="6" customFormat="1" ht="51">
      <c r="A311" s="18" t="s">
        <v>162</v>
      </c>
      <c r="B311" s="19" t="s">
        <v>436</v>
      </c>
      <c r="C311" s="17"/>
      <c r="D311" s="17"/>
      <c r="E311" s="17"/>
      <c r="F311" s="17"/>
      <c r="G311" s="4">
        <f>G312</f>
        <v>172.5</v>
      </c>
      <c r="H311" s="4">
        <f>H312</f>
        <v>0</v>
      </c>
      <c r="I311" s="4">
        <f>I312</f>
        <v>0</v>
      </c>
    </row>
    <row r="312" spans="1:9" s="6" customFormat="1" ht="25.5">
      <c r="A312" s="35" t="s">
        <v>74</v>
      </c>
      <c r="B312" s="19" t="s">
        <v>436</v>
      </c>
      <c r="C312" s="17" t="s">
        <v>160</v>
      </c>
      <c r="D312" s="17" t="s">
        <v>40</v>
      </c>
      <c r="E312" s="17" t="s">
        <v>40</v>
      </c>
      <c r="F312" s="19" t="s">
        <v>75</v>
      </c>
      <c r="G312" s="4">
        <v>172.5</v>
      </c>
      <c r="H312" s="4">
        <v>0</v>
      </c>
      <c r="I312" s="4">
        <v>0</v>
      </c>
    </row>
    <row r="313" spans="1:9" s="43" customFormat="1" ht="51">
      <c r="A313" s="13" t="s">
        <v>199</v>
      </c>
      <c r="B313" s="14" t="s">
        <v>287</v>
      </c>
      <c r="C313" s="14"/>
      <c r="D313" s="14"/>
      <c r="E313" s="14"/>
      <c r="F313" s="37"/>
      <c r="G313" s="38">
        <f>G314+G318+G322+G326+G329+G333+G337+G341</f>
        <v>2188.1</v>
      </c>
      <c r="H313" s="38">
        <f>H314+H318+H322+H326+H329+H333+H337</f>
        <v>2258.8</v>
      </c>
      <c r="I313" s="38">
        <f>I314+I318+I322+I326+I329+I333+I337</f>
        <v>2258.8</v>
      </c>
    </row>
    <row r="314" spans="1:9" s="6" customFormat="1" ht="38.25">
      <c r="A314" s="40" t="s">
        <v>288</v>
      </c>
      <c r="B314" s="17" t="s">
        <v>289</v>
      </c>
      <c r="C314" s="14"/>
      <c r="D314" s="14"/>
      <c r="E314" s="14"/>
      <c r="F314" s="37"/>
      <c r="G314" s="38">
        <f>G315</f>
        <v>605.1</v>
      </c>
      <c r="H314" s="38">
        <f>H315</f>
        <v>1260</v>
      </c>
      <c r="I314" s="38">
        <f>I315</f>
        <v>1260</v>
      </c>
    </row>
    <row r="315" spans="1:9" ht="25.5">
      <c r="A315" s="18" t="s">
        <v>396</v>
      </c>
      <c r="B315" s="19" t="s">
        <v>397</v>
      </c>
      <c r="C315" s="17"/>
      <c r="D315" s="17"/>
      <c r="E315" s="17"/>
      <c r="F315" s="17"/>
      <c r="G315" s="4">
        <f>G316+G317</f>
        <v>605.1</v>
      </c>
      <c r="H315" s="4">
        <f>H316+H317</f>
        <v>1260</v>
      </c>
      <c r="I315" s="4">
        <f>I316+I317</f>
        <v>1260</v>
      </c>
    </row>
    <row r="316" spans="1:9" ht="38.25">
      <c r="A316" s="21" t="s">
        <v>163</v>
      </c>
      <c r="B316" s="19" t="s">
        <v>397</v>
      </c>
      <c r="C316" s="19" t="s">
        <v>159</v>
      </c>
      <c r="D316" s="19" t="s">
        <v>70</v>
      </c>
      <c r="E316" s="19" t="s">
        <v>80</v>
      </c>
      <c r="F316" s="19" t="s">
        <v>71</v>
      </c>
      <c r="G316" s="20">
        <v>255.1</v>
      </c>
      <c r="H316" s="20">
        <v>260</v>
      </c>
      <c r="I316" s="20">
        <v>260</v>
      </c>
    </row>
    <row r="317" spans="1:9" s="6" customFormat="1" ht="12.75">
      <c r="A317" s="25" t="s">
        <v>77</v>
      </c>
      <c r="B317" s="19" t="s">
        <v>397</v>
      </c>
      <c r="C317" s="19" t="s">
        <v>159</v>
      </c>
      <c r="D317" s="19" t="s">
        <v>70</v>
      </c>
      <c r="E317" s="19" t="s">
        <v>80</v>
      </c>
      <c r="F317" s="19" t="s">
        <v>79</v>
      </c>
      <c r="G317" s="20">
        <f>350</f>
        <v>350</v>
      </c>
      <c r="H317" s="20">
        <v>1000</v>
      </c>
      <c r="I317" s="20">
        <v>1000</v>
      </c>
    </row>
    <row r="318" spans="1:9" ht="76.5">
      <c r="A318" s="16" t="s">
        <v>290</v>
      </c>
      <c r="B318" s="17" t="s">
        <v>291</v>
      </c>
      <c r="C318" s="17"/>
      <c r="D318" s="17"/>
      <c r="E318" s="17"/>
      <c r="F318" s="17"/>
      <c r="G318" s="4">
        <f>G319</f>
        <v>1254.7</v>
      </c>
      <c r="H318" s="4">
        <f>H319</f>
        <v>928.8</v>
      </c>
      <c r="I318" s="4">
        <f>I319</f>
        <v>928.8</v>
      </c>
    </row>
    <row r="319" spans="1:9" s="6" customFormat="1" ht="25.5">
      <c r="A319" s="21" t="s">
        <v>61</v>
      </c>
      <c r="B319" s="19" t="s">
        <v>292</v>
      </c>
      <c r="C319" s="19"/>
      <c r="D319" s="19"/>
      <c r="E319" s="19"/>
      <c r="F319" s="19"/>
      <c r="G319" s="20">
        <f>G320+G321</f>
        <v>1254.7</v>
      </c>
      <c r="H319" s="20">
        <f>H320+H321</f>
        <v>928.8</v>
      </c>
      <c r="I319" s="20">
        <f>I320+I321</f>
        <v>928.8</v>
      </c>
    </row>
    <row r="320" spans="1:9" s="6" customFormat="1" ht="25.5">
      <c r="A320" s="16" t="s">
        <v>57</v>
      </c>
      <c r="B320" s="17" t="s">
        <v>292</v>
      </c>
      <c r="C320" s="17" t="s">
        <v>159</v>
      </c>
      <c r="D320" s="17" t="s">
        <v>70</v>
      </c>
      <c r="E320" s="17" t="s">
        <v>31</v>
      </c>
      <c r="F320" s="17" t="s">
        <v>81</v>
      </c>
      <c r="G320" s="4">
        <v>1118.5</v>
      </c>
      <c r="H320" s="4">
        <v>928.8</v>
      </c>
      <c r="I320" s="4">
        <v>928.8</v>
      </c>
    </row>
    <row r="321" spans="1:9" ht="38.25">
      <c r="A321" s="21" t="s">
        <v>163</v>
      </c>
      <c r="B321" s="17" t="s">
        <v>292</v>
      </c>
      <c r="C321" s="17" t="s">
        <v>159</v>
      </c>
      <c r="D321" s="17" t="s">
        <v>70</v>
      </c>
      <c r="E321" s="17" t="s">
        <v>31</v>
      </c>
      <c r="F321" s="19" t="s">
        <v>71</v>
      </c>
      <c r="G321" s="4">
        <v>136.2</v>
      </c>
      <c r="H321" s="4">
        <v>0</v>
      </c>
      <c r="I321" s="4">
        <v>0</v>
      </c>
    </row>
    <row r="322" spans="1:9" s="6" customFormat="1" ht="51">
      <c r="A322" s="33" t="s">
        <v>112</v>
      </c>
      <c r="B322" s="19" t="s">
        <v>111</v>
      </c>
      <c r="C322" s="19"/>
      <c r="D322" s="19"/>
      <c r="E322" s="19"/>
      <c r="F322" s="19"/>
      <c r="G322" s="20">
        <f>G323</f>
        <v>54.6</v>
      </c>
      <c r="H322" s="20">
        <f>H323</f>
        <v>30</v>
      </c>
      <c r="I322" s="20">
        <f>I323</f>
        <v>30</v>
      </c>
    </row>
    <row r="323" spans="1:9" s="6" customFormat="1" ht="25.5">
      <c r="A323" s="21" t="s">
        <v>113</v>
      </c>
      <c r="B323" s="19" t="s">
        <v>114</v>
      </c>
      <c r="C323" s="19"/>
      <c r="D323" s="19"/>
      <c r="E323" s="19"/>
      <c r="F323" s="19"/>
      <c r="G323" s="20">
        <f>G324+G325</f>
        <v>54.6</v>
      </c>
      <c r="H323" s="20">
        <f>H324+H325</f>
        <v>30</v>
      </c>
      <c r="I323" s="20">
        <f>I324+I325</f>
        <v>30</v>
      </c>
    </row>
    <row r="324" spans="1:9" s="6" customFormat="1" ht="38.25">
      <c r="A324" s="21" t="s">
        <v>163</v>
      </c>
      <c r="B324" s="19" t="s">
        <v>114</v>
      </c>
      <c r="C324" s="19" t="s">
        <v>159</v>
      </c>
      <c r="D324" s="19" t="s">
        <v>70</v>
      </c>
      <c r="E324" s="19" t="s">
        <v>80</v>
      </c>
      <c r="F324" s="19" t="s">
        <v>71</v>
      </c>
      <c r="G324" s="20">
        <v>41.6</v>
      </c>
      <c r="H324" s="20">
        <v>15</v>
      </c>
      <c r="I324" s="20">
        <v>15</v>
      </c>
    </row>
    <row r="325" spans="1:9" s="6" customFormat="1" ht="12.75">
      <c r="A325" s="25" t="s">
        <v>77</v>
      </c>
      <c r="B325" s="19" t="s">
        <v>114</v>
      </c>
      <c r="C325" s="19" t="s">
        <v>159</v>
      </c>
      <c r="D325" s="19" t="s">
        <v>70</v>
      </c>
      <c r="E325" s="19" t="s">
        <v>80</v>
      </c>
      <c r="F325" s="19" t="s">
        <v>79</v>
      </c>
      <c r="G325" s="20">
        <v>13</v>
      </c>
      <c r="H325" s="20">
        <v>15</v>
      </c>
      <c r="I325" s="20">
        <v>15</v>
      </c>
    </row>
    <row r="326" spans="1:9" s="6" customFormat="1" ht="38.25">
      <c r="A326" s="16" t="s">
        <v>168</v>
      </c>
      <c r="B326" s="17" t="s">
        <v>169</v>
      </c>
      <c r="C326" s="17"/>
      <c r="D326" s="17"/>
      <c r="E326" s="17"/>
      <c r="F326" s="17"/>
      <c r="G326" s="4">
        <f aca="true" t="shared" si="11" ref="G326:I327">G327</f>
        <v>9.1</v>
      </c>
      <c r="H326" s="4">
        <f t="shared" si="11"/>
        <v>0</v>
      </c>
      <c r="I326" s="4">
        <f t="shared" si="11"/>
        <v>0</v>
      </c>
    </row>
    <row r="327" spans="1:9" ht="38.25">
      <c r="A327" s="16" t="s">
        <v>355</v>
      </c>
      <c r="B327" s="17" t="s">
        <v>170</v>
      </c>
      <c r="C327" s="17"/>
      <c r="D327" s="17"/>
      <c r="E327" s="17"/>
      <c r="F327" s="17"/>
      <c r="G327" s="4">
        <f t="shared" si="11"/>
        <v>9.1</v>
      </c>
      <c r="H327" s="4">
        <f t="shared" si="11"/>
        <v>0</v>
      </c>
      <c r="I327" s="4">
        <f t="shared" si="11"/>
        <v>0</v>
      </c>
    </row>
    <row r="328" spans="1:9" ht="38.25">
      <c r="A328" s="21" t="s">
        <v>163</v>
      </c>
      <c r="B328" s="19" t="s">
        <v>170</v>
      </c>
      <c r="C328" s="19" t="s">
        <v>159</v>
      </c>
      <c r="D328" s="19" t="s">
        <v>70</v>
      </c>
      <c r="E328" s="19" t="s">
        <v>80</v>
      </c>
      <c r="F328" s="19" t="s">
        <v>71</v>
      </c>
      <c r="G328" s="20">
        <v>9.1</v>
      </c>
      <c r="H328" s="20">
        <v>0</v>
      </c>
      <c r="I328" s="20">
        <v>0</v>
      </c>
    </row>
    <row r="329" spans="1:9" ht="25.5">
      <c r="A329" s="33" t="s">
        <v>353</v>
      </c>
      <c r="B329" s="19" t="s">
        <v>354</v>
      </c>
      <c r="C329" s="19"/>
      <c r="D329" s="19"/>
      <c r="E329" s="19"/>
      <c r="F329" s="19"/>
      <c r="G329" s="20">
        <f>G330</f>
        <v>10</v>
      </c>
      <c r="H329" s="20">
        <f>H330</f>
        <v>10</v>
      </c>
      <c r="I329" s="20">
        <f>I330</f>
        <v>10</v>
      </c>
    </row>
    <row r="330" spans="1:9" s="6" customFormat="1" ht="38.25">
      <c r="A330" s="61" t="s">
        <v>355</v>
      </c>
      <c r="B330" s="19" t="s">
        <v>356</v>
      </c>
      <c r="C330" s="19"/>
      <c r="D330" s="19"/>
      <c r="E330" s="19"/>
      <c r="F330" s="19"/>
      <c r="G330" s="20">
        <f>G331+G332</f>
        <v>10</v>
      </c>
      <c r="H330" s="20">
        <f>H331+H332</f>
        <v>10</v>
      </c>
      <c r="I330" s="20">
        <f>I331+I332</f>
        <v>10</v>
      </c>
    </row>
    <row r="331" spans="1:9" s="6" customFormat="1" ht="38.25">
      <c r="A331" s="16" t="s">
        <v>163</v>
      </c>
      <c r="B331" s="17" t="s">
        <v>356</v>
      </c>
      <c r="C331" s="17" t="s">
        <v>159</v>
      </c>
      <c r="D331" s="17" t="s">
        <v>70</v>
      </c>
      <c r="E331" s="17" t="s">
        <v>80</v>
      </c>
      <c r="F331" s="17" t="s">
        <v>71</v>
      </c>
      <c r="G331" s="4">
        <v>8.7</v>
      </c>
      <c r="H331" s="4">
        <v>10</v>
      </c>
      <c r="I331" s="4">
        <v>10</v>
      </c>
    </row>
    <row r="332" spans="1:9" s="6" customFormat="1" ht="30.75" customHeight="1">
      <c r="A332" s="18" t="s">
        <v>497</v>
      </c>
      <c r="B332" s="17" t="s">
        <v>356</v>
      </c>
      <c r="C332" s="19" t="s">
        <v>159</v>
      </c>
      <c r="D332" s="19" t="s">
        <v>70</v>
      </c>
      <c r="E332" s="19" t="s">
        <v>80</v>
      </c>
      <c r="F332" s="19" t="s">
        <v>498</v>
      </c>
      <c r="G332" s="4">
        <v>1.3</v>
      </c>
      <c r="H332" s="4">
        <v>0</v>
      </c>
      <c r="I332" s="4">
        <v>0</v>
      </c>
    </row>
    <row r="333" spans="1:9" s="6" customFormat="1" ht="63.75">
      <c r="A333" s="40" t="s">
        <v>107</v>
      </c>
      <c r="B333" s="17" t="s">
        <v>108</v>
      </c>
      <c r="C333" s="17"/>
      <c r="D333" s="17"/>
      <c r="E333" s="17"/>
      <c r="F333" s="17"/>
      <c r="G333" s="4">
        <f>G334</f>
        <v>10</v>
      </c>
      <c r="H333" s="4">
        <f>H334</f>
        <v>30</v>
      </c>
      <c r="I333" s="4">
        <f>I334</f>
        <v>30</v>
      </c>
    </row>
    <row r="334" spans="1:9" s="6" customFormat="1" ht="76.5">
      <c r="A334" s="33" t="s">
        <v>430</v>
      </c>
      <c r="B334" s="19" t="s">
        <v>109</v>
      </c>
      <c r="C334" s="19"/>
      <c r="D334" s="19"/>
      <c r="E334" s="19"/>
      <c r="F334" s="19"/>
      <c r="G334" s="20">
        <f>G335+G336</f>
        <v>10</v>
      </c>
      <c r="H334" s="20">
        <f>H335+H336</f>
        <v>30</v>
      </c>
      <c r="I334" s="20">
        <f>I335+I336</f>
        <v>30</v>
      </c>
    </row>
    <row r="335" spans="1:9" s="6" customFormat="1" ht="38.25">
      <c r="A335" s="21" t="s">
        <v>163</v>
      </c>
      <c r="B335" s="19" t="s">
        <v>109</v>
      </c>
      <c r="C335" s="19" t="s">
        <v>159</v>
      </c>
      <c r="D335" s="19" t="s">
        <v>70</v>
      </c>
      <c r="E335" s="19" t="s">
        <v>80</v>
      </c>
      <c r="F335" s="19" t="s">
        <v>71</v>
      </c>
      <c r="G335" s="20">
        <v>10</v>
      </c>
      <c r="H335" s="20">
        <v>10</v>
      </c>
      <c r="I335" s="20">
        <v>10</v>
      </c>
    </row>
    <row r="336" spans="1:9" s="6" customFormat="1" ht="12.75">
      <c r="A336" s="25" t="s">
        <v>77</v>
      </c>
      <c r="B336" s="19" t="s">
        <v>109</v>
      </c>
      <c r="C336" s="19" t="s">
        <v>159</v>
      </c>
      <c r="D336" s="19" t="s">
        <v>70</v>
      </c>
      <c r="E336" s="19" t="s">
        <v>80</v>
      </c>
      <c r="F336" s="19" t="s">
        <v>79</v>
      </c>
      <c r="G336" s="20">
        <v>0</v>
      </c>
      <c r="H336" s="20">
        <v>20</v>
      </c>
      <c r="I336" s="20">
        <v>20</v>
      </c>
    </row>
    <row r="337" spans="1:9" s="6" customFormat="1" ht="38.25">
      <c r="A337" s="21" t="s">
        <v>499</v>
      </c>
      <c r="B337" s="19" t="s">
        <v>501</v>
      </c>
      <c r="C337" s="19"/>
      <c r="D337" s="19"/>
      <c r="E337" s="19"/>
      <c r="F337" s="19"/>
      <c r="G337" s="20">
        <f aca="true" t="shared" si="12" ref="G337:I338">G338</f>
        <v>214.6</v>
      </c>
      <c r="H337" s="20">
        <f t="shared" si="12"/>
        <v>0</v>
      </c>
      <c r="I337" s="20">
        <f t="shared" si="12"/>
        <v>0</v>
      </c>
    </row>
    <row r="338" spans="1:9" s="6" customFormat="1" ht="25.5">
      <c r="A338" s="21" t="s">
        <v>500</v>
      </c>
      <c r="B338" s="19" t="s">
        <v>502</v>
      </c>
      <c r="C338" s="19"/>
      <c r="D338" s="19"/>
      <c r="E338" s="19"/>
      <c r="F338" s="19"/>
      <c r="G338" s="20">
        <f>G339+G340</f>
        <v>214.6</v>
      </c>
      <c r="H338" s="20">
        <f t="shared" si="12"/>
        <v>0</v>
      </c>
      <c r="I338" s="20">
        <f t="shared" si="12"/>
        <v>0</v>
      </c>
    </row>
    <row r="339" spans="1:9" s="43" customFormat="1" ht="38.25">
      <c r="A339" s="18" t="s">
        <v>153</v>
      </c>
      <c r="B339" s="19" t="s">
        <v>502</v>
      </c>
      <c r="C339" s="19" t="s">
        <v>159</v>
      </c>
      <c r="D339" s="19" t="s">
        <v>70</v>
      </c>
      <c r="E339" s="19" t="s">
        <v>80</v>
      </c>
      <c r="F339" s="19" t="s">
        <v>71</v>
      </c>
      <c r="G339" s="20">
        <v>15</v>
      </c>
      <c r="H339" s="20">
        <v>0</v>
      </c>
      <c r="I339" s="20">
        <v>0</v>
      </c>
    </row>
    <row r="340" spans="1:9" s="43" customFormat="1" ht="12.75">
      <c r="A340" s="25" t="s">
        <v>77</v>
      </c>
      <c r="B340" s="19" t="s">
        <v>502</v>
      </c>
      <c r="C340" s="19" t="s">
        <v>159</v>
      </c>
      <c r="D340" s="19" t="s">
        <v>70</v>
      </c>
      <c r="E340" s="19" t="s">
        <v>80</v>
      </c>
      <c r="F340" s="19" t="s">
        <v>79</v>
      </c>
      <c r="G340" s="20">
        <f>159.6+40</f>
        <v>199.6</v>
      </c>
      <c r="H340" s="20"/>
      <c r="I340" s="20"/>
    </row>
    <row r="341" spans="1:9" s="43" customFormat="1" ht="63.75">
      <c r="A341" s="2" t="s">
        <v>542</v>
      </c>
      <c r="B341" s="1" t="s">
        <v>544</v>
      </c>
      <c r="C341" s="19"/>
      <c r="D341" s="19"/>
      <c r="E341" s="19"/>
      <c r="F341" s="19"/>
      <c r="G341" s="20">
        <f>G342</f>
        <v>30</v>
      </c>
      <c r="H341" s="20"/>
      <c r="I341" s="20"/>
    </row>
    <row r="342" spans="1:9" s="43" customFormat="1" ht="25.5">
      <c r="A342" s="2" t="s">
        <v>543</v>
      </c>
      <c r="B342" s="1" t="s">
        <v>545</v>
      </c>
      <c r="C342" s="19"/>
      <c r="D342" s="19"/>
      <c r="E342" s="19"/>
      <c r="F342" s="19"/>
      <c r="G342" s="20">
        <f>G343</f>
        <v>30</v>
      </c>
      <c r="H342" s="20"/>
      <c r="I342" s="20"/>
    </row>
    <row r="343" spans="1:9" s="43" customFormat="1" ht="38.25">
      <c r="A343" s="2" t="s">
        <v>153</v>
      </c>
      <c r="B343" s="1" t="s">
        <v>545</v>
      </c>
      <c r="C343" s="19" t="s">
        <v>159</v>
      </c>
      <c r="D343" s="19" t="s">
        <v>70</v>
      </c>
      <c r="E343" s="19" t="s">
        <v>80</v>
      </c>
      <c r="F343" s="19" t="s">
        <v>71</v>
      </c>
      <c r="G343" s="20">
        <v>30</v>
      </c>
      <c r="H343" s="20"/>
      <c r="I343" s="20"/>
    </row>
    <row r="344" spans="1:9" s="43" customFormat="1" ht="51">
      <c r="A344" s="13" t="s">
        <v>200</v>
      </c>
      <c r="B344" s="14" t="s">
        <v>293</v>
      </c>
      <c r="C344" s="14"/>
      <c r="D344" s="14"/>
      <c r="E344" s="14"/>
      <c r="F344" s="37"/>
      <c r="G344" s="38">
        <f>G345+G348+G351+G354+G357+G361</f>
        <v>563.7</v>
      </c>
      <c r="H344" s="38">
        <f>H345+H348+H351+H354+H357+H361</f>
        <v>537.8</v>
      </c>
      <c r="I344" s="38">
        <f>I345+I348+I351+I354+I357+I361</f>
        <v>3527.7999999999997</v>
      </c>
    </row>
    <row r="345" spans="1:9" s="6" customFormat="1" ht="76.5">
      <c r="A345" s="40" t="s">
        <v>294</v>
      </c>
      <c r="B345" s="17" t="s">
        <v>295</v>
      </c>
      <c r="C345" s="14"/>
      <c r="D345" s="14"/>
      <c r="E345" s="14"/>
      <c r="F345" s="37"/>
      <c r="G345" s="29">
        <f aca="true" t="shared" si="13" ref="G345:I346">G346</f>
        <v>81</v>
      </c>
      <c r="H345" s="29">
        <f t="shared" si="13"/>
        <v>20</v>
      </c>
      <c r="I345" s="29">
        <f t="shared" si="13"/>
        <v>10</v>
      </c>
    </row>
    <row r="346" spans="1:9" ht="12.75">
      <c r="A346" s="16" t="s">
        <v>53</v>
      </c>
      <c r="B346" s="17" t="s">
        <v>296</v>
      </c>
      <c r="C346" s="17"/>
      <c r="D346" s="17"/>
      <c r="E346" s="17"/>
      <c r="F346" s="17"/>
      <c r="G346" s="4">
        <f t="shared" si="13"/>
        <v>81</v>
      </c>
      <c r="H346" s="4">
        <f t="shared" si="13"/>
        <v>20</v>
      </c>
      <c r="I346" s="4">
        <f t="shared" si="13"/>
        <v>10</v>
      </c>
    </row>
    <row r="347" spans="1:9" s="6" customFormat="1" ht="38.25">
      <c r="A347" s="21" t="s">
        <v>163</v>
      </c>
      <c r="B347" s="19" t="s">
        <v>296</v>
      </c>
      <c r="C347" s="19" t="s">
        <v>159</v>
      </c>
      <c r="D347" s="19" t="s">
        <v>76</v>
      </c>
      <c r="E347" s="19" t="s">
        <v>70</v>
      </c>
      <c r="F347" s="19" t="s">
        <v>71</v>
      </c>
      <c r="G347" s="20">
        <f>118-37</f>
        <v>81</v>
      </c>
      <c r="H347" s="20">
        <v>20</v>
      </c>
      <c r="I347" s="20">
        <v>10</v>
      </c>
    </row>
    <row r="348" spans="1:9" ht="38.25">
      <c r="A348" s="40" t="s">
        <v>198</v>
      </c>
      <c r="B348" s="17" t="s">
        <v>302</v>
      </c>
      <c r="C348" s="17"/>
      <c r="D348" s="17"/>
      <c r="E348" s="17"/>
      <c r="F348" s="17"/>
      <c r="G348" s="4">
        <f aca="true" t="shared" si="14" ref="G348:I349">G349</f>
        <v>0</v>
      </c>
      <c r="H348" s="4">
        <f t="shared" si="14"/>
        <v>72.1</v>
      </c>
      <c r="I348" s="4">
        <f t="shared" si="14"/>
        <v>72.1</v>
      </c>
    </row>
    <row r="349" spans="1:9" s="6" customFormat="1" ht="12.75">
      <c r="A349" s="21" t="s">
        <v>53</v>
      </c>
      <c r="B349" s="19" t="s">
        <v>303</v>
      </c>
      <c r="C349" s="19"/>
      <c r="D349" s="19"/>
      <c r="E349" s="19"/>
      <c r="F349" s="19"/>
      <c r="G349" s="20">
        <f t="shared" si="14"/>
        <v>0</v>
      </c>
      <c r="H349" s="20">
        <f t="shared" si="14"/>
        <v>72.1</v>
      </c>
      <c r="I349" s="20">
        <f t="shared" si="14"/>
        <v>72.1</v>
      </c>
    </row>
    <row r="350" spans="1:9" ht="38.25">
      <c r="A350" s="16" t="s">
        <v>163</v>
      </c>
      <c r="B350" s="17" t="s">
        <v>303</v>
      </c>
      <c r="C350" s="17" t="s">
        <v>159</v>
      </c>
      <c r="D350" s="17" t="s">
        <v>35</v>
      </c>
      <c r="E350" s="17" t="s">
        <v>40</v>
      </c>
      <c r="F350" s="17" t="s">
        <v>71</v>
      </c>
      <c r="G350" s="20">
        <v>0</v>
      </c>
      <c r="H350" s="20">
        <v>72.1</v>
      </c>
      <c r="I350" s="20">
        <v>72.1</v>
      </c>
    </row>
    <row r="351" spans="1:9" s="6" customFormat="1" ht="38.25">
      <c r="A351" s="33" t="s">
        <v>304</v>
      </c>
      <c r="B351" s="19" t="s">
        <v>305</v>
      </c>
      <c r="C351" s="19"/>
      <c r="D351" s="19"/>
      <c r="E351" s="19"/>
      <c r="F351" s="19"/>
      <c r="G351" s="20">
        <f aca="true" t="shared" si="15" ref="G351:I352">G352</f>
        <v>137</v>
      </c>
      <c r="H351" s="20">
        <f t="shared" si="15"/>
        <v>100</v>
      </c>
      <c r="I351" s="20">
        <f t="shared" si="15"/>
        <v>100</v>
      </c>
    </row>
    <row r="352" spans="1:9" ht="12.75">
      <c r="A352" s="16" t="s">
        <v>53</v>
      </c>
      <c r="B352" s="17" t="s">
        <v>306</v>
      </c>
      <c r="C352" s="17"/>
      <c r="D352" s="17"/>
      <c r="E352" s="17"/>
      <c r="F352" s="17"/>
      <c r="G352" s="4">
        <f t="shared" si="15"/>
        <v>137</v>
      </c>
      <c r="H352" s="4">
        <f t="shared" si="15"/>
        <v>100</v>
      </c>
      <c r="I352" s="4">
        <f t="shared" si="15"/>
        <v>100</v>
      </c>
    </row>
    <row r="353" spans="1:9" s="6" customFormat="1" ht="38.25">
      <c r="A353" s="21" t="s">
        <v>163</v>
      </c>
      <c r="B353" s="19" t="s">
        <v>306</v>
      </c>
      <c r="C353" s="19" t="s">
        <v>159</v>
      </c>
      <c r="D353" s="19" t="s">
        <v>76</v>
      </c>
      <c r="E353" s="19" t="s">
        <v>70</v>
      </c>
      <c r="F353" s="19" t="s">
        <v>71</v>
      </c>
      <c r="G353" s="20">
        <f>100+37</f>
        <v>137</v>
      </c>
      <c r="H353" s="20">
        <v>100</v>
      </c>
      <c r="I353" s="20">
        <v>100</v>
      </c>
    </row>
    <row r="354" spans="1:9" s="6" customFormat="1" ht="25.5">
      <c r="A354" s="40" t="s">
        <v>297</v>
      </c>
      <c r="B354" s="17" t="s">
        <v>298</v>
      </c>
      <c r="C354" s="17"/>
      <c r="D354" s="17"/>
      <c r="E354" s="17"/>
      <c r="F354" s="17"/>
      <c r="G354" s="4">
        <f aca="true" t="shared" si="16" ref="G354:I355">G355</f>
        <v>0</v>
      </c>
      <c r="H354" s="4">
        <f t="shared" si="16"/>
        <v>0</v>
      </c>
      <c r="I354" s="4">
        <f t="shared" si="16"/>
        <v>3000</v>
      </c>
    </row>
    <row r="355" spans="1:9" s="6" customFormat="1" ht="25.5">
      <c r="A355" s="18" t="s">
        <v>457</v>
      </c>
      <c r="B355" s="19" t="s">
        <v>458</v>
      </c>
      <c r="C355" s="19"/>
      <c r="D355" s="17"/>
      <c r="E355" s="17"/>
      <c r="F355" s="19"/>
      <c r="G355" s="4">
        <f t="shared" si="16"/>
        <v>0</v>
      </c>
      <c r="H355" s="4">
        <f t="shared" si="16"/>
        <v>0</v>
      </c>
      <c r="I355" s="4">
        <f t="shared" si="16"/>
        <v>3000</v>
      </c>
    </row>
    <row r="356" spans="1:9" s="6" customFormat="1" ht="38.25">
      <c r="A356" s="18" t="s">
        <v>153</v>
      </c>
      <c r="B356" s="19" t="s">
        <v>458</v>
      </c>
      <c r="C356" s="19" t="s">
        <v>160</v>
      </c>
      <c r="D356" s="19" t="s">
        <v>40</v>
      </c>
      <c r="E356" s="19" t="s">
        <v>83</v>
      </c>
      <c r="F356" s="19" t="s">
        <v>71</v>
      </c>
      <c r="G356" s="4">
        <v>0</v>
      </c>
      <c r="H356" s="4">
        <v>0</v>
      </c>
      <c r="I356" s="4">
        <v>3000</v>
      </c>
    </row>
    <row r="357" spans="1:9" s="6" customFormat="1" ht="38.25">
      <c r="A357" s="18" t="s">
        <v>299</v>
      </c>
      <c r="B357" s="19" t="s">
        <v>300</v>
      </c>
      <c r="C357" s="19"/>
      <c r="D357" s="19"/>
      <c r="E357" s="19"/>
      <c r="F357" s="19"/>
      <c r="G357" s="20">
        <f>G358</f>
        <v>133.6</v>
      </c>
      <c r="H357" s="20">
        <f>H358</f>
        <v>133.6</v>
      </c>
      <c r="I357" s="20">
        <f>I358</f>
        <v>133.6</v>
      </c>
    </row>
    <row r="358" spans="1:9" s="6" customFormat="1" ht="89.25">
      <c r="A358" s="16" t="s">
        <v>220</v>
      </c>
      <c r="B358" s="17" t="s">
        <v>301</v>
      </c>
      <c r="C358" s="17"/>
      <c r="D358" s="19"/>
      <c r="E358" s="19"/>
      <c r="F358" s="17"/>
      <c r="G358" s="4">
        <f>G359+G360</f>
        <v>133.6</v>
      </c>
      <c r="H358" s="4">
        <f>H359+H360</f>
        <v>133.6</v>
      </c>
      <c r="I358" s="4">
        <f>I359+I360</f>
        <v>133.6</v>
      </c>
    </row>
    <row r="359" spans="1:9" s="6" customFormat="1" ht="25.5">
      <c r="A359" s="35" t="s">
        <v>74</v>
      </c>
      <c r="B359" s="19" t="s">
        <v>301</v>
      </c>
      <c r="C359" s="19">
        <v>250</v>
      </c>
      <c r="D359" s="19" t="s">
        <v>69</v>
      </c>
      <c r="E359" s="19" t="s">
        <v>35</v>
      </c>
      <c r="F359" s="19" t="s">
        <v>75</v>
      </c>
      <c r="G359" s="20">
        <v>123.6</v>
      </c>
      <c r="H359" s="20">
        <v>123.6</v>
      </c>
      <c r="I359" s="20">
        <v>123.6</v>
      </c>
    </row>
    <row r="360" spans="1:9" s="6" customFormat="1" ht="38.25">
      <c r="A360" s="21" t="s">
        <v>163</v>
      </c>
      <c r="B360" s="19" t="s">
        <v>301</v>
      </c>
      <c r="C360" s="19" t="s">
        <v>159</v>
      </c>
      <c r="D360" s="19" t="s">
        <v>69</v>
      </c>
      <c r="E360" s="19" t="s">
        <v>35</v>
      </c>
      <c r="F360" s="19" t="s">
        <v>71</v>
      </c>
      <c r="G360" s="20">
        <v>10</v>
      </c>
      <c r="H360" s="20">
        <v>10</v>
      </c>
      <c r="I360" s="20">
        <v>10</v>
      </c>
    </row>
    <row r="361" spans="1:9" s="6" customFormat="1" ht="57.75" customHeight="1">
      <c r="A361" s="25" t="s">
        <v>370</v>
      </c>
      <c r="B361" s="17" t="s">
        <v>372</v>
      </c>
      <c r="C361" s="17"/>
      <c r="D361" s="17"/>
      <c r="E361" s="17"/>
      <c r="F361" s="17"/>
      <c r="G361" s="4">
        <f aca="true" t="shared" si="17" ref="G361:I362">G362</f>
        <v>212.1</v>
      </c>
      <c r="H361" s="4">
        <f t="shared" si="17"/>
        <v>212.1</v>
      </c>
      <c r="I361" s="4">
        <f t="shared" si="17"/>
        <v>212.1</v>
      </c>
    </row>
    <row r="362" spans="1:9" s="6" customFormat="1" ht="114.75">
      <c r="A362" s="16" t="s">
        <v>371</v>
      </c>
      <c r="B362" s="17" t="s">
        <v>373</v>
      </c>
      <c r="C362" s="17"/>
      <c r="D362" s="17"/>
      <c r="E362" s="17"/>
      <c r="F362" s="17"/>
      <c r="G362" s="4">
        <f t="shared" si="17"/>
        <v>212.1</v>
      </c>
      <c r="H362" s="4">
        <f t="shared" si="17"/>
        <v>212.1</v>
      </c>
      <c r="I362" s="4">
        <f t="shared" si="17"/>
        <v>212.1</v>
      </c>
    </row>
    <row r="363" spans="1:9" s="43" customFormat="1" ht="69.75" customHeight="1">
      <c r="A363" s="21" t="s">
        <v>163</v>
      </c>
      <c r="B363" s="19" t="s">
        <v>373</v>
      </c>
      <c r="C363" s="19" t="s">
        <v>160</v>
      </c>
      <c r="D363" s="19" t="s">
        <v>31</v>
      </c>
      <c r="E363" s="19" t="s">
        <v>82</v>
      </c>
      <c r="F363" s="19" t="s">
        <v>71</v>
      </c>
      <c r="G363" s="20">
        <v>212.1</v>
      </c>
      <c r="H363" s="20">
        <v>212.1</v>
      </c>
      <c r="I363" s="20">
        <v>212.1</v>
      </c>
    </row>
    <row r="364" spans="1:9" ht="63.75">
      <c r="A364" s="13" t="s">
        <v>221</v>
      </c>
      <c r="B364" s="14" t="s">
        <v>307</v>
      </c>
      <c r="C364" s="14"/>
      <c r="D364" s="14"/>
      <c r="E364" s="14"/>
      <c r="F364" s="37"/>
      <c r="G364" s="38">
        <f>G365+G375+G391</f>
        <v>1695</v>
      </c>
      <c r="H364" s="38">
        <f>H365+H375+H391</f>
        <v>1900.5</v>
      </c>
      <c r="I364" s="38">
        <f>I365+I375+I391</f>
        <v>3862.6</v>
      </c>
    </row>
    <row r="365" spans="1:9" ht="38.25">
      <c r="A365" s="21" t="s">
        <v>384</v>
      </c>
      <c r="B365" s="17" t="s">
        <v>308</v>
      </c>
      <c r="C365" s="17"/>
      <c r="D365" s="17"/>
      <c r="E365" s="17"/>
      <c r="F365" s="22"/>
      <c r="G365" s="23">
        <f>G366+G369+G372</f>
        <v>330.8</v>
      </c>
      <c r="H365" s="23">
        <f>H366+H369+H372</f>
        <v>390</v>
      </c>
      <c r="I365" s="23">
        <f>I366+I369+I372</f>
        <v>100</v>
      </c>
    </row>
    <row r="366" spans="1:9" ht="38.25">
      <c r="A366" s="21" t="s">
        <v>385</v>
      </c>
      <c r="B366" s="17" t="s">
        <v>126</v>
      </c>
      <c r="C366" s="17"/>
      <c r="D366" s="17"/>
      <c r="E366" s="17"/>
      <c r="F366" s="22"/>
      <c r="G366" s="23">
        <f aca="true" t="shared" si="18" ref="G366:I367">G367</f>
        <v>245.8</v>
      </c>
      <c r="H366" s="23">
        <f t="shared" si="18"/>
        <v>370</v>
      </c>
      <c r="I366" s="23">
        <f t="shared" si="18"/>
        <v>0</v>
      </c>
    </row>
    <row r="367" spans="1:9" ht="38.25">
      <c r="A367" s="16" t="s">
        <v>115</v>
      </c>
      <c r="B367" s="17" t="s">
        <v>116</v>
      </c>
      <c r="C367" s="17"/>
      <c r="D367" s="17"/>
      <c r="E367" s="17"/>
      <c r="F367" s="22"/>
      <c r="G367" s="23">
        <f t="shared" si="18"/>
        <v>245.8</v>
      </c>
      <c r="H367" s="23">
        <f t="shared" si="18"/>
        <v>370</v>
      </c>
      <c r="I367" s="23">
        <f t="shared" si="18"/>
        <v>0</v>
      </c>
    </row>
    <row r="368" spans="1:9" s="6" customFormat="1" ht="38.25">
      <c r="A368" s="21" t="s">
        <v>163</v>
      </c>
      <c r="B368" s="17" t="s">
        <v>116</v>
      </c>
      <c r="C368" s="17" t="s">
        <v>159</v>
      </c>
      <c r="D368" s="17" t="s">
        <v>35</v>
      </c>
      <c r="E368" s="17" t="s">
        <v>39</v>
      </c>
      <c r="F368" s="19" t="s">
        <v>71</v>
      </c>
      <c r="G368" s="23">
        <f>255-9.2</f>
        <v>245.8</v>
      </c>
      <c r="H368" s="23">
        <v>370</v>
      </c>
      <c r="I368" s="23">
        <v>0</v>
      </c>
    </row>
    <row r="369" spans="1:9" ht="38.25">
      <c r="A369" s="16" t="s">
        <v>117</v>
      </c>
      <c r="B369" s="17" t="s">
        <v>118</v>
      </c>
      <c r="C369" s="17"/>
      <c r="D369" s="17"/>
      <c r="E369" s="17"/>
      <c r="F369" s="17"/>
      <c r="G369" s="29">
        <f aca="true" t="shared" si="19" ref="G369:I370">G370</f>
        <v>55</v>
      </c>
      <c r="H369" s="29">
        <f t="shared" si="19"/>
        <v>20</v>
      </c>
      <c r="I369" s="29">
        <f t="shared" si="19"/>
        <v>100</v>
      </c>
    </row>
    <row r="370" spans="1:9" ht="25.5">
      <c r="A370" s="21" t="s">
        <v>119</v>
      </c>
      <c r="B370" s="19" t="s">
        <v>120</v>
      </c>
      <c r="C370" s="19"/>
      <c r="D370" s="19"/>
      <c r="E370" s="19"/>
      <c r="F370" s="19"/>
      <c r="G370" s="23">
        <f t="shared" si="19"/>
        <v>55</v>
      </c>
      <c r="H370" s="23">
        <v>20</v>
      </c>
      <c r="I370" s="23">
        <v>100</v>
      </c>
    </row>
    <row r="371" spans="1:9" ht="38.25">
      <c r="A371" s="21" t="s">
        <v>163</v>
      </c>
      <c r="B371" s="17" t="s">
        <v>120</v>
      </c>
      <c r="C371" s="17" t="s">
        <v>159</v>
      </c>
      <c r="D371" s="17" t="s">
        <v>35</v>
      </c>
      <c r="E371" s="17" t="s">
        <v>39</v>
      </c>
      <c r="F371" s="19" t="s">
        <v>71</v>
      </c>
      <c r="G371" s="23">
        <v>55</v>
      </c>
      <c r="H371" s="23">
        <v>20</v>
      </c>
      <c r="I371" s="23">
        <v>100</v>
      </c>
    </row>
    <row r="372" spans="1:9" ht="25.5">
      <c r="A372" s="21" t="s">
        <v>401</v>
      </c>
      <c r="B372" s="19" t="s">
        <v>398</v>
      </c>
      <c r="C372" s="17"/>
      <c r="D372" s="17"/>
      <c r="E372" s="17"/>
      <c r="F372" s="19"/>
      <c r="G372" s="23">
        <f aca="true" t="shared" si="20" ref="G372:I373">G373</f>
        <v>30</v>
      </c>
      <c r="H372" s="23">
        <f t="shared" si="20"/>
        <v>0</v>
      </c>
      <c r="I372" s="23">
        <f t="shared" si="20"/>
        <v>0</v>
      </c>
    </row>
    <row r="373" spans="1:9" ht="38.25">
      <c r="A373" s="21" t="s">
        <v>402</v>
      </c>
      <c r="B373" s="19" t="s">
        <v>403</v>
      </c>
      <c r="C373" s="17"/>
      <c r="D373" s="17"/>
      <c r="E373" s="17"/>
      <c r="F373" s="19"/>
      <c r="G373" s="23">
        <f t="shared" si="20"/>
        <v>30</v>
      </c>
      <c r="H373" s="23">
        <f t="shared" si="20"/>
        <v>0</v>
      </c>
      <c r="I373" s="23">
        <f t="shared" si="20"/>
        <v>0</v>
      </c>
    </row>
    <row r="374" spans="1:9" s="6" customFormat="1" ht="38.25">
      <c r="A374" s="21" t="s">
        <v>163</v>
      </c>
      <c r="B374" s="19" t="s">
        <v>403</v>
      </c>
      <c r="C374" s="19" t="s">
        <v>159</v>
      </c>
      <c r="D374" s="19" t="s">
        <v>35</v>
      </c>
      <c r="E374" s="19" t="s">
        <v>39</v>
      </c>
      <c r="F374" s="19" t="s">
        <v>71</v>
      </c>
      <c r="G374" s="23">
        <v>30</v>
      </c>
      <c r="H374" s="23">
        <v>0</v>
      </c>
      <c r="I374" s="23">
        <v>0</v>
      </c>
    </row>
    <row r="375" spans="1:9" ht="38.25">
      <c r="A375" s="16" t="s">
        <v>12</v>
      </c>
      <c r="B375" s="17" t="s">
        <v>309</v>
      </c>
      <c r="C375" s="17"/>
      <c r="D375" s="17"/>
      <c r="E375" s="17"/>
      <c r="F375" s="17"/>
      <c r="G375" s="4">
        <f>G383+G376+G388</f>
        <v>614.2</v>
      </c>
      <c r="H375" s="4">
        <f>H383+H376+H388</f>
        <v>882.6</v>
      </c>
      <c r="I375" s="4">
        <f>I383+I376+I388</f>
        <v>1252.6</v>
      </c>
    </row>
    <row r="376" spans="1:9" s="6" customFormat="1" ht="63" customHeight="1">
      <c r="A376" s="33" t="s">
        <v>171</v>
      </c>
      <c r="B376" s="19" t="s">
        <v>172</v>
      </c>
      <c r="C376" s="19"/>
      <c r="D376" s="19"/>
      <c r="E376" s="19"/>
      <c r="F376" s="19"/>
      <c r="G376" s="20">
        <f>G377+G379+G381</f>
        <v>581.7</v>
      </c>
      <c r="H376" s="20">
        <f>H377+H379+H381</f>
        <v>852.6</v>
      </c>
      <c r="I376" s="20">
        <f>I377+I379+I381</f>
        <v>1202.6</v>
      </c>
    </row>
    <row r="377" spans="1:9" ht="51">
      <c r="A377" s="18" t="s">
        <v>440</v>
      </c>
      <c r="B377" s="19" t="s">
        <v>439</v>
      </c>
      <c r="C377" s="19"/>
      <c r="D377" s="17"/>
      <c r="E377" s="17"/>
      <c r="F377" s="17"/>
      <c r="G377" s="4">
        <f>G378</f>
        <v>0</v>
      </c>
      <c r="H377" s="4">
        <f>H378</f>
        <v>300</v>
      </c>
      <c r="I377" s="4">
        <f>I378</f>
        <v>650</v>
      </c>
    </row>
    <row r="378" spans="1:9" ht="63.75">
      <c r="A378" s="16" t="s">
        <v>383</v>
      </c>
      <c r="B378" s="19" t="s">
        <v>439</v>
      </c>
      <c r="C378" s="19" t="s">
        <v>159</v>
      </c>
      <c r="D378" s="19" t="s">
        <v>35</v>
      </c>
      <c r="E378" s="19" t="s">
        <v>39</v>
      </c>
      <c r="F378" s="19" t="s">
        <v>38</v>
      </c>
      <c r="G378" s="20">
        <v>0</v>
      </c>
      <c r="H378" s="20">
        <f>300</f>
        <v>300</v>
      </c>
      <c r="I378" s="20">
        <f>650</f>
        <v>650</v>
      </c>
    </row>
    <row r="379" spans="1:9" ht="38.25">
      <c r="A379" s="18" t="s">
        <v>441</v>
      </c>
      <c r="B379" s="19" t="s">
        <v>442</v>
      </c>
      <c r="C379" s="19"/>
      <c r="D379" s="19"/>
      <c r="E379" s="19"/>
      <c r="F379" s="19"/>
      <c r="G379" s="20">
        <f>G380</f>
        <v>29.099999999999998</v>
      </c>
      <c r="H379" s="20">
        <f>H380</f>
        <v>0</v>
      </c>
      <c r="I379" s="20">
        <f>I380</f>
        <v>0</v>
      </c>
    </row>
    <row r="380" spans="1:9" ht="63.75">
      <c r="A380" s="18" t="s">
        <v>406</v>
      </c>
      <c r="B380" s="19" t="s">
        <v>442</v>
      </c>
      <c r="C380" s="19" t="s">
        <v>159</v>
      </c>
      <c r="D380" s="19" t="s">
        <v>35</v>
      </c>
      <c r="E380" s="19" t="s">
        <v>39</v>
      </c>
      <c r="F380" s="19" t="s">
        <v>38</v>
      </c>
      <c r="G380" s="20">
        <f>19.9+9.2</f>
        <v>29.099999999999998</v>
      </c>
      <c r="H380" s="20">
        <v>0</v>
      </c>
      <c r="I380" s="20">
        <v>0</v>
      </c>
    </row>
    <row r="381" spans="1:9" ht="38.25">
      <c r="A381" s="18" t="s">
        <v>503</v>
      </c>
      <c r="B381" s="19" t="s">
        <v>504</v>
      </c>
      <c r="C381" s="19"/>
      <c r="D381" s="19"/>
      <c r="E381" s="19"/>
      <c r="F381" s="19"/>
      <c r="G381" s="20">
        <f>G382</f>
        <v>552.6</v>
      </c>
      <c r="H381" s="20">
        <f>H382</f>
        <v>552.6</v>
      </c>
      <c r="I381" s="20">
        <f>I382</f>
        <v>552.6</v>
      </c>
    </row>
    <row r="382" spans="1:9" s="6" customFormat="1" ht="63.75">
      <c r="A382" s="18" t="s">
        <v>406</v>
      </c>
      <c r="B382" s="19" t="s">
        <v>504</v>
      </c>
      <c r="C382" s="19" t="s">
        <v>159</v>
      </c>
      <c r="D382" s="19" t="s">
        <v>35</v>
      </c>
      <c r="E382" s="19" t="s">
        <v>39</v>
      </c>
      <c r="F382" s="19" t="s">
        <v>38</v>
      </c>
      <c r="G382" s="20">
        <v>552.6</v>
      </c>
      <c r="H382" s="20">
        <v>552.6</v>
      </c>
      <c r="I382" s="20">
        <v>552.6</v>
      </c>
    </row>
    <row r="383" spans="1:9" ht="25.5">
      <c r="A383" s="40" t="s">
        <v>310</v>
      </c>
      <c r="B383" s="17" t="s">
        <v>311</v>
      </c>
      <c r="C383" s="17"/>
      <c r="D383" s="17"/>
      <c r="E383" s="17"/>
      <c r="F383" s="17"/>
      <c r="G383" s="4">
        <f>G384+G386</f>
        <v>8.5</v>
      </c>
      <c r="H383" s="4">
        <f>H384+H386</f>
        <v>30</v>
      </c>
      <c r="I383" s="4">
        <f>I384+I386</f>
        <v>50</v>
      </c>
    </row>
    <row r="384" spans="1:9" s="6" customFormat="1" ht="38.25">
      <c r="A384" s="18" t="s">
        <v>4</v>
      </c>
      <c r="B384" s="19" t="s">
        <v>312</v>
      </c>
      <c r="C384" s="19"/>
      <c r="D384" s="19"/>
      <c r="E384" s="19"/>
      <c r="F384" s="19"/>
      <c r="G384" s="20">
        <f>G385</f>
        <v>6</v>
      </c>
      <c r="H384" s="20">
        <f>H385</f>
        <v>27.5</v>
      </c>
      <c r="I384" s="20">
        <f>I385</f>
        <v>47.5</v>
      </c>
    </row>
    <row r="385" spans="1:9" ht="38.25">
      <c r="A385" s="25" t="s">
        <v>153</v>
      </c>
      <c r="B385" s="17" t="s">
        <v>312</v>
      </c>
      <c r="C385" s="17" t="s">
        <v>159</v>
      </c>
      <c r="D385" s="17" t="s">
        <v>35</v>
      </c>
      <c r="E385" s="17" t="s">
        <v>39</v>
      </c>
      <c r="F385" s="17" t="s">
        <v>71</v>
      </c>
      <c r="G385" s="4">
        <v>6</v>
      </c>
      <c r="H385" s="4">
        <v>27.5</v>
      </c>
      <c r="I385" s="4">
        <v>47.5</v>
      </c>
    </row>
    <row r="386" spans="1:9" s="6" customFormat="1" ht="38.25">
      <c r="A386" s="62" t="s">
        <v>5</v>
      </c>
      <c r="B386" s="19" t="s">
        <v>313</v>
      </c>
      <c r="C386" s="19"/>
      <c r="D386" s="19"/>
      <c r="E386" s="19"/>
      <c r="F386" s="19"/>
      <c r="G386" s="20">
        <f>G387</f>
        <v>2.5</v>
      </c>
      <c r="H386" s="20">
        <f>H387</f>
        <v>2.5</v>
      </c>
      <c r="I386" s="20">
        <f>I387</f>
        <v>2.5</v>
      </c>
    </row>
    <row r="387" spans="1:9" s="6" customFormat="1" ht="12.75">
      <c r="A387" s="16" t="s">
        <v>72</v>
      </c>
      <c r="B387" s="17" t="s">
        <v>313</v>
      </c>
      <c r="C387" s="17" t="s">
        <v>159</v>
      </c>
      <c r="D387" s="17" t="s">
        <v>35</v>
      </c>
      <c r="E387" s="17" t="s">
        <v>39</v>
      </c>
      <c r="F387" s="17" t="s">
        <v>73</v>
      </c>
      <c r="G387" s="4">
        <v>2.5</v>
      </c>
      <c r="H387" s="4">
        <v>2.5</v>
      </c>
      <c r="I387" s="4">
        <v>2.5</v>
      </c>
    </row>
    <row r="388" spans="1:9" s="6" customFormat="1" ht="25.5">
      <c r="A388" s="21" t="s">
        <v>400</v>
      </c>
      <c r="B388" s="19" t="s">
        <v>399</v>
      </c>
      <c r="C388" s="17"/>
      <c r="D388" s="17"/>
      <c r="E388" s="17"/>
      <c r="F388" s="17"/>
      <c r="G388" s="4">
        <f aca="true" t="shared" si="21" ref="G388:I389">G389</f>
        <v>24</v>
      </c>
      <c r="H388" s="4">
        <f t="shared" si="21"/>
        <v>0</v>
      </c>
      <c r="I388" s="4">
        <f t="shared" si="21"/>
        <v>0</v>
      </c>
    </row>
    <row r="389" spans="1:9" s="6" customFormat="1" ht="38.25">
      <c r="A389" s="21" t="s">
        <v>404</v>
      </c>
      <c r="B389" s="19" t="s">
        <v>405</v>
      </c>
      <c r="C389" s="17"/>
      <c r="D389" s="17"/>
      <c r="E389" s="17"/>
      <c r="F389" s="17"/>
      <c r="G389" s="4">
        <f t="shared" si="21"/>
        <v>24</v>
      </c>
      <c r="H389" s="4">
        <f t="shared" si="21"/>
        <v>0</v>
      </c>
      <c r="I389" s="4">
        <f t="shared" si="21"/>
        <v>0</v>
      </c>
    </row>
    <row r="390" spans="1:9" ht="38.25">
      <c r="A390" s="25" t="s">
        <v>153</v>
      </c>
      <c r="B390" s="19" t="s">
        <v>405</v>
      </c>
      <c r="C390" s="19" t="s">
        <v>159</v>
      </c>
      <c r="D390" s="19" t="s">
        <v>35</v>
      </c>
      <c r="E390" s="19" t="s">
        <v>39</v>
      </c>
      <c r="F390" s="19" t="s">
        <v>71</v>
      </c>
      <c r="G390" s="4">
        <v>24</v>
      </c>
      <c r="H390" s="4">
        <v>0</v>
      </c>
      <c r="I390" s="4">
        <v>0</v>
      </c>
    </row>
    <row r="391" spans="1:9" s="6" customFormat="1" ht="38.25">
      <c r="A391" s="27" t="s">
        <v>11</v>
      </c>
      <c r="B391" s="19" t="s">
        <v>314</v>
      </c>
      <c r="C391" s="19"/>
      <c r="D391" s="19"/>
      <c r="E391" s="19"/>
      <c r="F391" s="19"/>
      <c r="G391" s="20">
        <f>G392+G395+G398</f>
        <v>750</v>
      </c>
      <c r="H391" s="20">
        <f>H392+H395+H398</f>
        <v>627.9</v>
      </c>
      <c r="I391" s="20">
        <f>I392+I395+I398</f>
        <v>2510</v>
      </c>
    </row>
    <row r="392" spans="1:9" ht="38.25">
      <c r="A392" s="40" t="s">
        <v>121</v>
      </c>
      <c r="B392" s="17" t="s">
        <v>315</v>
      </c>
      <c r="C392" s="17"/>
      <c r="D392" s="17"/>
      <c r="E392" s="17"/>
      <c r="F392" s="17"/>
      <c r="G392" s="4">
        <f aca="true" t="shared" si="22" ref="G392:I393">G393</f>
        <v>700</v>
      </c>
      <c r="H392" s="4">
        <f t="shared" si="22"/>
        <v>627.9</v>
      </c>
      <c r="I392" s="4">
        <f t="shared" si="22"/>
        <v>2500</v>
      </c>
    </row>
    <row r="393" spans="1:9" s="6" customFormat="1" ht="25.5">
      <c r="A393" s="62" t="s">
        <v>85</v>
      </c>
      <c r="B393" s="19" t="s">
        <v>316</v>
      </c>
      <c r="C393" s="19"/>
      <c r="D393" s="19"/>
      <c r="E393" s="19"/>
      <c r="F393" s="19"/>
      <c r="G393" s="20">
        <f t="shared" si="22"/>
        <v>700</v>
      </c>
      <c r="H393" s="20">
        <f t="shared" si="22"/>
        <v>627.9</v>
      </c>
      <c r="I393" s="20">
        <f t="shared" si="22"/>
        <v>2500</v>
      </c>
    </row>
    <row r="394" spans="1:9" s="6" customFormat="1" ht="63.75">
      <c r="A394" s="16" t="s">
        <v>383</v>
      </c>
      <c r="B394" s="17" t="s">
        <v>316</v>
      </c>
      <c r="C394" s="17" t="s">
        <v>159</v>
      </c>
      <c r="D394" s="17" t="s">
        <v>35</v>
      </c>
      <c r="E394" s="17" t="s">
        <v>40</v>
      </c>
      <c r="F394" s="17" t="s">
        <v>38</v>
      </c>
      <c r="G394" s="4">
        <v>700</v>
      </c>
      <c r="H394" s="4">
        <f>700-72.1</f>
        <v>627.9</v>
      </c>
      <c r="I394" s="4">
        <v>2500</v>
      </c>
    </row>
    <row r="395" spans="1:9" s="6" customFormat="1" ht="51">
      <c r="A395" s="21" t="s">
        <v>431</v>
      </c>
      <c r="B395" s="19" t="s">
        <v>414</v>
      </c>
      <c r="C395" s="17"/>
      <c r="D395" s="17"/>
      <c r="E395" s="17"/>
      <c r="F395" s="17"/>
      <c r="G395" s="4">
        <f aca="true" t="shared" si="23" ref="G395:I396">G396</f>
        <v>5</v>
      </c>
      <c r="H395" s="4">
        <f t="shared" si="23"/>
        <v>0</v>
      </c>
      <c r="I395" s="4">
        <f t="shared" si="23"/>
        <v>0</v>
      </c>
    </row>
    <row r="396" spans="1:9" s="6" customFormat="1" ht="25.5">
      <c r="A396" s="62" t="s">
        <v>85</v>
      </c>
      <c r="B396" s="19" t="s">
        <v>415</v>
      </c>
      <c r="C396" s="17"/>
      <c r="D396" s="17"/>
      <c r="E396" s="17"/>
      <c r="F396" s="17"/>
      <c r="G396" s="4">
        <f t="shared" si="23"/>
        <v>5</v>
      </c>
      <c r="H396" s="4">
        <f t="shared" si="23"/>
        <v>0</v>
      </c>
      <c r="I396" s="4">
        <f t="shared" si="23"/>
        <v>0</v>
      </c>
    </row>
    <row r="397" spans="1:9" ht="38.25">
      <c r="A397" s="18" t="s">
        <v>153</v>
      </c>
      <c r="B397" s="19" t="s">
        <v>415</v>
      </c>
      <c r="C397" s="19" t="s">
        <v>159</v>
      </c>
      <c r="D397" s="19" t="s">
        <v>35</v>
      </c>
      <c r="E397" s="19" t="s">
        <v>40</v>
      </c>
      <c r="F397" s="19" t="s">
        <v>71</v>
      </c>
      <c r="G397" s="4">
        <v>5</v>
      </c>
      <c r="H397" s="4">
        <v>0</v>
      </c>
      <c r="I397" s="4">
        <v>0</v>
      </c>
    </row>
    <row r="398" spans="1:9" s="6" customFormat="1" ht="38.25">
      <c r="A398" s="42" t="s">
        <v>122</v>
      </c>
      <c r="B398" s="19" t="s">
        <v>123</v>
      </c>
      <c r="C398" s="19"/>
      <c r="D398" s="19"/>
      <c r="E398" s="19"/>
      <c r="F398" s="19"/>
      <c r="G398" s="20">
        <f aca="true" t="shared" si="24" ref="G398:I399">G399</f>
        <v>45</v>
      </c>
      <c r="H398" s="20">
        <f t="shared" si="24"/>
        <v>0</v>
      </c>
      <c r="I398" s="20">
        <f t="shared" si="24"/>
        <v>10</v>
      </c>
    </row>
    <row r="399" spans="1:9" s="6" customFormat="1" ht="51">
      <c r="A399" s="18" t="s">
        <v>124</v>
      </c>
      <c r="B399" s="19" t="s">
        <v>125</v>
      </c>
      <c r="C399" s="17"/>
      <c r="D399" s="17"/>
      <c r="E399" s="17"/>
      <c r="F399" s="17"/>
      <c r="G399" s="4">
        <f t="shared" si="24"/>
        <v>45</v>
      </c>
      <c r="H399" s="4">
        <f t="shared" si="24"/>
        <v>0</v>
      </c>
      <c r="I399" s="4">
        <f t="shared" si="24"/>
        <v>10</v>
      </c>
    </row>
    <row r="400" spans="1:9" s="43" customFormat="1" ht="70.5" customHeight="1">
      <c r="A400" s="63" t="s">
        <v>163</v>
      </c>
      <c r="B400" s="19" t="s">
        <v>125</v>
      </c>
      <c r="C400" s="17" t="s">
        <v>159</v>
      </c>
      <c r="D400" s="17" t="s">
        <v>35</v>
      </c>
      <c r="E400" s="17" t="s">
        <v>40</v>
      </c>
      <c r="F400" s="17" t="s">
        <v>71</v>
      </c>
      <c r="G400" s="4">
        <v>45</v>
      </c>
      <c r="H400" s="4">
        <v>0</v>
      </c>
      <c r="I400" s="4">
        <v>10</v>
      </c>
    </row>
    <row r="401" spans="1:9" s="43" customFormat="1" ht="63.75" customHeight="1">
      <c r="A401" s="64" t="s">
        <v>222</v>
      </c>
      <c r="B401" s="14" t="s">
        <v>317</v>
      </c>
      <c r="C401" s="14"/>
      <c r="D401" s="14"/>
      <c r="E401" s="14"/>
      <c r="F401" s="14"/>
      <c r="G401" s="15">
        <f>G403+G405</f>
        <v>750</v>
      </c>
      <c r="H401" s="15">
        <f>H403+H405</f>
        <v>750</v>
      </c>
      <c r="I401" s="15">
        <f>I403+I405</f>
        <v>750</v>
      </c>
    </row>
    <row r="402" spans="1:9" s="6" customFormat="1" ht="38.25">
      <c r="A402" s="33" t="s">
        <v>388</v>
      </c>
      <c r="B402" s="17" t="s">
        <v>318</v>
      </c>
      <c r="C402" s="14"/>
      <c r="D402" s="14"/>
      <c r="E402" s="14"/>
      <c r="F402" s="14"/>
      <c r="G402" s="4">
        <f aca="true" t="shared" si="25" ref="G402:I403">G403</f>
        <v>312</v>
      </c>
      <c r="H402" s="4">
        <f t="shared" si="25"/>
        <v>470</v>
      </c>
      <c r="I402" s="4">
        <f t="shared" si="25"/>
        <v>470</v>
      </c>
    </row>
    <row r="403" spans="1:9" ht="25.5">
      <c r="A403" s="25" t="s">
        <v>203</v>
      </c>
      <c r="B403" s="17" t="s">
        <v>319</v>
      </c>
      <c r="C403" s="17"/>
      <c r="D403" s="17"/>
      <c r="E403" s="17"/>
      <c r="F403" s="17"/>
      <c r="G403" s="4">
        <f t="shared" si="25"/>
        <v>312</v>
      </c>
      <c r="H403" s="4">
        <f t="shared" si="25"/>
        <v>470</v>
      </c>
      <c r="I403" s="4">
        <f t="shared" si="25"/>
        <v>470</v>
      </c>
    </row>
    <row r="404" spans="1:9" s="6" customFormat="1" ht="12.75">
      <c r="A404" s="18" t="s">
        <v>77</v>
      </c>
      <c r="B404" s="19" t="s">
        <v>319</v>
      </c>
      <c r="C404" s="19" t="s">
        <v>159</v>
      </c>
      <c r="D404" s="19" t="s">
        <v>31</v>
      </c>
      <c r="E404" s="19" t="s">
        <v>31</v>
      </c>
      <c r="F404" s="19" t="s">
        <v>79</v>
      </c>
      <c r="G404" s="20">
        <v>312</v>
      </c>
      <c r="H404" s="20">
        <v>470</v>
      </c>
      <c r="I404" s="20">
        <v>470</v>
      </c>
    </row>
    <row r="405" spans="1:9" ht="38.25">
      <c r="A405" s="33" t="s">
        <v>389</v>
      </c>
      <c r="B405" s="17" t="s">
        <v>351</v>
      </c>
      <c r="C405" s="17"/>
      <c r="D405" s="17"/>
      <c r="E405" s="17"/>
      <c r="F405" s="17"/>
      <c r="G405" s="4">
        <f aca="true" t="shared" si="26" ref="G405:I406">G406</f>
        <v>438</v>
      </c>
      <c r="H405" s="4">
        <f t="shared" si="26"/>
        <v>280</v>
      </c>
      <c r="I405" s="4">
        <f t="shared" si="26"/>
        <v>280</v>
      </c>
    </row>
    <row r="406" spans="1:9" s="6" customFormat="1" ht="34.5" customHeight="1">
      <c r="A406" s="18" t="s">
        <v>203</v>
      </c>
      <c r="B406" s="19" t="s">
        <v>352</v>
      </c>
      <c r="C406" s="19"/>
      <c r="D406" s="19"/>
      <c r="E406" s="19"/>
      <c r="F406" s="19"/>
      <c r="G406" s="20">
        <f t="shared" si="26"/>
        <v>438</v>
      </c>
      <c r="H406" s="20">
        <f t="shared" si="26"/>
        <v>280</v>
      </c>
      <c r="I406" s="20">
        <f t="shared" si="26"/>
        <v>280</v>
      </c>
    </row>
    <row r="407" spans="1:9" s="43" customFormat="1" ht="30" customHeight="1">
      <c r="A407" s="25" t="s">
        <v>77</v>
      </c>
      <c r="B407" s="17" t="s">
        <v>352</v>
      </c>
      <c r="C407" s="17" t="s">
        <v>159</v>
      </c>
      <c r="D407" s="17" t="s">
        <v>31</v>
      </c>
      <c r="E407" s="17" t="s">
        <v>31</v>
      </c>
      <c r="F407" s="17" t="s">
        <v>79</v>
      </c>
      <c r="G407" s="4">
        <v>438</v>
      </c>
      <c r="H407" s="4">
        <v>280</v>
      </c>
      <c r="I407" s="4">
        <v>280</v>
      </c>
    </row>
    <row r="408" spans="1:9" s="6" customFormat="1" ht="63.75">
      <c r="A408" s="64" t="s">
        <v>223</v>
      </c>
      <c r="B408" s="14" t="s">
        <v>320</v>
      </c>
      <c r="C408" s="14"/>
      <c r="D408" s="14"/>
      <c r="E408" s="14"/>
      <c r="F408" s="37"/>
      <c r="G408" s="38">
        <f>G409+G434+G444</f>
        <v>67639.09999999999</v>
      </c>
      <c r="H408" s="38">
        <f>H409+H434+H444</f>
        <v>52825.00000000001</v>
      </c>
      <c r="I408" s="38">
        <f>I409+I434+I444</f>
        <v>52325.9</v>
      </c>
    </row>
    <row r="409" spans="1:9" ht="61.5" customHeight="1">
      <c r="A409" s="25" t="s">
        <v>180</v>
      </c>
      <c r="B409" s="17" t="s">
        <v>321</v>
      </c>
      <c r="C409" s="17"/>
      <c r="D409" s="17"/>
      <c r="E409" s="17"/>
      <c r="F409" s="17"/>
      <c r="G409" s="4">
        <f>G410+G415+G426</f>
        <v>7871.9</v>
      </c>
      <c r="H409" s="4">
        <f>H410+H415+H426</f>
        <v>7546.1</v>
      </c>
      <c r="I409" s="4">
        <f>I410+I415+I426</f>
        <v>7542.2</v>
      </c>
    </row>
    <row r="410" spans="1:9" s="6" customFormat="1" ht="27.75" customHeight="1">
      <c r="A410" s="33" t="s">
        <v>324</v>
      </c>
      <c r="B410" s="19" t="s">
        <v>325</v>
      </c>
      <c r="C410" s="19"/>
      <c r="D410" s="19"/>
      <c r="E410" s="19"/>
      <c r="F410" s="19"/>
      <c r="G410" s="20">
        <f>G411+G413</f>
        <v>800</v>
      </c>
      <c r="H410" s="20">
        <f>H411+H413</f>
        <v>800</v>
      </c>
      <c r="I410" s="20">
        <f>I411+I413</f>
        <v>800</v>
      </c>
    </row>
    <row r="411" spans="1:9" ht="40.5" customHeight="1">
      <c r="A411" s="16" t="s">
        <v>208</v>
      </c>
      <c r="B411" s="17" t="s">
        <v>326</v>
      </c>
      <c r="C411" s="17"/>
      <c r="D411" s="17"/>
      <c r="E411" s="17"/>
      <c r="F411" s="17"/>
      <c r="G411" s="4">
        <f>G412</f>
        <v>70</v>
      </c>
      <c r="H411" s="4">
        <f>H412</f>
        <v>70</v>
      </c>
      <c r="I411" s="4">
        <f>I412</f>
        <v>70</v>
      </c>
    </row>
    <row r="412" spans="1:9" s="6" customFormat="1" ht="40.5" customHeight="1">
      <c r="A412" s="21" t="s">
        <v>163</v>
      </c>
      <c r="B412" s="19" t="s">
        <v>326</v>
      </c>
      <c r="C412" s="19" t="s">
        <v>159</v>
      </c>
      <c r="D412" s="19" t="s">
        <v>35</v>
      </c>
      <c r="E412" s="19" t="s">
        <v>39</v>
      </c>
      <c r="F412" s="19" t="s">
        <v>71</v>
      </c>
      <c r="G412" s="20">
        <v>70</v>
      </c>
      <c r="H412" s="20">
        <v>70</v>
      </c>
      <c r="I412" s="20">
        <v>70</v>
      </c>
    </row>
    <row r="413" spans="1:9" ht="17.25" customHeight="1">
      <c r="A413" s="16" t="s">
        <v>366</v>
      </c>
      <c r="B413" s="17" t="s">
        <v>367</v>
      </c>
      <c r="C413" s="17"/>
      <c r="D413" s="17"/>
      <c r="E413" s="17"/>
      <c r="F413" s="17"/>
      <c r="G413" s="4">
        <f>G414</f>
        <v>730</v>
      </c>
      <c r="H413" s="4">
        <f>H414</f>
        <v>730</v>
      </c>
      <c r="I413" s="4">
        <f>I414</f>
        <v>730</v>
      </c>
    </row>
    <row r="414" spans="1:9" s="6" customFormat="1" ht="12.75">
      <c r="A414" s="21" t="s">
        <v>368</v>
      </c>
      <c r="B414" s="19" t="s">
        <v>367</v>
      </c>
      <c r="C414" s="19" t="s">
        <v>159</v>
      </c>
      <c r="D414" s="19" t="s">
        <v>69</v>
      </c>
      <c r="E414" s="19" t="s">
        <v>78</v>
      </c>
      <c r="F414" s="19" t="s">
        <v>369</v>
      </c>
      <c r="G414" s="20">
        <v>730</v>
      </c>
      <c r="H414" s="20">
        <v>730</v>
      </c>
      <c r="I414" s="20">
        <v>730</v>
      </c>
    </row>
    <row r="415" spans="1:9" ht="51">
      <c r="A415" s="40" t="s">
        <v>322</v>
      </c>
      <c r="B415" s="17" t="s">
        <v>323</v>
      </c>
      <c r="C415" s="17"/>
      <c r="D415" s="17"/>
      <c r="E415" s="17"/>
      <c r="F415" s="17"/>
      <c r="G415" s="4">
        <f>G416+G422</f>
        <v>5341.4</v>
      </c>
      <c r="H415" s="4">
        <f>H416+H422</f>
        <v>5083.1</v>
      </c>
      <c r="I415" s="4">
        <f>I416+I422</f>
        <v>5079.2</v>
      </c>
    </row>
    <row r="416" spans="1:9" s="6" customFormat="1" ht="25.5">
      <c r="A416" s="21" t="s">
        <v>174</v>
      </c>
      <c r="B416" s="19" t="s">
        <v>345</v>
      </c>
      <c r="C416" s="19"/>
      <c r="D416" s="19"/>
      <c r="E416" s="19"/>
      <c r="F416" s="19"/>
      <c r="G416" s="20">
        <f>G417+G418+G419+G420+G421</f>
        <v>3800.1</v>
      </c>
      <c r="H416" s="20">
        <f>H417+H418+H419+H420+H421</f>
        <v>3628.1</v>
      </c>
      <c r="I416" s="20">
        <f>I417+I418+I419+I420+I421</f>
        <v>3624.2</v>
      </c>
    </row>
    <row r="417" spans="1:9" ht="25.5">
      <c r="A417" s="34" t="s">
        <v>74</v>
      </c>
      <c r="B417" s="17" t="s">
        <v>345</v>
      </c>
      <c r="C417" s="17" t="s">
        <v>205</v>
      </c>
      <c r="D417" s="17" t="s">
        <v>69</v>
      </c>
      <c r="E417" s="17" t="s">
        <v>76</v>
      </c>
      <c r="F417" s="17" t="s">
        <v>75</v>
      </c>
      <c r="G417" s="4">
        <v>839.5</v>
      </c>
      <c r="H417" s="4">
        <f>731.6+50</f>
        <v>781.6</v>
      </c>
      <c r="I417" s="4">
        <f>731.6+50</f>
        <v>781.6</v>
      </c>
    </row>
    <row r="418" spans="1:9" s="43" customFormat="1" ht="38.25">
      <c r="A418" s="21" t="s">
        <v>163</v>
      </c>
      <c r="B418" s="19" t="s">
        <v>345</v>
      </c>
      <c r="C418" s="19" t="s">
        <v>205</v>
      </c>
      <c r="D418" s="19" t="s">
        <v>69</v>
      </c>
      <c r="E418" s="19" t="s">
        <v>76</v>
      </c>
      <c r="F418" s="19" t="s">
        <v>71</v>
      </c>
      <c r="G418" s="20">
        <v>49.4</v>
      </c>
      <c r="H418" s="20">
        <v>39.5</v>
      </c>
      <c r="I418" s="20">
        <v>35.6</v>
      </c>
    </row>
    <row r="419" spans="1:12" s="43" customFormat="1" ht="25.5">
      <c r="A419" s="34" t="s">
        <v>74</v>
      </c>
      <c r="B419" s="17" t="s">
        <v>345</v>
      </c>
      <c r="C419" s="17">
        <v>254</v>
      </c>
      <c r="D419" s="17" t="s">
        <v>69</v>
      </c>
      <c r="E419" s="17" t="s">
        <v>76</v>
      </c>
      <c r="F419" s="17" t="s">
        <v>75</v>
      </c>
      <c r="G419" s="20">
        <v>2721.2</v>
      </c>
      <c r="H419" s="20">
        <f>2667-50</f>
        <v>2617</v>
      </c>
      <c r="I419" s="20">
        <f>2667-50</f>
        <v>2617</v>
      </c>
      <c r="L419" s="65"/>
    </row>
    <row r="420" spans="1:9" s="43" customFormat="1" ht="38.25">
      <c r="A420" s="16" t="s">
        <v>163</v>
      </c>
      <c r="B420" s="17" t="s">
        <v>345</v>
      </c>
      <c r="C420" s="17" t="s">
        <v>165</v>
      </c>
      <c r="D420" s="17" t="s">
        <v>69</v>
      </c>
      <c r="E420" s="17" t="s">
        <v>76</v>
      </c>
      <c r="F420" s="17" t="s">
        <v>71</v>
      </c>
      <c r="G420" s="20">
        <v>170</v>
      </c>
      <c r="H420" s="20">
        <v>170</v>
      </c>
      <c r="I420" s="20">
        <v>170</v>
      </c>
    </row>
    <row r="421" spans="1:9" s="6" customFormat="1" ht="12.75">
      <c r="A421" s="18" t="s">
        <v>72</v>
      </c>
      <c r="B421" s="17" t="s">
        <v>345</v>
      </c>
      <c r="C421" s="17" t="s">
        <v>165</v>
      </c>
      <c r="D421" s="17" t="s">
        <v>69</v>
      </c>
      <c r="E421" s="17" t="s">
        <v>76</v>
      </c>
      <c r="F421" s="19" t="s">
        <v>73</v>
      </c>
      <c r="G421" s="20">
        <v>20</v>
      </c>
      <c r="H421" s="20">
        <v>20</v>
      </c>
      <c r="I421" s="20">
        <v>20</v>
      </c>
    </row>
    <row r="422" spans="1:9" ht="51">
      <c r="A422" s="25" t="s">
        <v>162</v>
      </c>
      <c r="B422" s="17" t="s">
        <v>327</v>
      </c>
      <c r="C422" s="17"/>
      <c r="D422" s="17"/>
      <c r="E422" s="17"/>
      <c r="F422" s="17"/>
      <c r="G422" s="4">
        <f>G423+G424+G425</f>
        <v>1541.3000000000002</v>
      </c>
      <c r="H422" s="4">
        <f>H423+H424+H425</f>
        <v>1455</v>
      </c>
      <c r="I422" s="4">
        <f>I423+I424+I425</f>
        <v>1455</v>
      </c>
    </row>
    <row r="423" spans="1:9" ht="25.5">
      <c r="A423" s="35" t="s">
        <v>74</v>
      </c>
      <c r="B423" s="19" t="s">
        <v>327</v>
      </c>
      <c r="C423" s="19" t="s">
        <v>205</v>
      </c>
      <c r="D423" s="19" t="s">
        <v>69</v>
      </c>
      <c r="E423" s="19" t="s">
        <v>76</v>
      </c>
      <c r="F423" s="19" t="s">
        <v>75</v>
      </c>
      <c r="G423" s="20">
        <v>661.6</v>
      </c>
      <c r="H423" s="20">
        <f>635</f>
        <v>635</v>
      </c>
      <c r="I423" s="20">
        <f>635</f>
        <v>635</v>
      </c>
    </row>
    <row r="424" spans="1:9" s="6" customFormat="1" ht="25.5">
      <c r="A424" s="35" t="s">
        <v>74</v>
      </c>
      <c r="B424" s="19" t="s">
        <v>327</v>
      </c>
      <c r="C424" s="19">
        <v>254</v>
      </c>
      <c r="D424" s="19" t="s">
        <v>69</v>
      </c>
      <c r="E424" s="19" t="s">
        <v>76</v>
      </c>
      <c r="F424" s="19" t="s">
        <v>75</v>
      </c>
      <c r="G424" s="20">
        <v>664.7</v>
      </c>
      <c r="H424" s="20">
        <v>605</v>
      </c>
      <c r="I424" s="20">
        <v>605</v>
      </c>
    </row>
    <row r="425" spans="1:9" ht="38.25">
      <c r="A425" s="16" t="s">
        <v>163</v>
      </c>
      <c r="B425" s="17" t="s">
        <v>327</v>
      </c>
      <c r="C425" s="17" t="s">
        <v>165</v>
      </c>
      <c r="D425" s="17" t="s">
        <v>69</v>
      </c>
      <c r="E425" s="17" t="s">
        <v>76</v>
      </c>
      <c r="F425" s="17" t="s">
        <v>71</v>
      </c>
      <c r="G425" s="20">
        <f>274.6-59.6</f>
        <v>215.00000000000003</v>
      </c>
      <c r="H425" s="20">
        <v>215</v>
      </c>
      <c r="I425" s="20">
        <v>215</v>
      </c>
    </row>
    <row r="426" spans="1:9" s="6" customFormat="1" ht="114.75">
      <c r="A426" s="33" t="s">
        <v>328</v>
      </c>
      <c r="B426" s="19" t="s">
        <v>330</v>
      </c>
      <c r="C426" s="19"/>
      <c r="D426" s="19"/>
      <c r="E426" s="19"/>
      <c r="F426" s="19"/>
      <c r="G426" s="20">
        <f>G432+G427+G430</f>
        <v>1730.5000000000002</v>
      </c>
      <c r="H426" s="20">
        <f>H432+H427+H430</f>
        <v>1663</v>
      </c>
      <c r="I426" s="20">
        <f>I432+I427+I430</f>
        <v>1663</v>
      </c>
    </row>
    <row r="427" spans="1:9" ht="25.5">
      <c r="A427" s="16" t="s">
        <v>174</v>
      </c>
      <c r="B427" s="17" t="s">
        <v>347</v>
      </c>
      <c r="C427" s="17"/>
      <c r="D427" s="17"/>
      <c r="E427" s="17"/>
      <c r="F427" s="17"/>
      <c r="G427" s="4">
        <f>G428+G429</f>
        <v>1597.9</v>
      </c>
      <c r="H427" s="4">
        <f>H428+H429</f>
        <v>1538.6</v>
      </c>
      <c r="I427" s="4">
        <f>I428+I429</f>
        <v>1538.6</v>
      </c>
    </row>
    <row r="428" spans="1:9" s="6" customFormat="1" ht="25.5">
      <c r="A428" s="21" t="s">
        <v>74</v>
      </c>
      <c r="B428" s="19" t="s">
        <v>347</v>
      </c>
      <c r="C428" s="19">
        <v>254</v>
      </c>
      <c r="D428" s="19" t="s">
        <v>69</v>
      </c>
      <c r="E428" s="19" t="s">
        <v>35</v>
      </c>
      <c r="F428" s="19" t="s">
        <v>75</v>
      </c>
      <c r="G428" s="20">
        <v>1537.9</v>
      </c>
      <c r="H428" s="20">
        <f>1428.6+50</f>
        <v>1478.6</v>
      </c>
      <c r="I428" s="20">
        <f>1428.6+50</f>
        <v>1478.6</v>
      </c>
    </row>
    <row r="429" spans="1:9" ht="38.25">
      <c r="A429" s="16" t="s">
        <v>163</v>
      </c>
      <c r="B429" s="17" t="s">
        <v>347</v>
      </c>
      <c r="C429" s="17" t="s">
        <v>165</v>
      </c>
      <c r="D429" s="17" t="s">
        <v>69</v>
      </c>
      <c r="E429" s="17" t="s">
        <v>35</v>
      </c>
      <c r="F429" s="17" t="s">
        <v>71</v>
      </c>
      <c r="G429" s="4">
        <v>60</v>
      </c>
      <c r="H429" s="4">
        <v>60</v>
      </c>
      <c r="I429" s="4">
        <v>60</v>
      </c>
    </row>
    <row r="430" spans="1:9" s="6" customFormat="1" ht="51">
      <c r="A430" s="18" t="s">
        <v>162</v>
      </c>
      <c r="B430" s="19" t="s">
        <v>16</v>
      </c>
      <c r="C430" s="19"/>
      <c r="D430" s="19"/>
      <c r="E430" s="19"/>
      <c r="F430" s="19"/>
      <c r="G430" s="20">
        <f>G431</f>
        <v>98.2</v>
      </c>
      <c r="H430" s="20">
        <f>H431</f>
        <v>90</v>
      </c>
      <c r="I430" s="20">
        <f>I431</f>
        <v>90</v>
      </c>
    </row>
    <row r="431" spans="1:9" ht="31.5" customHeight="1">
      <c r="A431" s="34" t="s">
        <v>74</v>
      </c>
      <c r="B431" s="17" t="s">
        <v>16</v>
      </c>
      <c r="C431" s="17" t="s">
        <v>165</v>
      </c>
      <c r="D431" s="17" t="s">
        <v>69</v>
      </c>
      <c r="E431" s="17" t="s">
        <v>35</v>
      </c>
      <c r="F431" s="17" t="s">
        <v>75</v>
      </c>
      <c r="G431" s="4">
        <v>98.2</v>
      </c>
      <c r="H431" s="4">
        <v>90</v>
      </c>
      <c r="I431" s="4">
        <v>90</v>
      </c>
    </row>
    <row r="432" spans="1:9" s="6" customFormat="1" ht="114.75">
      <c r="A432" s="21" t="s">
        <v>224</v>
      </c>
      <c r="B432" s="19" t="s">
        <v>329</v>
      </c>
      <c r="C432" s="19"/>
      <c r="D432" s="19"/>
      <c r="E432" s="19"/>
      <c r="F432" s="19"/>
      <c r="G432" s="20">
        <f>G433</f>
        <v>34.4</v>
      </c>
      <c r="H432" s="20">
        <f>H433</f>
        <v>34.4</v>
      </c>
      <c r="I432" s="20">
        <f>I433</f>
        <v>34.4</v>
      </c>
    </row>
    <row r="433" spans="1:9" s="6" customFormat="1" ht="25.5">
      <c r="A433" s="34" t="s">
        <v>74</v>
      </c>
      <c r="B433" s="17" t="s">
        <v>329</v>
      </c>
      <c r="C433" s="17">
        <v>254</v>
      </c>
      <c r="D433" s="17" t="s">
        <v>69</v>
      </c>
      <c r="E433" s="19" t="s">
        <v>76</v>
      </c>
      <c r="F433" s="17" t="s">
        <v>75</v>
      </c>
      <c r="G433" s="4">
        <v>34.4</v>
      </c>
      <c r="H433" s="4">
        <v>34.4</v>
      </c>
      <c r="I433" s="4">
        <v>34.4</v>
      </c>
    </row>
    <row r="434" spans="1:9" ht="63.75">
      <c r="A434" s="25" t="s">
        <v>228</v>
      </c>
      <c r="B434" s="17" t="s">
        <v>331</v>
      </c>
      <c r="C434" s="17"/>
      <c r="D434" s="17"/>
      <c r="E434" s="17"/>
      <c r="F434" s="17"/>
      <c r="G434" s="4">
        <f>G435+G440+G442</f>
        <v>44671.899999999994</v>
      </c>
      <c r="H434" s="4">
        <f>H435+H440+H442</f>
        <v>31522.400000000005</v>
      </c>
      <c r="I434" s="4">
        <f>I435+I440+I442</f>
        <v>31027.2</v>
      </c>
    </row>
    <row r="435" spans="1:9" ht="25.5">
      <c r="A435" s="18" t="s">
        <v>332</v>
      </c>
      <c r="B435" s="19" t="s">
        <v>333</v>
      </c>
      <c r="C435" s="19"/>
      <c r="D435" s="19"/>
      <c r="E435" s="19"/>
      <c r="F435" s="19"/>
      <c r="G435" s="20">
        <f>G436+G438</f>
        <v>23291</v>
      </c>
      <c r="H435" s="20">
        <f>H436+H438</f>
        <v>23505.600000000002</v>
      </c>
      <c r="I435" s="20">
        <f>I436+I438</f>
        <v>23756.899999999998</v>
      </c>
    </row>
    <row r="436" spans="1:9" s="6" customFormat="1" ht="25.5">
      <c r="A436" s="21" t="s">
        <v>176</v>
      </c>
      <c r="B436" s="19" t="s">
        <v>136</v>
      </c>
      <c r="C436" s="19"/>
      <c r="D436" s="19"/>
      <c r="E436" s="19"/>
      <c r="F436" s="19"/>
      <c r="G436" s="20">
        <f>G437</f>
        <v>20060.8</v>
      </c>
      <c r="H436" s="20">
        <f>H437</f>
        <v>20743.4</v>
      </c>
      <c r="I436" s="20">
        <f>I437</f>
        <v>20899.8</v>
      </c>
    </row>
    <row r="437" spans="1:9" ht="12.75">
      <c r="A437" s="16" t="s">
        <v>177</v>
      </c>
      <c r="B437" s="17" t="s">
        <v>136</v>
      </c>
      <c r="C437" s="17" t="s">
        <v>165</v>
      </c>
      <c r="D437" s="17" t="s">
        <v>80</v>
      </c>
      <c r="E437" s="17" t="s">
        <v>69</v>
      </c>
      <c r="F437" s="17" t="s">
        <v>178</v>
      </c>
      <c r="G437" s="20">
        <v>20060.8</v>
      </c>
      <c r="H437" s="20">
        <v>20743.4</v>
      </c>
      <c r="I437" s="20">
        <v>20899.8</v>
      </c>
    </row>
    <row r="438" spans="1:9" s="6" customFormat="1" ht="127.5">
      <c r="A438" s="21" t="s">
        <v>179</v>
      </c>
      <c r="B438" s="19" t="s">
        <v>334</v>
      </c>
      <c r="C438" s="19"/>
      <c r="D438" s="19"/>
      <c r="E438" s="19"/>
      <c r="F438" s="19"/>
      <c r="G438" s="20">
        <f>G439</f>
        <v>3230.2</v>
      </c>
      <c r="H438" s="20">
        <f>H439</f>
        <v>2762.2</v>
      </c>
      <c r="I438" s="20">
        <f>I439</f>
        <v>2857.1</v>
      </c>
    </row>
    <row r="439" spans="1:9" s="6" customFormat="1" ht="12.75">
      <c r="A439" s="16" t="s">
        <v>177</v>
      </c>
      <c r="B439" s="17" t="s">
        <v>334</v>
      </c>
      <c r="C439" s="17" t="s">
        <v>165</v>
      </c>
      <c r="D439" s="17" t="s">
        <v>80</v>
      </c>
      <c r="E439" s="17" t="s">
        <v>69</v>
      </c>
      <c r="F439" s="17" t="s">
        <v>178</v>
      </c>
      <c r="G439" s="4">
        <v>3230.2</v>
      </c>
      <c r="H439" s="4">
        <v>2762.2</v>
      </c>
      <c r="I439" s="4">
        <v>2857.1</v>
      </c>
    </row>
    <row r="440" spans="1:9" s="6" customFormat="1" ht="38.25">
      <c r="A440" s="40" t="s">
        <v>336</v>
      </c>
      <c r="B440" s="17" t="s">
        <v>338</v>
      </c>
      <c r="C440" s="17"/>
      <c r="D440" s="17"/>
      <c r="E440" s="17"/>
      <c r="F440" s="17"/>
      <c r="G440" s="4">
        <f>G441</f>
        <v>17091.7</v>
      </c>
      <c r="H440" s="4">
        <f>H441</f>
        <v>4917.6</v>
      </c>
      <c r="I440" s="4">
        <f>I441</f>
        <v>4171.1</v>
      </c>
    </row>
    <row r="441" spans="1:9" s="6" customFormat="1" ht="12.75">
      <c r="A441" s="66" t="s">
        <v>350</v>
      </c>
      <c r="B441" s="17" t="s">
        <v>337</v>
      </c>
      <c r="C441" s="17" t="s">
        <v>165</v>
      </c>
      <c r="D441" s="17" t="s">
        <v>80</v>
      </c>
      <c r="E441" s="17" t="s">
        <v>83</v>
      </c>
      <c r="F441" s="17" t="s">
        <v>178</v>
      </c>
      <c r="G441" s="20">
        <v>17091.7</v>
      </c>
      <c r="H441" s="20">
        <v>4917.6</v>
      </c>
      <c r="I441" s="20">
        <v>4171.1</v>
      </c>
    </row>
    <row r="442" spans="1:9" s="6" customFormat="1" ht="38.25">
      <c r="A442" s="67" t="s">
        <v>476</v>
      </c>
      <c r="B442" s="19" t="s">
        <v>465</v>
      </c>
      <c r="C442" s="17"/>
      <c r="D442" s="17"/>
      <c r="E442" s="17"/>
      <c r="F442" s="17"/>
      <c r="G442" s="20">
        <f>G443</f>
        <v>4289.2</v>
      </c>
      <c r="H442" s="20">
        <f>H443</f>
        <v>3099.2</v>
      </c>
      <c r="I442" s="20">
        <f>I443</f>
        <v>3099.2</v>
      </c>
    </row>
    <row r="443" spans="1:9" s="68" customFormat="1" ht="25.5">
      <c r="A443" s="21" t="s">
        <v>464</v>
      </c>
      <c r="B443" s="19" t="s">
        <v>466</v>
      </c>
      <c r="C443" s="19" t="s">
        <v>159</v>
      </c>
      <c r="D443" s="17" t="s">
        <v>80</v>
      </c>
      <c r="E443" s="19" t="s">
        <v>70</v>
      </c>
      <c r="F443" s="19" t="s">
        <v>349</v>
      </c>
      <c r="G443" s="20">
        <v>4289.2</v>
      </c>
      <c r="H443" s="20">
        <v>3099.2</v>
      </c>
      <c r="I443" s="20">
        <v>3099.2</v>
      </c>
    </row>
    <row r="444" spans="1:9" s="70" customFormat="1" ht="51">
      <c r="A444" s="69" t="s">
        <v>227</v>
      </c>
      <c r="B444" s="17" t="s">
        <v>335</v>
      </c>
      <c r="C444" s="17"/>
      <c r="D444" s="17"/>
      <c r="E444" s="17"/>
      <c r="F444" s="17"/>
      <c r="G444" s="4">
        <f>G445+G456</f>
        <v>15095.299999999997</v>
      </c>
      <c r="H444" s="4">
        <f>H445+H456</f>
        <v>13756.5</v>
      </c>
      <c r="I444" s="4">
        <f>I445+I456</f>
        <v>13756.5</v>
      </c>
    </row>
    <row r="445" spans="1:9" s="68" customFormat="1" ht="51">
      <c r="A445" s="33" t="s">
        <v>379</v>
      </c>
      <c r="B445" s="19" t="s">
        <v>346</v>
      </c>
      <c r="C445" s="19"/>
      <c r="D445" s="19"/>
      <c r="E445" s="19"/>
      <c r="F445" s="19"/>
      <c r="G445" s="20">
        <f>G448+G453+G446</f>
        <v>14131.299999999997</v>
      </c>
      <c r="H445" s="20">
        <f>H448+H453+H446</f>
        <v>12944.5</v>
      </c>
      <c r="I445" s="20">
        <f>I448+I453+I446</f>
        <v>12944.5</v>
      </c>
    </row>
    <row r="446" spans="1:9" s="70" customFormat="1" ht="76.5">
      <c r="A446" s="18" t="s">
        <v>427</v>
      </c>
      <c r="B446" s="19" t="s">
        <v>429</v>
      </c>
      <c r="C446" s="17"/>
      <c r="D446" s="17"/>
      <c r="E446" s="17"/>
      <c r="F446" s="17"/>
      <c r="G446" s="4">
        <f>G447</f>
        <v>1923</v>
      </c>
      <c r="H446" s="4">
        <f>H447</f>
        <v>1923</v>
      </c>
      <c r="I446" s="4">
        <f>I447</f>
        <v>1923</v>
      </c>
    </row>
    <row r="447" spans="1:9" s="70" customFormat="1" ht="25.5">
      <c r="A447" s="18" t="s">
        <v>57</v>
      </c>
      <c r="B447" s="19" t="s">
        <v>429</v>
      </c>
      <c r="C447" s="19" t="s">
        <v>159</v>
      </c>
      <c r="D447" s="19" t="s">
        <v>69</v>
      </c>
      <c r="E447" s="19" t="s">
        <v>18</v>
      </c>
      <c r="F447" s="19" t="s">
        <v>81</v>
      </c>
      <c r="G447" s="20">
        <v>1923</v>
      </c>
      <c r="H447" s="20">
        <v>1923</v>
      </c>
      <c r="I447" s="20">
        <v>1923</v>
      </c>
    </row>
    <row r="448" spans="1:9" s="68" customFormat="1" ht="51">
      <c r="A448" s="21" t="s">
        <v>206</v>
      </c>
      <c r="B448" s="19" t="s">
        <v>341</v>
      </c>
      <c r="C448" s="19"/>
      <c r="D448" s="19"/>
      <c r="E448" s="19"/>
      <c r="F448" s="19"/>
      <c r="G448" s="20">
        <f>G449+G450+G452+G451</f>
        <v>9179.899999999998</v>
      </c>
      <c r="H448" s="20">
        <f>H449+H450+H452+H451</f>
        <v>7993.1</v>
      </c>
      <c r="I448" s="20">
        <f>I449+I450+I452+I451</f>
        <v>7993.1</v>
      </c>
    </row>
    <row r="449" spans="1:9" s="70" customFormat="1" ht="25.5">
      <c r="A449" s="16" t="s">
        <v>57</v>
      </c>
      <c r="B449" s="17" t="s">
        <v>341</v>
      </c>
      <c r="C449" s="17" t="s">
        <v>159</v>
      </c>
      <c r="D449" s="17" t="s">
        <v>69</v>
      </c>
      <c r="E449" s="17" t="s">
        <v>175</v>
      </c>
      <c r="F449" s="17" t="s">
        <v>81</v>
      </c>
      <c r="G449" s="20">
        <v>3488</v>
      </c>
      <c r="H449" s="20">
        <v>3779.7</v>
      </c>
      <c r="I449" s="20">
        <v>3779.7</v>
      </c>
    </row>
    <row r="450" spans="1:9" s="70" customFormat="1" ht="38.25">
      <c r="A450" s="21" t="s">
        <v>163</v>
      </c>
      <c r="B450" s="17" t="s">
        <v>341</v>
      </c>
      <c r="C450" s="19" t="s">
        <v>159</v>
      </c>
      <c r="D450" s="19" t="s">
        <v>69</v>
      </c>
      <c r="E450" s="19" t="s">
        <v>175</v>
      </c>
      <c r="F450" s="19" t="s">
        <v>71</v>
      </c>
      <c r="G450" s="20">
        <v>5606.8</v>
      </c>
      <c r="H450" s="20">
        <v>4128.3</v>
      </c>
      <c r="I450" s="20">
        <v>4128.3</v>
      </c>
    </row>
    <row r="451" spans="1:9" s="70" customFormat="1" ht="15" customHeight="1">
      <c r="A451" s="18" t="s">
        <v>394</v>
      </c>
      <c r="B451" s="19" t="s">
        <v>429</v>
      </c>
      <c r="C451" s="19" t="s">
        <v>159</v>
      </c>
      <c r="D451" s="19" t="s">
        <v>69</v>
      </c>
      <c r="E451" s="19" t="s">
        <v>18</v>
      </c>
      <c r="F451" s="19" t="s">
        <v>393</v>
      </c>
      <c r="G451" s="20">
        <v>4.3</v>
      </c>
      <c r="H451" s="20">
        <v>0</v>
      </c>
      <c r="I451" s="20">
        <v>0</v>
      </c>
    </row>
    <row r="452" spans="1:9" s="68" customFormat="1" ht="12.75">
      <c r="A452" s="18" t="s">
        <v>72</v>
      </c>
      <c r="B452" s="19" t="s">
        <v>429</v>
      </c>
      <c r="C452" s="19" t="s">
        <v>159</v>
      </c>
      <c r="D452" s="19" t="s">
        <v>69</v>
      </c>
      <c r="E452" s="19" t="s">
        <v>18</v>
      </c>
      <c r="F452" s="19" t="s">
        <v>73</v>
      </c>
      <c r="G452" s="20">
        <v>80.8</v>
      </c>
      <c r="H452" s="20">
        <v>85.1</v>
      </c>
      <c r="I452" s="20">
        <v>85.1</v>
      </c>
    </row>
    <row r="453" spans="1:9" s="70" customFormat="1" ht="127.5">
      <c r="A453" s="44" t="s">
        <v>207</v>
      </c>
      <c r="B453" s="17" t="s">
        <v>342</v>
      </c>
      <c r="C453" s="17"/>
      <c r="D453" s="17"/>
      <c r="E453" s="17"/>
      <c r="F453" s="17"/>
      <c r="G453" s="4">
        <f>G454+G455</f>
        <v>3028.3999999999996</v>
      </c>
      <c r="H453" s="4">
        <f>H454+H455</f>
        <v>3028.3999999999996</v>
      </c>
      <c r="I453" s="4">
        <f>I454+I455</f>
        <v>3028.3999999999996</v>
      </c>
    </row>
    <row r="454" spans="1:9" s="68" customFormat="1" ht="25.5">
      <c r="A454" s="21" t="s">
        <v>57</v>
      </c>
      <c r="B454" s="19" t="s">
        <v>342</v>
      </c>
      <c r="C454" s="19" t="s">
        <v>159</v>
      </c>
      <c r="D454" s="19" t="s">
        <v>69</v>
      </c>
      <c r="E454" s="19" t="s">
        <v>175</v>
      </c>
      <c r="F454" s="19" t="s">
        <v>81</v>
      </c>
      <c r="G454" s="20">
        <v>2905.2</v>
      </c>
      <c r="H454" s="20">
        <v>2905.2</v>
      </c>
      <c r="I454" s="20">
        <v>2905.2</v>
      </c>
    </row>
    <row r="455" spans="1:9" s="68" customFormat="1" ht="38.25">
      <c r="A455" s="16" t="s">
        <v>163</v>
      </c>
      <c r="B455" s="17" t="s">
        <v>342</v>
      </c>
      <c r="C455" s="17" t="s">
        <v>159</v>
      </c>
      <c r="D455" s="17" t="s">
        <v>69</v>
      </c>
      <c r="E455" s="17" t="s">
        <v>175</v>
      </c>
      <c r="F455" s="17" t="s">
        <v>71</v>
      </c>
      <c r="G455" s="4">
        <v>123.2</v>
      </c>
      <c r="H455" s="4">
        <v>123.2</v>
      </c>
      <c r="I455" s="4">
        <v>123.2</v>
      </c>
    </row>
    <row r="456" spans="1:9" ht="63.75">
      <c r="A456" s="40" t="s">
        <v>343</v>
      </c>
      <c r="B456" s="17" t="s">
        <v>25</v>
      </c>
      <c r="C456" s="17"/>
      <c r="D456" s="17"/>
      <c r="E456" s="17"/>
      <c r="F456" s="17"/>
      <c r="G456" s="4">
        <f>G457</f>
        <v>964</v>
      </c>
      <c r="H456" s="4">
        <f>H457</f>
        <v>812</v>
      </c>
      <c r="I456" s="4">
        <f>I457</f>
        <v>812</v>
      </c>
    </row>
    <row r="457" spans="1:9" s="6" customFormat="1" ht="51">
      <c r="A457" s="21" t="s">
        <v>225</v>
      </c>
      <c r="B457" s="19" t="s">
        <v>344</v>
      </c>
      <c r="C457" s="19"/>
      <c r="D457" s="19"/>
      <c r="E457" s="19"/>
      <c r="F457" s="19"/>
      <c r="G457" s="20">
        <f>G458+G459</f>
        <v>964</v>
      </c>
      <c r="H457" s="20">
        <f>H458+H459</f>
        <v>812</v>
      </c>
      <c r="I457" s="20">
        <f>I458+I459</f>
        <v>812</v>
      </c>
    </row>
    <row r="458" spans="1:9" s="6" customFormat="1" ht="38.25">
      <c r="A458" s="25" t="s">
        <v>153</v>
      </c>
      <c r="B458" s="17" t="s">
        <v>344</v>
      </c>
      <c r="C458" s="17" t="s">
        <v>159</v>
      </c>
      <c r="D458" s="17" t="s">
        <v>69</v>
      </c>
      <c r="E458" s="17" t="s">
        <v>175</v>
      </c>
      <c r="F458" s="17" t="s">
        <v>71</v>
      </c>
      <c r="G458" s="4">
        <f>1454-600</f>
        <v>854</v>
      </c>
      <c r="H458" s="4">
        <v>702</v>
      </c>
      <c r="I458" s="4">
        <v>702</v>
      </c>
    </row>
    <row r="459" spans="1:9" s="71" customFormat="1" ht="38.25">
      <c r="A459" s="25" t="s">
        <v>153</v>
      </c>
      <c r="B459" s="17" t="s">
        <v>344</v>
      </c>
      <c r="C459" s="17" t="s">
        <v>165</v>
      </c>
      <c r="D459" s="17" t="s">
        <v>69</v>
      </c>
      <c r="E459" s="17" t="s">
        <v>175</v>
      </c>
      <c r="F459" s="17" t="s">
        <v>71</v>
      </c>
      <c r="G459" s="4">
        <v>110</v>
      </c>
      <c r="H459" s="4">
        <v>110</v>
      </c>
      <c r="I459" s="4">
        <v>110</v>
      </c>
    </row>
    <row r="460" spans="1:9" s="71" customFormat="1" ht="38.25">
      <c r="A460" s="64" t="s">
        <v>520</v>
      </c>
      <c r="B460" s="14" t="s">
        <v>521</v>
      </c>
      <c r="C460" s="17"/>
      <c r="D460" s="17"/>
      <c r="E460" s="17"/>
      <c r="F460" s="14"/>
      <c r="G460" s="15">
        <f>G461</f>
        <v>2807.2</v>
      </c>
      <c r="H460" s="15">
        <f aca="true" t="shared" si="27" ref="H460:I462">H461</f>
        <v>0</v>
      </c>
      <c r="I460" s="15">
        <f t="shared" si="27"/>
        <v>0</v>
      </c>
    </row>
    <row r="461" spans="1:9" s="71" customFormat="1" ht="25.5">
      <c r="A461" s="18" t="s">
        <v>547</v>
      </c>
      <c r="B461" s="19" t="s">
        <v>522</v>
      </c>
      <c r="C461" s="17"/>
      <c r="D461" s="17"/>
      <c r="E461" s="17"/>
      <c r="F461" s="17"/>
      <c r="G461" s="4">
        <f>G462</f>
        <v>2807.2</v>
      </c>
      <c r="H461" s="4">
        <f t="shared" si="27"/>
        <v>0</v>
      </c>
      <c r="I461" s="4">
        <f t="shared" si="27"/>
        <v>0</v>
      </c>
    </row>
    <row r="462" spans="1:9" s="71" customFormat="1" ht="25.5">
      <c r="A462" s="18" t="s">
        <v>548</v>
      </c>
      <c r="B462" s="19" t="s">
        <v>523</v>
      </c>
      <c r="C462" s="19" t="s">
        <v>160</v>
      </c>
      <c r="D462" s="19" t="s">
        <v>40</v>
      </c>
      <c r="E462" s="19" t="s">
        <v>70</v>
      </c>
      <c r="F462" s="17"/>
      <c r="G462" s="4">
        <f>G463</f>
        <v>2807.2</v>
      </c>
      <c r="H462" s="4">
        <f t="shared" si="27"/>
        <v>0</v>
      </c>
      <c r="I462" s="4">
        <f t="shared" si="27"/>
        <v>0</v>
      </c>
    </row>
    <row r="463" spans="1:9" s="71" customFormat="1" ht="38.25">
      <c r="A463" s="18" t="s">
        <v>153</v>
      </c>
      <c r="B463" s="19" t="s">
        <v>523</v>
      </c>
      <c r="C463" s="19" t="s">
        <v>160</v>
      </c>
      <c r="D463" s="19" t="s">
        <v>40</v>
      </c>
      <c r="E463" s="19" t="s">
        <v>70</v>
      </c>
      <c r="F463" s="19" t="s">
        <v>71</v>
      </c>
      <c r="G463" s="4">
        <v>2807.2</v>
      </c>
      <c r="H463" s="4"/>
      <c r="I463" s="4"/>
    </row>
    <row r="464" spans="1:9" ht="12.75">
      <c r="A464" s="72" t="s">
        <v>161</v>
      </c>
      <c r="B464" s="28"/>
      <c r="C464" s="73"/>
      <c r="D464" s="73"/>
      <c r="E464" s="73"/>
      <c r="F464" s="73"/>
      <c r="G464" s="38">
        <f>G18+G111+G230+G313+G344+G364+G401+G408+G460</f>
        <v>692868.2999999998</v>
      </c>
      <c r="H464" s="38">
        <f>H18+H111+H230+H313+H344+H364+H401+H408+H460</f>
        <v>589575.0000000001</v>
      </c>
      <c r="I464" s="38">
        <f>I18+I111+I230+I313+I344+I364+I401+I408+I460</f>
        <v>565921.2</v>
      </c>
    </row>
    <row r="465" spans="1:9" s="6" customFormat="1" ht="12.75">
      <c r="A465" s="74"/>
      <c r="G465" s="75"/>
      <c r="H465" s="75"/>
      <c r="I465" s="75"/>
    </row>
    <row r="466" spans="1:9" ht="12.75">
      <c r="A466" s="76"/>
      <c r="B466" s="8"/>
      <c r="C466" s="8"/>
      <c r="D466" s="8"/>
      <c r="E466" s="8"/>
      <c r="F466" s="8"/>
      <c r="G466" s="77"/>
      <c r="H466" s="77"/>
      <c r="I466" s="77"/>
    </row>
    <row r="467" spans="1:9" s="6" customFormat="1" ht="12.75">
      <c r="A467" s="74"/>
      <c r="G467" s="75"/>
      <c r="H467" s="75"/>
      <c r="I467" s="75"/>
    </row>
    <row r="468" spans="1:9" ht="12.75">
      <c r="A468" s="76"/>
      <c r="B468" s="8"/>
      <c r="C468" s="8"/>
      <c r="D468" s="8"/>
      <c r="E468" s="8"/>
      <c r="F468" s="8"/>
      <c r="G468" s="77"/>
      <c r="H468" s="77"/>
      <c r="I468" s="77"/>
    </row>
    <row r="469" spans="1:9" s="6" customFormat="1" ht="12.75">
      <c r="A469" s="74"/>
      <c r="G469" s="75"/>
      <c r="H469" s="75"/>
      <c r="I469" s="75"/>
    </row>
    <row r="470" spans="1:9" ht="12.75">
      <c r="A470" s="76"/>
      <c r="B470" s="8"/>
      <c r="C470" s="8"/>
      <c r="D470" s="8"/>
      <c r="E470" s="8"/>
      <c r="F470" s="8"/>
      <c r="G470" s="78"/>
      <c r="H470" s="78"/>
      <c r="I470" s="78"/>
    </row>
    <row r="471" spans="1:9" s="6" customFormat="1" ht="12.75">
      <c r="A471" s="74"/>
      <c r="G471" s="7"/>
      <c r="H471" s="7"/>
      <c r="I471" s="7"/>
    </row>
    <row r="472" spans="1:9" ht="12.75">
      <c r="A472" s="76"/>
      <c r="B472" s="8"/>
      <c r="C472" s="8"/>
      <c r="D472" s="8"/>
      <c r="E472" s="8"/>
      <c r="F472" s="8"/>
      <c r="G472" s="78"/>
      <c r="H472" s="78"/>
      <c r="I472" s="78"/>
    </row>
    <row r="473" spans="1:9" s="6" customFormat="1" ht="12.75">
      <c r="A473" s="74"/>
      <c r="G473" s="7"/>
      <c r="H473" s="7"/>
      <c r="I473" s="7"/>
    </row>
    <row r="474" spans="1:9" ht="12.75">
      <c r="A474" s="76"/>
      <c r="B474" s="8"/>
      <c r="C474" s="8"/>
      <c r="D474" s="8"/>
      <c r="E474" s="8"/>
      <c r="F474" s="8"/>
      <c r="G474" s="78"/>
      <c r="H474" s="78"/>
      <c r="I474" s="78"/>
    </row>
    <row r="475" spans="1:9" s="6" customFormat="1" ht="12.75">
      <c r="A475" s="74"/>
      <c r="G475" s="7"/>
      <c r="H475" s="7"/>
      <c r="I475" s="7"/>
    </row>
    <row r="476" spans="1:9" ht="12.75">
      <c r="A476" s="76"/>
      <c r="B476" s="8"/>
      <c r="C476" s="8"/>
      <c r="D476" s="8"/>
      <c r="E476" s="8"/>
      <c r="F476" s="8"/>
      <c r="G476" s="78"/>
      <c r="H476" s="78"/>
      <c r="I476" s="78"/>
    </row>
    <row r="477" spans="1:9" s="6" customFormat="1" ht="12.75">
      <c r="A477" s="74"/>
      <c r="G477" s="7"/>
      <c r="H477" s="7"/>
      <c r="I477" s="7"/>
    </row>
    <row r="478" spans="1:9" ht="12.75">
      <c r="A478" s="76"/>
      <c r="B478" s="8"/>
      <c r="C478" s="8"/>
      <c r="D478" s="8"/>
      <c r="E478" s="8"/>
      <c r="F478" s="8"/>
      <c r="G478" s="78"/>
      <c r="H478" s="78"/>
      <c r="I478" s="78"/>
    </row>
    <row r="479" spans="1:9" s="6" customFormat="1" ht="12.75">
      <c r="A479" s="74"/>
      <c r="G479" s="7"/>
      <c r="H479" s="7"/>
      <c r="I479" s="7"/>
    </row>
    <row r="480" spans="1:9" ht="12.75">
      <c r="A480" s="76"/>
      <c r="B480" s="8"/>
      <c r="C480" s="8"/>
      <c r="D480" s="8"/>
      <c r="E480" s="8"/>
      <c r="F480" s="8"/>
      <c r="G480" s="78"/>
      <c r="H480" s="78"/>
      <c r="I480" s="78"/>
    </row>
    <row r="481" spans="1:9" s="6" customFormat="1" ht="12.75">
      <c r="A481" s="74"/>
      <c r="G481" s="7"/>
      <c r="H481" s="7"/>
      <c r="I481" s="7"/>
    </row>
    <row r="482" spans="1:9" ht="12.75">
      <c r="A482" s="76"/>
      <c r="B482" s="8"/>
      <c r="C482" s="8"/>
      <c r="D482" s="8"/>
      <c r="E482" s="8"/>
      <c r="F482" s="8"/>
      <c r="G482" s="78"/>
      <c r="H482" s="78"/>
      <c r="I482" s="78"/>
    </row>
    <row r="483" spans="1:9" s="6" customFormat="1" ht="12.75">
      <c r="A483" s="74"/>
      <c r="G483" s="7"/>
      <c r="H483" s="7"/>
      <c r="I483" s="7"/>
    </row>
    <row r="484" spans="1:9" ht="12.75">
      <c r="A484" s="76"/>
      <c r="B484" s="8"/>
      <c r="C484" s="8"/>
      <c r="D484" s="8"/>
      <c r="E484" s="8"/>
      <c r="F484" s="8"/>
      <c r="G484" s="78"/>
      <c r="H484" s="78"/>
      <c r="I484" s="78"/>
    </row>
    <row r="485" spans="1:9" s="6" customFormat="1" ht="12.75">
      <c r="A485" s="74"/>
      <c r="G485" s="7"/>
      <c r="H485" s="7"/>
      <c r="I485" s="7"/>
    </row>
    <row r="486" spans="1:9" ht="12.75">
      <c r="A486" s="76"/>
      <c r="B486" s="8"/>
      <c r="C486" s="8"/>
      <c r="D486" s="8"/>
      <c r="E486" s="8"/>
      <c r="F486" s="8"/>
      <c r="G486" s="78"/>
      <c r="H486" s="78"/>
      <c r="I486" s="78"/>
    </row>
    <row r="487" spans="1:9" s="6" customFormat="1" ht="12.75">
      <c r="A487" s="74"/>
      <c r="G487" s="7"/>
      <c r="H487" s="7"/>
      <c r="I487" s="7"/>
    </row>
    <row r="488" spans="1:9" ht="12.75">
      <c r="A488" s="76"/>
      <c r="B488" s="8"/>
      <c r="C488" s="8"/>
      <c r="D488" s="8"/>
      <c r="E488" s="8"/>
      <c r="F488" s="8"/>
      <c r="G488" s="78"/>
      <c r="H488" s="78"/>
      <c r="I488" s="78"/>
    </row>
    <row r="489" spans="1:9" s="6" customFormat="1" ht="12.75">
      <c r="A489" s="74"/>
      <c r="G489" s="7"/>
      <c r="H489" s="7"/>
      <c r="I489" s="7"/>
    </row>
    <row r="490" spans="1:9" ht="12.75">
      <c r="A490" s="76"/>
      <c r="B490" s="8"/>
      <c r="C490" s="8"/>
      <c r="D490" s="8"/>
      <c r="E490" s="8"/>
      <c r="F490" s="8"/>
      <c r="G490" s="78"/>
      <c r="H490" s="78"/>
      <c r="I490" s="78"/>
    </row>
    <row r="491" spans="1:9" s="6" customFormat="1" ht="12.75">
      <c r="A491" s="74"/>
      <c r="G491" s="7"/>
      <c r="H491" s="7"/>
      <c r="I491" s="7"/>
    </row>
    <row r="492" spans="1:9" ht="12.75">
      <c r="A492" s="76"/>
      <c r="B492" s="8"/>
      <c r="C492" s="8"/>
      <c r="D492" s="8"/>
      <c r="E492" s="8"/>
      <c r="F492" s="8"/>
      <c r="G492" s="78"/>
      <c r="H492" s="78"/>
      <c r="I492" s="78"/>
    </row>
    <row r="493" spans="1:9" s="6" customFormat="1" ht="12.75">
      <c r="A493" s="74"/>
      <c r="G493" s="7"/>
      <c r="H493" s="7"/>
      <c r="I493" s="7"/>
    </row>
    <row r="494" spans="1:9" ht="12.75">
      <c r="A494" s="76"/>
      <c r="B494" s="8"/>
      <c r="C494" s="8"/>
      <c r="D494" s="8"/>
      <c r="E494" s="8"/>
      <c r="F494" s="8"/>
      <c r="G494" s="78"/>
      <c r="H494" s="78"/>
      <c r="I494" s="78"/>
    </row>
    <row r="495" spans="1:9" s="6" customFormat="1" ht="12.75">
      <c r="A495" s="74"/>
      <c r="G495" s="7"/>
      <c r="H495" s="7"/>
      <c r="I495" s="7"/>
    </row>
    <row r="496" spans="1:9" ht="12.75">
      <c r="A496" s="76"/>
      <c r="B496" s="8"/>
      <c r="C496" s="8"/>
      <c r="D496" s="8"/>
      <c r="E496" s="8"/>
      <c r="F496" s="8"/>
      <c r="G496" s="78"/>
      <c r="H496" s="78"/>
      <c r="I496" s="78"/>
    </row>
    <row r="497" spans="1:9" s="6" customFormat="1" ht="12.75">
      <c r="A497" s="74"/>
      <c r="G497" s="7"/>
      <c r="H497" s="7"/>
      <c r="I497" s="7"/>
    </row>
    <row r="498" spans="1:9" ht="12.75">
      <c r="A498" s="76"/>
      <c r="B498" s="8"/>
      <c r="C498" s="8"/>
      <c r="D498" s="8"/>
      <c r="E498" s="8"/>
      <c r="F498" s="8"/>
      <c r="G498" s="78"/>
      <c r="H498" s="78"/>
      <c r="I498" s="78"/>
    </row>
    <row r="499" spans="1:9" s="6" customFormat="1" ht="12.75">
      <c r="A499" s="74"/>
      <c r="G499" s="7"/>
      <c r="H499" s="7"/>
      <c r="I499" s="7"/>
    </row>
    <row r="500" spans="1:9" ht="12.75">
      <c r="A500" s="76"/>
      <c r="B500" s="8"/>
      <c r="C500" s="8"/>
      <c r="D500" s="8"/>
      <c r="E500" s="8"/>
      <c r="F500" s="8"/>
      <c r="G500" s="78"/>
      <c r="H500" s="78"/>
      <c r="I500" s="78"/>
    </row>
    <row r="501" spans="1:9" s="6" customFormat="1" ht="12.75">
      <c r="A501" s="74"/>
      <c r="G501" s="7"/>
      <c r="H501" s="7"/>
      <c r="I501" s="7"/>
    </row>
    <row r="502" spans="1:9" ht="12.75">
      <c r="A502" s="76"/>
      <c r="B502" s="8"/>
      <c r="C502" s="8"/>
      <c r="D502" s="8"/>
      <c r="E502" s="8"/>
      <c r="F502" s="8"/>
      <c r="G502" s="78"/>
      <c r="H502" s="78"/>
      <c r="I502" s="78"/>
    </row>
    <row r="503" spans="1:9" s="6" customFormat="1" ht="12.75">
      <c r="A503" s="74"/>
      <c r="G503" s="7"/>
      <c r="H503" s="7"/>
      <c r="I503" s="7"/>
    </row>
    <row r="504" spans="1:9" ht="12.75">
      <c r="A504" s="76"/>
      <c r="B504" s="8"/>
      <c r="C504" s="8"/>
      <c r="D504" s="8"/>
      <c r="E504" s="8"/>
      <c r="F504" s="8"/>
      <c r="G504" s="78"/>
      <c r="H504" s="78"/>
      <c r="I504" s="78"/>
    </row>
    <row r="505" spans="1:9" s="6" customFormat="1" ht="12.75">
      <c r="A505" s="74"/>
      <c r="G505" s="7"/>
      <c r="H505" s="7"/>
      <c r="I505" s="7"/>
    </row>
    <row r="506" spans="1:9" ht="12.75">
      <c r="A506" s="76"/>
      <c r="B506" s="8"/>
      <c r="C506" s="8"/>
      <c r="D506" s="8"/>
      <c r="E506" s="8"/>
      <c r="F506" s="8"/>
      <c r="G506" s="78"/>
      <c r="H506" s="78"/>
      <c r="I506" s="78"/>
    </row>
    <row r="507" spans="1:9" s="6" customFormat="1" ht="12.75">
      <c r="A507" s="74"/>
      <c r="G507" s="7"/>
      <c r="H507" s="7"/>
      <c r="I507" s="7"/>
    </row>
    <row r="508" spans="1:9" ht="12.75">
      <c r="A508" s="76"/>
      <c r="B508" s="8"/>
      <c r="C508" s="8"/>
      <c r="D508" s="8"/>
      <c r="E508" s="8"/>
      <c r="F508" s="8"/>
      <c r="G508" s="78"/>
      <c r="H508" s="78"/>
      <c r="I508" s="78"/>
    </row>
    <row r="509" spans="1:9" s="6" customFormat="1" ht="12.75">
      <c r="A509" s="74"/>
      <c r="G509" s="7"/>
      <c r="H509" s="7"/>
      <c r="I509" s="7"/>
    </row>
    <row r="510" spans="1:9" ht="12.75">
      <c r="A510" s="76"/>
      <c r="B510" s="8"/>
      <c r="C510" s="8"/>
      <c r="D510" s="8"/>
      <c r="E510" s="8"/>
      <c r="F510" s="8"/>
      <c r="G510" s="78"/>
      <c r="H510" s="78"/>
      <c r="I510" s="78"/>
    </row>
  </sheetData>
  <sheetProtection/>
  <autoFilter ref="A17:G464"/>
  <mergeCells count="19">
    <mergeCell ref="G9:I9"/>
    <mergeCell ref="G15:G16"/>
    <mergeCell ref="H15:H16"/>
    <mergeCell ref="I15:I16"/>
    <mergeCell ref="C14:C16"/>
    <mergeCell ref="D14:D16"/>
    <mergeCell ref="E14:E16"/>
    <mergeCell ref="F14:F16"/>
    <mergeCell ref="G14:I14"/>
    <mergeCell ref="A14:A16"/>
    <mergeCell ref="H1:I1"/>
    <mergeCell ref="F2:I2"/>
    <mergeCell ref="F3:I3"/>
    <mergeCell ref="A5:I5"/>
    <mergeCell ref="A6:I6"/>
    <mergeCell ref="A11:I12"/>
    <mergeCell ref="A7:I7"/>
    <mergeCell ref="A8:I8"/>
    <mergeCell ref="B14:B16"/>
  </mergeCells>
  <printOptions/>
  <pageMargins left="0.7086614173228347" right="0.3937007874015748" top="0.4724409448818898" bottom="0.3937007874015748" header="0.5118110236220472" footer="0.5118110236220472"/>
  <pageSetup fitToHeight="0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DF-8-002</dc:creator>
  <cp:keywords/>
  <dc:description/>
  <cp:lastModifiedBy>Windows User</cp:lastModifiedBy>
  <cp:lastPrinted>2018-11-02T10:43:57Z</cp:lastPrinted>
  <dcterms:created xsi:type="dcterms:W3CDTF">2012-04-13T12:10:12Z</dcterms:created>
  <dcterms:modified xsi:type="dcterms:W3CDTF">2018-11-02T10:47:10Z</dcterms:modified>
  <cp:category/>
  <cp:version/>
  <cp:contentType/>
  <cp:contentStatus/>
</cp:coreProperties>
</file>