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'прил5'!$A$1:$Q$311</definedName>
  </definedNames>
  <calcPr fullCalcOnLoad="1"/>
</workbook>
</file>

<file path=xl/sharedStrings.xml><?xml version="1.0" encoding="utf-8"?>
<sst xmlns="http://schemas.openxmlformats.org/spreadsheetml/2006/main" count="631" uniqueCount="287">
  <si>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</si>
  <si>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</si>
  <si>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</si>
  <si>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</si>
  <si>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</si>
  <si>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</si>
  <si>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</si>
  <si>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</si>
  <si>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</si>
  <si>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</si>
  <si>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</si>
  <si>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</si>
  <si>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</si>
  <si>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</si>
  <si>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</si>
  <si>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</si>
  <si>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</si>
  <si>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</si>
  <si>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</si>
  <si>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</si>
  <si>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</si>
  <si>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</si>
  <si>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</si>
  <si>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</si>
  <si>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</si>
  <si>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</si>
  <si>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</si>
  <si>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</si>
  <si>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</si>
  <si>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</si>
  <si>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</si>
  <si>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</si>
  <si>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</si>
  <si>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</si>
  <si>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</si>
  <si>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</si>
  <si>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</si>
  <si>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</si>
  <si>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</si>
  <si>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</si>
  <si>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</si>
  <si>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</si>
  <si>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</si>
  <si>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</si>
  <si>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</si>
  <si>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</si>
  <si>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</si>
  <si>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</si>
  <si>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</si>
  <si>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</si>
  <si>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</si>
  <si>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</si>
  <si>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</si>
  <si>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</si>
  <si>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</si>
  <si>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</si>
  <si>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</si>
  <si>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</si>
  <si>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</si>
  <si>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</si>
  <si>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</si>
  <si>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</si>
  <si>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</si>
  <si>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</si>
  <si>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</si>
  <si>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</si>
  <si>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</si>
  <si>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</si>
  <si>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</si>
  <si>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</si>
  <si>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</si>
  <si>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</si>
  <si>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</si>
  <si>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</si>
  <si>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</si>
  <si>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</si>
  <si>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</si>
  <si>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</si>
  <si>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</si>
  <si>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</si>
  <si>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</si>
  <si>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</si>
  <si>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</si>
  <si>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</si>
  <si>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</si>
  <si>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</si>
  <si>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</si>
  <si>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</si>
  <si>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</si>
  <si>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</si>
  <si>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</si>
  <si>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</si>
  <si>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</si>
  <si>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</si>
  <si>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</si>
  <si>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</si>
  <si>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</si>
  <si>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</si>
  <si>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</si>
  <si>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</si>
  <si>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</si>
  <si>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</si>
  <si>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</si>
  <si>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</si>
  <si>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</si>
  <si>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</si>
  <si>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</si>
  <si>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</si>
  <si>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</si>
  <si>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</si>
  <si>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</si>
  <si>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</si>
  <si>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</si>
  <si>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</si>
  <si>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</si>
  <si>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</si>
  <si>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</si>
  <si>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</si>
  <si>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</si>
  <si>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</si>
  <si>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</si>
  <si>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</si>
  <si>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</si>
  <si>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</si>
  <si>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</si>
  <si>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</si>
  <si>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</si>
  <si>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</si>
  <si>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</si>
  <si>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</si>
  <si>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</si>
  <si>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</si>
  <si>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</si>
  <si>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</si>
  <si>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</si>
  <si>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</si>
  <si>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</si>
  <si>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</si>
  <si>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</si>
  <si>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</si>
  <si>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</si>
  <si>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</si>
  <si>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</si>
  <si>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</si>
  <si>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</si>
  <si>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</si>
  <si>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</si>
  <si>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</si>
  <si>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</si>
  <si>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</si>
  <si>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</si>
  <si>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</si>
  <si>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</si>
  <si>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</si>
  <si>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</si>
  <si>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</si>
  <si>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</si>
  <si>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</si>
  <si>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</si>
  <si>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</si>
  <si>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</si>
  <si>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</si>
  <si>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</si>
  <si>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</si>
  <si>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</si>
  <si>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</si>
  <si>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</si>
  <si>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</si>
  <si>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</si>
  <si>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</si>
  <si>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</si>
  <si>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</si>
  <si>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</si>
  <si>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</si>
  <si>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</si>
  <si>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</si>
  <si>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</si>
  <si>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</si>
  <si>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</si>
  <si>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</si>
  <si>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</si>
  <si>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</si>
  <si>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</si>
  <si>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</si>
  <si>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</si>
  <si>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</si>
  <si>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</si>
  <si>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</si>
  <si>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</si>
  <si>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</si>
  <si>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</si>
  <si>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</si>
  <si>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</si>
  <si>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</si>
  <si>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</si>
  <si>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</si>
  <si>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</si>
  <si>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</si>
  <si>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</si>
  <si>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</si>
  <si>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</si>
  <si>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</si>
  <si>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</si>
  <si>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</si>
  <si>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</si>
  <si>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</si>
  <si>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</si>
  <si>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</si>
  <si>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</si>
  <si>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</si>
  <si>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</si>
  <si>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</si>
  <si>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</si>
  <si>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</si>
  <si>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</si>
  <si>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</si>
  <si>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</si>
  <si>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</si>
  <si>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</si>
  <si>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</si>
  <si>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</si>
  <si>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</si>
  <si>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</si>
  <si>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</si>
  <si>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</si>
  <si>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</si>
  <si>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</si>
  <si>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</si>
  <si>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</si>
  <si>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</si>
  <si>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</si>
  <si>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</si>
  <si>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</si>
  <si>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</si>
  <si>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</si>
  <si>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</si>
  <si>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</si>
  <si>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</si>
  <si>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</si>
  <si>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</si>
  <si>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</si>
  <si>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</si>
  <si>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</si>
  <si>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</si>
  <si>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</si>
  <si>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</si>
  <si>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</si>
  <si>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</si>
  <si>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</si>
  <si>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</si>
  <si>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</si>
  <si>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</si>
  <si>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</si>
  <si>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</si>
  <si>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</si>
  <si>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</si>
  <si>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</si>
  <si>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</si>
  <si>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</si>
  <si>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</si>
  <si>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</si>
  <si>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</si>
  <si>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</si>
  <si>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</si>
  <si>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</si>
  <si>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</si>
  <si>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</si>
  <si>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</si>
  <si>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</si>
  <si>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</si>
  <si>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</si>
  <si>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</si>
  <si>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</si>
  <si>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</si>
  <si>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Приложение № 5 к  решению седьмой сессии четвертого созыва Совета депутатов МО "Октябрьское"     № 40      от                     23 .03.2017г.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</si>
  <si>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</si>
  <si>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</si>
  <si>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</si>
  <si>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</si>
  <si>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90 200 90011</t>
  </si>
  <si>
    <t>Расходы по управлению муниципальной собственностью</t>
  </si>
  <si>
    <t>Приложение № 2 к  решению восьмой сессии четвертого созыва Совета депутатов МО "Октябрьское"     № 46     от                     20.04.2017г.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</si>
  <si>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</si>
  <si>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</si>
  <si>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</si>
  <si>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</si>
  <si>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Приложение № 5 к  решению девятой сессии четвертого созыва Совета депутатов МО "Октябрьское"     № 53  от                     25.05.2017г.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</si>
</sst>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13"/>
  <sheetViews>
    <sheetView tabSelected="1" view="pageBreakPreview" zoomScaleSheetLayoutView="100" zoomScalePageLayoutView="0" workbookViewId="0" topLeftCell="A1">
      <selection activeCell="G3" sqref="G3:Q3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67.5" customHeight="1">
      <c r="G1" s="78" t="s">
        <v>286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7:17" ht="69" customHeight="1">
      <c r="G3" s="78" t="s">
        <v>281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7:17" ht="74.25" customHeight="1">
      <c r="G5" s="78" t="s">
        <v>274</v>
      </c>
      <c r="H5" s="79"/>
      <c r="I5" s="79"/>
      <c r="J5" s="79"/>
      <c r="K5" s="79"/>
      <c r="L5" s="79"/>
      <c r="M5" s="79"/>
      <c r="N5" s="79"/>
      <c r="O5" s="79"/>
      <c r="P5" s="79"/>
      <c r="Q5" s="79"/>
    </row>
    <row r="7" spans="7:17" ht="71.25" customHeight="1">
      <c r="G7" s="78" t="s">
        <v>267</v>
      </c>
      <c r="H7" s="79"/>
      <c r="I7" s="79"/>
      <c r="J7" s="79"/>
      <c r="K7" s="79"/>
      <c r="L7" s="79"/>
      <c r="M7" s="79"/>
      <c r="N7" s="79"/>
      <c r="O7" s="79"/>
      <c r="P7" s="79"/>
      <c r="Q7" s="79"/>
    </row>
    <row r="9" spans="7:17" ht="68.25" customHeight="1">
      <c r="G9" s="78" t="s">
        <v>262</v>
      </c>
      <c r="H9" s="79"/>
      <c r="I9" s="79"/>
      <c r="J9" s="79"/>
      <c r="K9" s="79"/>
      <c r="L9" s="79"/>
      <c r="M9" s="79"/>
      <c r="N9" s="79"/>
      <c r="O9" s="79"/>
      <c r="P9" s="79"/>
      <c r="Q9" s="79"/>
    </row>
    <row r="11" spans="2:19" ht="32.25" customHeight="1">
      <c r="B11" s="81" t="s">
        <v>245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55"/>
      <c r="S11" s="55"/>
    </row>
    <row r="12" spans="2:15" ht="8.25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0" ht="33.75" customHeight="1" hidden="1">
      <c r="B13" s="80"/>
      <c r="C13" s="80"/>
      <c r="D13" s="80"/>
      <c r="E13" s="80"/>
      <c r="F13" s="80"/>
      <c r="G13" s="80"/>
      <c r="H13" s="80"/>
      <c r="I13" s="80"/>
      <c r="J13" s="80"/>
    </row>
    <row r="14" ht="12.75" hidden="1"/>
    <row r="15" spans="2:11" ht="22.5" customHeight="1" hidden="1">
      <c r="B15" s="85"/>
      <c r="C15" s="85"/>
      <c r="D15" s="85"/>
      <c r="E15" s="85"/>
      <c r="F15" s="85"/>
      <c r="G15" s="85"/>
      <c r="H15" s="85"/>
      <c r="I15" s="85"/>
      <c r="J15" s="86"/>
      <c r="K15" s="86"/>
    </row>
    <row r="16" spans="2:59" ht="4.5" customHeight="1">
      <c r="B16" s="80"/>
      <c r="C16" s="80"/>
      <c r="D16" s="80"/>
      <c r="E16" s="80"/>
      <c r="F16" s="80"/>
      <c r="G16" s="80"/>
      <c r="H16" s="80"/>
      <c r="I16" s="39"/>
      <c r="BG16" s="1"/>
    </row>
    <row r="17" ht="3.75" customHeight="1" hidden="1"/>
    <row r="18" spans="2:17" ht="23.25" customHeight="1">
      <c r="B18" s="84" t="s">
        <v>0</v>
      </c>
      <c r="C18" s="83" t="s">
        <v>1</v>
      </c>
      <c r="D18" s="83" t="s">
        <v>60</v>
      </c>
      <c r="E18" s="83" t="s">
        <v>60</v>
      </c>
      <c r="F18" s="83" t="s">
        <v>2</v>
      </c>
      <c r="G18" s="83" t="s">
        <v>3</v>
      </c>
      <c r="H18" s="37"/>
      <c r="I18" s="37" t="s">
        <v>58</v>
      </c>
      <c r="J18" s="40" t="s">
        <v>70</v>
      </c>
      <c r="M18" s="5" t="s">
        <v>59</v>
      </c>
      <c r="N18" s="40" t="s">
        <v>61</v>
      </c>
      <c r="P18" s="40" t="s">
        <v>69</v>
      </c>
      <c r="Q18" s="52" t="s">
        <v>73</v>
      </c>
    </row>
    <row r="19" spans="2:17" ht="31.5" customHeight="1">
      <c r="B19" s="84"/>
      <c r="C19" s="83"/>
      <c r="D19" s="83"/>
      <c r="E19" s="83"/>
      <c r="F19" s="83"/>
      <c r="G19" s="83"/>
      <c r="H19" s="35" t="s">
        <v>47</v>
      </c>
      <c r="I19" s="35"/>
      <c r="J19" s="31" t="s">
        <v>39</v>
      </c>
      <c r="K19" s="34" t="s">
        <v>46</v>
      </c>
      <c r="M19" s="5"/>
      <c r="N19" s="31" t="s">
        <v>39</v>
      </c>
      <c r="O19" s="47" t="s">
        <v>62</v>
      </c>
      <c r="P19" s="31" t="s">
        <v>39</v>
      </c>
      <c r="Q19" s="31" t="s">
        <v>74</v>
      </c>
    </row>
    <row r="20" spans="2:17" ht="12.75">
      <c r="B20" s="3">
        <v>1</v>
      </c>
      <c r="C20" s="3">
        <v>2</v>
      </c>
      <c r="D20" s="3">
        <v>2</v>
      </c>
      <c r="E20" s="3">
        <v>2</v>
      </c>
      <c r="F20" s="3">
        <v>2</v>
      </c>
      <c r="G20" s="4">
        <v>3</v>
      </c>
      <c r="H20" s="4">
        <v>7</v>
      </c>
      <c r="I20" s="38"/>
      <c r="J20" s="38">
        <v>7</v>
      </c>
      <c r="M20" s="5"/>
      <c r="N20" s="38">
        <v>6</v>
      </c>
      <c r="P20" s="38">
        <v>7</v>
      </c>
      <c r="Q20" s="53">
        <v>4</v>
      </c>
    </row>
    <row r="21" spans="2:17" ht="47.25" hidden="1">
      <c r="B21" s="54" t="s">
        <v>75</v>
      </c>
      <c r="C21" s="3"/>
      <c r="D21" s="3"/>
      <c r="E21" s="3"/>
      <c r="F21" s="3"/>
      <c r="G21" s="4"/>
      <c r="H21" s="4"/>
      <c r="I21" s="38"/>
      <c r="J21" s="38"/>
      <c r="M21" s="5"/>
      <c r="N21" s="38"/>
      <c r="P21" s="38"/>
      <c r="Q21" s="5"/>
    </row>
    <row r="22" spans="2:17" ht="15.75">
      <c r="B22" s="54" t="s">
        <v>148</v>
      </c>
      <c r="C22" s="3"/>
      <c r="D22" s="3"/>
      <c r="E22" s="3"/>
      <c r="F22" s="3"/>
      <c r="G22" s="4"/>
      <c r="H22" s="4"/>
      <c r="I22" s="38"/>
      <c r="J22" s="38"/>
      <c r="M22" s="5"/>
      <c r="N22" s="38"/>
      <c r="P22" s="38"/>
      <c r="Q22" s="64">
        <f>Q23+Q35+Q42+Q46+Q60+Q71+Q82+Q118+Q150+Q175+Q199</f>
        <v>32217689</v>
      </c>
    </row>
    <row r="23" spans="2:58" s="2" customFormat="1" ht="102.75" customHeight="1">
      <c r="B23" s="12" t="s">
        <v>248</v>
      </c>
      <c r="C23" s="6"/>
      <c r="D23" s="6"/>
      <c r="E23" s="6"/>
      <c r="F23" s="7" t="s">
        <v>152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Q27+Q24</f>
        <v>1235000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0.25" customHeight="1">
      <c r="B24" s="57" t="s">
        <v>107</v>
      </c>
      <c r="C24" s="6"/>
      <c r="D24" s="6">
        <v>551</v>
      </c>
      <c r="E24" s="6">
        <v>551</v>
      </c>
      <c r="F24" s="13" t="s">
        <v>153</v>
      </c>
      <c r="G24" s="13"/>
      <c r="H24" s="9"/>
      <c r="I24" s="9"/>
      <c r="J24" s="9">
        <v>100000</v>
      </c>
      <c r="K24" s="36"/>
      <c r="L24" s="41"/>
      <c r="M24" s="36"/>
      <c r="N24" s="9"/>
      <c r="O24" s="36"/>
      <c r="P24" s="9" t="e">
        <f>#REF!-J24</f>
        <v>#REF!</v>
      </c>
      <c r="Q24" s="9">
        <f>Q25</f>
        <v>1095000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2.75" customHeight="1">
      <c r="B25" s="26" t="s">
        <v>108</v>
      </c>
      <c r="C25" s="6">
        <v>551</v>
      </c>
      <c r="D25" s="6">
        <v>551</v>
      </c>
      <c r="E25" s="6">
        <v>551</v>
      </c>
      <c r="F25" s="7" t="s">
        <v>154</v>
      </c>
      <c r="G25" s="13"/>
      <c r="H25" s="9" t="e">
        <f>H26</f>
        <v>#REF!</v>
      </c>
      <c r="I25" s="9" t="e">
        <f>I26</f>
        <v>#REF!</v>
      </c>
      <c r="J25" s="9" t="e">
        <f>J26</f>
        <v>#REF!</v>
      </c>
      <c r="K25" s="36" t="e">
        <f>J25-H25</f>
        <v>#REF!</v>
      </c>
      <c r="L25" s="41" t="e">
        <f>L26</f>
        <v>#REF!</v>
      </c>
      <c r="M25" s="36" t="e">
        <f>J25-I25</f>
        <v>#REF!</v>
      </c>
      <c r="N25" s="9" t="e">
        <f>N26</f>
        <v>#REF!</v>
      </c>
      <c r="O25" s="36" t="e">
        <f>N25-J25</f>
        <v>#REF!</v>
      </c>
      <c r="P25" s="9" t="e">
        <f>#REF!-J25</f>
        <v>#REF!</v>
      </c>
      <c r="Q25" s="9">
        <f>Q26</f>
        <v>1095000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37.5" customHeight="1">
      <c r="B26" s="19" t="s">
        <v>92</v>
      </c>
      <c r="C26" s="6">
        <v>551</v>
      </c>
      <c r="D26" s="6">
        <v>551</v>
      </c>
      <c r="E26" s="6">
        <v>551</v>
      </c>
      <c r="F26" s="25" t="s">
        <v>154</v>
      </c>
      <c r="G26" s="13" t="s">
        <v>89</v>
      </c>
      <c r="H26" s="9" t="e">
        <f>#REF!</f>
        <v>#REF!</v>
      </c>
      <c r="I26" s="9" t="e">
        <f>#REF!</f>
        <v>#REF!</v>
      </c>
      <c r="J26" s="9" t="e">
        <f>#REF!</f>
        <v>#REF!</v>
      </c>
      <c r="K26" s="36" t="e">
        <f>J26-H26</f>
        <v>#REF!</v>
      </c>
      <c r="L26" s="41" t="e">
        <f>#REF!</f>
        <v>#REF!</v>
      </c>
      <c r="M26" s="36" t="e">
        <f>J26-I26</f>
        <v>#REF!</v>
      </c>
      <c r="N26" s="9" t="e">
        <f>#REF!</f>
        <v>#REF!</v>
      </c>
      <c r="O26" s="36" t="e">
        <f>N26-J26</f>
        <v>#REF!</v>
      </c>
      <c r="P26" s="9" t="e">
        <f>#REF!-J26</f>
        <v>#REF!</v>
      </c>
      <c r="Q26" s="9">
        <v>1095000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49.5" customHeight="1">
      <c r="B27" s="26" t="s">
        <v>104</v>
      </c>
      <c r="C27" s="6"/>
      <c r="D27" s="6"/>
      <c r="E27" s="6"/>
      <c r="F27" s="7" t="s">
        <v>155</v>
      </c>
      <c r="G27" s="13"/>
      <c r="H27" s="9"/>
      <c r="I27" s="9"/>
      <c r="J27" s="9"/>
      <c r="K27" s="36"/>
      <c r="L27" s="41"/>
      <c r="M27" s="36"/>
      <c r="N27" s="9"/>
      <c r="O27" s="36"/>
      <c r="P27" s="9"/>
      <c r="Q27" s="9">
        <f>Q28</f>
        <v>140000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76.5" customHeight="1">
      <c r="B28" s="26" t="s">
        <v>106</v>
      </c>
      <c r="C28" s="6"/>
      <c r="D28" s="6"/>
      <c r="E28" s="6"/>
      <c r="F28" s="7" t="s">
        <v>156</v>
      </c>
      <c r="G28" s="13"/>
      <c r="H28" s="9"/>
      <c r="I28" s="9"/>
      <c r="J28" s="9"/>
      <c r="K28" s="36"/>
      <c r="L28" s="41"/>
      <c r="M28" s="36"/>
      <c r="N28" s="9"/>
      <c r="O28" s="36"/>
      <c r="P28" s="9"/>
      <c r="Q28" s="9">
        <f>Q29</f>
        <v>140000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45" customHeight="1">
      <c r="B29" s="16" t="s">
        <v>90</v>
      </c>
      <c r="C29" s="6"/>
      <c r="D29" s="6"/>
      <c r="E29" s="6"/>
      <c r="F29" s="7" t="s">
        <v>156</v>
      </c>
      <c r="G29" s="13" t="s">
        <v>87</v>
      </c>
      <c r="H29" s="9"/>
      <c r="I29" s="9"/>
      <c r="J29" s="9"/>
      <c r="K29" s="36"/>
      <c r="L29" s="41"/>
      <c r="M29" s="36"/>
      <c r="N29" s="9"/>
      <c r="O29" s="36"/>
      <c r="P29" s="9"/>
      <c r="Q29" s="9">
        <f>Q30</f>
        <v>140000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55.5" customHeight="1">
      <c r="B30" s="19" t="s">
        <v>91</v>
      </c>
      <c r="C30" s="6"/>
      <c r="D30" s="6"/>
      <c r="E30" s="6"/>
      <c r="F30" s="7" t="s">
        <v>156</v>
      </c>
      <c r="G30" s="13" t="s">
        <v>88</v>
      </c>
      <c r="H30" s="9"/>
      <c r="I30" s="9"/>
      <c r="J30" s="9"/>
      <c r="K30" s="36"/>
      <c r="L30" s="41"/>
      <c r="M30" s="36"/>
      <c r="N30" s="9"/>
      <c r="O30" s="36"/>
      <c r="P30" s="9"/>
      <c r="Q30" s="9">
        <f>Q31</f>
        <v>140000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3.75" customHeight="1">
      <c r="B31" s="19" t="s">
        <v>92</v>
      </c>
      <c r="C31" s="6"/>
      <c r="D31" s="6"/>
      <c r="E31" s="6"/>
      <c r="F31" s="7" t="s">
        <v>156</v>
      </c>
      <c r="G31" s="13" t="s">
        <v>89</v>
      </c>
      <c r="H31" s="9"/>
      <c r="I31" s="9"/>
      <c r="J31" s="9"/>
      <c r="K31" s="36"/>
      <c r="L31" s="41"/>
      <c r="M31" s="36"/>
      <c r="N31" s="9"/>
      <c r="O31" s="36"/>
      <c r="P31" s="9"/>
      <c r="Q31" s="9">
        <v>140000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8:58" s="2" customFormat="1" ht="118.5" customHeight="1" hidden="1"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8:58" s="2" customFormat="1" ht="24.75" customHeight="1" hidden="1"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8:58" s="2" customFormat="1" ht="24.75" customHeight="1" hidden="1"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91.5" customHeight="1">
      <c r="B35" s="20" t="s">
        <v>249</v>
      </c>
      <c r="C35" s="17"/>
      <c r="D35" s="6">
        <v>551</v>
      </c>
      <c r="E35" s="6">
        <v>551</v>
      </c>
      <c r="F35" s="13" t="s">
        <v>157</v>
      </c>
      <c r="G35" s="13"/>
      <c r="H35" s="10"/>
      <c r="I35" s="10"/>
      <c r="J35" s="10">
        <f>J37</f>
        <v>50000</v>
      </c>
      <c r="K35" s="36"/>
      <c r="L35" s="42"/>
      <c r="M35" s="36"/>
      <c r="N35" s="10">
        <f>N37</f>
        <v>90000</v>
      </c>
      <c r="O35" s="36">
        <f>N35-J35</f>
        <v>40000</v>
      </c>
      <c r="P35" s="9" t="e">
        <f>#REF!-J35</f>
        <v>#REF!</v>
      </c>
      <c r="Q35" s="10">
        <f>Q36</f>
        <v>10000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36.75" customHeight="1">
      <c r="B36" s="26" t="s">
        <v>143</v>
      </c>
      <c r="C36" s="17"/>
      <c r="D36" s="6"/>
      <c r="E36" s="6"/>
      <c r="F36" s="13" t="s">
        <v>158</v>
      </c>
      <c r="G36" s="13"/>
      <c r="H36" s="10"/>
      <c r="I36" s="10"/>
      <c r="J36" s="10"/>
      <c r="K36" s="36"/>
      <c r="L36" s="42"/>
      <c r="M36" s="36"/>
      <c r="N36" s="10"/>
      <c r="O36" s="36"/>
      <c r="P36" s="9"/>
      <c r="Q36" s="10">
        <f>Q37</f>
        <v>10000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36.75" customHeight="1">
      <c r="B37" s="19" t="s">
        <v>92</v>
      </c>
      <c r="C37" s="17"/>
      <c r="D37" s="6">
        <v>551</v>
      </c>
      <c r="E37" s="6">
        <v>551</v>
      </c>
      <c r="F37" s="13" t="s">
        <v>158</v>
      </c>
      <c r="G37" s="13" t="s">
        <v>89</v>
      </c>
      <c r="H37" s="10"/>
      <c r="I37" s="10"/>
      <c r="J37" s="10">
        <v>50000</v>
      </c>
      <c r="K37" s="36"/>
      <c r="L37" s="42"/>
      <c r="M37" s="36"/>
      <c r="N37" s="10">
        <f>30000+30000+30000</f>
        <v>90000</v>
      </c>
      <c r="O37" s="36">
        <f>N37-J37</f>
        <v>40000</v>
      </c>
      <c r="P37" s="9" t="e">
        <f>#REF!-J37</f>
        <v>#REF!</v>
      </c>
      <c r="Q37" s="10">
        <v>10000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14" customHeight="1" hidden="1">
      <c r="B38" s="12" t="s">
        <v>102</v>
      </c>
      <c r="C38" s="6"/>
      <c r="D38" s="6">
        <v>551</v>
      </c>
      <c r="E38" s="6">
        <v>551</v>
      </c>
      <c r="F38" s="13" t="s">
        <v>152</v>
      </c>
      <c r="G38" s="13"/>
      <c r="H38" s="9"/>
      <c r="I38" s="9"/>
      <c r="J38" s="9">
        <f>J39</f>
        <v>100000</v>
      </c>
      <c r="K38" s="36"/>
      <c r="L38" s="41"/>
      <c r="M38" s="36"/>
      <c r="N38" s="9"/>
      <c r="O38" s="36"/>
      <c r="P38" s="9" t="e">
        <f>#REF!-J38</f>
        <v>#REF!</v>
      </c>
      <c r="Q38" s="9">
        <f>Q39</f>
        <v>400000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54.75" customHeight="1" hidden="1">
      <c r="B39" s="57" t="s">
        <v>107</v>
      </c>
      <c r="C39" s="6"/>
      <c r="D39" s="6">
        <v>551</v>
      </c>
      <c r="E39" s="6">
        <v>551</v>
      </c>
      <c r="F39" s="13" t="s">
        <v>153</v>
      </c>
      <c r="G39" s="13"/>
      <c r="H39" s="9"/>
      <c r="I39" s="9"/>
      <c r="J39" s="9">
        <v>100000</v>
      </c>
      <c r="K39" s="36"/>
      <c r="L39" s="41"/>
      <c r="M39" s="36"/>
      <c r="N39" s="9"/>
      <c r="O39" s="36"/>
      <c r="P39" s="9" t="e">
        <f>#REF!-J39</f>
        <v>#REF!</v>
      </c>
      <c r="Q39" s="9">
        <f>Q40</f>
        <v>400000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2.75" hidden="1">
      <c r="B40" s="26" t="s">
        <v>108</v>
      </c>
      <c r="C40" s="6">
        <v>551</v>
      </c>
      <c r="D40" s="6">
        <v>551</v>
      </c>
      <c r="E40" s="6">
        <v>551</v>
      </c>
      <c r="F40" s="7" t="s">
        <v>154</v>
      </c>
      <c r="G40" s="13"/>
      <c r="H40" s="9" t="e">
        <f>H41</f>
        <v>#REF!</v>
      </c>
      <c r="I40" s="9" t="e">
        <f>I41</f>
        <v>#REF!</v>
      </c>
      <c r="J40" s="9" t="e">
        <f>J41</f>
        <v>#REF!</v>
      </c>
      <c r="K40" s="36" t="e">
        <f>J40-H40</f>
        <v>#REF!</v>
      </c>
      <c r="L40" s="41" t="e">
        <f>L41</f>
        <v>#REF!</v>
      </c>
      <c r="M40" s="36" t="e">
        <f>J40-I40</f>
        <v>#REF!</v>
      </c>
      <c r="N40" s="9" t="e">
        <f>N41</f>
        <v>#REF!</v>
      </c>
      <c r="O40" s="36" t="e">
        <f>N40-J40</f>
        <v>#REF!</v>
      </c>
      <c r="P40" s="9" t="e">
        <f>#REF!-J40</f>
        <v>#REF!</v>
      </c>
      <c r="Q40" s="9">
        <f>Q41</f>
        <v>400000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60.75" customHeight="1" hidden="1">
      <c r="B41" s="19" t="s">
        <v>98</v>
      </c>
      <c r="C41" s="6">
        <v>551</v>
      </c>
      <c r="D41" s="6">
        <v>551</v>
      </c>
      <c r="E41" s="6">
        <v>551</v>
      </c>
      <c r="F41" s="25" t="s">
        <v>154</v>
      </c>
      <c r="G41" s="13" t="s">
        <v>89</v>
      </c>
      <c r="H41" s="9" t="e">
        <f>#REF!</f>
        <v>#REF!</v>
      </c>
      <c r="I41" s="9" t="e">
        <f>#REF!</f>
        <v>#REF!</v>
      </c>
      <c r="J41" s="9" t="e">
        <f>#REF!</f>
        <v>#REF!</v>
      </c>
      <c r="K41" s="36" t="e">
        <f>J41-H41</f>
        <v>#REF!</v>
      </c>
      <c r="L41" s="41" t="e">
        <f>#REF!</f>
        <v>#REF!</v>
      </c>
      <c r="M41" s="36" t="e">
        <f>J41-I41</f>
        <v>#REF!</v>
      </c>
      <c r="N41" s="9" t="e">
        <f>#REF!</f>
        <v>#REF!</v>
      </c>
      <c r="O41" s="36" t="e">
        <f>N41-J41</f>
        <v>#REF!</v>
      </c>
      <c r="P41" s="9" t="e">
        <f>#REF!-J41</f>
        <v>#REF!</v>
      </c>
      <c r="Q41" s="9">
        <v>400000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15.5" customHeight="1">
      <c r="B42" s="12" t="s">
        <v>250</v>
      </c>
      <c r="C42" s="6"/>
      <c r="D42" s="6"/>
      <c r="E42" s="6"/>
      <c r="F42" s="8" t="s">
        <v>159</v>
      </c>
      <c r="G42" s="8"/>
      <c r="H42" s="9"/>
      <c r="I42" s="9"/>
      <c r="J42" s="9"/>
      <c r="K42" s="36"/>
      <c r="L42" s="41"/>
      <c r="M42" s="36"/>
      <c r="N42" s="9"/>
      <c r="O42" s="36"/>
      <c r="P42" s="9"/>
      <c r="Q42" s="9">
        <f>Q43</f>
        <v>150000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101.25" customHeight="1">
      <c r="B43" s="12" t="s">
        <v>110</v>
      </c>
      <c r="C43" s="6"/>
      <c r="D43" s="6"/>
      <c r="E43" s="6"/>
      <c r="F43" s="8" t="s">
        <v>160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150000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72.75" customHeight="1">
      <c r="B44" s="69" t="s">
        <v>257</v>
      </c>
      <c r="C44" s="6"/>
      <c r="D44" s="6"/>
      <c r="E44" s="6">
        <v>551</v>
      </c>
      <c r="F44" s="8" t="s">
        <v>160</v>
      </c>
      <c r="G44" s="8" t="s">
        <v>109</v>
      </c>
      <c r="H44" s="9"/>
      <c r="I44" s="9"/>
      <c r="J44" s="9" t="e">
        <f>#REF!+#REF!+#REF!+#REF!</f>
        <v>#REF!</v>
      </c>
      <c r="K44" s="36"/>
      <c r="L44" s="41"/>
      <c r="M44" s="36"/>
      <c r="N44" s="9"/>
      <c r="O44" s="36"/>
      <c r="P44" s="9" t="e">
        <f>#REF!-J44</f>
        <v>#REF!</v>
      </c>
      <c r="Q44" s="9">
        <f>Q45</f>
        <v>150000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72.75" customHeight="1">
      <c r="B45" s="69" t="s">
        <v>269</v>
      </c>
      <c r="C45" s="6"/>
      <c r="D45" s="6"/>
      <c r="E45" s="6"/>
      <c r="F45" s="8" t="s">
        <v>160</v>
      </c>
      <c r="G45" s="8" t="s">
        <v>268</v>
      </c>
      <c r="H45" s="9"/>
      <c r="I45" s="9"/>
      <c r="J45" s="9"/>
      <c r="K45" s="36"/>
      <c r="L45" s="41"/>
      <c r="M45" s="36"/>
      <c r="N45" s="9"/>
      <c r="O45" s="36"/>
      <c r="P45" s="9"/>
      <c r="Q45" s="9">
        <v>150000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92.25" customHeight="1">
      <c r="B46" s="22" t="s">
        <v>251</v>
      </c>
      <c r="C46" s="6"/>
      <c r="D46" s="6"/>
      <c r="E46" s="6">
        <v>551</v>
      </c>
      <c r="F46" s="8" t="s">
        <v>161</v>
      </c>
      <c r="G46" s="8"/>
      <c r="H46" s="9"/>
      <c r="I46" s="9"/>
      <c r="J46" s="9">
        <v>1733034</v>
      </c>
      <c r="K46" s="36"/>
      <c r="L46" s="41"/>
      <c r="M46" s="36"/>
      <c r="N46" s="9"/>
      <c r="O46" s="36"/>
      <c r="P46" s="9" t="e">
        <f>#REF!-J46</f>
        <v>#REF!</v>
      </c>
      <c r="Q46" s="9">
        <f>Q54+Q48+Q50+Q52</f>
        <v>6403892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 hidden="1">
      <c r="B47" s="22"/>
      <c r="C47" s="6"/>
      <c r="D47" s="6"/>
      <c r="E47" s="6">
        <v>551</v>
      </c>
      <c r="F47" s="58" t="s">
        <v>147</v>
      </c>
      <c r="G47" s="8"/>
      <c r="H47" s="9"/>
      <c r="I47" s="9"/>
      <c r="J47" s="9">
        <v>3458159</v>
      </c>
      <c r="K47" s="36"/>
      <c r="L47" s="41"/>
      <c r="M47" s="36"/>
      <c r="N47" s="9"/>
      <c r="O47" s="36"/>
      <c r="P47" s="9" t="e">
        <f>#REF!-J47</f>
        <v>#REF!</v>
      </c>
      <c r="Q47" s="9" t="e">
        <f>#REF!</f>
        <v>#REF!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 hidden="1">
      <c r="B48" s="19" t="s">
        <v>243</v>
      </c>
      <c r="C48" s="6"/>
      <c r="D48" s="6"/>
      <c r="E48" s="6"/>
      <c r="F48" s="58" t="s">
        <v>244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 hidden="1">
      <c r="B49" s="19" t="s">
        <v>92</v>
      </c>
      <c r="C49" s="6"/>
      <c r="D49" s="6"/>
      <c r="E49" s="6"/>
      <c r="F49" s="58" t="s">
        <v>244</v>
      </c>
      <c r="G49" s="8" t="s">
        <v>89</v>
      </c>
      <c r="H49" s="9"/>
      <c r="I49" s="9"/>
      <c r="J49" s="9"/>
      <c r="K49" s="36"/>
      <c r="L49" s="41"/>
      <c r="M49" s="36"/>
      <c r="N49" s="9"/>
      <c r="O49" s="36"/>
      <c r="P49" s="9"/>
      <c r="Q49" s="9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77.25" customHeight="1">
      <c r="B50" s="19" t="s">
        <v>243</v>
      </c>
      <c r="C50" s="6"/>
      <c r="D50" s="6"/>
      <c r="E50" s="6"/>
      <c r="F50" s="58" t="s">
        <v>244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Q51</f>
        <v>950000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>
      <c r="B51" s="19" t="s">
        <v>92</v>
      </c>
      <c r="C51" s="6"/>
      <c r="D51" s="6"/>
      <c r="E51" s="6"/>
      <c r="F51" s="58" t="s">
        <v>244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v>950000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>
      <c r="B52" s="19" t="s">
        <v>265</v>
      </c>
      <c r="C52" s="6"/>
      <c r="D52" s="6"/>
      <c r="E52" s="6"/>
      <c r="F52" s="58" t="s">
        <v>266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9">
        <f>Q53</f>
        <v>272700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>
      <c r="B53" s="19" t="s">
        <v>92</v>
      </c>
      <c r="C53" s="6"/>
      <c r="D53" s="6"/>
      <c r="E53" s="6"/>
      <c r="F53" s="58" t="s">
        <v>266</v>
      </c>
      <c r="G53" s="8" t="s">
        <v>89</v>
      </c>
      <c r="H53" s="9"/>
      <c r="I53" s="9"/>
      <c r="J53" s="9"/>
      <c r="K53" s="36"/>
      <c r="L53" s="41"/>
      <c r="M53" s="36"/>
      <c r="N53" s="9"/>
      <c r="O53" s="36"/>
      <c r="P53" s="9"/>
      <c r="Q53" s="9">
        <f>222700+50000</f>
        <v>272700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1">
      <c r="B54" s="69" t="s">
        <v>68</v>
      </c>
      <c r="C54" s="6"/>
      <c r="D54" s="6"/>
      <c r="E54" s="6"/>
      <c r="F54" s="58" t="s">
        <v>162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5181192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25.5">
      <c r="B55" s="19" t="s">
        <v>92</v>
      </c>
      <c r="C55" s="6"/>
      <c r="D55" s="6"/>
      <c r="E55" s="6"/>
      <c r="F55" s="58" t="s">
        <v>162</v>
      </c>
      <c r="G55" s="8" t="s">
        <v>89</v>
      </c>
      <c r="H55" s="9"/>
      <c r="I55" s="9"/>
      <c r="J55" s="9"/>
      <c r="K55" s="36"/>
      <c r="L55" s="41"/>
      <c r="M55" s="36"/>
      <c r="N55" s="9"/>
      <c r="O55" s="36"/>
      <c r="P55" s="9"/>
      <c r="Q55" s="9">
        <f>6396378-1215186</f>
        <v>5181192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 aca="true" t="shared" si="0" ref="K56:K61">J56-H56</f>
        <v>0</v>
      </c>
      <c r="L56" s="41"/>
      <c r="M56" s="36">
        <f aca="true" t="shared" si="1" ref="M56:M61">J56-I56</f>
        <v>0</v>
      </c>
      <c r="N56" s="9"/>
      <c r="O56" s="36">
        <f aca="true" t="shared" si="2" ref="O56:O61">N56-J56</f>
        <v>0</v>
      </c>
      <c r="P56" s="9" t="e">
        <f>#REF!-J56</f>
        <v>#REF!</v>
      </c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 t="shared" si="0"/>
        <v>0</v>
      </c>
      <c r="L57" s="41"/>
      <c r="M57" s="36">
        <f t="shared" si="1"/>
        <v>0</v>
      </c>
      <c r="N57" s="9"/>
      <c r="O57" s="36">
        <f t="shared" si="2"/>
        <v>0</v>
      </c>
      <c r="P57" s="9" t="e">
        <f>#REF!-J57</f>
        <v>#REF!</v>
      </c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/>
      <c r="C58" s="6">
        <v>551</v>
      </c>
      <c r="D58" s="6">
        <v>551</v>
      </c>
      <c r="E58" s="6">
        <v>551</v>
      </c>
      <c r="F58" s="8"/>
      <c r="G58" s="8"/>
      <c r="H58" s="9"/>
      <c r="I58" s="9"/>
      <c r="J58" s="9"/>
      <c r="K58" s="36">
        <f t="shared" si="0"/>
        <v>0</v>
      </c>
      <c r="L58" s="41"/>
      <c r="M58" s="36">
        <f t="shared" si="1"/>
        <v>0</v>
      </c>
      <c r="N58" s="9"/>
      <c r="O58" s="36">
        <f t="shared" si="2"/>
        <v>0</v>
      </c>
      <c r="P58" s="9" t="e">
        <f>#REF!-J58</f>
        <v>#REF!</v>
      </c>
      <c r="Q58" s="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15.75" customHeight="1" hidden="1">
      <c r="B59" s="19"/>
      <c r="C59" s="6">
        <v>551</v>
      </c>
      <c r="D59" s="6">
        <v>551</v>
      </c>
      <c r="E59" s="6">
        <v>551</v>
      </c>
      <c r="F59" s="8"/>
      <c r="G59" s="8"/>
      <c r="H59" s="9"/>
      <c r="I59" s="9"/>
      <c r="J59" s="9"/>
      <c r="K59" s="36">
        <f t="shared" si="0"/>
        <v>0</v>
      </c>
      <c r="L59" s="41"/>
      <c r="M59" s="36">
        <f t="shared" si="1"/>
        <v>0</v>
      </c>
      <c r="N59" s="9"/>
      <c r="O59" s="36">
        <f t="shared" si="2"/>
        <v>0</v>
      </c>
      <c r="P59" s="9" t="e">
        <f>#REF!-J59</f>
        <v>#REF!</v>
      </c>
      <c r="Q59" s="9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1">
      <c r="B60" s="20" t="s">
        <v>252</v>
      </c>
      <c r="C60" s="6">
        <v>551</v>
      </c>
      <c r="D60" s="6">
        <v>551</v>
      </c>
      <c r="E60" s="6">
        <v>551</v>
      </c>
      <c r="F60" s="15" t="s">
        <v>163</v>
      </c>
      <c r="G60" s="8"/>
      <c r="H60" s="9" t="e">
        <f>#REF!</f>
        <v>#REF!</v>
      </c>
      <c r="I60" s="9" t="e">
        <f>#REF!</f>
        <v>#REF!</v>
      </c>
      <c r="J60" s="9" t="e">
        <f>#REF!</f>
        <v>#REF!</v>
      </c>
      <c r="K60" s="36" t="e">
        <f t="shared" si="0"/>
        <v>#REF!</v>
      </c>
      <c r="L60" s="41" t="e">
        <f>#REF!</f>
        <v>#REF!</v>
      </c>
      <c r="M60" s="36" t="e">
        <f t="shared" si="1"/>
        <v>#REF!</v>
      </c>
      <c r="N60" s="9" t="e">
        <f>#REF!</f>
        <v>#REF!</v>
      </c>
      <c r="O60" s="36" t="e">
        <f t="shared" si="2"/>
        <v>#REF!</v>
      </c>
      <c r="P60" s="9" t="e">
        <f>#REF!-J60</f>
        <v>#REF!</v>
      </c>
      <c r="Q60" s="9">
        <f>Q61</f>
        <v>250000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45" customHeight="1">
      <c r="B61" s="26" t="s">
        <v>113</v>
      </c>
      <c r="C61" s="17">
        <v>551</v>
      </c>
      <c r="D61" s="6">
        <v>551</v>
      </c>
      <c r="E61" s="6">
        <v>551</v>
      </c>
      <c r="F61" s="15" t="s">
        <v>164</v>
      </c>
      <c r="G61" s="13"/>
      <c r="H61" s="10">
        <v>50000</v>
      </c>
      <c r="I61" s="10">
        <v>50000</v>
      </c>
      <c r="J61" s="10">
        <v>175000</v>
      </c>
      <c r="K61" s="36">
        <f t="shared" si="0"/>
        <v>125000</v>
      </c>
      <c r="L61" s="42"/>
      <c r="M61" s="36">
        <f t="shared" si="1"/>
        <v>125000</v>
      </c>
      <c r="N61" s="10">
        <f>50000+25000</f>
        <v>75000</v>
      </c>
      <c r="O61" s="36">
        <f t="shared" si="2"/>
        <v>-100000</v>
      </c>
      <c r="P61" s="9" t="e">
        <f>#REF!-J61</f>
        <v>#REF!</v>
      </c>
      <c r="Q61" s="10">
        <f>Q68</f>
        <v>250000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66" customHeight="1" hidden="1">
      <c r="B62" s="26" t="s">
        <v>66</v>
      </c>
      <c r="C62" s="17"/>
      <c r="D62" s="6"/>
      <c r="E62" s="6">
        <v>551</v>
      </c>
      <c r="F62" s="13" t="s">
        <v>64</v>
      </c>
      <c r="G62" s="13"/>
      <c r="H62" s="10"/>
      <c r="I62" s="10"/>
      <c r="J62" s="10">
        <f>J63</f>
        <v>81000</v>
      </c>
      <c r="K62" s="36"/>
      <c r="L62" s="42"/>
      <c r="M62" s="36"/>
      <c r="N62" s="10"/>
      <c r="O62" s="36"/>
      <c r="P62" s="9" t="e">
        <f>#REF!-J62</f>
        <v>#REF!</v>
      </c>
      <c r="Q62" s="10">
        <f>Q63</f>
        <v>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3.25" customHeight="1" hidden="1">
      <c r="B63" s="26" t="s">
        <v>5</v>
      </c>
      <c r="C63" s="17"/>
      <c r="D63" s="6"/>
      <c r="E63" s="6">
        <v>551</v>
      </c>
      <c r="F63" s="13" t="s">
        <v>64</v>
      </c>
      <c r="G63" s="13" t="s">
        <v>53</v>
      </c>
      <c r="H63" s="10"/>
      <c r="I63" s="10"/>
      <c r="J63" s="10">
        <v>81000</v>
      </c>
      <c r="K63" s="36"/>
      <c r="L63" s="42"/>
      <c r="M63" s="36"/>
      <c r="N63" s="10"/>
      <c r="O63" s="36"/>
      <c r="P63" s="9" t="e">
        <f>#REF!-J63</f>
        <v>#REF!</v>
      </c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76.5" customHeight="1" hidden="1">
      <c r="B64" s="26" t="s">
        <v>67</v>
      </c>
      <c r="C64" s="17"/>
      <c r="D64" s="6"/>
      <c r="E64" s="6">
        <v>551</v>
      </c>
      <c r="F64" s="13" t="s">
        <v>65</v>
      </c>
      <c r="G64" s="13"/>
      <c r="H64" s="10"/>
      <c r="I64" s="10"/>
      <c r="J64" s="10">
        <f>J65</f>
        <v>0</v>
      </c>
      <c r="K64" s="36"/>
      <c r="L64" s="42"/>
      <c r="M64" s="36"/>
      <c r="N64" s="10"/>
      <c r="O64" s="36"/>
      <c r="P64" s="9" t="e">
        <f>#REF!-J64</f>
        <v>#REF!</v>
      </c>
      <c r="Q64" s="10">
        <f>Q65</f>
        <v>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23.25" customHeight="1" hidden="1">
      <c r="B65" s="26" t="s">
        <v>5</v>
      </c>
      <c r="C65" s="17"/>
      <c r="D65" s="6"/>
      <c r="E65" s="6">
        <v>551</v>
      </c>
      <c r="F65" s="13" t="s">
        <v>65</v>
      </c>
      <c r="G65" s="13" t="s">
        <v>53</v>
      </c>
      <c r="H65" s="10"/>
      <c r="I65" s="10"/>
      <c r="J65" s="10"/>
      <c r="K65" s="36"/>
      <c r="L65" s="42"/>
      <c r="M65" s="36"/>
      <c r="N65" s="10"/>
      <c r="O65" s="36"/>
      <c r="P65" s="9" t="e">
        <f>#REF!-J65</f>
        <v>#REF!</v>
      </c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57.75" customHeight="1" hidden="1">
      <c r="B66" s="26" t="s">
        <v>72</v>
      </c>
      <c r="C66" s="17"/>
      <c r="D66" s="6"/>
      <c r="E66" s="6"/>
      <c r="F66" s="13" t="s">
        <v>71</v>
      </c>
      <c r="G66" s="13"/>
      <c r="H66" s="10"/>
      <c r="I66" s="10"/>
      <c r="J66" s="10"/>
      <c r="K66" s="36"/>
      <c r="L66" s="42"/>
      <c r="M66" s="36"/>
      <c r="N66" s="10"/>
      <c r="O66" s="36"/>
      <c r="P66" s="9"/>
      <c r="Q66" s="10">
        <f>Q67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7" customHeight="1" hidden="1">
      <c r="B67" s="26" t="s">
        <v>5</v>
      </c>
      <c r="C67" s="17"/>
      <c r="D67" s="6"/>
      <c r="E67" s="6"/>
      <c r="F67" s="13" t="s">
        <v>71</v>
      </c>
      <c r="G67" s="13" t="s">
        <v>53</v>
      </c>
      <c r="H67" s="10"/>
      <c r="I67" s="10"/>
      <c r="J67" s="10"/>
      <c r="K67" s="36"/>
      <c r="L67" s="42"/>
      <c r="M67" s="36"/>
      <c r="N67" s="10"/>
      <c r="O67" s="36"/>
      <c r="P67" s="9"/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27" customHeight="1">
      <c r="B68" s="26" t="s">
        <v>115</v>
      </c>
      <c r="C68" s="17"/>
      <c r="D68" s="6"/>
      <c r="E68" s="6"/>
      <c r="F68" s="15" t="s">
        <v>164</v>
      </c>
      <c r="G68" s="13" t="s">
        <v>114</v>
      </c>
      <c r="H68" s="10"/>
      <c r="I68" s="10"/>
      <c r="J68" s="10"/>
      <c r="K68" s="36"/>
      <c r="L68" s="42"/>
      <c r="M68" s="36"/>
      <c r="N68" s="10"/>
      <c r="O68" s="36"/>
      <c r="P68" s="9"/>
      <c r="Q68" s="10">
        <f>Q69</f>
        <v>250000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8.5" customHeight="1">
      <c r="B69" s="69" t="s">
        <v>257</v>
      </c>
      <c r="C69" s="17"/>
      <c r="D69" s="6"/>
      <c r="E69" s="6"/>
      <c r="F69" s="15" t="s">
        <v>164</v>
      </c>
      <c r="G69" s="13" t="s">
        <v>109</v>
      </c>
      <c r="H69" s="10"/>
      <c r="I69" s="10"/>
      <c r="J69" s="10"/>
      <c r="K69" s="36"/>
      <c r="L69" s="42"/>
      <c r="M69" s="36"/>
      <c r="N69" s="10"/>
      <c r="O69" s="36"/>
      <c r="P69" s="9"/>
      <c r="Q69" s="10">
        <f>Q70</f>
        <v>250000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86.25" customHeight="1">
      <c r="B70" s="26" t="s">
        <v>271</v>
      </c>
      <c r="C70" s="17"/>
      <c r="D70" s="6"/>
      <c r="E70" s="6"/>
      <c r="F70" s="15" t="s">
        <v>164</v>
      </c>
      <c r="G70" s="13" t="s">
        <v>270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f>150000+100000</f>
        <v>250000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8.5" customHeight="1">
      <c r="B71" s="20" t="s">
        <v>253</v>
      </c>
      <c r="C71" s="17"/>
      <c r="D71" s="6"/>
      <c r="E71" s="6"/>
      <c r="F71" s="15" t="s">
        <v>165</v>
      </c>
      <c r="G71" s="13"/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600000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8.5" customHeight="1">
      <c r="B72" s="26" t="s">
        <v>116</v>
      </c>
      <c r="C72" s="17"/>
      <c r="D72" s="6"/>
      <c r="E72" s="6"/>
      <c r="F72" s="15" t="s">
        <v>166</v>
      </c>
      <c r="G72" s="13"/>
      <c r="H72" s="10"/>
      <c r="I72" s="10"/>
      <c r="J72" s="10"/>
      <c r="K72" s="36"/>
      <c r="L72" s="42"/>
      <c r="M72" s="36"/>
      <c r="N72" s="10"/>
      <c r="O72" s="36"/>
      <c r="P72" s="9"/>
      <c r="Q72" s="10">
        <f>Q73</f>
        <v>600000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49.5" customHeight="1">
      <c r="B73" s="26" t="s">
        <v>117</v>
      </c>
      <c r="C73" s="17"/>
      <c r="D73" s="6"/>
      <c r="E73" s="6"/>
      <c r="F73" s="13" t="s">
        <v>167</v>
      </c>
      <c r="G73" s="13"/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600000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5" customHeight="1">
      <c r="B74" s="16" t="s">
        <v>90</v>
      </c>
      <c r="C74" s="17"/>
      <c r="D74" s="6"/>
      <c r="E74" s="6"/>
      <c r="F74" s="13" t="s">
        <v>167</v>
      </c>
      <c r="G74" s="13" t="s">
        <v>87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f>Q75</f>
        <v>600000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3.25" customHeight="1">
      <c r="B75" s="19" t="s">
        <v>91</v>
      </c>
      <c r="C75" s="17"/>
      <c r="D75" s="6"/>
      <c r="E75" s="6"/>
      <c r="F75" s="13" t="s">
        <v>167</v>
      </c>
      <c r="G75" s="13" t="s">
        <v>88</v>
      </c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600000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46.5" customHeight="1">
      <c r="B76" s="19" t="s">
        <v>92</v>
      </c>
      <c r="C76" s="17"/>
      <c r="D76" s="6"/>
      <c r="E76" s="6"/>
      <c r="F76" s="13" t="s">
        <v>167</v>
      </c>
      <c r="G76" s="13" t="s">
        <v>89</v>
      </c>
      <c r="H76" s="10"/>
      <c r="I76" s="10"/>
      <c r="J76" s="10"/>
      <c r="K76" s="36"/>
      <c r="L76" s="42"/>
      <c r="M76" s="36"/>
      <c r="N76" s="10"/>
      <c r="O76" s="36"/>
      <c r="P76" s="9"/>
      <c r="Q76" s="10">
        <v>600000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17" ht="28.5" customHeight="1" hidden="1">
      <c r="B77" s="27"/>
      <c r="C77" s="17"/>
      <c r="D77" s="6">
        <v>551</v>
      </c>
      <c r="E77" s="6">
        <v>551</v>
      </c>
      <c r="F77" s="23" t="s">
        <v>41</v>
      </c>
      <c r="G77" s="23"/>
      <c r="H77" s="9">
        <f>H81</f>
        <v>2000000</v>
      </c>
      <c r="I77" s="9">
        <f>I81</f>
        <v>0</v>
      </c>
      <c r="J77" s="9">
        <f>J81</f>
        <v>0</v>
      </c>
      <c r="K77" s="36">
        <f>J77-H77</f>
        <v>-2000000</v>
      </c>
      <c r="L77" s="41">
        <f>L81</f>
        <v>191700</v>
      </c>
      <c r="M77" s="36">
        <f>J77-I77</f>
        <v>0</v>
      </c>
      <c r="N77" s="9">
        <f>N81</f>
        <v>191700</v>
      </c>
      <c r="O77" s="36">
        <f>N77-J77</f>
        <v>191700</v>
      </c>
      <c r="P77" s="9" t="e">
        <f>#REF!-J77</f>
        <v>#REF!</v>
      </c>
      <c r="Q77" s="9">
        <f>Q81</f>
        <v>0</v>
      </c>
    </row>
    <row r="78" spans="2:17" ht="28.5" customHeight="1" hidden="1">
      <c r="B78" s="21" t="s">
        <v>50</v>
      </c>
      <c r="C78" s="17"/>
      <c r="D78" s="6">
        <v>551</v>
      </c>
      <c r="E78" s="6">
        <v>551</v>
      </c>
      <c r="F78" s="23" t="s">
        <v>41</v>
      </c>
      <c r="G78" s="23"/>
      <c r="H78" s="9"/>
      <c r="I78" s="9">
        <f>I79</f>
        <v>0</v>
      </c>
      <c r="J78" s="9">
        <f>J79</f>
        <v>0</v>
      </c>
      <c r="K78" s="36"/>
      <c r="L78" s="41">
        <f>L79</f>
        <v>0</v>
      </c>
      <c r="M78" s="36">
        <f>J78-I78</f>
        <v>0</v>
      </c>
      <c r="N78" s="9">
        <f>N79</f>
        <v>0</v>
      </c>
      <c r="O78" s="36">
        <f>N78-J78</f>
        <v>0</v>
      </c>
      <c r="P78" s="9" t="e">
        <f>#REF!-J78</f>
        <v>#REF!</v>
      </c>
      <c r="Q78" s="9">
        <f>Q79</f>
        <v>0</v>
      </c>
    </row>
    <row r="79" spans="2:17" ht="28.5" customHeight="1" hidden="1">
      <c r="B79" s="26" t="s">
        <v>5</v>
      </c>
      <c r="C79" s="17"/>
      <c r="D79" s="6">
        <v>551</v>
      </c>
      <c r="E79" s="6">
        <v>551</v>
      </c>
      <c r="F79" s="23" t="s">
        <v>41</v>
      </c>
      <c r="G79" s="23" t="s">
        <v>53</v>
      </c>
      <c r="H79" s="9">
        <v>2000000</v>
      </c>
      <c r="I79" s="9"/>
      <c r="J79" s="9"/>
      <c r="K79" s="36"/>
      <c r="L79" s="41"/>
      <c r="M79" s="36">
        <f>J79-I79</f>
        <v>0</v>
      </c>
      <c r="N79" s="9"/>
      <c r="O79" s="36">
        <f>N79-J79</f>
        <v>0</v>
      </c>
      <c r="P79" s="9" t="e">
        <f>#REF!-J79</f>
        <v>#REF!</v>
      </c>
      <c r="Q79" s="9"/>
    </row>
    <row r="80" spans="2:17" ht="43.5" customHeight="1" hidden="1">
      <c r="B80" s="21" t="s">
        <v>49</v>
      </c>
      <c r="C80" s="17"/>
      <c r="D80" s="6">
        <v>551</v>
      </c>
      <c r="E80" s="6">
        <v>551</v>
      </c>
      <c r="F80" s="23" t="s">
        <v>48</v>
      </c>
      <c r="G80" s="23"/>
      <c r="H80" s="9"/>
      <c r="I80" s="9">
        <f>I81</f>
        <v>0</v>
      </c>
      <c r="J80" s="9">
        <f>J81</f>
        <v>0</v>
      </c>
      <c r="K80" s="36"/>
      <c r="L80" s="41">
        <f>L81</f>
        <v>191700</v>
      </c>
      <c r="M80" s="36">
        <f>J80-I80</f>
        <v>0</v>
      </c>
      <c r="N80" s="9">
        <f>N81</f>
        <v>191700</v>
      </c>
      <c r="O80" s="36">
        <f>N80-J80</f>
        <v>191700</v>
      </c>
      <c r="P80" s="9" t="e">
        <f>#REF!-J80</f>
        <v>#REF!</v>
      </c>
      <c r="Q80" s="9">
        <f>Q81</f>
        <v>0</v>
      </c>
    </row>
    <row r="81" spans="2:17" ht="30" customHeight="1" hidden="1">
      <c r="B81" s="26" t="s">
        <v>5</v>
      </c>
      <c r="C81" s="17"/>
      <c r="D81" s="6">
        <v>551</v>
      </c>
      <c r="E81" s="6">
        <v>551</v>
      </c>
      <c r="F81" s="23" t="s">
        <v>48</v>
      </c>
      <c r="G81" s="23" t="s">
        <v>53</v>
      </c>
      <c r="H81" s="9">
        <v>2000000</v>
      </c>
      <c r="I81" s="9"/>
      <c r="J81" s="9"/>
      <c r="K81" s="36">
        <f>J81-H81</f>
        <v>-2000000</v>
      </c>
      <c r="L81" s="41">
        <v>191700</v>
      </c>
      <c r="M81" s="36">
        <f>J81-I81</f>
        <v>0</v>
      </c>
      <c r="N81" s="9">
        <v>191700</v>
      </c>
      <c r="O81" s="36">
        <f>N81-J81</f>
        <v>191700</v>
      </c>
      <c r="P81" s="9" t="e">
        <f>#REF!-J81</f>
        <v>#REF!</v>
      </c>
      <c r="Q81" s="9"/>
    </row>
    <row r="82" spans="2:17" ht="66.75" customHeight="1">
      <c r="B82" s="20" t="s">
        <v>273</v>
      </c>
      <c r="C82" s="28"/>
      <c r="D82" s="6">
        <v>551</v>
      </c>
      <c r="E82" s="6">
        <v>551</v>
      </c>
      <c r="F82" s="23" t="s">
        <v>168</v>
      </c>
      <c r="G82" s="23"/>
      <c r="H82" s="9">
        <f>H83+H95</f>
        <v>1061730</v>
      </c>
      <c r="I82" s="9">
        <f>I83+I95</f>
        <v>695742.99</v>
      </c>
      <c r="J82" s="9">
        <f>J83+J95</f>
        <v>0</v>
      </c>
      <c r="K82" s="36">
        <f aca="true" t="shared" si="3" ref="K82:K92">J82-H82</f>
        <v>-1061730</v>
      </c>
      <c r="L82" s="41">
        <f>L83+L95</f>
        <v>0</v>
      </c>
      <c r="M82" s="36">
        <f aca="true" t="shared" si="4" ref="M82:M92">J82-I82</f>
        <v>-695742.99</v>
      </c>
      <c r="N82" s="9">
        <f>N83+N95</f>
        <v>695742.99</v>
      </c>
      <c r="O82" s="36">
        <f aca="true" t="shared" si="5" ref="O82:O92">N82-J82</f>
        <v>695742.99</v>
      </c>
      <c r="P82" s="9" t="e">
        <f>#REF!-J82</f>
        <v>#REF!</v>
      </c>
      <c r="Q82" s="9">
        <f>Q95+Q93</f>
        <v>450000</v>
      </c>
    </row>
    <row r="83" spans="2:17" ht="12.75" hidden="1">
      <c r="B83" s="21"/>
      <c r="C83" s="28">
        <v>551</v>
      </c>
      <c r="D83" s="6">
        <v>551</v>
      </c>
      <c r="E83" s="6">
        <v>551</v>
      </c>
      <c r="F83" s="23" t="s">
        <v>40</v>
      </c>
      <c r="G83" s="23"/>
      <c r="H83" s="9">
        <f>H84</f>
        <v>1061730</v>
      </c>
      <c r="I83" s="9">
        <f>I84</f>
        <v>695742.99</v>
      </c>
      <c r="J83" s="9">
        <f>J84</f>
        <v>0</v>
      </c>
      <c r="K83" s="36">
        <f t="shared" si="3"/>
        <v>-1061730</v>
      </c>
      <c r="L83" s="41">
        <f>L84</f>
        <v>0</v>
      </c>
      <c r="M83" s="36">
        <f t="shared" si="4"/>
        <v>-695742.99</v>
      </c>
      <c r="N83" s="9">
        <f>N84</f>
        <v>695742.99</v>
      </c>
      <c r="O83" s="36">
        <f t="shared" si="5"/>
        <v>695742.99</v>
      </c>
      <c r="P83" s="9" t="e">
        <f>#REF!-J83</f>
        <v>#REF!</v>
      </c>
      <c r="Q83" s="9">
        <f>Q84</f>
        <v>0</v>
      </c>
    </row>
    <row r="84" spans="2:17" ht="38.25" customHeight="1" hidden="1">
      <c r="B84" s="19"/>
      <c r="C84" s="17">
        <v>551</v>
      </c>
      <c r="D84" s="6">
        <v>551</v>
      </c>
      <c r="E84" s="6">
        <v>551</v>
      </c>
      <c r="F84" s="24" t="s">
        <v>40</v>
      </c>
      <c r="G84" s="13" t="s">
        <v>15</v>
      </c>
      <c r="H84" s="10">
        <v>1061730</v>
      </c>
      <c r="I84" s="10">
        <v>695742.99</v>
      </c>
      <c r="J84" s="10"/>
      <c r="K84" s="36">
        <f t="shared" si="3"/>
        <v>-1061730</v>
      </c>
      <c r="L84" s="42"/>
      <c r="M84" s="36">
        <f t="shared" si="4"/>
        <v>-695742.99</v>
      </c>
      <c r="N84" s="10">
        <v>695742.99</v>
      </c>
      <c r="O84" s="36">
        <f t="shared" si="5"/>
        <v>695742.99</v>
      </c>
      <c r="P84" s="9" t="e">
        <f>#REF!-J84</f>
        <v>#REF!</v>
      </c>
      <c r="Q84" s="10"/>
    </row>
    <row r="85" spans="2:17" ht="12" customHeight="1" hidden="1">
      <c r="B85" s="12"/>
      <c r="C85" s="6">
        <v>551</v>
      </c>
      <c r="D85" s="6">
        <v>551</v>
      </c>
      <c r="E85" s="6">
        <v>551</v>
      </c>
      <c r="F85" s="13"/>
      <c r="G85" s="13"/>
      <c r="H85" s="9">
        <f>H86</f>
        <v>0</v>
      </c>
      <c r="I85" s="9">
        <f>I86</f>
        <v>0</v>
      </c>
      <c r="J85" s="9">
        <f>J86</f>
        <v>0</v>
      </c>
      <c r="K85" s="36">
        <f t="shared" si="3"/>
        <v>0</v>
      </c>
      <c r="L85" s="41">
        <f>L86</f>
        <v>0</v>
      </c>
      <c r="M85" s="36">
        <f t="shared" si="4"/>
        <v>0</v>
      </c>
      <c r="N85" s="9">
        <f>N86</f>
        <v>0</v>
      </c>
      <c r="O85" s="36">
        <f t="shared" si="5"/>
        <v>0</v>
      </c>
      <c r="P85" s="9" t="e">
        <f>#REF!-J85</f>
        <v>#REF!</v>
      </c>
      <c r="Q85" s="9">
        <f>Q86</f>
        <v>0</v>
      </c>
    </row>
    <row r="86" spans="2:17" ht="16.5" customHeight="1" hidden="1">
      <c r="B86" s="14"/>
      <c r="C86" s="6">
        <v>551</v>
      </c>
      <c r="D86" s="6">
        <v>551</v>
      </c>
      <c r="E86" s="6">
        <v>551</v>
      </c>
      <c r="F86" s="23" t="s">
        <v>12</v>
      </c>
      <c r="G86" s="13"/>
      <c r="H86" s="9">
        <f>H87+H89+H91</f>
        <v>0</v>
      </c>
      <c r="I86" s="9">
        <f>I87+I89+I91</f>
        <v>0</v>
      </c>
      <c r="J86" s="9">
        <f>J87+J89+J91</f>
        <v>0</v>
      </c>
      <c r="K86" s="36">
        <f t="shared" si="3"/>
        <v>0</v>
      </c>
      <c r="L86" s="41">
        <f>L87+L89+L91</f>
        <v>0</v>
      </c>
      <c r="M86" s="36">
        <f t="shared" si="4"/>
        <v>0</v>
      </c>
      <c r="N86" s="9">
        <f>N87+N89+N91</f>
        <v>0</v>
      </c>
      <c r="O86" s="36">
        <f t="shared" si="5"/>
        <v>0</v>
      </c>
      <c r="P86" s="9" t="e">
        <f>#REF!-J86</f>
        <v>#REF!</v>
      </c>
      <c r="Q86" s="9">
        <f>Q87+Q89+Q91</f>
        <v>0</v>
      </c>
    </row>
    <row r="87" spans="2:17" ht="13.5" customHeight="1" hidden="1">
      <c r="B87" s="16"/>
      <c r="C87" s="17">
        <v>551</v>
      </c>
      <c r="D87" s="6">
        <v>551</v>
      </c>
      <c r="E87" s="6">
        <v>551</v>
      </c>
      <c r="F87" s="13" t="s">
        <v>16</v>
      </c>
      <c r="G87" s="13"/>
      <c r="H87" s="10">
        <f>H88</f>
        <v>0</v>
      </c>
      <c r="I87" s="10">
        <f>I88</f>
        <v>0</v>
      </c>
      <c r="J87" s="10">
        <f>J88</f>
        <v>0</v>
      </c>
      <c r="K87" s="36">
        <f t="shared" si="3"/>
        <v>0</v>
      </c>
      <c r="L87" s="42">
        <f>L88</f>
        <v>0</v>
      </c>
      <c r="M87" s="36">
        <f t="shared" si="4"/>
        <v>0</v>
      </c>
      <c r="N87" s="10">
        <f>N88</f>
        <v>0</v>
      </c>
      <c r="O87" s="36">
        <f t="shared" si="5"/>
        <v>0</v>
      </c>
      <c r="P87" s="9" t="e">
        <f>#REF!-J87</f>
        <v>#REF!</v>
      </c>
      <c r="Q87" s="10">
        <f>Q88</f>
        <v>0</v>
      </c>
    </row>
    <row r="88" spans="2:17" ht="13.5" customHeight="1" hidden="1">
      <c r="B88" s="26"/>
      <c r="C88" s="17">
        <v>551</v>
      </c>
      <c r="D88" s="6">
        <v>551</v>
      </c>
      <c r="E88" s="6">
        <v>551</v>
      </c>
      <c r="F88" s="13" t="s">
        <v>16</v>
      </c>
      <c r="G88" s="13" t="s">
        <v>15</v>
      </c>
      <c r="H88" s="10"/>
      <c r="I88" s="10"/>
      <c r="J88" s="10"/>
      <c r="K88" s="36">
        <f t="shared" si="3"/>
        <v>0</v>
      </c>
      <c r="L88" s="42"/>
      <c r="M88" s="36">
        <f t="shared" si="4"/>
        <v>0</v>
      </c>
      <c r="N88" s="10"/>
      <c r="O88" s="36">
        <f t="shared" si="5"/>
        <v>0</v>
      </c>
      <c r="P88" s="9" t="e">
        <f>#REF!-J88</f>
        <v>#REF!</v>
      </c>
      <c r="Q88" s="10"/>
    </row>
    <row r="89" spans="2:17" ht="9.75" customHeight="1" hidden="1">
      <c r="B89" s="16"/>
      <c r="C89" s="17">
        <v>551</v>
      </c>
      <c r="D89" s="6">
        <v>551</v>
      </c>
      <c r="E89" s="6">
        <v>551</v>
      </c>
      <c r="F89" s="13" t="s">
        <v>13</v>
      </c>
      <c r="G89" s="13"/>
      <c r="H89" s="10">
        <f>H90</f>
        <v>0</v>
      </c>
      <c r="I89" s="10">
        <f>I90</f>
        <v>0</v>
      </c>
      <c r="J89" s="10">
        <f>J90</f>
        <v>0</v>
      </c>
      <c r="K89" s="36">
        <f t="shared" si="3"/>
        <v>0</v>
      </c>
      <c r="L89" s="42">
        <f>L90</f>
        <v>0</v>
      </c>
      <c r="M89" s="36">
        <f t="shared" si="4"/>
        <v>0</v>
      </c>
      <c r="N89" s="10">
        <f>N90</f>
        <v>0</v>
      </c>
      <c r="O89" s="36">
        <f t="shared" si="5"/>
        <v>0</v>
      </c>
      <c r="P89" s="9" t="e">
        <f>#REF!-J89</f>
        <v>#REF!</v>
      </c>
      <c r="Q89" s="10">
        <f>Q90</f>
        <v>0</v>
      </c>
    </row>
    <row r="90" spans="2:17" ht="13.5" customHeight="1" hidden="1">
      <c r="B90" s="26"/>
      <c r="C90" s="17">
        <v>551</v>
      </c>
      <c r="D90" s="6">
        <v>551</v>
      </c>
      <c r="E90" s="6">
        <v>551</v>
      </c>
      <c r="F90" s="13" t="s">
        <v>13</v>
      </c>
      <c r="G90" s="13" t="s">
        <v>15</v>
      </c>
      <c r="H90" s="10"/>
      <c r="I90" s="10"/>
      <c r="J90" s="10"/>
      <c r="K90" s="36">
        <f t="shared" si="3"/>
        <v>0</v>
      </c>
      <c r="L90" s="42"/>
      <c r="M90" s="36">
        <f t="shared" si="4"/>
        <v>0</v>
      </c>
      <c r="N90" s="10"/>
      <c r="O90" s="36">
        <f t="shared" si="5"/>
        <v>0</v>
      </c>
      <c r="P90" s="9" t="e">
        <f>#REF!-J90</f>
        <v>#REF!</v>
      </c>
      <c r="Q90" s="10"/>
    </row>
    <row r="91" spans="2:17" ht="8.25" customHeight="1" hidden="1">
      <c r="B91" s="26"/>
      <c r="C91" s="17">
        <v>551</v>
      </c>
      <c r="D91" s="6">
        <v>551</v>
      </c>
      <c r="E91" s="6">
        <v>551</v>
      </c>
      <c r="F91" s="13" t="s">
        <v>17</v>
      </c>
      <c r="G91" s="13"/>
      <c r="H91" s="10">
        <f>H92</f>
        <v>0</v>
      </c>
      <c r="I91" s="10">
        <f>I92</f>
        <v>0</v>
      </c>
      <c r="J91" s="10">
        <f>J92</f>
        <v>0</v>
      </c>
      <c r="K91" s="36">
        <f t="shared" si="3"/>
        <v>0</v>
      </c>
      <c r="L91" s="42">
        <f>L92</f>
        <v>0</v>
      </c>
      <c r="M91" s="36">
        <f t="shared" si="4"/>
        <v>0</v>
      </c>
      <c r="N91" s="10">
        <f>N92</f>
        <v>0</v>
      </c>
      <c r="O91" s="36">
        <f t="shared" si="5"/>
        <v>0</v>
      </c>
      <c r="P91" s="9" t="e">
        <f>#REF!-J91</f>
        <v>#REF!</v>
      </c>
      <c r="Q91" s="10">
        <f>Q92</f>
        <v>0</v>
      </c>
    </row>
    <row r="92" spans="2:17" ht="11.25" customHeight="1" hidden="1">
      <c r="B92" s="26"/>
      <c r="C92" s="17">
        <v>551</v>
      </c>
      <c r="D92" s="6">
        <v>551</v>
      </c>
      <c r="E92" s="6">
        <v>551</v>
      </c>
      <c r="F92" s="13" t="s">
        <v>17</v>
      </c>
      <c r="G92" s="13" t="s">
        <v>15</v>
      </c>
      <c r="H92" s="10"/>
      <c r="I92" s="10"/>
      <c r="J92" s="10"/>
      <c r="K92" s="36">
        <f t="shared" si="3"/>
        <v>0</v>
      </c>
      <c r="L92" s="42"/>
      <c r="M92" s="36">
        <f t="shared" si="4"/>
        <v>0</v>
      </c>
      <c r="N92" s="10"/>
      <c r="O92" s="36">
        <f t="shared" si="5"/>
        <v>0</v>
      </c>
      <c r="P92" s="9" t="e">
        <f>#REF!-J92</f>
        <v>#REF!</v>
      </c>
      <c r="Q92" s="10"/>
    </row>
    <row r="93" spans="2:17" ht="21.75" customHeight="1">
      <c r="B93" s="26" t="s">
        <v>232</v>
      </c>
      <c r="C93" s="17"/>
      <c r="D93" s="6"/>
      <c r="E93" s="6"/>
      <c r="F93" s="13" t="s">
        <v>238</v>
      </c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10">
        <f>Q94</f>
        <v>0</v>
      </c>
    </row>
    <row r="94" spans="2:17" ht="31.5" customHeight="1">
      <c r="B94" s="26" t="s">
        <v>239</v>
      </c>
      <c r="C94" s="17"/>
      <c r="D94" s="6"/>
      <c r="E94" s="6"/>
      <c r="F94" s="13" t="s">
        <v>238</v>
      </c>
      <c r="G94" s="13" t="s">
        <v>237</v>
      </c>
      <c r="H94" s="10"/>
      <c r="I94" s="10"/>
      <c r="J94" s="10"/>
      <c r="K94" s="36"/>
      <c r="L94" s="42"/>
      <c r="M94" s="36"/>
      <c r="N94" s="10"/>
      <c r="O94" s="36"/>
      <c r="P94" s="9"/>
      <c r="Q94" s="10"/>
    </row>
    <row r="95" spans="2:17" ht="37.5" customHeight="1">
      <c r="B95" s="26" t="s">
        <v>124</v>
      </c>
      <c r="C95" s="17"/>
      <c r="D95" s="6">
        <v>551</v>
      </c>
      <c r="E95" s="6">
        <v>551</v>
      </c>
      <c r="F95" s="23" t="s">
        <v>169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>
        <f>Q96</f>
        <v>450000</v>
      </c>
    </row>
    <row r="96" spans="2:17" ht="41.25" customHeight="1">
      <c r="B96" s="16" t="s">
        <v>90</v>
      </c>
      <c r="C96" s="17"/>
      <c r="D96" s="6">
        <v>551</v>
      </c>
      <c r="E96" s="6">
        <v>551</v>
      </c>
      <c r="F96" s="23" t="s">
        <v>169</v>
      </c>
      <c r="G96" s="13" t="s">
        <v>87</v>
      </c>
      <c r="H96" s="10"/>
      <c r="I96" s="10"/>
      <c r="J96" s="10"/>
      <c r="K96" s="36"/>
      <c r="L96" s="42"/>
      <c r="M96" s="36"/>
      <c r="N96" s="10"/>
      <c r="O96" s="36"/>
      <c r="P96" s="9"/>
      <c r="Q96" s="10">
        <f>Q106</f>
        <v>450000</v>
      </c>
    </row>
    <row r="97" spans="2:17" ht="41.25" customHeight="1" hidden="1">
      <c r="B97" s="19" t="s">
        <v>91</v>
      </c>
      <c r="C97" s="17"/>
      <c r="D97" s="6">
        <v>551</v>
      </c>
      <c r="E97" s="6">
        <v>551</v>
      </c>
      <c r="F97" s="13"/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/>
    </row>
    <row r="98" spans="2:17" ht="62.25" customHeight="1" hidden="1">
      <c r="B98" s="19" t="s">
        <v>98</v>
      </c>
      <c r="C98" s="17"/>
      <c r="D98" s="6">
        <v>551</v>
      </c>
      <c r="E98" s="6">
        <v>551</v>
      </c>
      <c r="F98" s="13"/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/>
    </row>
    <row r="99" spans="2:17" ht="41.25" customHeight="1" hidden="1">
      <c r="B99" s="22"/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69.75" customHeight="1" hidden="1">
      <c r="B100" s="26"/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11.25" customHeight="1" hidden="1">
      <c r="B101" s="19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49.5" customHeight="1" hidden="1">
      <c r="B102" s="19"/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33" customHeight="1" hidden="1">
      <c r="B103" s="26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42" customHeight="1" hidden="1">
      <c r="B104" s="19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11.25" customHeight="1" hidden="1">
      <c r="B105" s="19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58.5" customHeight="1">
      <c r="B106" s="19" t="s">
        <v>91</v>
      </c>
      <c r="C106" s="17"/>
      <c r="D106" s="6"/>
      <c r="E106" s="6"/>
      <c r="F106" s="23" t="s">
        <v>169</v>
      </c>
      <c r="G106" s="13" t="s">
        <v>88</v>
      </c>
      <c r="H106" s="10"/>
      <c r="I106" s="10"/>
      <c r="J106" s="10"/>
      <c r="K106" s="36"/>
      <c r="L106" s="42"/>
      <c r="M106" s="36"/>
      <c r="N106" s="10"/>
      <c r="O106" s="36"/>
      <c r="P106" s="9"/>
      <c r="Q106" s="10">
        <f>Q107</f>
        <v>450000</v>
      </c>
    </row>
    <row r="107" spans="2:17" ht="58.5" customHeight="1">
      <c r="B107" s="19" t="s">
        <v>92</v>
      </c>
      <c r="C107" s="17"/>
      <c r="D107" s="6"/>
      <c r="E107" s="6"/>
      <c r="F107" s="23" t="s">
        <v>169</v>
      </c>
      <c r="G107" s="13" t="s">
        <v>89</v>
      </c>
      <c r="H107" s="10"/>
      <c r="I107" s="10"/>
      <c r="J107" s="10"/>
      <c r="K107" s="36"/>
      <c r="L107" s="42"/>
      <c r="M107" s="36"/>
      <c r="N107" s="10"/>
      <c r="O107" s="36"/>
      <c r="P107" s="9"/>
      <c r="Q107" s="10">
        <f>700000-200000-50000</f>
        <v>450000</v>
      </c>
    </row>
    <row r="108" spans="2:17" ht="0.75" customHeight="1">
      <c r="B108" s="21" t="s">
        <v>9</v>
      </c>
      <c r="C108" s="17">
        <v>551</v>
      </c>
      <c r="D108" s="6">
        <v>551</v>
      </c>
      <c r="E108" s="6">
        <v>551</v>
      </c>
      <c r="F108" s="24" t="s">
        <v>10</v>
      </c>
      <c r="G108" s="13"/>
      <c r="H108" s="29">
        <f>H109</f>
        <v>0</v>
      </c>
      <c r="I108" s="29">
        <f>I109</f>
        <v>0</v>
      </c>
      <c r="J108" s="29">
        <f>J109</f>
        <v>0</v>
      </c>
      <c r="K108" s="36">
        <f>J108-H108</f>
        <v>0</v>
      </c>
      <c r="L108" s="43">
        <f>L109</f>
        <v>0</v>
      </c>
      <c r="M108" s="36">
        <f aca="true" t="shared" si="6" ref="M108:M118">J108-I108</f>
        <v>0</v>
      </c>
      <c r="N108" s="29">
        <f>N109</f>
        <v>0</v>
      </c>
      <c r="O108" s="36">
        <f aca="true" t="shared" si="7" ref="O108:O118">N108-J108</f>
        <v>0</v>
      </c>
      <c r="P108" s="9" t="e">
        <f>#REF!-J108</f>
        <v>#REF!</v>
      </c>
      <c r="Q108" s="29">
        <f>Q109</f>
        <v>0</v>
      </c>
    </row>
    <row r="109" spans="2:17" ht="23.25" customHeight="1" hidden="1">
      <c r="B109" s="19" t="s">
        <v>7</v>
      </c>
      <c r="C109" s="17">
        <v>551</v>
      </c>
      <c r="D109" s="6">
        <v>551</v>
      </c>
      <c r="E109" s="6">
        <v>551</v>
      </c>
      <c r="F109" s="24" t="s">
        <v>10</v>
      </c>
      <c r="G109" s="13" t="s">
        <v>6</v>
      </c>
      <c r="H109" s="10"/>
      <c r="I109" s="10"/>
      <c r="J109" s="10"/>
      <c r="K109" s="36">
        <f>J109-H109</f>
        <v>0</v>
      </c>
      <c r="L109" s="42"/>
      <c r="M109" s="36">
        <f t="shared" si="6"/>
        <v>0</v>
      </c>
      <c r="N109" s="10"/>
      <c r="O109" s="36">
        <f t="shared" si="7"/>
        <v>0</v>
      </c>
      <c r="P109" s="9" t="e">
        <f>#REF!-J109</f>
        <v>#REF!</v>
      </c>
      <c r="Q109" s="10"/>
    </row>
    <row r="110" spans="2:17" ht="33.75" customHeight="1" hidden="1">
      <c r="B110" s="21" t="s">
        <v>50</v>
      </c>
      <c r="C110" s="17"/>
      <c r="D110" s="6">
        <v>551</v>
      </c>
      <c r="E110" s="6">
        <v>551</v>
      </c>
      <c r="F110" s="23" t="s">
        <v>41</v>
      </c>
      <c r="G110" s="13"/>
      <c r="H110" s="10"/>
      <c r="I110" s="10">
        <f>I111</f>
        <v>0</v>
      </c>
      <c r="J110" s="10">
        <f>J111</f>
        <v>0</v>
      </c>
      <c r="K110" s="36"/>
      <c r="L110" s="42">
        <f>L111</f>
        <v>0</v>
      </c>
      <c r="M110" s="36">
        <f t="shared" si="6"/>
        <v>0</v>
      </c>
      <c r="N110" s="10">
        <f>N111</f>
        <v>0</v>
      </c>
      <c r="O110" s="36">
        <f t="shared" si="7"/>
        <v>0</v>
      </c>
      <c r="P110" s="9" t="e">
        <f>#REF!-J110</f>
        <v>#REF!</v>
      </c>
      <c r="Q110" s="10">
        <f>Q111</f>
        <v>0</v>
      </c>
    </row>
    <row r="111" spans="2:17" ht="23.25" customHeight="1" hidden="1">
      <c r="B111" s="26" t="s">
        <v>5</v>
      </c>
      <c r="C111" s="17"/>
      <c r="D111" s="6">
        <v>551</v>
      </c>
      <c r="E111" s="6">
        <v>551</v>
      </c>
      <c r="F111" s="24" t="s">
        <v>41</v>
      </c>
      <c r="G111" s="13" t="s">
        <v>53</v>
      </c>
      <c r="H111" s="10">
        <v>2000000</v>
      </c>
      <c r="I111" s="10"/>
      <c r="J111" s="10"/>
      <c r="K111" s="36"/>
      <c r="L111" s="42"/>
      <c r="M111" s="36">
        <f t="shared" si="6"/>
        <v>0</v>
      </c>
      <c r="N111" s="10"/>
      <c r="O111" s="36">
        <f t="shared" si="7"/>
        <v>0</v>
      </c>
      <c r="P111" s="9" t="e">
        <f>#REF!-J111</f>
        <v>#REF!</v>
      </c>
      <c r="Q111" s="10"/>
    </row>
    <row r="112" spans="2:17" ht="23.25" customHeight="1" hidden="1">
      <c r="B112" s="21" t="s">
        <v>49</v>
      </c>
      <c r="C112" s="17"/>
      <c r="D112" s="6">
        <v>551</v>
      </c>
      <c r="E112" s="6">
        <v>551</v>
      </c>
      <c r="F112" s="23" t="s">
        <v>48</v>
      </c>
      <c r="G112" s="23"/>
      <c r="H112" s="10"/>
      <c r="I112" s="10">
        <f>I113</f>
        <v>0</v>
      </c>
      <c r="J112" s="10">
        <f>J113</f>
        <v>0</v>
      </c>
      <c r="K112" s="36"/>
      <c r="L112" s="42">
        <f>L113</f>
        <v>0</v>
      </c>
      <c r="M112" s="36">
        <f t="shared" si="6"/>
        <v>0</v>
      </c>
      <c r="N112" s="10">
        <f>N113</f>
        <v>0</v>
      </c>
      <c r="O112" s="36">
        <f t="shared" si="7"/>
        <v>0</v>
      </c>
      <c r="P112" s="9" t="e">
        <f>#REF!-J112</f>
        <v>#REF!</v>
      </c>
      <c r="Q112" s="10">
        <f>Q113</f>
        <v>0</v>
      </c>
    </row>
    <row r="113" spans="2:17" ht="23.25" customHeight="1" hidden="1">
      <c r="B113" s="26" t="s">
        <v>5</v>
      </c>
      <c r="C113" s="17"/>
      <c r="D113" s="6">
        <v>551</v>
      </c>
      <c r="E113" s="6">
        <v>551</v>
      </c>
      <c r="F113" s="24" t="s">
        <v>48</v>
      </c>
      <c r="G113" s="13" t="s">
        <v>53</v>
      </c>
      <c r="H113" s="10">
        <v>2000000</v>
      </c>
      <c r="I113" s="10"/>
      <c r="J113" s="10"/>
      <c r="K113" s="36">
        <f>J113-H113</f>
        <v>-2000000</v>
      </c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54" customHeight="1" hidden="1">
      <c r="B114" s="19" t="s">
        <v>43</v>
      </c>
      <c r="C114" s="17"/>
      <c r="D114" s="6">
        <v>551</v>
      </c>
      <c r="E114" s="6">
        <v>551</v>
      </c>
      <c r="F114" s="24" t="s">
        <v>42</v>
      </c>
      <c r="G114" s="13"/>
      <c r="H114" s="10">
        <f>H115</f>
        <v>2340300</v>
      </c>
      <c r="I114" s="10">
        <f>I115</f>
        <v>577217</v>
      </c>
      <c r="J114" s="10">
        <f>J115</f>
        <v>0</v>
      </c>
      <c r="K114" s="36">
        <f>J114-H114</f>
        <v>-2340300</v>
      </c>
      <c r="L114" s="42">
        <f>L115</f>
        <v>0</v>
      </c>
      <c r="M114" s="36">
        <f t="shared" si="6"/>
        <v>-577217</v>
      </c>
      <c r="N114" s="10">
        <f>N115</f>
        <v>577217</v>
      </c>
      <c r="O114" s="36">
        <f t="shared" si="7"/>
        <v>577217</v>
      </c>
      <c r="P114" s="9" t="e">
        <f>#REF!-J114</f>
        <v>#REF!</v>
      </c>
      <c r="Q114" s="10">
        <f>Q115</f>
        <v>0</v>
      </c>
    </row>
    <row r="115" spans="2:17" ht="34.5" customHeight="1" hidden="1">
      <c r="B115" s="26" t="s">
        <v>5</v>
      </c>
      <c r="C115" s="17"/>
      <c r="D115" s="6">
        <v>551</v>
      </c>
      <c r="E115" s="6">
        <v>551</v>
      </c>
      <c r="F115" s="24" t="s">
        <v>42</v>
      </c>
      <c r="G115" s="13" t="s">
        <v>53</v>
      </c>
      <c r="H115" s="10">
        <v>2340300</v>
      </c>
      <c r="I115" s="10">
        <f>673969-96752</f>
        <v>577217</v>
      </c>
      <c r="J115" s="10"/>
      <c r="K115" s="36">
        <f>J115-H115</f>
        <v>-2340300</v>
      </c>
      <c r="L115" s="42"/>
      <c r="M115" s="36">
        <f t="shared" si="6"/>
        <v>-577217</v>
      </c>
      <c r="N115" s="10">
        <f>673969-96752</f>
        <v>577217</v>
      </c>
      <c r="O115" s="36">
        <f t="shared" si="7"/>
        <v>577217</v>
      </c>
      <c r="P115" s="9" t="e">
        <f>#REF!-J115</f>
        <v>#REF!</v>
      </c>
      <c r="Q115" s="10"/>
    </row>
    <row r="116" spans="2:17" ht="68.25" customHeight="1" hidden="1">
      <c r="B116" s="19" t="s">
        <v>51</v>
      </c>
      <c r="C116" s="17"/>
      <c r="D116" s="6">
        <v>551</v>
      </c>
      <c r="E116" s="6">
        <v>551</v>
      </c>
      <c r="F116" s="24" t="s">
        <v>52</v>
      </c>
      <c r="G116" s="13"/>
      <c r="H116" s="10">
        <f>H117</f>
        <v>2340300</v>
      </c>
      <c r="I116" s="10">
        <f>I117</f>
        <v>0</v>
      </c>
      <c r="J116" s="10">
        <f>J117</f>
        <v>0</v>
      </c>
      <c r="K116" s="36"/>
      <c r="L116" s="42">
        <f>L117</f>
        <v>0</v>
      </c>
      <c r="M116" s="36">
        <f t="shared" si="6"/>
        <v>0</v>
      </c>
      <c r="N116" s="10">
        <f>N117</f>
        <v>0</v>
      </c>
      <c r="O116" s="36">
        <f t="shared" si="7"/>
        <v>0</v>
      </c>
      <c r="P116" s="9" t="e">
        <f>#REF!-J116</f>
        <v>#REF!</v>
      </c>
      <c r="Q116" s="10">
        <f>Q117</f>
        <v>0</v>
      </c>
    </row>
    <row r="117" spans="2:17" ht="34.5" customHeight="1" hidden="1">
      <c r="B117" s="26" t="s">
        <v>5</v>
      </c>
      <c r="C117" s="17"/>
      <c r="D117" s="6">
        <v>551</v>
      </c>
      <c r="E117" s="6">
        <v>551</v>
      </c>
      <c r="F117" s="24" t="s">
        <v>52</v>
      </c>
      <c r="G117" s="13" t="s">
        <v>53</v>
      </c>
      <c r="H117" s="10">
        <v>2340300</v>
      </c>
      <c r="I117" s="10"/>
      <c r="J117" s="10"/>
      <c r="K117" s="36"/>
      <c r="L117" s="42"/>
      <c r="M117" s="36">
        <f t="shared" si="6"/>
        <v>0</v>
      </c>
      <c r="N117" s="10"/>
      <c r="O117" s="36">
        <f t="shared" si="7"/>
        <v>0</v>
      </c>
      <c r="P117" s="9" t="e">
        <f>#REF!-J117</f>
        <v>#REF!</v>
      </c>
      <c r="Q117" s="10"/>
    </row>
    <row r="118" spans="2:17" ht="38.25">
      <c r="B118" s="20" t="s">
        <v>254</v>
      </c>
      <c r="C118" s="6">
        <v>551</v>
      </c>
      <c r="D118" s="6">
        <v>551</v>
      </c>
      <c r="E118" s="6">
        <v>551</v>
      </c>
      <c r="F118" s="15" t="s">
        <v>170</v>
      </c>
      <c r="G118" s="13"/>
      <c r="H118" s="9" t="e">
        <f>#REF!+H122+H124+#REF!</f>
        <v>#REF!</v>
      </c>
      <c r="I118" s="9" t="e">
        <f>#REF!+I122+I124+#REF!</f>
        <v>#REF!</v>
      </c>
      <c r="J118" s="9" t="e">
        <f>#REF!+J122+J124+#REF!+J129</f>
        <v>#REF!</v>
      </c>
      <c r="K118" s="36" t="e">
        <f>J118-H118</f>
        <v>#REF!</v>
      </c>
      <c r="L118" s="41" t="e">
        <f>#REF!+L122+L124+#REF!</f>
        <v>#REF!</v>
      </c>
      <c r="M118" s="36" t="e">
        <f t="shared" si="6"/>
        <v>#REF!</v>
      </c>
      <c r="N118" s="9" t="e">
        <f>#REF!+N122+N124+#REF!</f>
        <v>#REF!</v>
      </c>
      <c r="O118" s="36" t="e">
        <f t="shared" si="7"/>
        <v>#REF!</v>
      </c>
      <c r="P118" s="9" t="e">
        <f>#REF!-J118</f>
        <v>#REF!</v>
      </c>
      <c r="Q118" s="9">
        <f>Q119+Q129+Q134+Q143</f>
        <v>12887397</v>
      </c>
    </row>
    <row r="119" spans="2:17" ht="12.75">
      <c r="B119" s="20" t="s">
        <v>18</v>
      </c>
      <c r="C119" s="6"/>
      <c r="D119" s="6"/>
      <c r="E119" s="6"/>
      <c r="F119" s="15" t="s">
        <v>171</v>
      </c>
      <c r="G119" s="13"/>
      <c r="H119" s="9"/>
      <c r="I119" s="9"/>
      <c r="J119" s="9"/>
      <c r="K119" s="36"/>
      <c r="L119" s="41"/>
      <c r="M119" s="36"/>
      <c r="N119" s="9"/>
      <c r="O119" s="36"/>
      <c r="P119" s="9"/>
      <c r="Q119" s="9">
        <f>Q120</f>
        <v>4000000</v>
      </c>
    </row>
    <row r="120" spans="2:17" ht="23.25" customHeight="1">
      <c r="B120" s="26" t="s">
        <v>18</v>
      </c>
      <c r="C120" s="17">
        <v>551</v>
      </c>
      <c r="D120" s="6">
        <v>551</v>
      </c>
      <c r="E120" s="6">
        <v>551</v>
      </c>
      <c r="F120" s="15" t="s">
        <v>172</v>
      </c>
      <c r="G120" s="13"/>
      <c r="H120" s="10">
        <v>1449805.29</v>
      </c>
      <c r="I120" s="10">
        <f>1150000-50000</f>
        <v>1100000</v>
      </c>
      <c r="J120" s="10">
        <v>1700000</v>
      </c>
      <c r="K120" s="36">
        <f>J120-H120</f>
        <v>250194.70999999996</v>
      </c>
      <c r="L120" s="42"/>
      <c r="M120" s="36">
        <f>J120-I120</f>
        <v>600000</v>
      </c>
      <c r="N120" s="10">
        <f>1150000-50000</f>
        <v>1100000</v>
      </c>
      <c r="O120" s="36">
        <f>N120-J120</f>
        <v>-600000</v>
      </c>
      <c r="P120" s="9" t="e">
        <f>#REF!-J120</f>
        <v>#REF!</v>
      </c>
      <c r="Q120" s="10">
        <f>Q121</f>
        <v>4000000</v>
      </c>
    </row>
    <row r="121" spans="2:17" ht="43.5" customHeight="1">
      <c r="B121" s="16" t="s">
        <v>90</v>
      </c>
      <c r="C121" s="17"/>
      <c r="D121" s="6"/>
      <c r="E121" s="6"/>
      <c r="F121" s="15" t="s">
        <v>172</v>
      </c>
      <c r="G121" s="13" t="s">
        <v>87</v>
      </c>
      <c r="H121" s="10"/>
      <c r="I121" s="10"/>
      <c r="J121" s="10"/>
      <c r="K121" s="36"/>
      <c r="L121" s="42"/>
      <c r="M121" s="36"/>
      <c r="N121" s="10"/>
      <c r="O121" s="36"/>
      <c r="P121" s="9"/>
      <c r="Q121" s="10">
        <f>Q122</f>
        <v>4000000</v>
      </c>
    </row>
    <row r="122" spans="2:17" ht="53.25" customHeight="1">
      <c r="B122" s="19" t="s">
        <v>91</v>
      </c>
      <c r="C122" s="6"/>
      <c r="D122" s="6"/>
      <c r="E122" s="6"/>
      <c r="F122" s="15" t="s">
        <v>172</v>
      </c>
      <c r="G122" s="13" t="s">
        <v>88</v>
      </c>
      <c r="H122" s="9"/>
      <c r="I122" s="9"/>
      <c r="J122" s="9"/>
      <c r="K122" s="36"/>
      <c r="L122" s="41"/>
      <c r="M122" s="36"/>
      <c r="N122" s="9"/>
      <c r="O122" s="36"/>
      <c r="P122" s="9"/>
      <c r="Q122" s="9">
        <f>Q123</f>
        <v>4000000</v>
      </c>
    </row>
    <row r="123" spans="2:17" ht="48" customHeight="1">
      <c r="B123" s="19" t="s">
        <v>92</v>
      </c>
      <c r="C123" s="17"/>
      <c r="D123" s="6"/>
      <c r="E123" s="6"/>
      <c r="F123" s="15" t="s">
        <v>172</v>
      </c>
      <c r="G123" s="13" t="s">
        <v>89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v>4000000</v>
      </c>
    </row>
    <row r="124" spans="2:17" ht="12.75" hidden="1">
      <c r="B124" s="20" t="s">
        <v>19</v>
      </c>
      <c r="C124" s="6">
        <v>551</v>
      </c>
      <c r="D124" s="6">
        <v>551</v>
      </c>
      <c r="E124" s="6">
        <v>551</v>
      </c>
      <c r="F124" s="15" t="s">
        <v>20</v>
      </c>
      <c r="G124" s="13"/>
      <c r="H124" s="9">
        <f>H125</f>
        <v>0</v>
      </c>
      <c r="I124" s="9">
        <f>I125</f>
        <v>0</v>
      </c>
      <c r="J124" s="9">
        <f>J125</f>
        <v>0</v>
      </c>
      <c r="K124" s="36">
        <f>J124-H124</f>
        <v>0</v>
      </c>
      <c r="L124" s="41">
        <f>L125</f>
        <v>0</v>
      </c>
      <c r="M124" s="36">
        <f>J124-I124</f>
        <v>0</v>
      </c>
      <c r="N124" s="9">
        <f>N125</f>
        <v>0</v>
      </c>
      <c r="O124" s="36">
        <f>N124-J124</f>
        <v>0</v>
      </c>
      <c r="P124" s="9" t="e">
        <f>#REF!-J124</f>
        <v>#REF!</v>
      </c>
      <c r="Q124" s="9">
        <f>Q125</f>
        <v>0</v>
      </c>
    </row>
    <row r="125" spans="2:17" ht="12.75" hidden="1">
      <c r="B125" s="26" t="s">
        <v>5</v>
      </c>
      <c r="C125" s="17">
        <v>551</v>
      </c>
      <c r="D125" s="6">
        <v>551</v>
      </c>
      <c r="E125" s="6">
        <v>551</v>
      </c>
      <c r="F125" s="13" t="s">
        <v>20</v>
      </c>
      <c r="G125" s="13" t="s">
        <v>6</v>
      </c>
      <c r="H125" s="10"/>
      <c r="I125" s="10"/>
      <c r="J125" s="10"/>
      <c r="K125" s="36">
        <f>J125-H125</f>
        <v>0</v>
      </c>
      <c r="L125" s="42"/>
      <c r="M125" s="36">
        <f>J125-I125</f>
        <v>0</v>
      </c>
      <c r="N125" s="10"/>
      <c r="O125" s="36">
        <f>N125-J125</f>
        <v>0</v>
      </c>
      <c r="P125" s="9" t="e">
        <f>#REF!-J125</f>
        <v>#REF!</v>
      </c>
      <c r="Q125" s="10"/>
    </row>
    <row r="126" spans="2:17" ht="12.75" hidden="1">
      <c r="B126" s="20" t="s">
        <v>21</v>
      </c>
      <c r="C126" s="6">
        <v>551</v>
      </c>
      <c r="D126" s="6">
        <v>551</v>
      </c>
      <c r="E126" s="6">
        <v>551</v>
      </c>
      <c r="F126" s="15" t="s">
        <v>22</v>
      </c>
      <c r="G126" s="13"/>
      <c r="H126" s="9">
        <f>H127</f>
        <v>0</v>
      </c>
      <c r="I126" s="9">
        <f>I127</f>
        <v>0</v>
      </c>
      <c r="J126" s="9">
        <f>J127</f>
        <v>0</v>
      </c>
      <c r="K126" s="36">
        <f>J126-H126</f>
        <v>0</v>
      </c>
      <c r="L126" s="41">
        <f>L127</f>
        <v>0</v>
      </c>
      <c r="M126" s="36">
        <f>J126-I126</f>
        <v>0</v>
      </c>
      <c r="N126" s="9">
        <f>N127</f>
        <v>0</v>
      </c>
      <c r="O126" s="36">
        <f>N126-J126</f>
        <v>0</v>
      </c>
      <c r="P126" s="9" t="e">
        <f>#REF!-J126</f>
        <v>#REF!</v>
      </c>
      <c r="Q126" s="9">
        <f>Q127</f>
        <v>0</v>
      </c>
    </row>
    <row r="127" spans="2:17" ht="12.75" hidden="1">
      <c r="B127" s="26" t="s">
        <v>5</v>
      </c>
      <c r="C127" s="17">
        <v>551</v>
      </c>
      <c r="D127" s="6">
        <v>551</v>
      </c>
      <c r="E127" s="6">
        <v>551</v>
      </c>
      <c r="F127" s="13" t="s">
        <v>22</v>
      </c>
      <c r="G127" s="13" t="s">
        <v>6</v>
      </c>
      <c r="H127" s="10"/>
      <c r="I127" s="10"/>
      <c r="J127" s="10"/>
      <c r="K127" s="36">
        <f>J127-H127</f>
        <v>0</v>
      </c>
      <c r="L127" s="42"/>
      <c r="M127" s="36">
        <f>J127-I127</f>
        <v>0</v>
      </c>
      <c r="N127" s="10"/>
      <c r="O127" s="36">
        <f>N127-J127</f>
        <v>0</v>
      </c>
      <c r="P127" s="9" t="e">
        <f>#REF!-J127</f>
        <v>#REF!</v>
      </c>
      <c r="Q127" s="10"/>
    </row>
    <row r="128" spans="2:17" ht="12.75" hidden="1">
      <c r="B128" s="26"/>
      <c r="C128" s="17"/>
      <c r="D128" s="6"/>
      <c r="E128" s="6"/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10"/>
    </row>
    <row r="129" spans="2:17" ht="12.75">
      <c r="B129" s="26" t="s">
        <v>21</v>
      </c>
      <c r="C129" s="17"/>
      <c r="D129" s="6"/>
      <c r="E129" s="6">
        <v>551</v>
      </c>
      <c r="F129" s="13" t="s">
        <v>173</v>
      </c>
      <c r="G129" s="13"/>
      <c r="H129" s="10"/>
      <c r="I129" s="10"/>
      <c r="J129" s="10">
        <f>J133</f>
        <v>0</v>
      </c>
      <c r="K129" s="36"/>
      <c r="L129" s="42"/>
      <c r="M129" s="36"/>
      <c r="N129" s="10"/>
      <c r="O129" s="36"/>
      <c r="P129" s="9" t="e">
        <f>#REF!-J129</f>
        <v>#REF!</v>
      </c>
      <c r="Q129" s="10">
        <f>Q130</f>
        <v>308027</v>
      </c>
    </row>
    <row r="130" spans="2:17" ht="12.75">
      <c r="B130" s="26" t="s">
        <v>125</v>
      </c>
      <c r="C130" s="17"/>
      <c r="D130" s="6"/>
      <c r="E130" s="6"/>
      <c r="F130" s="13" t="s">
        <v>174</v>
      </c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</f>
        <v>308027</v>
      </c>
    </row>
    <row r="131" spans="2:17" ht="25.5">
      <c r="B131" s="16" t="s">
        <v>90</v>
      </c>
      <c r="C131" s="17"/>
      <c r="D131" s="6"/>
      <c r="E131" s="6"/>
      <c r="F131" s="13" t="s">
        <v>174</v>
      </c>
      <c r="G131" s="13" t="s">
        <v>87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f>Q132</f>
        <v>308027</v>
      </c>
    </row>
    <row r="132" spans="2:17" ht="25.5">
      <c r="B132" s="19" t="s">
        <v>91</v>
      </c>
      <c r="C132" s="17"/>
      <c r="D132" s="6"/>
      <c r="E132" s="6"/>
      <c r="F132" s="13" t="s">
        <v>174</v>
      </c>
      <c r="G132" s="13" t="s">
        <v>88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</f>
        <v>308027</v>
      </c>
    </row>
    <row r="133" spans="2:17" ht="25.5">
      <c r="B133" s="19" t="s">
        <v>92</v>
      </c>
      <c r="C133" s="17"/>
      <c r="D133" s="6"/>
      <c r="E133" s="6"/>
      <c r="F133" s="13" t="s">
        <v>174</v>
      </c>
      <c r="G133" s="13" t="s">
        <v>89</v>
      </c>
      <c r="H133" s="10"/>
      <c r="I133" s="10"/>
      <c r="J133" s="10"/>
      <c r="K133" s="36"/>
      <c r="L133" s="42"/>
      <c r="M133" s="36"/>
      <c r="N133" s="10"/>
      <c r="O133" s="36"/>
      <c r="P133" s="9"/>
      <c r="Q133" s="10">
        <v>308027</v>
      </c>
    </row>
    <row r="134" spans="2:17" ht="25.5">
      <c r="B134" s="26" t="s">
        <v>23</v>
      </c>
      <c r="C134" s="17"/>
      <c r="D134" s="6"/>
      <c r="E134" s="6">
        <v>551</v>
      </c>
      <c r="F134" s="13" t="s">
        <v>175</v>
      </c>
      <c r="G134" s="13"/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Q135+Q141</f>
        <v>3662000</v>
      </c>
    </row>
    <row r="135" spans="2:17" ht="25.5">
      <c r="B135" s="26" t="s">
        <v>126</v>
      </c>
      <c r="C135" s="17"/>
      <c r="D135" s="6"/>
      <c r="E135" s="6"/>
      <c r="F135" s="13" t="s">
        <v>176</v>
      </c>
      <c r="G135" s="13"/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Q136+Q139+Q140</f>
        <v>3162000</v>
      </c>
    </row>
    <row r="136" spans="2:17" ht="25.5">
      <c r="B136" s="16" t="s">
        <v>90</v>
      </c>
      <c r="C136" s="17"/>
      <c r="D136" s="6"/>
      <c r="E136" s="6"/>
      <c r="F136" s="13" t="s">
        <v>176</v>
      </c>
      <c r="G136" s="13" t="s">
        <v>87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3112000</v>
      </c>
    </row>
    <row r="137" spans="2:17" ht="25.5">
      <c r="B137" s="19" t="s">
        <v>91</v>
      </c>
      <c r="C137" s="17"/>
      <c r="D137" s="6"/>
      <c r="E137" s="6"/>
      <c r="F137" s="13" t="s">
        <v>176</v>
      </c>
      <c r="G137" s="13" t="s">
        <v>88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</f>
        <v>3112000</v>
      </c>
    </row>
    <row r="138" spans="2:17" ht="25.5">
      <c r="B138" s="19" t="s">
        <v>92</v>
      </c>
      <c r="C138" s="17"/>
      <c r="D138" s="6"/>
      <c r="E138" s="6"/>
      <c r="F138" s="13" t="s">
        <v>176</v>
      </c>
      <c r="G138" s="13" t="s">
        <v>89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3200000-88000</f>
        <v>3112000</v>
      </c>
    </row>
    <row r="139" spans="2:17" ht="12.75">
      <c r="B139" s="19" t="s">
        <v>216</v>
      </c>
      <c r="C139" s="17"/>
      <c r="D139" s="6"/>
      <c r="E139" s="6"/>
      <c r="F139" s="13" t="s">
        <v>176</v>
      </c>
      <c r="G139" s="59" t="s">
        <v>94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50000-10000</f>
        <v>40000</v>
      </c>
    </row>
    <row r="140" spans="2:17" ht="12.75">
      <c r="B140" s="19" t="s">
        <v>218</v>
      </c>
      <c r="C140" s="17"/>
      <c r="D140" s="6"/>
      <c r="E140" s="6"/>
      <c r="F140" s="13" t="s">
        <v>176</v>
      </c>
      <c r="G140" s="59" t="s">
        <v>217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v>10000</v>
      </c>
    </row>
    <row r="141" spans="2:17" ht="12.75">
      <c r="B141" s="19" t="s">
        <v>264</v>
      </c>
      <c r="C141" s="17"/>
      <c r="D141" s="6"/>
      <c r="E141" s="6"/>
      <c r="F141" s="13" t="s">
        <v>263</v>
      </c>
      <c r="G141" s="59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500000</v>
      </c>
    </row>
    <row r="142" spans="2:17" ht="25.5">
      <c r="B142" s="19" t="s">
        <v>92</v>
      </c>
      <c r="C142" s="17"/>
      <c r="D142" s="6"/>
      <c r="E142" s="6"/>
      <c r="F142" s="13" t="s">
        <v>263</v>
      </c>
      <c r="G142" s="59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v>500000</v>
      </c>
    </row>
    <row r="143" spans="2:17" ht="25.5">
      <c r="B143" s="19" t="s">
        <v>277</v>
      </c>
      <c r="C143" s="17"/>
      <c r="D143" s="6"/>
      <c r="E143" s="6"/>
      <c r="F143" s="13" t="s">
        <v>276</v>
      </c>
      <c r="G143" s="59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Q144+Q146+Q148</f>
        <v>4917370</v>
      </c>
    </row>
    <row r="144" spans="2:17" ht="25.5">
      <c r="B144" s="19" t="s">
        <v>278</v>
      </c>
      <c r="C144" s="17"/>
      <c r="D144" s="6"/>
      <c r="E144" s="6"/>
      <c r="F144" s="13" t="s">
        <v>275</v>
      </c>
      <c r="G144" s="59"/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Q145</f>
        <v>188000</v>
      </c>
    </row>
    <row r="145" spans="2:17" ht="25.5">
      <c r="B145" s="19" t="s">
        <v>92</v>
      </c>
      <c r="C145" s="17"/>
      <c r="D145" s="6"/>
      <c r="E145" s="6"/>
      <c r="F145" s="13" t="s">
        <v>275</v>
      </c>
      <c r="G145" s="59" t="s">
        <v>89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100000+88000</f>
        <v>188000</v>
      </c>
    </row>
    <row r="146" spans="2:17" ht="38.25">
      <c r="B146" s="19" t="s">
        <v>282</v>
      </c>
      <c r="C146" s="17"/>
      <c r="D146" s="6"/>
      <c r="E146" s="6"/>
      <c r="F146" s="23" t="s">
        <v>283</v>
      </c>
      <c r="G146" s="59"/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4020000</v>
      </c>
    </row>
    <row r="147" spans="2:17" ht="25.5">
      <c r="B147" s="19" t="s">
        <v>92</v>
      </c>
      <c r="C147" s="17"/>
      <c r="D147" s="6"/>
      <c r="E147" s="6"/>
      <c r="F147" s="23" t="s">
        <v>283</v>
      </c>
      <c r="G147" s="59" t="s">
        <v>89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v>4020000</v>
      </c>
    </row>
    <row r="148" spans="2:17" ht="38.25">
      <c r="B148" s="19" t="s">
        <v>282</v>
      </c>
      <c r="C148" s="17"/>
      <c r="D148" s="6"/>
      <c r="E148" s="6"/>
      <c r="F148" s="23" t="s">
        <v>284</v>
      </c>
      <c r="G148" s="59"/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</f>
        <v>709370</v>
      </c>
    </row>
    <row r="149" spans="2:17" ht="25.5">
      <c r="B149" s="19" t="s">
        <v>92</v>
      </c>
      <c r="C149" s="17"/>
      <c r="D149" s="6"/>
      <c r="E149" s="6"/>
      <c r="F149" s="23" t="s">
        <v>284</v>
      </c>
      <c r="G149" s="59" t="s">
        <v>89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709370</v>
      </c>
    </row>
    <row r="150" spans="2:17" ht="34.5" customHeight="1">
      <c r="B150" s="70" t="s">
        <v>256</v>
      </c>
      <c r="C150" s="17"/>
      <c r="D150" s="6">
        <v>551</v>
      </c>
      <c r="E150" s="6">
        <v>551</v>
      </c>
      <c r="F150" s="13" t="s">
        <v>177</v>
      </c>
      <c r="G150" s="59"/>
      <c r="H150" s="10"/>
      <c r="I150" s="10">
        <f>I152</f>
        <v>50000</v>
      </c>
      <c r="J150" s="10">
        <f>J152</f>
        <v>100000</v>
      </c>
      <c r="K150" s="36"/>
      <c r="L150" s="42">
        <f>L152</f>
        <v>0</v>
      </c>
      <c r="M150" s="36">
        <f>J150-I150</f>
        <v>50000</v>
      </c>
      <c r="N150" s="10">
        <f>N152</f>
        <v>50000</v>
      </c>
      <c r="O150" s="36">
        <f>N150-J150</f>
        <v>-50000</v>
      </c>
      <c r="P150" s="9" t="e">
        <f>#REF!-J150</f>
        <v>#REF!</v>
      </c>
      <c r="Q150" s="10">
        <f>Q151</f>
        <v>188000</v>
      </c>
    </row>
    <row r="151" spans="2:17" ht="35.25" customHeight="1">
      <c r="B151" s="71" t="s">
        <v>127</v>
      </c>
      <c r="C151" s="17"/>
      <c r="D151" s="6"/>
      <c r="E151" s="6"/>
      <c r="F151" s="13" t="s">
        <v>178</v>
      </c>
      <c r="G151" s="59"/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Q152+Q174</f>
        <v>188000</v>
      </c>
    </row>
    <row r="152" spans="2:17" ht="25.5">
      <c r="B152" s="72" t="s">
        <v>90</v>
      </c>
      <c r="C152" s="17"/>
      <c r="D152" s="6">
        <v>551</v>
      </c>
      <c r="E152" s="6">
        <v>551</v>
      </c>
      <c r="F152" s="13" t="s">
        <v>178</v>
      </c>
      <c r="G152" s="59" t="s">
        <v>87</v>
      </c>
      <c r="H152" s="10"/>
      <c r="I152" s="10">
        <v>50000</v>
      </c>
      <c r="J152" s="10">
        <v>100000</v>
      </c>
      <c r="K152" s="36">
        <f aca="true" t="shared" si="8" ref="K152:K157">J152-H152</f>
        <v>100000</v>
      </c>
      <c r="L152" s="42"/>
      <c r="M152" s="36">
        <f aca="true" t="shared" si="9" ref="M152:M171">J152-I152</f>
        <v>50000</v>
      </c>
      <c r="N152" s="10">
        <v>50000</v>
      </c>
      <c r="O152" s="36">
        <f aca="true" t="shared" si="10" ref="O152:O171">N152-J152</f>
        <v>-50000</v>
      </c>
      <c r="P152" s="9" t="e">
        <f>#REF!-J152</f>
        <v>#REF!</v>
      </c>
      <c r="Q152" s="10">
        <f>Q172</f>
        <v>128000</v>
      </c>
    </row>
    <row r="153" spans="2:17" ht="25.5" hidden="1">
      <c r="B153" s="73" t="s">
        <v>91</v>
      </c>
      <c r="C153" s="6">
        <v>551</v>
      </c>
      <c r="D153" s="6">
        <v>551</v>
      </c>
      <c r="E153" s="6">
        <v>551</v>
      </c>
      <c r="F153" s="13"/>
      <c r="G153" s="59"/>
      <c r="H153" s="9">
        <f>H154</f>
        <v>4947137</v>
      </c>
      <c r="I153" s="9">
        <f>I154</f>
        <v>5399548</v>
      </c>
      <c r="J153" s="9">
        <f>J154</f>
        <v>0</v>
      </c>
      <c r="K153" s="36">
        <f t="shared" si="8"/>
        <v>-4947137</v>
      </c>
      <c r="L153" s="41">
        <f>L154</f>
        <v>73192.81</v>
      </c>
      <c r="M153" s="36">
        <f t="shared" si="9"/>
        <v>-5399548</v>
      </c>
      <c r="N153" s="9">
        <f>N154</f>
        <v>5514910</v>
      </c>
      <c r="O153" s="36">
        <f t="shared" si="10"/>
        <v>5514910</v>
      </c>
      <c r="P153" s="9" t="e">
        <f>#REF!-J153</f>
        <v>#REF!</v>
      </c>
      <c r="Q153" s="9">
        <f>Q154</f>
        <v>0</v>
      </c>
    </row>
    <row r="154" spans="2:17" ht="25.5" hidden="1">
      <c r="B154" s="73" t="s">
        <v>91</v>
      </c>
      <c r="C154" s="6">
        <v>551</v>
      </c>
      <c r="D154" s="6">
        <v>551</v>
      </c>
      <c r="E154" s="6">
        <v>551</v>
      </c>
      <c r="F154" s="13"/>
      <c r="G154" s="59"/>
      <c r="H154" s="9">
        <f>H155</f>
        <v>4947137</v>
      </c>
      <c r="I154" s="9">
        <f>I155+I159+I160</f>
        <v>5399548</v>
      </c>
      <c r="J154" s="9">
        <f>J155+J159+J160</f>
        <v>0</v>
      </c>
      <c r="K154" s="36">
        <f t="shared" si="8"/>
        <v>-4947137</v>
      </c>
      <c r="L154" s="41">
        <f>L155+L159+L160</f>
        <v>73192.81</v>
      </c>
      <c r="M154" s="36">
        <f t="shared" si="9"/>
        <v>-5399548</v>
      </c>
      <c r="N154" s="9">
        <f>N155+N159+N160</f>
        <v>5514910</v>
      </c>
      <c r="O154" s="36">
        <f t="shared" si="10"/>
        <v>5514910</v>
      </c>
      <c r="P154" s="9" t="e">
        <f>#REF!-J154</f>
        <v>#REF!</v>
      </c>
      <c r="Q154" s="9">
        <f>Q155+Q159+Q160</f>
        <v>0</v>
      </c>
    </row>
    <row r="155" spans="2:17" ht="29.25" customHeight="1" hidden="1">
      <c r="B155" s="74" t="s">
        <v>25</v>
      </c>
      <c r="C155" s="6">
        <v>551</v>
      </c>
      <c r="D155" s="6">
        <v>551</v>
      </c>
      <c r="E155" s="6">
        <v>551</v>
      </c>
      <c r="F155" s="15" t="s">
        <v>26</v>
      </c>
      <c r="G155" s="59"/>
      <c r="H155" s="9">
        <f>H156+H160</f>
        <v>4947137</v>
      </c>
      <c r="I155" s="9">
        <f>I156</f>
        <v>5249548</v>
      </c>
      <c r="J155" s="9">
        <f>J156</f>
        <v>0</v>
      </c>
      <c r="K155" s="36">
        <f t="shared" si="8"/>
        <v>-4947137</v>
      </c>
      <c r="L155" s="41">
        <f>L156</f>
        <v>23192.81</v>
      </c>
      <c r="M155" s="36">
        <f t="shared" si="9"/>
        <v>-5249548</v>
      </c>
      <c r="N155" s="9">
        <f>N156</f>
        <v>5249548</v>
      </c>
      <c r="O155" s="36">
        <f t="shared" si="10"/>
        <v>5249548</v>
      </c>
      <c r="P155" s="9" t="e">
        <f>#REF!-J155</f>
        <v>#REF!</v>
      </c>
      <c r="Q155" s="9">
        <f>Q156</f>
        <v>0</v>
      </c>
    </row>
    <row r="156" spans="2:17" ht="12.75" hidden="1">
      <c r="B156" s="71" t="s">
        <v>27</v>
      </c>
      <c r="C156" s="17">
        <v>551</v>
      </c>
      <c r="D156" s="6">
        <v>551</v>
      </c>
      <c r="E156" s="6">
        <v>551</v>
      </c>
      <c r="F156" s="13" t="s">
        <v>28</v>
      </c>
      <c r="G156" s="59"/>
      <c r="H156" s="10">
        <f>H157</f>
        <v>4920737</v>
      </c>
      <c r="I156" s="10">
        <f>I157</f>
        <v>5249548</v>
      </c>
      <c r="J156" s="10">
        <f>J157</f>
        <v>0</v>
      </c>
      <c r="K156" s="36">
        <f t="shared" si="8"/>
        <v>-4920737</v>
      </c>
      <c r="L156" s="42">
        <f>L157</f>
        <v>23192.81</v>
      </c>
      <c r="M156" s="36">
        <f t="shared" si="9"/>
        <v>-5249548</v>
      </c>
      <c r="N156" s="10">
        <f>N157</f>
        <v>5249548</v>
      </c>
      <c r="O156" s="36">
        <f t="shared" si="10"/>
        <v>5249548</v>
      </c>
      <c r="P156" s="9" t="e">
        <f>#REF!-J156</f>
        <v>#REF!</v>
      </c>
      <c r="Q156" s="10">
        <f>Q157</f>
        <v>0</v>
      </c>
    </row>
    <row r="157" spans="2:17" ht="28.5" customHeight="1" hidden="1">
      <c r="B157" s="72" t="s">
        <v>29</v>
      </c>
      <c r="C157" s="17">
        <v>551</v>
      </c>
      <c r="D157" s="6">
        <v>551</v>
      </c>
      <c r="E157" s="6">
        <v>551</v>
      </c>
      <c r="F157" s="13" t="s">
        <v>28</v>
      </c>
      <c r="G157" s="59" t="s">
        <v>30</v>
      </c>
      <c r="H157" s="10">
        <f>4947137-26400</f>
        <v>4920737</v>
      </c>
      <c r="I157" s="10">
        <f>5429548-150000-30000</f>
        <v>5249548</v>
      </c>
      <c r="J157" s="10"/>
      <c r="K157" s="36">
        <f t="shared" si="8"/>
        <v>-4920737</v>
      </c>
      <c r="L157" s="42">
        <v>23192.81</v>
      </c>
      <c r="M157" s="36">
        <f t="shared" si="9"/>
        <v>-5249548</v>
      </c>
      <c r="N157" s="10">
        <f>5429548-150000-30000</f>
        <v>5249548</v>
      </c>
      <c r="O157" s="36">
        <f t="shared" si="10"/>
        <v>5249548</v>
      </c>
      <c r="P157" s="9" t="e">
        <f>#REF!-J157</f>
        <v>#REF!</v>
      </c>
      <c r="Q157" s="10"/>
    </row>
    <row r="158" spans="2:17" ht="60.75" customHeight="1" hidden="1">
      <c r="B158" s="72" t="s">
        <v>57</v>
      </c>
      <c r="C158" s="17"/>
      <c r="D158" s="6">
        <v>551</v>
      </c>
      <c r="E158" s="6">
        <v>551</v>
      </c>
      <c r="F158" s="13" t="s">
        <v>56</v>
      </c>
      <c r="G158" s="59"/>
      <c r="H158" s="10">
        <f>H159</f>
        <v>115362</v>
      </c>
      <c r="I158" s="10">
        <f>I159</f>
        <v>0</v>
      </c>
      <c r="J158" s="10">
        <f>J159</f>
        <v>0</v>
      </c>
      <c r="K158" s="36"/>
      <c r="L158" s="42">
        <f>L159</f>
        <v>0</v>
      </c>
      <c r="M158" s="36">
        <f t="shared" si="9"/>
        <v>0</v>
      </c>
      <c r="N158" s="10">
        <f>N159</f>
        <v>115362</v>
      </c>
      <c r="O158" s="36">
        <f t="shared" si="10"/>
        <v>115362</v>
      </c>
      <c r="P158" s="9" t="e">
        <f>#REF!-J158</f>
        <v>#REF!</v>
      </c>
      <c r="Q158" s="10">
        <f>Q159</f>
        <v>0</v>
      </c>
    </row>
    <row r="159" spans="2:17" ht="27" customHeight="1" hidden="1">
      <c r="B159" s="72" t="s">
        <v>29</v>
      </c>
      <c r="C159" s="17"/>
      <c r="D159" s="6">
        <v>551</v>
      </c>
      <c r="E159" s="6">
        <v>551</v>
      </c>
      <c r="F159" s="13" t="s">
        <v>56</v>
      </c>
      <c r="G159" s="59" t="s">
        <v>30</v>
      </c>
      <c r="H159" s="10">
        <v>115362</v>
      </c>
      <c r="I159" s="10"/>
      <c r="J159" s="10"/>
      <c r="K159" s="36"/>
      <c r="L159" s="42"/>
      <c r="M159" s="36">
        <f t="shared" si="9"/>
        <v>0</v>
      </c>
      <c r="N159" s="10">
        <v>115362</v>
      </c>
      <c r="O159" s="36">
        <f t="shared" si="10"/>
        <v>115362</v>
      </c>
      <c r="P159" s="9" t="e">
        <f>#REF!-J159</f>
        <v>#REF!</v>
      </c>
      <c r="Q159" s="10"/>
    </row>
    <row r="160" spans="2:17" ht="87.75" customHeight="1" hidden="1">
      <c r="B160" s="75" t="s">
        <v>55</v>
      </c>
      <c r="C160" s="17">
        <v>551</v>
      </c>
      <c r="D160" s="6">
        <v>551</v>
      </c>
      <c r="E160" s="6">
        <v>551</v>
      </c>
      <c r="F160" s="23" t="s">
        <v>54</v>
      </c>
      <c r="G160" s="60"/>
      <c r="H160" s="30">
        <f>H161</f>
        <v>26400</v>
      </c>
      <c r="I160" s="30">
        <f>I161</f>
        <v>150000</v>
      </c>
      <c r="J160" s="30">
        <f>J161</f>
        <v>0</v>
      </c>
      <c r="K160" s="36">
        <f aca="true" t="shared" si="11" ref="K160:K171">J160-H160</f>
        <v>-26400</v>
      </c>
      <c r="L160" s="44">
        <f>L161</f>
        <v>50000</v>
      </c>
      <c r="M160" s="36">
        <f t="shared" si="9"/>
        <v>-150000</v>
      </c>
      <c r="N160" s="30">
        <f>N161</f>
        <v>150000</v>
      </c>
      <c r="O160" s="36">
        <f t="shared" si="10"/>
        <v>150000</v>
      </c>
      <c r="P160" s="9" t="e">
        <f>#REF!-J160</f>
        <v>#REF!</v>
      </c>
      <c r="Q160" s="30">
        <f>Q161</f>
        <v>0</v>
      </c>
    </row>
    <row r="161" spans="2:17" ht="23.25" customHeight="1" hidden="1">
      <c r="B161" s="72" t="s">
        <v>29</v>
      </c>
      <c r="C161" s="17">
        <v>551</v>
      </c>
      <c r="D161" s="6">
        <v>551</v>
      </c>
      <c r="E161" s="6">
        <v>551</v>
      </c>
      <c r="F161" s="13" t="s">
        <v>54</v>
      </c>
      <c r="G161" s="59" t="s">
        <v>30</v>
      </c>
      <c r="H161" s="18">
        <v>26400</v>
      </c>
      <c r="I161" s="18">
        <v>150000</v>
      </c>
      <c r="J161" s="18"/>
      <c r="K161" s="36">
        <f t="shared" si="11"/>
        <v>-26400</v>
      </c>
      <c r="L161" s="45">
        <v>50000</v>
      </c>
      <c r="M161" s="36">
        <f t="shared" si="9"/>
        <v>-150000</v>
      </c>
      <c r="N161" s="18">
        <v>150000</v>
      </c>
      <c r="O161" s="36">
        <f t="shared" si="10"/>
        <v>150000</v>
      </c>
      <c r="P161" s="9" t="e">
        <f>#REF!-J161</f>
        <v>#REF!</v>
      </c>
      <c r="Q161" s="18"/>
    </row>
    <row r="162" spans="2:17" ht="12.75" hidden="1">
      <c r="B162" s="72"/>
      <c r="C162" s="17"/>
      <c r="D162" s="6">
        <v>551</v>
      </c>
      <c r="E162" s="6">
        <v>551</v>
      </c>
      <c r="F162" s="13"/>
      <c r="G162" s="59"/>
      <c r="H162" s="18"/>
      <c r="I162" s="18"/>
      <c r="J162" s="18"/>
      <c r="K162" s="36">
        <f t="shared" si="11"/>
        <v>0</v>
      </c>
      <c r="L162" s="45"/>
      <c r="M162" s="36">
        <f t="shared" si="9"/>
        <v>0</v>
      </c>
      <c r="N162" s="18"/>
      <c r="O162" s="36">
        <f t="shared" si="10"/>
        <v>0</v>
      </c>
      <c r="P162" s="9" t="e">
        <f>#REF!-J162</f>
        <v>#REF!</v>
      </c>
      <c r="Q162" s="18"/>
    </row>
    <row r="163" spans="2:17" ht="12.75" hidden="1">
      <c r="B163" s="76" t="s">
        <v>31</v>
      </c>
      <c r="C163" s="6">
        <v>551</v>
      </c>
      <c r="D163" s="6">
        <v>551</v>
      </c>
      <c r="E163" s="6">
        <v>551</v>
      </c>
      <c r="F163" s="13"/>
      <c r="G163" s="59"/>
      <c r="H163" s="9">
        <f>H164</f>
        <v>36600</v>
      </c>
      <c r="I163" s="9">
        <f>I164</f>
        <v>0</v>
      </c>
      <c r="J163" s="9">
        <f>J164</f>
        <v>0</v>
      </c>
      <c r="K163" s="36">
        <f t="shared" si="11"/>
        <v>-36600</v>
      </c>
      <c r="L163" s="41">
        <f>L164</f>
        <v>0</v>
      </c>
      <c r="M163" s="36">
        <f t="shared" si="9"/>
        <v>0</v>
      </c>
      <c r="N163" s="9">
        <f>N164</f>
        <v>0</v>
      </c>
      <c r="O163" s="36">
        <f t="shared" si="10"/>
        <v>0</v>
      </c>
      <c r="P163" s="9" t="e">
        <f>#REF!-J163</f>
        <v>#REF!</v>
      </c>
      <c r="Q163" s="9">
        <f>Q164</f>
        <v>0</v>
      </c>
    </row>
    <row r="164" spans="2:17" ht="12.75" hidden="1">
      <c r="B164" s="76" t="s">
        <v>32</v>
      </c>
      <c r="C164" s="28">
        <v>551</v>
      </c>
      <c r="D164" s="6">
        <v>551</v>
      </c>
      <c r="E164" s="6">
        <v>551</v>
      </c>
      <c r="F164" s="13"/>
      <c r="G164" s="59"/>
      <c r="H164" s="9">
        <f>H167+H169+H165</f>
        <v>36600</v>
      </c>
      <c r="I164" s="9">
        <f>I167+I169+I165</f>
        <v>0</v>
      </c>
      <c r="J164" s="9">
        <f>J167+J169+J165</f>
        <v>0</v>
      </c>
      <c r="K164" s="36">
        <f t="shared" si="11"/>
        <v>-36600</v>
      </c>
      <c r="L164" s="41">
        <f>L167+L169+L165</f>
        <v>0</v>
      </c>
      <c r="M164" s="36">
        <f t="shared" si="9"/>
        <v>0</v>
      </c>
      <c r="N164" s="9">
        <f>N167+N169+N165</f>
        <v>0</v>
      </c>
      <c r="O164" s="36">
        <f t="shared" si="10"/>
        <v>0</v>
      </c>
      <c r="P164" s="9" t="e">
        <f>#REF!-J164</f>
        <v>#REF!</v>
      </c>
      <c r="Q164" s="9">
        <f>Q167+Q169+Q165</f>
        <v>0</v>
      </c>
    </row>
    <row r="165" spans="2:17" ht="25.5" hidden="1">
      <c r="B165" s="76" t="s">
        <v>45</v>
      </c>
      <c r="C165" s="28"/>
      <c r="D165" s="6">
        <v>551</v>
      </c>
      <c r="E165" s="6">
        <v>551</v>
      </c>
      <c r="F165" s="13" t="s">
        <v>44</v>
      </c>
      <c r="G165" s="59"/>
      <c r="H165" s="9">
        <f>H166</f>
        <v>0</v>
      </c>
      <c r="I165" s="9">
        <f>I166</f>
        <v>0</v>
      </c>
      <c r="J165" s="9">
        <f>J166</f>
        <v>0</v>
      </c>
      <c r="K165" s="36">
        <f t="shared" si="11"/>
        <v>0</v>
      </c>
      <c r="L165" s="41">
        <f>L166</f>
        <v>0</v>
      </c>
      <c r="M165" s="36">
        <f t="shared" si="9"/>
        <v>0</v>
      </c>
      <c r="N165" s="9">
        <f>N166</f>
        <v>0</v>
      </c>
      <c r="O165" s="36">
        <f t="shared" si="10"/>
        <v>0</v>
      </c>
      <c r="P165" s="9" t="e">
        <f>#REF!-J165</f>
        <v>#REF!</v>
      </c>
      <c r="Q165" s="9">
        <f>Q166</f>
        <v>0</v>
      </c>
    </row>
    <row r="166" spans="2:17" ht="12.75" hidden="1">
      <c r="B166" s="71" t="s">
        <v>5</v>
      </c>
      <c r="C166" s="28"/>
      <c r="D166" s="6">
        <v>551</v>
      </c>
      <c r="E166" s="6">
        <v>551</v>
      </c>
      <c r="F166" s="13" t="s">
        <v>44</v>
      </c>
      <c r="G166" s="59" t="s">
        <v>6</v>
      </c>
      <c r="H166" s="9"/>
      <c r="I166" s="9"/>
      <c r="J166" s="9"/>
      <c r="K166" s="36">
        <f t="shared" si="11"/>
        <v>0</v>
      </c>
      <c r="L166" s="41"/>
      <c r="M166" s="36">
        <f t="shared" si="9"/>
        <v>0</v>
      </c>
      <c r="N166" s="9"/>
      <c r="O166" s="36">
        <f t="shared" si="10"/>
        <v>0</v>
      </c>
      <c r="P166" s="9" t="e">
        <f>#REF!-J166</f>
        <v>#REF!</v>
      </c>
      <c r="Q166" s="9"/>
    </row>
    <row r="167" spans="2:17" ht="12.75" hidden="1">
      <c r="B167" s="77" t="s">
        <v>9</v>
      </c>
      <c r="C167" s="28">
        <v>551</v>
      </c>
      <c r="D167" s="6">
        <v>551</v>
      </c>
      <c r="E167" s="6">
        <v>551</v>
      </c>
      <c r="F167" s="23" t="s">
        <v>33</v>
      </c>
      <c r="G167" s="59"/>
      <c r="H167" s="9">
        <f>H168</f>
        <v>16600</v>
      </c>
      <c r="I167" s="9">
        <f>I168</f>
        <v>0</v>
      </c>
      <c r="J167" s="9">
        <f>J168</f>
        <v>0</v>
      </c>
      <c r="K167" s="36">
        <f t="shared" si="11"/>
        <v>-16600</v>
      </c>
      <c r="L167" s="41">
        <f>L168</f>
        <v>0</v>
      </c>
      <c r="M167" s="36">
        <f t="shared" si="9"/>
        <v>0</v>
      </c>
      <c r="N167" s="9">
        <f>N168</f>
        <v>0</v>
      </c>
      <c r="O167" s="36">
        <f t="shared" si="10"/>
        <v>0</v>
      </c>
      <c r="P167" s="9" t="e">
        <f>#REF!-J167</f>
        <v>#REF!</v>
      </c>
      <c r="Q167" s="9">
        <f>Q168</f>
        <v>0</v>
      </c>
    </row>
    <row r="168" spans="2:17" ht="12.75" hidden="1">
      <c r="B168" s="73" t="s">
        <v>14</v>
      </c>
      <c r="C168" s="17">
        <v>551</v>
      </c>
      <c r="D168" s="6">
        <v>551</v>
      </c>
      <c r="E168" s="6">
        <v>551</v>
      </c>
      <c r="F168" s="13" t="s">
        <v>33</v>
      </c>
      <c r="G168" s="59" t="s">
        <v>15</v>
      </c>
      <c r="H168" s="10">
        <v>16600</v>
      </c>
      <c r="I168" s="10"/>
      <c r="J168" s="10"/>
      <c r="K168" s="36">
        <f t="shared" si="11"/>
        <v>-16600</v>
      </c>
      <c r="L168" s="42"/>
      <c r="M168" s="36">
        <f t="shared" si="9"/>
        <v>0</v>
      </c>
      <c r="N168" s="10"/>
      <c r="O168" s="36">
        <f t="shared" si="10"/>
        <v>0</v>
      </c>
      <c r="P168" s="9" t="e">
        <f>#REF!-J168</f>
        <v>#REF!</v>
      </c>
      <c r="Q168" s="10"/>
    </row>
    <row r="169" spans="2:17" ht="25.5" hidden="1">
      <c r="B169" s="76" t="s">
        <v>34</v>
      </c>
      <c r="C169" s="28"/>
      <c r="D169" s="6">
        <v>551</v>
      </c>
      <c r="E169" s="6">
        <v>551</v>
      </c>
      <c r="F169" s="23" t="s">
        <v>35</v>
      </c>
      <c r="G169" s="60"/>
      <c r="H169" s="9">
        <f>H170</f>
        <v>20000</v>
      </c>
      <c r="I169" s="9">
        <f>I170</f>
        <v>0</v>
      </c>
      <c r="J169" s="9">
        <f>J170</f>
        <v>0</v>
      </c>
      <c r="K169" s="36">
        <f t="shared" si="11"/>
        <v>-20000</v>
      </c>
      <c r="L169" s="41">
        <f>L170</f>
        <v>0</v>
      </c>
      <c r="M169" s="36">
        <f t="shared" si="9"/>
        <v>0</v>
      </c>
      <c r="N169" s="9">
        <f>N170</f>
        <v>0</v>
      </c>
      <c r="O169" s="36">
        <f t="shared" si="10"/>
        <v>0</v>
      </c>
      <c r="P169" s="9" t="e">
        <f>#REF!-J169</f>
        <v>#REF!</v>
      </c>
      <c r="Q169" s="9">
        <f>Q170</f>
        <v>0</v>
      </c>
    </row>
    <row r="170" spans="2:17" ht="12.75" hidden="1">
      <c r="B170" s="73" t="s">
        <v>14</v>
      </c>
      <c r="C170" s="17"/>
      <c r="D170" s="6">
        <v>551</v>
      </c>
      <c r="E170" s="6">
        <v>551</v>
      </c>
      <c r="F170" s="13" t="s">
        <v>35</v>
      </c>
      <c r="G170" s="59" t="s">
        <v>15</v>
      </c>
      <c r="H170" s="10">
        <v>20000</v>
      </c>
      <c r="I170" s="10"/>
      <c r="J170" s="10"/>
      <c r="K170" s="36">
        <f t="shared" si="11"/>
        <v>-20000</v>
      </c>
      <c r="L170" s="42"/>
      <c r="M170" s="36">
        <f t="shared" si="9"/>
        <v>0</v>
      </c>
      <c r="N170" s="10"/>
      <c r="O170" s="36">
        <f t="shared" si="10"/>
        <v>0</v>
      </c>
      <c r="P170" s="9" t="e">
        <f>#REF!-J170</f>
        <v>#REF!</v>
      </c>
      <c r="Q170" s="10"/>
    </row>
    <row r="171" spans="2:17" ht="12.75" hidden="1">
      <c r="B171" s="72"/>
      <c r="C171" s="17"/>
      <c r="D171" s="6">
        <v>551</v>
      </c>
      <c r="E171" s="6">
        <v>551</v>
      </c>
      <c r="F171" s="13"/>
      <c r="G171" s="59"/>
      <c r="H171" s="18"/>
      <c r="I171" s="18"/>
      <c r="J171" s="18"/>
      <c r="K171" s="36">
        <f t="shared" si="11"/>
        <v>0</v>
      </c>
      <c r="L171" s="45"/>
      <c r="M171" s="36">
        <f t="shared" si="9"/>
        <v>0</v>
      </c>
      <c r="N171" s="18"/>
      <c r="O171" s="36">
        <f t="shared" si="10"/>
        <v>0</v>
      </c>
      <c r="P171" s="9" t="e">
        <f>#REF!-J171</f>
        <v>#REF!</v>
      </c>
      <c r="Q171" s="18"/>
    </row>
    <row r="172" spans="2:17" ht="25.5">
      <c r="B172" s="73" t="s">
        <v>91</v>
      </c>
      <c r="C172" s="17"/>
      <c r="D172" s="6"/>
      <c r="E172" s="6"/>
      <c r="F172" s="13" t="s">
        <v>178</v>
      </c>
      <c r="G172" s="59" t="s">
        <v>88</v>
      </c>
      <c r="H172" s="18"/>
      <c r="I172" s="18"/>
      <c r="J172" s="18"/>
      <c r="K172" s="36"/>
      <c r="L172" s="45"/>
      <c r="M172" s="36"/>
      <c r="N172" s="18"/>
      <c r="O172" s="36"/>
      <c r="P172" s="9"/>
      <c r="Q172" s="18">
        <f>Q173</f>
        <v>128000</v>
      </c>
    </row>
    <row r="173" spans="2:17" ht="25.5">
      <c r="B173" s="19" t="s">
        <v>92</v>
      </c>
      <c r="C173" s="17"/>
      <c r="D173" s="6"/>
      <c r="E173" s="6">
        <v>551</v>
      </c>
      <c r="F173" s="13" t="s">
        <v>178</v>
      </c>
      <c r="G173" s="59" t="s">
        <v>89</v>
      </c>
      <c r="H173" s="18"/>
      <c r="I173" s="18"/>
      <c r="J173" s="18"/>
      <c r="K173" s="36"/>
      <c r="L173" s="45"/>
      <c r="M173" s="36"/>
      <c r="N173" s="18"/>
      <c r="O173" s="36"/>
      <c r="P173" s="9" t="e">
        <f>#REF!-J173</f>
        <v>#REF!</v>
      </c>
      <c r="Q173" s="18">
        <f>188000-60000</f>
        <v>128000</v>
      </c>
    </row>
    <row r="174" spans="2:17" ht="12.75">
      <c r="B174" s="16" t="s">
        <v>134</v>
      </c>
      <c r="C174" s="17"/>
      <c r="D174" s="6"/>
      <c r="E174" s="6"/>
      <c r="F174" s="13" t="s">
        <v>178</v>
      </c>
      <c r="G174" s="59" t="s">
        <v>132</v>
      </c>
      <c r="H174" s="18"/>
      <c r="I174" s="18"/>
      <c r="J174" s="18"/>
      <c r="K174" s="36"/>
      <c r="L174" s="45"/>
      <c r="M174" s="36"/>
      <c r="N174" s="18"/>
      <c r="O174" s="36"/>
      <c r="P174" s="9"/>
      <c r="Q174" s="18">
        <v>60000</v>
      </c>
    </row>
    <row r="175" spans="2:17" ht="25.5">
      <c r="B175" s="74" t="s">
        <v>255</v>
      </c>
      <c r="C175" s="17"/>
      <c r="D175" s="6"/>
      <c r="E175" s="6">
        <v>551</v>
      </c>
      <c r="F175" s="15" t="s">
        <v>179</v>
      </c>
      <c r="G175" s="59"/>
      <c r="H175" s="9">
        <f>H180</f>
        <v>5293708</v>
      </c>
      <c r="I175" s="18"/>
      <c r="J175" s="9">
        <f>J178</f>
        <v>6254160</v>
      </c>
      <c r="K175" s="36"/>
      <c r="L175" s="45"/>
      <c r="M175" s="36"/>
      <c r="N175" s="18"/>
      <c r="O175" s="36"/>
      <c r="P175" s="9" t="e">
        <f>#REF!-J175</f>
        <v>#REF!</v>
      </c>
      <c r="Q175" s="9">
        <f>Q178+Q176</f>
        <v>10043400</v>
      </c>
    </row>
    <row r="176" spans="2:17" ht="25.5">
      <c r="B176" s="74" t="s">
        <v>144</v>
      </c>
      <c r="C176" s="17"/>
      <c r="D176" s="6"/>
      <c r="E176" s="6"/>
      <c r="F176" s="15" t="s">
        <v>180</v>
      </c>
      <c r="G176" s="59"/>
      <c r="H176" s="9"/>
      <c r="I176" s="18"/>
      <c r="J176" s="9"/>
      <c r="K176" s="36"/>
      <c r="L176" s="45"/>
      <c r="M176" s="36"/>
      <c r="N176" s="18"/>
      <c r="O176" s="36"/>
      <c r="P176" s="9"/>
      <c r="Q176" s="9">
        <f>Q177</f>
        <v>0</v>
      </c>
    </row>
    <row r="177" spans="2:17" ht="12.75">
      <c r="B177" s="16" t="s">
        <v>134</v>
      </c>
      <c r="C177" s="17"/>
      <c r="D177" s="6"/>
      <c r="E177" s="6"/>
      <c r="F177" s="15" t="s">
        <v>180</v>
      </c>
      <c r="G177" s="59" t="s">
        <v>132</v>
      </c>
      <c r="H177" s="9"/>
      <c r="I177" s="18"/>
      <c r="J177" s="9"/>
      <c r="K177" s="36"/>
      <c r="L177" s="45"/>
      <c r="M177" s="36"/>
      <c r="N177" s="18"/>
      <c r="O177" s="36"/>
      <c r="P177" s="9"/>
      <c r="Q177" s="9"/>
    </row>
    <row r="178" spans="2:17" ht="12.75">
      <c r="B178" s="26" t="s">
        <v>128</v>
      </c>
      <c r="C178" s="17"/>
      <c r="D178" s="6"/>
      <c r="E178" s="6">
        <v>551</v>
      </c>
      <c r="F178" s="13" t="s">
        <v>181</v>
      </c>
      <c r="G178" s="59"/>
      <c r="H178" s="10">
        <f>H180</f>
        <v>5293708</v>
      </c>
      <c r="I178" s="18"/>
      <c r="J178" s="10">
        <f>J180+J179</f>
        <v>6254160</v>
      </c>
      <c r="K178" s="36"/>
      <c r="L178" s="45"/>
      <c r="M178" s="36"/>
      <c r="N178" s="18"/>
      <c r="O178" s="36"/>
      <c r="P178" s="9" t="e">
        <f>#REF!-J178</f>
        <v>#REF!</v>
      </c>
      <c r="Q178" s="10">
        <f>Q179</f>
        <v>10043400</v>
      </c>
    </row>
    <row r="179" spans="2:17" ht="12.75">
      <c r="B179" s="26" t="s">
        <v>130</v>
      </c>
      <c r="C179" s="17"/>
      <c r="D179" s="6"/>
      <c r="E179" s="6">
        <v>551</v>
      </c>
      <c r="F179" s="13" t="s">
        <v>181</v>
      </c>
      <c r="G179" s="59" t="s">
        <v>129</v>
      </c>
      <c r="H179" s="10"/>
      <c r="I179" s="18"/>
      <c r="J179" s="10">
        <v>225000</v>
      </c>
      <c r="K179" s="36"/>
      <c r="L179" s="45"/>
      <c r="M179" s="36"/>
      <c r="N179" s="18"/>
      <c r="O179" s="36"/>
      <c r="P179" s="9" t="e">
        <f>#REF!-J179</f>
        <v>#REF!</v>
      </c>
      <c r="Q179" s="10">
        <f>Q180+Q185</f>
        <v>10043400</v>
      </c>
    </row>
    <row r="180" spans="2:17" ht="51">
      <c r="B180" s="16" t="s">
        <v>133</v>
      </c>
      <c r="C180" s="17"/>
      <c r="D180" s="6"/>
      <c r="E180" s="6">
        <v>551</v>
      </c>
      <c r="F180" s="13" t="s">
        <v>181</v>
      </c>
      <c r="G180" s="59" t="s">
        <v>131</v>
      </c>
      <c r="H180" s="10">
        <f>5429548-150000-30000+44160</f>
        <v>5293708</v>
      </c>
      <c r="I180" s="18"/>
      <c r="J180" s="10">
        <f>5994160+35000</f>
        <v>6029160</v>
      </c>
      <c r="K180" s="36"/>
      <c r="L180" s="45"/>
      <c r="M180" s="36"/>
      <c r="N180" s="18"/>
      <c r="O180" s="36"/>
      <c r="P180" s="9" t="e">
        <f>#REF!-J180</f>
        <v>#REF!</v>
      </c>
      <c r="Q180" s="10">
        <v>9945120</v>
      </c>
    </row>
    <row r="181" spans="2:17" ht="52.5" customHeight="1" hidden="1">
      <c r="B181" s="16"/>
      <c r="C181" s="17"/>
      <c r="D181" s="6"/>
      <c r="E181" s="6">
        <v>551</v>
      </c>
      <c r="F181" s="13"/>
      <c r="G181" s="59"/>
      <c r="H181" s="10"/>
      <c r="I181" s="18"/>
      <c r="J181" s="10">
        <f>J182</f>
        <v>0</v>
      </c>
      <c r="K181" s="36"/>
      <c r="L181" s="45"/>
      <c r="M181" s="36"/>
      <c r="N181" s="18"/>
      <c r="O181" s="36"/>
      <c r="P181" s="9" t="e">
        <f>#REF!-J181</f>
        <v>#REF!</v>
      </c>
      <c r="Q181" s="10"/>
    </row>
    <row r="182" spans="2:17" ht="12.75" hidden="1">
      <c r="B182" s="16"/>
      <c r="C182" s="17"/>
      <c r="D182" s="6"/>
      <c r="E182" s="6">
        <v>551</v>
      </c>
      <c r="F182" s="13"/>
      <c r="G182" s="59" t="s">
        <v>30</v>
      </c>
      <c r="H182" s="10"/>
      <c r="I182" s="18"/>
      <c r="J182" s="10"/>
      <c r="K182" s="36"/>
      <c r="L182" s="45"/>
      <c r="M182" s="36"/>
      <c r="N182" s="18"/>
      <c r="O182" s="36"/>
      <c r="P182" s="9" t="e">
        <f>#REF!-J182</f>
        <v>#REF!</v>
      </c>
      <c r="Q182" s="10"/>
    </row>
    <row r="183" spans="2:17" ht="12.75" hidden="1">
      <c r="B183" s="16"/>
      <c r="C183" s="17"/>
      <c r="D183" s="6"/>
      <c r="E183" s="6">
        <v>551</v>
      </c>
      <c r="F183" s="13"/>
      <c r="G183" s="59"/>
      <c r="H183" s="10">
        <f>H184</f>
        <v>115362</v>
      </c>
      <c r="I183" s="18"/>
      <c r="J183" s="10">
        <f>J184</f>
        <v>0</v>
      </c>
      <c r="K183" s="36"/>
      <c r="L183" s="45"/>
      <c r="M183" s="36"/>
      <c r="N183" s="18"/>
      <c r="O183" s="36"/>
      <c r="P183" s="9" t="e">
        <f>#REF!-J183</f>
        <v>#REF!</v>
      </c>
      <c r="Q183" s="10"/>
    </row>
    <row r="184" spans="2:17" ht="12.75" hidden="1">
      <c r="B184" s="16"/>
      <c r="C184" s="17"/>
      <c r="D184" s="6"/>
      <c r="E184" s="6">
        <v>551</v>
      </c>
      <c r="F184" s="13"/>
      <c r="G184" s="59" t="s">
        <v>30</v>
      </c>
      <c r="H184" s="10">
        <v>115362</v>
      </c>
      <c r="I184" s="18"/>
      <c r="J184" s="10"/>
      <c r="K184" s="36"/>
      <c r="L184" s="45"/>
      <c r="M184" s="36"/>
      <c r="N184" s="18"/>
      <c r="O184" s="36"/>
      <c r="P184" s="9" t="e">
        <f>#REF!-J184</f>
        <v>#REF!</v>
      </c>
      <c r="Q184" s="10"/>
    </row>
    <row r="185" spans="2:17" ht="12.75">
      <c r="B185" s="16" t="s">
        <v>134</v>
      </c>
      <c r="C185" s="17"/>
      <c r="D185" s="6"/>
      <c r="E185" s="6">
        <v>551</v>
      </c>
      <c r="F185" s="13" t="s">
        <v>181</v>
      </c>
      <c r="G185" s="59" t="s">
        <v>132</v>
      </c>
      <c r="H185" s="10">
        <f>5429548-150000-30000+44160</f>
        <v>5293708</v>
      </c>
      <c r="I185" s="18"/>
      <c r="J185" s="10">
        <f>5994160+35000</f>
        <v>6029160</v>
      </c>
      <c r="K185" s="36"/>
      <c r="L185" s="45"/>
      <c r="M185" s="36"/>
      <c r="N185" s="18"/>
      <c r="O185" s="36"/>
      <c r="P185" s="9" t="e">
        <f>#REF!-J185</f>
        <v>#REF!</v>
      </c>
      <c r="Q185" s="10">
        <v>98280</v>
      </c>
    </row>
    <row r="186" spans="2:59" ht="30.75" customHeight="1" hidden="1">
      <c r="B186" s="19"/>
      <c r="C186" s="17"/>
      <c r="D186" s="6"/>
      <c r="E186" s="6"/>
      <c r="F186" s="8"/>
      <c r="G186" s="8"/>
      <c r="H186" s="10"/>
      <c r="I186" s="10"/>
      <c r="J186" s="48"/>
      <c r="K186" s="36"/>
      <c r="L186" s="42"/>
      <c r="M186" s="36"/>
      <c r="N186" s="10"/>
      <c r="O186" s="36"/>
      <c r="P186" s="49"/>
      <c r="Q186" s="10"/>
      <c r="BG186" s="1"/>
    </row>
    <row r="187" spans="2:59" ht="30.75" customHeight="1" hidden="1">
      <c r="B187" s="19"/>
      <c r="C187" s="17"/>
      <c r="D187" s="6"/>
      <c r="E187" s="6"/>
      <c r="F187" s="8"/>
      <c r="G187" s="8"/>
      <c r="H187" s="10"/>
      <c r="I187" s="10"/>
      <c r="J187" s="48"/>
      <c r="K187" s="36"/>
      <c r="L187" s="42"/>
      <c r="M187" s="36"/>
      <c r="N187" s="10"/>
      <c r="O187" s="36"/>
      <c r="P187" s="49"/>
      <c r="Q187" s="10"/>
      <c r="BG187" s="1"/>
    </row>
    <row r="188" spans="2:59" ht="30.75" customHeight="1" hidden="1">
      <c r="B188" s="19"/>
      <c r="C188" s="17"/>
      <c r="D188" s="6"/>
      <c r="E188" s="6"/>
      <c r="F188" s="8"/>
      <c r="G188" s="8"/>
      <c r="H188" s="10"/>
      <c r="I188" s="10"/>
      <c r="J188" s="48"/>
      <c r="K188" s="36"/>
      <c r="L188" s="42"/>
      <c r="M188" s="36"/>
      <c r="N188" s="10"/>
      <c r="O188" s="36"/>
      <c r="P188" s="49"/>
      <c r="Q188" s="10"/>
      <c r="BG188" s="1"/>
    </row>
    <row r="189" spans="2:59" ht="30.75" customHeight="1" hidden="1">
      <c r="B189" s="19"/>
      <c r="C189" s="17"/>
      <c r="D189" s="6"/>
      <c r="E189" s="6"/>
      <c r="F189" s="8"/>
      <c r="G189" s="8"/>
      <c r="H189" s="10"/>
      <c r="I189" s="10"/>
      <c r="J189" s="48"/>
      <c r="K189" s="36"/>
      <c r="L189" s="42"/>
      <c r="M189" s="36"/>
      <c r="N189" s="10"/>
      <c r="O189" s="36"/>
      <c r="P189" s="49"/>
      <c r="Q189" s="10"/>
      <c r="BG189" s="1"/>
    </row>
    <row r="190" spans="2:59" ht="30.75" customHeight="1" hidden="1">
      <c r="B190" s="19"/>
      <c r="C190" s="17"/>
      <c r="D190" s="6"/>
      <c r="E190" s="6"/>
      <c r="F190" s="8"/>
      <c r="G190" s="8"/>
      <c r="H190" s="10"/>
      <c r="I190" s="10"/>
      <c r="J190" s="48"/>
      <c r="K190" s="36"/>
      <c r="L190" s="42"/>
      <c r="M190" s="36"/>
      <c r="N190" s="10"/>
      <c r="O190" s="36"/>
      <c r="P190" s="49"/>
      <c r="Q190" s="10"/>
      <c r="BG190" s="1"/>
    </row>
    <row r="191" spans="2:59" ht="30.75" customHeight="1" hidden="1">
      <c r="B191" s="19"/>
      <c r="C191" s="17"/>
      <c r="D191" s="6"/>
      <c r="E191" s="6"/>
      <c r="F191" s="8"/>
      <c r="G191" s="8"/>
      <c r="H191" s="10"/>
      <c r="I191" s="10"/>
      <c r="J191" s="48"/>
      <c r="K191" s="36"/>
      <c r="L191" s="42"/>
      <c r="M191" s="36"/>
      <c r="N191" s="10"/>
      <c r="O191" s="36"/>
      <c r="P191" s="49"/>
      <c r="Q191" s="10"/>
      <c r="BG191" s="1"/>
    </row>
    <row r="192" spans="2:59" ht="30.75" customHeight="1" hidden="1">
      <c r="B192" s="19"/>
      <c r="C192" s="17"/>
      <c r="D192" s="6"/>
      <c r="E192" s="6"/>
      <c r="F192" s="8"/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/>
      <c r="BG192" s="1"/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53.25" customHeight="1" hidden="1">
      <c r="B199" s="26" t="s">
        <v>222</v>
      </c>
      <c r="C199" s="17"/>
      <c r="D199" s="6"/>
      <c r="E199" s="6"/>
      <c r="F199" s="8" t="s">
        <v>219</v>
      </c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>
        <f>Q200+Q204+Q202</f>
        <v>0</v>
      </c>
      <c r="BG199" s="1"/>
    </row>
    <row r="200" spans="2:59" ht="77.25" customHeight="1" hidden="1">
      <c r="B200" s="19" t="s">
        <v>221</v>
      </c>
      <c r="C200" s="17"/>
      <c r="D200" s="6"/>
      <c r="E200" s="6"/>
      <c r="F200" s="8" t="s">
        <v>227</v>
      </c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>
        <f>Q201</f>
        <v>0</v>
      </c>
      <c r="BG200" s="1"/>
    </row>
    <row r="201" spans="2:59" ht="30.75" customHeight="1" hidden="1">
      <c r="B201" s="26" t="s">
        <v>223</v>
      </c>
      <c r="C201" s="17"/>
      <c r="D201" s="6"/>
      <c r="E201" s="6"/>
      <c r="F201" s="8" t="s">
        <v>227</v>
      </c>
      <c r="G201" s="8" t="s">
        <v>220</v>
      </c>
      <c r="H201" s="10"/>
      <c r="I201" s="10"/>
      <c r="J201" s="48"/>
      <c r="K201" s="36"/>
      <c r="L201" s="42"/>
      <c r="M201" s="36"/>
      <c r="N201" s="10"/>
      <c r="O201" s="36"/>
      <c r="P201" s="49"/>
      <c r="Q201" s="10"/>
      <c r="BG201" s="1"/>
    </row>
    <row r="202" spans="2:59" ht="30.75" customHeight="1" hidden="1">
      <c r="B202" s="26" t="s">
        <v>242</v>
      </c>
      <c r="C202" s="17"/>
      <c r="D202" s="6"/>
      <c r="E202" s="6"/>
      <c r="F202" s="8" t="s">
        <v>241</v>
      </c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>
        <f>Q203</f>
        <v>0</v>
      </c>
      <c r="BG202" s="1"/>
    </row>
    <row r="203" spans="2:59" ht="42.75" customHeight="1" hidden="1">
      <c r="B203" s="26" t="s">
        <v>223</v>
      </c>
      <c r="C203" s="17"/>
      <c r="D203" s="6"/>
      <c r="E203" s="6"/>
      <c r="F203" s="8" t="s">
        <v>241</v>
      </c>
      <c r="G203" s="8" t="s">
        <v>220</v>
      </c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75.75" customHeight="1" hidden="1">
      <c r="B204" s="26" t="s">
        <v>224</v>
      </c>
      <c r="C204" s="17"/>
      <c r="D204" s="6"/>
      <c r="E204" s="6"/>
      <c r="F204" s="8" t="s">
        <v>228</v>
      </c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>
        <f>Q205</f>
        <v>0</v>
      </c>
      <c r="BG204" s="1"/>
    </row>
    <row r="205" spans="2:59" ht="30.75" customHeight="1" hidden="1">
      <c r="B205" s="26" t="s">
        <v>223</v>
      </c>
      <c r="C205" s="17"/>
      <c r="D205" s="6"/>
      <c r="E205" s="6"/>
      <c r="F205" s="8" t="s">
        <v>228</v>
      </c>
      <c r="G205" s="8" t="s">
        <v>220</v>
      </c>
      <c r="H205" s="10"/>
      <c r="I205" s="10"/>
      <c r="J205" s="48"/>
      <c r="K205" s="36"/>
      <c r="L205" s="42"/>
      <c r="M205" s="36"/>
      <c r="N205" s="10"/>
      <c r="O205" s="36"/>
      <c r="P205" s="49"/>
      <c r="Q205" s="10"/>
      <c r="BG205" s="1"/>
    </row>
    <row r="206" spans="2:59" ht="30.75" customHeight="1" hidden="1">
      <c r="B206" s="19"/>
      <c r="C206" s="17"/>
      <c r="D206" s="6"/>
      <c r="E206" s="6"/>
      <c r="F206" s="8"/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/>
      <c r="BG206" s="1"/>
    </row>
    <row r="207" spans="2:59" ht="30.75" customHeight="1" hidden="1">
      <c r="B207" s="19"/>
      <c r="C207" s="17"/>
      <c r="D207" s="6"/>
      <c r="E207" s="6"/>
      <c r="F207" s="8"/>
      <c r="G207" s="8"/>
      <c r="H207" s="10"/>
      <c r="I207" s="10"/>
      <c r="J207" s="48"/>
      <c r="K207" s="36"/>
      <c r="L207" s="42"/>
      <c r="M207" s="36"/>
      <c r="N207" s="10"/>
      <c r="O207" s="36"/>
      <c r="P207" s="49"/>
      <c r="Q207" s="10"/>
      <c r="BG207" s="1"/>
    </row>
    <row r="208" spans="2:59" ht="30.75" customHeight="1" hidden="1">
      <c r="B208" s="19"/>
      <c r="C208" s="17"/>
      <c r="D208" s="6"/>
      <c r="E208" s="6"/>
      <c r="F208" s="8"/>
      <c r="G208" s="8"/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30.75" customHeight="1" hidden="1">
      <c r="B209" s="19"/>
      <c r="C209" s="17"/>
      <c r="D209" s="6"/>
      <c r="E209" s="6"/>
      <c r="F209" s="8"/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30.75" customHeight="1" hidden="1">
      <c r="B210" s="19"/>
      <c r="C210" s="17"/>
      <c r="D210" s="6"/>
      <c r="E210" s="6"/>
      <c r="F210" s="8"/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17" ht="15.75">
      <c r="B213" s="63" t="s">
        <v>149</v>
      </c>
      <c r="C213" s="32"/>
      <c r="D213" s="32"/>
      <c r="E213" s="32"/>
      <c r="F213" s="5"/>
      <c r="G213" s="5"/>
      <c r="H213" s="33" t="e">
        <f>#REF!+#REF!+#REF!+#REF!+H153+H163+#REF!+#REF!</f>
        <v>#REF!</v>
      </c>
      <c r="I213" s="33" t="e">
        <f>#REF!+#REF!+#REF!+#REF!+I153+I163+#REF!+#REF!+#REF!+#REF!</f>
        <v>#REF!</v>
      </c>
      <c r="J213" s="50" t="e">
        <f>#REF!+#REF!+#REF!+#REF!+J153+J163+#REF!+#REF!+#REF!+#REF!+#REF!</f>
        <v>#REF!</v>
      </c>
      <c r="K213" s="36" t="e">
        <f>J213-H213</f>
        <v>#REF!</v>
      </c>
      <c r="L213" s="46" t="e">
        <f>#REF!+#REF!+#REF!+#REF!+L153+L163+#REF!+#REF!+#REF!+#REF!</f>
        <v>#REF!</v>
      </c>
      <c r="M213" s="36" t="e">
        <f>J213-I213</f>
        <v>#REF!</v>
      </c>
      <c r="N213" s="33" t="e">
        <f>#REF!+#REF!+#REF!+#REF!+N153+N163+#REF!+#REF!+#REF!+#REF!</f>
        <v>#REF!</v>
      </c>
      <c r="O213" s="36" t="e">
        <f>N213-J213</f>
        <v>#REF!</v>
      </c>
      <c r="P213" s="49" t="e">
        <f>#REF!-J213</f>
        <v>#REF!</v>
      </c>
      <c r="Q213" s="68">
        <f>Q214+Q219+Q249+Q252+Q257+Q275+Q287+Q294+Q296+Q309+Q238+Q231+Q236+Q234+Q245+Q283+Q285</f>
        <v>19191557</v>
      </c>
    </row>
    <row r="214" spans="2:17" ht="12.75">
      <c r="B214" s="16" t="s">
        <v>4</v>
      </c>
      <c r="C214" s="17">
        <v>551</v>
      </c>
      <c r="D214" s="6">
        <v>551</v>
      </c>
      <c r="E214" s="6">
        <v>551</v>
      </c>
      <c r="F214" s="15" t="s">
        <v>182</v>
      </c>
      <c r="G214" s="13"/>
      <c r="H214" s="10">
        <v>978303</v>
      </c>
      <c r="I214" s="10" t="e">
        <f>#REF!</f>
        <v>#REF!</v>
      </c>
      <c r="J214" s="10" t="e">
        <f>#REF!</f>
        <v>#REF!</v>
      </c>
      <c r="K214" s="36" t="e">
        <f>J214-H214</f>
        <v>#REF!</v>
      </c>
      <c r="L214" s="42" t="e">
        <f>#REF!</f>
        <v>#REF!</v>
      </c>
      <c r="M214" s="36" t="e">
        <f>J214-I214</f>
        <v>#REF!</v>
      </c>
      <c r="N214" s="10" t="e">
        <f>#REF!</f>
        <v>#REF!</v>
      </c>
      <c r="O214" s="36" t="e">
        <f>N214-J214</f>
        <v>#REF!</v>
      </c>
      <c r="P214" s="9" t="e">
        <f>#REF!-J214</f>
        <v>#REF!</v>
      </c>
      <c r="Q214" s="10">
        <f>Q215</f>
        <v>1069869</v>
      </c>
    </row>
    <row r="215" spans="2:17" ht="25.5">
      <c r="B215" s="16" t="s">
        <v>80</v>
      </c>
      <c r="C215" s="17">
        <v>551</v>
      </c>
      <c r="D215" s="6">
        <v>551</v>
      </c>
      <c r="E215" s="6">
        <v>551</v>
      </c>
      <c r="F215" s="15" t="s">
        <v>183</v>
      </c>
      <c r="G215" s="13"/>
      <c r="H215" s="10"/>
      <c r="I215" s="10"/>
      <c r="J215" s="10"/>
      <c r="K215" s="36"/>
      <c r="L215" s="42"/>
      <c r="M215" s="36"/>
      <c r="N215" s="10"/>
      <c r="O215" s="36"/>
      <c r="P215" s="9"/>
      <c r="Q215" s="10">
        <f>Q216</f>
        <v>1069869</v>
      </c>
    </row>
    <row r="216" spans="2:17" ht="25.5">
      <c r="B216" s="16" t="s">
        <v>81</v>
      </c>
      <c r="C216" s="17"/>
      <c r="D216" s="6"/>
      <c r="E216" s="6"/>
      <c r="F216" s="15" t="s">
        <v>184</v>
      </c>
      <c r="G216" s="13" t="s">
        <v>77</v>
      </c>
      <c r="H216" s="10"/>
      <c r="I216" s="10"/>
      <c r="J216" s="10"/>
      <c r="K216" s="36"/>
      <c r="L216" s="42"/>
      <c r="M216" s="36"/>
      <c r="N216" s="10"/>
      <c r="O216" s="36"/>
      <c r="P216" s="9"/>
      <c r="Q216" s="10">
        <f>Q217+Q218</f>
        <v>1069869</v>
      </c>
    </row>
    <row r="217" spans="2:17" ht="25.5">
      <c r="B217" s="16" t="s">
        <v>258</v>
      </c>
      <c r="C217" s="17"/>
      <c r="D217" s="6"/>
      <c r="E217" s="6"/>
      <c r="F217" s="15" t="s">
        <v>184</v>
      </c>
      <c r="G217" s="13" t="s">
        <v>78</v>
      </c>
      <c r="H217" s="10"/>
      <c r="I217" s="10"/>
      <c r="J217" s="10"/>
      <c r="K217" s="36"/>
      <c r="L217" s="42"/>
      <c r="M217" s="36"/>
      <c r="N217" s="10"/>
      <c r="O217" s="36"/>
      <c r="P217" s="9"/>
      <c r="Q217" s="10">
        <v>821712</v>
      </c>
    </row>
    <row r="218" spans="2:17" ht="56.25" customHeight="1">
      <c r="B218" s="19" t="s">
        <v>215</v>
      </c>
      <c r="C218" s="17"/>
      <c r="D218" s="6"/>
      <c r="E218" s="6"/>
      <c r="F218" s="15" t="s">
        <v>184</v>
      </c>
      <c r="G218" s="13" t="s">
        <v>214</v>
      </c>
      <c r="H218" s="10"/>
      <c r="I218" s="10"/>
      <c r="J218" s="10"/>
      <c r="K218" s="36"/>
      <c r="L218" s="42"/>
      <c r="M218" s="36"/>
      <c r="N218" s="10"/>
      <c r="O218" s="36"/>
      <c r="P218" s="9"/>
      <c r="Q218" s="10">
        <v>248157</v>
      </c>
    </row>
    <row r="219" spans="2:17" ht="25.5">
      <c r="B219" s="14" t="s">
        <v>79</v>
      </c>
      <c r="C219" s="6">
        <v>551</v>
      </c>
      <c r="D219" s="6">
        <v>551</v>
      </c>
      <c r="E219" s="6">
        <v>551</v>
      </c>
      <c r="F219" s="15" t="s">
        <v>185</v>
      </c>
      <c r="G219" s="13"/>
      <c r="H219" s="9"/>
      <c r="I219" s="9"/>
      <c r="J219" s="9"/>
      <c r="K219" s="36"/>
      <c r="L219" s="41"/>
      <c r="M219" s="36"/>
      <c r="N219" s="9"/>
      <c r="O219" s="36"/>
      <c r="P219" s="9"/>
      <c r="Q219" s="9">
        <f>Q220+Q241</f>
        <v>11855000</v>
      </c>
    </row>
    <row r="220" spans="2:17" ht="25.5">
      <c r="B220" s="16" t="s">
        <v>95</v>
      </c>
      <c r="C220" s="17">
        <v>551</v>
      </c>
      <c r="D220" s="6">
        <v>551</v>
      </c>
      <c r="E220" s="6">
        <v>551</v>
      </c>
      <c r="F220" s="15" t="s">
        <v>186</v>
      </c>
      <c r="G220" s="13"/>
      <c r="H220" s="10"/>
      <c r="I220" s="10"/>
      <c r="J220" s="10"/>
      <c r="K220" s="36"/>
      <c r="L220" s="42"/>
      <c r="M220" s="36"/>
      <c r="N220" s="10"/>
      <c r="O220" s="36"/>
      <c r="P220" s="9"/>
      <c r="Q220" s="10">
        <f>Q221+Q229+Q243</f>
        <v>11854600</v>
      </c>
    </row>
    <row r="221" spans="2:17" ht="25.5">
      <c r="B221" s="19" t="s">
        <v>85</v>
      </c>
      <c r="C221" s="17">
        <v>551</v>
      </c>
      <c r="D221" s="6">
        <v>551</v>
      </c>
      <c r="E221" s="6">
        <v>551</v>
      </c>
      <c r="F221" s="15" t="s">
        <v>187</v>
      </c>
      <c r="G221" s="13"/>
      <c r="H221" s="10"/>
      <c r="I221" s="10"/>
      <c r="J221" s="10"/>
      <c r="K221" s="36"/>
      <c r="L221" s="42"/>
      <c r="M221" s="36"/>
      <c r="N221" s="10"/>
      <c r="O221" s="36"/>
      <c r="P221" s="9"/>
      <c r="Q221" s="10">
        <f>Q222+Q223+Q225+Q226+Q227+Q224+Q228</f>
        <v>11778000</v>
      </c>
    </row>
    <row r="222" spans="2:17" ht="25.5">
      <c r="B222" s="16" t="s">
        <v>258</v>
      </c>
      <c r="C222" s="17"/>
      <c r="D222" s="6"/>
      <c r="E222" s="6"/>
      <c r="F222" s="15" t="s">
        <v>187</v>
      </c>
      <c r="G222" s="13" t="s">
        <v>78</v>
      </c>
      <c r="H222" s="10"/>
      <c r="I222" s="10"/>
      <c r="J222" s="10"/>
      <c r="K222" s="36"/>
      <c r="L222" s="42"/>
      <c r="M222" s="36"/>
      <c r="N222" s="10"/>
      <c r="O222" s="36"/>
      <c r="P222" s="9"/>
      <c r="Q222" s="10">
        <v>6749615</v>
      </c>
    </row>
    <row r="223" spans="2:17" ht="25.5">
      <c r="B223" s="19" t="s">
        <v>86</v>
      </c>
      <c r="C223" s="17"/>
      <c r="D223" s="6"/>
      <c r="E223" s="6"/>
      <c r="F223" s="15" t="s">
        <v>187</v>
      </c>
      <c r="G223" s="13" t="s">
        <v>82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>
        <v>250000</v>
      </c>
    </row>
    <row r="224" spans="2:17" ht="56.25" customHeight="1">
      <c r="B224" s="19" t="s">
        <v>215</v>
      </c>
      <c r="C224" s="17"/>
      <c r="D224" s="6"/>
      <c r="E224" s="6"/>
      <c r="F224" s="15" t="s">
        <v>187</v>
      </c>
      <c r="G224" s="13" t="s">
        <v>214</v>
      </c>
      <c r="H224" s="10"/>
      <c r="I224" s="10"/>
      <c r="J224" s="10"/>
      <c r="K224" s="36"/>
      <c r="L224" s="42"/>
      <c r="M224" s="36"/>
      <c r="N224" s="10"/>
      <c r="O224" s="36"/>
      <c r="P224" s="9"/>
      <c r="Q224" s="10">
        <v>2008180</v>
      </c>
    </row>
    <row r="225" spans="2:17" ht="25.5">
      <c r="B225" s="19" t="s">
        <v>92</v>
      </c>
      <c r="C225" s="17"/>
      <c r="D225" s="6"/>
      <c r="E225" s="6"/>
      <c r="F225" s="15" t="s">
        <v>187</v>
      </c>
      <c r="G225" s="13" t="s">
        <v>89</v>
      </c>
      <c r="H225" s="10"/>
      <c r="I225" s="10"/>
      <c r="J225" s="10"/>
      <c r="K225" s="36"/>
      <c r="L225" s="42"/>
      <c r="M225" s="36"/>
      <c r="N225" s="10"/>
      <c r="O225" s="36"/>
      <c r="P225" s="9"/>
      <c r="Q225" s="10">
        <f>2632205-400-1600</f>
        <v>2630205</v>
      </c>
    </row>
    <row r="226" spans="2:17" ht="12.75">
      <c r="B226" s="19" t="s">
        <v>96</v>
      </c>
      <c r="C226" s="17"/>
      <c r="D226" s="6"/>
      <c r="E226" s="6"/>
      <c r="F226" s="15" t="s">
        <v>187</v>
      </c>
      <c r="G226" s="13" t="s">
        <v>93</v>
      </c>
      <c r="H226" s="10"/>
      <c r="I226" s="10"/>
      <c r="J226" s="10"/>
      <c r="K226" s="36"/>
      <c r="L226" s="42"/>
      <c r="M226" s="36"/>
      <c r="N226" s="10"/>
      <c r="O226" s="36"/>
      <c r="P226" s="9"/>
      <c r="Q226" s="10">
        <v>100000</v>
      </c>
    </row>
    <row r="227" spans="2:17" ht="12.75">
      <c r="B227" s="19" t="s">
        <v>259</v>
      </c>
      <c r="C227" s="17"/>
      <c r="D227" s="6"/>
      <c r="E227" s="6"/>
      <c r="F227" s="15" t="s">
        <v>187</v>
      </c>
      <c r="G227" s="13" t="s">
        <v>94</v>
      </c>
      <c r="H227" s="10"/>
      <c r="I227" s="10"/>
      <c r="J227" s="10"/>
      <c r="K227" s="36"/>
      <c r="L227" s="42"/>
      <c r="M227" s="36"/>
      <c r="N227" s="10"/>
      <c r="O227" s="36"/>
      <c r="P227" s="9"/>
      <c r="Q227" s="10">
        <v>20000</v>
      </c>
    </row>
    <row r="228" spans="2:17" ht="12.75">
      <c r="B228" s="19" t="s">
        <v>218</v>
      </c>
      <c r="C228" s="17"/>
      <c r="D228" s="6"/>
      <c r="E228" s="6"/>
      <c r="F228" s="15" t="s">
        <v>187</v>
      </c>
      <c r="G228" s="13" t="s">
        <v>217</v>
      </c>
      <c r="H228" s="10"/>
      <c r="I228" s="10"/>
      <c r="J228" s="10"/>
      <c r="K228" s="36"/>
      <c r="L228" s="42"/>
      <c r="M228" s="36"/>
      <c r="N228" s="10"/>
      <c r="O228" s="36"/>
      <c r="P228" s="9"/>
      <c r="Q228" s="10">
        <v>20000</v>
      </c>
    </row>
    <row r="229" spans="2:17" ht="25.5">
      <c r="B229" s="19" t="s">
        <v>97</v>
      </c>
      <c r="C229" s="17"/>
      <c r="D229" s="6"/>
      <c r="E229" s="6"/>
      <c r="F229" s="15" t="s">
        <v>188</v>
      </c>
      <c r="G229" s="13"/>
      <c r="H229" s="10"/>
      <c r="I229" s="10"/>
      <c r="J229" s="10"/>
      <c r="K229" s="36"/>
      <c r="L229" s="42"/>
      <c r="M229" s="36"/>
      <c r="N229" s="10"/>
      <c r="O229" s="36"/>
      <c r="P229" s="9"/>
      <c r="Q229" s="10">
        <f>Q230</f>
        <v>75000</v>
      </c>
    </row>
    <row r="230" spans="2:17" ht="25.5">
      <c r="B230" s="19" t="s">
        <v>92</v>
      </c>
      <c r="C230" s="17"/>
      <c r="D230" s="6">
        <v>551</v>
      </c>
      <c r="E230" s="6">
        <v>551</v>
      </c>
      <c r="F230" s="15" t="s">
        <v>188</v>
      </c>
      <c r="G230" s="13" t="s">
        <v>89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75000</v>
      </c>
    </row>
    <row r="231" spans="2:17" ht="12.75" hidden="1">
      <c r="B231" s="19" t="s">
        <v>150</v>
      </c>
      <c r="C231" s="17"/>
      <c r="D231" s="6"/>
      <c r="E231" s="6"/>
      <c r="F231" s="15" t="s">
        <v>189</v>
      </c>
      <c r="G231" s="13"/>
      <c r="H231" s="10"/>
      <c r="I231" s="10"/>
      <c r="J231" s="10"/>
      <c r="K231" s="36"/>
      <c r="L231" s="42"/>
      <c r="M231" s="36"/>
      <c r="N231" s="10"/>
      <c r="O231" s="36"/>
      <c r="P231" s="9"/>
      <c r="Q231" s="10">
        <f>Q232</f>
        <v>0</v>
      </c>
    </row>
    <row r="232" spans="2:17" ht="12.75" hidden="1">
      <c r="B232" s="19" t="s">
        <v>151</v>
      </c>
      <c r="C232" s="17"/>
      <c r="D232" s="6"/>
      <c r="E232" s="6"/>
      <c r="F232" s="15" t="s">
        <v>190</v>
      </c>
      <c r="G232" s="13"/>
      <c r="H232" s="10"/>
      <c r="I232" s="10"/>
      <c r="J232" s="10"/>
      <c r="K232" s="36"/>
      <c r="L232" s="42"/>
      <c r="M232" s="36"/>
      <c r="N232" s="10"/>
      <c r="O232" s="36"/>
      <c r="P232" s="9"/>
      <c r="Q232" s="10">
        <f>Q233</f>
        <v>0</v>
      </c>
    </row>
    <row r="233" spans="2:17" ht="25.5" hidden="1">
      <c r="B233" s="19" t="s">
        <v>92</v>
      </c>
      <c r="C233" s="17"/>
      <c r="D233" s="6"/>
      <c r="E233" s="6"/>
      <c r="F233" s="15" t="s">
        <v>190</v>
      </c>
      <c r="G233" s="13" t="s">
        <v>89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/>
    </row>
    <row r="234" spans="2:17" ht="25.5" hidden="1">
      <c r="B234" s="19" t="s">
        <v>234</v>
      </c>
      <c r="C234" s="17"/>
      <c r="D234" s="6"/>
      <c r="E234" s="6"/>
      <c r="F234" s="15" t="s">
        <v>233</v>
      </c>
      <c r="G234" s="13"/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Q235</f>
        <v>0</v>
      </c>
    </row>
    <row r="235" spans="2:17" ht="25.5" hidden="1">
      <c r="B235" s="19" t="s">
        <v>92</v>
      </c>
      <c r="C235" s="17"/>
      <c r="D235" s="6"/>
      <c r="E235" s="6"/>
      <c r="F235" s="15" t="s">
        <v>233</v>
      </c>
      <c r="G235" s="13" t="s">
        <v>89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/>
    </row>
    <row r="236" spans="2:17" ht="25.5" hidden="1">
      <c r="B236" s="19" t="s">
        <v>236</v>
      </c>
      <c r="C236" s="17"/>
      <c r="D236" s="6"/>
      <c r="E236" s="6"/>
      <c r="F236" s="15" t="s">
        <v>235</v>
      </c>
      <c r="G236" s="13"/>
      <c r="H236" s="10"/>
      <c r="I236" s="10"/>
      <c r="J236" s="10"/>
      <c r="K236" s="36"/>
      <c r="L236" s="42"/>
      <c r="M236" s="36"/>
      <c r="N236" s="10"/>
      <c r="O236" s="36"/>
      <c r="P236" s="9"/>
      <c r="Q236" s="10">
        <f>Q237</f>
        <v>0</v>
      </c>
    </row>
    <row r="237" spans="2:17" ht="25.5" hidden="1">
      <c r="B237" s="19" t="s">
        <v>92</v>
      </c>
      <c r="C237" s="17"/>
      <c r="D237" s="6"/>
      <c r="E237" s="6"/>
      <c r="F237" s="15" t="s">
        <v>235</v>
      </c>
      <c r="G237" s="13" t="s">
        <v>89</v>
      </c>
      <c r="H237" s="10"/>
      <c r="I237" s="10"/>
      <c r="J237" s="10"/>
      <c r="K237" s="36"/>
      <c r="L237" s="42"/>
      <c r="M237" s="36"/>
      <c r="N237" s="10"/>
      <c r="O237" s="36"/>
      <c r="P237" s="9"/>
      <c r="Q237" s="10"/>
    </row>
    <row r="238" spans="2:17" ht="12.75">
      <c r="B238" s="22" t="s">
        <v>99</v>
      </c>
      <c r="C238" s="17">
        <v>551</v>
      </c>
      <c r="D238" s="6">
        <v>551</v>
      </c>
      <c r="E238" s="6">
        <v>551</v>
      </c>
      <c r="F238" s="13" t="s">
        <v>191</v>
      </c>
      <c r="G238" s="13"/>
      <c r="H238" s="10">
        <f>H239</f>
        <v>10000</v>
      </c>
      <c r="I238" s="10">
        <f>I239</f>
        <v>50000</v>
      </c>
      <c r="J238" s="10">
        <f>J239</f>
        <v>50000</v>
      </c>
      <c r="K238" s="36">
        <f>J238-H238</f>
        <v>40000</v>
      </c>
      <c r="L238" s="42">
        <f>L239</f>
        <v>0</v>
      </c>
      <c r="M238" s="36">
        <f>J238-I238</f>
        <v>0</v>
      </c>
      <c r="N238" s="10">
        <f>N239</f>
        <v>50000</v>
      </c>
      <c r="O238" s="36">
        <f>N238-J238</f>
        <v>0</v>
      </c>
      <c r="P238" s="9" t="e">
        <f>#REF!-J238</f>
        <v>#REF!</v>
      </c>
      <c r="Q238" s="10">
        <f>Q239</f>
        <v>50000</v>
      </c>
    </row>
    <row r="239" spans="2:17" ht="12.75">
      <c r="B239" s="22" t="s">
        <v>99</v>
      </c>
      <c r="C239" s="17">
        <v>551</v>
      </c>
      <c r="D239" s="6">
        <v>551</v>
      </c>
      <c r="E239" s="6">
        <v>551</v>
      </c>
      <c r="F239" s="13" t="s">
        <v>192</v>
      </c>
      <c r="G239" s="13"/>
      <c r="H239" s="10">
        <v>10000</v>
      </c>
      <c r="I239" s="10">
        <v>50000</v>
      </c>
      <c r="J239" s="10">
        <v>50000</v>
      </c>
      <c r="K239" s="36">
        <f>J239-H239</f>
        <v>40000</v>
      </c>
      <c r="L239" s="42"/>
      <c r="M239" s="36">
        <f>J239-I239</f>
        <v>0</v>
      </c>
      <c r="N239" s="10">
        <v>50000</v>
      </c>
      <c r="O239" s="36">
        <f>N239-J239</f>
        <v>0</v>
      </c>
      <c r="P239" s="9" t="e">
        <f>#REF!-J239</f>
        <v>#REF!</v>
      </c>
      <c r="Q239" s="10">
        <f>Q240</f>
        <v>50000</v>
      </c>
    </row>
    <row r="240" spans="2:17" ht="12.75">
      <c r="B240" s="22" t="s">
        <v>101</v>
      </c>
      <c r="C240" s="17"/>
      <c r="D240" s="6"/>
      <c r="E240" s="6"/>
      <c r="F240" s="13" t="s">
        <v>192</v>
      </c>
      <c r="G240" s="13" t="s">
        <v>100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>
        <v>50000</v>
      </c>
    </row>
    <row r="241" spans="2:17" ht="12.75">
      <c r="B241" s="19" t="s">
        <v>122</v>
      </c>
      <c r="C241" s="17"/>
      <c r="D241" s="6"/>
      <c r="E241" s="6"/>
      <c r="F241" s="13" t="s">
        <v>272</v>
      </c>
      <c r="G241" s="13"/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Q242</f>
        <v>400</v>
      </c>
    </row>
    <row r="242" spans="2:17" ht="76.5">
      <c r="B242" s="19" t="s">
        <v>226</v>
      </c>
      <c r="C242" s="17"/>
      <c r="D242" s="6"/>
      <c r="E242" s="6"/>
      <c r="F242" s="13" t="s">
        <v>272</v>
      </c>
      <c r="G242" s="13" t="s">
        <v>225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>
        <v>400</v>
      </c>
    </row>
    <row r="243" spans="2:17" ht="19.5" customHeight="1">
      <c r="B243" s="19" t="s">
        <v>280</v>
      </c>
      <c r="C243" s="17"/>
      <c r="D243" s="6"/>
      <c r="E243" s="6"/>
      <c r="F243" s="13" t="s">
        <v>279</v>
      </c>
      <c r="G243" s="13"/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</f>
        <v>1600</v>
      </c>
    </row>
    <row r="244" spans="2:17" ht="25.5">
      <c r="B244" s="19" t="s">
        <v>92</v>
      </c>
      <c r="C244" s="17"/>
      <c r="D244" s="6"/>
      <c r="E244" s="6"/>
      <c r="F244" s="13" t="s">
        <v>279</v>
      </c>
      <c r="G244" s="13" t="s">
        <v>89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v>1600</v>
      </c>
    </row>
    <row r="245" spans="2:17" ht="25.5">
      <c r="B245" s="22" t="s">
        <v>247</v>
      </c>
      <c r="C245" s="17"/>
      <c r="D245" s="6"/>
      <c r="E245" s="6"/>
      <c r="F245" s="13" t="s">
        <v>246</v>
      </c>
      <c r="G245" s="13"/>
      <c r="H245" s="10"/>
      <c r="I245" s="10"/>
      <c r="J245" s="10"/>
      <c r="K245" s="36"/>
      <c r="L245" s="42"/>
      <c r="M245" s="36"/>
      <c r="N245" s="10"/>
      <c r="O245" s="36"/>
      <c r="P245" s="9"/>
      <c r="Q245" s="10">
        <f>Q246+Q247+Q248</f>
        <v>553600</v>
      </c>
    </row>
    <row r="246" spans="2:17" ht="25.5">
      <c r="B246" s="16" t="s">
        <v>258</v>
      </c>
      <c r="C246" s="17"/>
      <c r="D246" s="6"/>
      <c r="E246" s="6"/>
      <c r="F246" s="13" t="s">
        <v>246</v>
      </c>
      <c r="G246" s="13" t="s">
        <v>78</v>
      </c>
      <c r="H246" s="10"/>
      <c r="I246" s="10"/>
      <c r="J246" s="10"/>
      <c r="K246" s="36"/>
      <c r="L246" s="42"/>
      <c r="M246" s="36"/>
      <c r="N246" s="10"/>
      <c r="O246" s="36"/>
      <c r="P246" s="9"/>
      <c r="Q246" s="10">
        <v>378955</v>
      </c>
    </row>
    <row r="247" spans="2:17" ht="38.25">
      <c r="B247" s="19" t="s">
        <v>215</v>
      </c>
      <c r="C247" s="17"/>
      <c r="D247" s="6"/>
      <c r="E247" s="6"/>
      <c r="F247" s="13" t="s">
        <v>246</v>
      </c>
      <c r="G247" s="13" t="s">
        <v>214</v>
      </c>
      <c r="H247" s="10"/>
      <c r="I247" s="10"/>
      <c r="J247" s="10"/>
      <c r="K247" s="36"/>
      <c r="L247" s="42"/>
      <c r="M247" s="36"/>
      <c r="N247" s="10"/>
      <c r="O247" s="36"/>
      <c r="P247" s="9"/>
      <c r="Q247" s="10">
        <v>114445</v>
      </c>
    </row>
    <row r="248" spans="2:17" ht="25.5">
      <c r="B248" s="19" t="s">
        <v>92</v>
      </c>
      <c r="C248" s="17"/>
      <c r="D248" s="6"/>
      <c r="E248" s="6"/>
      <c r="F248" s="13" t="s">
        <v>246</v>
      </c>
      <c r="G248" s="13" t="s">
        <v>89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>
        <v>60200</v>
      </c>
    </row>
    <row r="249" spans="2:17" ht="63.75">
      <c r="B249" s="56" t="s">
        <v>63</v>
      </c>
      <c r="C249" s="17"/>
      <c r="D249" s="6">
        <v>551</v>
      </c>
      <c r="E249" s="6">
        <v>551</v>
      </c>
      <c r="F249" s="13" t="s">
        <v>193</v>
      </c>
      <c r="G249" s="13"/>
      <c r="H249" s="10"/>
      <c r="I249" s="10"/>
      <c r="J249" s="10">
        <f>J250</f>
        <v>30000</v>
      </c>
      <c r="K249" s="36"/>
      <c r="L249" s="42"/>
      <c r="M249" s="36"/>
      <c r="N249" s="10"/>
      <c r="O249" s="36"/>
      <c r="P249" s="9" t="e">
        <f>#REF!-J249</f>
        <v>#REF!</v>
      </c>
      <c r="Q249" s="10">
        <f>Q250</f>
        <v>30000</v>
      </c>
    </row>
    <row r="250" spans="2:17" ht="12.75">
      <c r="B250" s="22" t="s">
        <v>261</v>
      </c>
      <c r="C250" s="17"/>
      <c r="D250" s="6">
        <v>551</v>
      </c>
      <c r="E250" s="6">
        <v>551</v>
      </c>
      <c r="F250" s="13" t="s">
        <v>193</v>
      </c>
      <c r="G250" s="13" t="s">
        <v>6</v>
      </c>
      <c r="H250" s="10"/>
      <c r="I250" s="10"/>
      <c r="J250" s="10">
        <v>30000</v>
      </c>
      <c r="K250" s="36"/>
      <c r="L250" s="42"/>
      <c r="M250" s="36"/>
      <c r="N250" s="10"/>
      <c r="O250" s="36">
        <f>N250-J250</f>
        <v>-30000</v>
      </c>
      <c r="P250" s="9" t="e">
        <f>#REF!-J250</f>
        <v>#REF!</v>
      </c>
      <c r="Q250" s="10">
        <f>Q251</f>
        <v>30000</v>
      </c>
    </row>
    <row r="251" spans="2:17" ht="12.75">
      <c r="B251" s="22" t="s">
        <v>38</v>
      </c>
      <c r="C251" s="17"/>
      <c r="D251" s="6"/>
      <c r="E251" s="6"/>
      <c r="F251" s="13" t="s">
        <v>193</v>
      </c>
      <c r="G251" s="13" t="s">
        <v>105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30000</v>
      </c>
    </row>
    <row r="252" spans="2:17" ht="12.75">
      <c r="B252" s="26" t="s">
        <v>118</v>
      </c>
      <c r="C252" s="17"/>
      <c r="D252" s="6"/>
      <c r="E252" s="6"/>
      <c r="F252" s="13" t="s">
        <v>194</v>
      </c>
      <c r="G252" s="13"/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Q253</f>
        <v>200000</v>
      </c>
    </row>
    <row r="253" spans="2:17" ht="25.5">
      <c r="B253" s="26" t="s">
        <v>119</v>
      </c>
      <c r="C253" s="17"/>
      <c r="D253" s="6"/>
      <c r="E253" s="6"/>
      <c r="F253" s="13" t="s">
        <v>195</v>
      </c>
      <c r="G253" s="13"/>
      <c r="H253" s="10"/>
      <c r="I253" s="10"/>
      <c r="J253" s="10"/>
      <c r="K253" s="36"/>
      <c r="L253" s="42"/>
      <c r="M253" s="36"/>
      <c r="N253" s="10"/>
      <c r="O253" s="36"/>
      <c r="P253" s="9"/>
      <c r="Q253" s="10">
        <f>Q254</f>
        <v>200000</v>
      </c>
    </row>
    <row r="254" spans="2:17" ht="25.5">
      <c r="B254" s="16" t="s">
        <v>90</v>
      </c>
      <c r="C254" s="17"/>
      <c r="D254" s="6"/>
      <c r="E254" s="6"/>
      <c r="F254" s="13" t="s">
        <v>195</v>
      </c>
      <c r="G254" s="13" t="s">
        <v>87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</f>
        <v>200000</v>
      </c>
    </row>
    <row r="255" spans="2:17" ht="25.5">
      <c r="B255" s="19" t="s">
        <v>91</v>
      </c>
      <c r="C255" s="17"/>
      <c r="D255" s="6"/>
      <c r="E255" s="6"/>
      <c r="F255" s="13" t="s">
        <v>195</v>
      </c>
      <c r="G255" s="13" t="s">
        <v>88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Q256</f>
        <v>200000</v>
      </c>
    </row>
    <row r="256" spans="2:17" ht="25.5">
      <c r="B256" s="19" t="s">
        <v>92</v>
      </c>
      <c r="C256" s="17"/>
      <c r="D256" s="6"/>
      <c r="E256" s="6"/>
      <c r="F256" s="13" t="s">
        <v>195</v>
      </c>
      <c r="G256" s="13" t="s">
        <v>89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v>200000</v>
      </c>
    </row>
    <row r="257" spans="2:17" ht="12.75">
      <c r="B257" s="21" t="s">
        <v>120</v>
      </c>
      <c r="C257" s="17"/>
      <c r="D257" s="6">
        <v>551</v>
      </c>
      <c r="E257" s="6">
        <v>551</v>
      </c>
      <c r="F257" s="24" t="s">
        <v>196</v>
      </c>
      <c r="G257" s="24"/>
      <c r="H257" s="29" t="e">
        <f>#REF!</f>
        <v>#REF!</v>
      </c>
      <c r="I257" s="29" t="e">
        <f>#REF!</f>
        <v>#REF!</v>
      </c>
      <c r="J257" s="29" t="e">
        <f>#REF!</f>
        <v>#REF!</v>
      </c>
      <c r="K257" s="36" t="e">
        <f>J257-H257</f>
        <v>#REF!</v>
      </c>
      <c r="L257" s="43" t="e">
        <f>#REF!</f>
        <v>#REF!</v>
      </c>
      <c r="M257" s="36" t="e">
        <f>J257-I257</f>
        <v>#REF!</v>
      </c>
      <c r="N257" s="29" t="e">
        <f>#REF!</f>
        <v>#REF!</v>
      </c>
      <c r="O257" s="36" t="e">
        <f>N257-J257</f>
        <v>#REF!</v>
      </c>
      <c r="P257" s="9" t="e">
        <f>#REF!-J257</f>
        <v>#REF!</v>
      </c>
      <c r="Q257" s="29">
        <f>Q258+Q262+Q266+Q273</f>
        <v>4000000</v>
      </c>
    </row>
    <row r="258" spans="2:17" ht="25.5">
      <c r="B258" s="21" t="s">
        <v>121</v>
      </c>
      <c r="C258" s="17"/>
      <c r="D258" s="6"/>
      <c r="E258" s="6"/>
      <c r="F258" s="24" t="s">
        <v>197</v>
      </c>
      <c r="G258" s="24"/>
      <c r="H258" s="29"/>
      <c r="I258" s="29"/>
      <c r="J258" s="29"/>
      <c r="K258" s="36"/>
      <c r="L258" s="43"/>
      <c r="M258" s="36"/>
      <c r="N258" s="29"/>
      <c r="O258" s="36"/>
      <c r="P258" s="9"/>
      <c r="Q258" s="29">
        <f>Q259</f>
        <v>200000</v>
      </c>
    </row>
    <row r="259" spans="2:17" ht="25.5">
      <c r="B259" s="16" t="s">
        <v>90</v>
      </c>
      <c r="C259" s="17"/>
      <c r="D259" s="6"/>
      <c r="E259" s="6"/>
      <c r="F259" s="24" t="s">
        <v>197</v>
      </c>
      <c r="G259" s="24" t="s">
        <v>87</v>
      </c>
      <c r="H259" s="29"/>
      <c r="I259" s="29"/>
      <c r="J259" s="29"/>
      <c r="K259" s="36"/>
      <c r="L259" s="43"/>
      <c r="M259" s="36"/>
      <c r="N259" s="29"/>
      <c r="O259" s="36"/>
      <c r="P259" s="9"/>
      <c r="Q259" s="29">
        <f>Q260</f>
        <v>200000</v>
      </c>
    </row>
    <row r="260" spans="2:17" ht="25.5">
      <c r="B260" s="19" t="s">
        <v>91</v>
      </c>
      <c r="C260" s="17"/>
      <c r="D260" s="6"/>
      <c r="E260" s="6"/>
      <c r="F260" s="24" t="s">
        <v>197</v>
      </c>
      <c r="G260" s="24" t="s">
        <v>88</v>
      </c>
      <c r="H260" s="29"/>
      <c r="I260" s="29"/>
      <c r="J260" s="29"/>
      <c r="K260" s="36"/>
      <c r="L260" s="43"/>
      <c r="M260" s="36"/>
      <c r="N260" s="29"/>
      <c r="O260" s="36"/>
      <c r="P260" s="9"/>
      <c r="Q260" s="29">
        <f>Q261</f>
        <v>200000</v>
      </c>
    </row>
    <row r="261" spans="2:17" ht="25.5">
      <c r="B261" s="19" t="s">
        <v>92</v>
      </c>
      <c r="C261" s="17"/>
      <c r="D261" s="6"/>
      <c r="E261" s="6"/>
      <c r="F261" s="24" t="s">
        <v>197</v>
      </c>
      <c r="G261" s="24" t="s">
        <v>89</v>
      </c>
      <c r="H261" s="29"/>
      <c r="I261" s="29"/>
      <c r="J261" s="29"/>
      <c r="K261" s="36"/>
      <c r="L261" s="43"/>
      <c r="M261" s="36"/>
      <c r="N261" s="29"/>
      <c r="O261" s="36"/>
      <c r="P261" s="9"/>
      <c r="Q261" s="29">
        <v>200000</v>
      </c>
    </row>
    <row r="262" spans="2:17" ht="12.75">
      <c r="B262" s="19" t="s">
        <v>11</v>
      </c>
      <c r="C262" s="17"/>
      <c r="D262" s="6"/>
      <c r="E262" s="6"/>
      <c r="F262" s="24" t="s">
        <v>198</v>
      </c>
      <c r="G262" s="24"/>
      <c r="H262" s="29"/>
      <c r="I262" s="29"/>
      <c r="J262" s="29"/>
      <c r="K262" s="36"/>
      <c r="L262" s="43"/>
      <c r="M262" s="36"/>
      <c r="N262" s="29"/>
      <c r="O262" s="36"/>
      <c r="P262" s="9"/>
      <c r="Q262" s="29">
        <f>Q263</f>
        <v>200000</v>
      </c>
    </row>
    <row r="263" spans="2:17" ht="25.5">
      <c r="B263" s="16" t="s">
        <v>90</v>
      </c>
      <c r="C263" s="17"/>
      <c r="D263" s="6"/>
      <c r="E263" s="6"/>
      <c r="F263" s="24" t="s">
        <v>198</v>
      </c>
      <c r="G263" s="24" t="s">
        <v>87</v>
      </c>
      <c r="H263" s="29"/>
      <c r="I263" s="29"/>
      <c r="J263" s="29"/>
      <c r="K263" s="36"/>
      <c r="L263" s="43"/>
      <c r="M263" s="36"/>
      <c r="N263" s="29"/>
      <c r="O263" s="36"/>
      <c r="P263" s="9"/>
      <c r="Q263" s="29">
        <f>Q264</f>
        <v>200000</v>
      </c>
    </row>
    <row r="264" spans="2:17" ht="25.5">
      <c r="B264" s="19" t="s">
        <v>91</v>
      </c>
      <c r="C264" s="17"/>
      <c r="D264" s="6"/>
      <c r="E264" s="6"/>
      <c r="F264" s="24" t="s">
        <v>198</v>
      </c>
      <c r="G264" s="24" t="s">
        <v>88</v>
      </c>
      <c r="H264" s="29"/>
      <c r="I264" s="29"/>
      <c r="J264" s="29"/>
      <c r="K264" s="36"/>
      <c r="L264" s="43"/>
      <c r="M264" s="36"/>
      <c r="N264" s="29"/>
      <c r="O264" s="36"/>
      <c r="P264" s="9"/>
      <c r="Q264" s="29">
        <f>Q265</f>
        <v>200000</v>
      </c>
    </row>
    <row r="265" spans="2:17" ht="25.5">
      <c r="B265" s="19" t="s">
        <v>92</v>
      </c>
      <c r="C265" s="17"/>
      <c r="D265" s="6"/>
      <c r="E265" s="6"/>
      <c r="F265" s="24" t="s">
        <v>198</v>
      </c>
      <c r="G265" s="24" t="s">
        <v>89</v>
      </c>
      <c r="H265" s="29"/>
      <c r="I265" s="29"/>
      <c r="J265" s="29"/>
      <c r="K265" s="36"/>
      <c r="L265" s="43"/>
      <c r="M265" s="36"/>
      <c r="N265" s="29"/>
      <c r="O265" s="36"/>
      <c r="P265" s="9"/>
      <c r="Q265" s="29">
        <f>500000-300000</f>
        <v>200000</v>
      </c>
    </row>
    <row r="266" spans="2:17" ht="12.75">
      <c r="B266" s="19" t="s">
        <v>122</v>
      </c>
      <c r="C266" s="17"/>
      <c r="D266" s="6"/>
      <c r="E266" s="6"/>
      <c r="F266" s="24" t="s">
        <v>199</v>
      </c>
      <c r="G266" s="24"/>
      <c r="H266" s="29"/>
      <c r="I266" s="29"/>
      <c r="J266" s="29"/>
      <c r="K266" s="36"/>
      <c r="L266" s="43"/>
      <c r="M266" s="36"/>
      <c r="N266" s="29"/>
      <c r="O266" s="36"/>
      <c r="P266" s="9"/>
      <c r="Q266" s="29">
        <f>Q267+Q270+Q272+Q271</f>
        <v>1100000</v>
      </c>
    </row>
    <row r="267" spans="2:17" ht="25.5">
      <c r="B267" s="16" t="s">
        <v>90</v>
      </c>
      <c r="C267" s="17"/>
      <c r="D267" s="6"/>
      <c r="E267" s="6"/>
      <c r="F267" s="24" t="s">
        <v>199</v>
      </c>
      <c r="G267" s="24" t="s">
        <v>87</v>
      </c>
      <c r="H267" s="29"/>
      <c r="I267" s="29"/>
      <c r="J267" s="29"/>
      <c r="K267" s="36"/>
      <c r="L267" s="43"/>
      <c r="M267" s="36"/>
      <c r="N267" s="29"/>
      <c r="O267" s="36"/>
      <c r="P267" s="9"/>
      <c r="Q267" s="29">
        <f>Q268</f>
        <v>1000000</v>
      </c>
    </row>
    <row r="268" spans="2:17" ht="25.5">
      <c r="B268" s="19" t="s">
        <v>91</v>
      </c>
      <c r="C268" s="17"/>
      <c r="D268" s="6"/>
      <c r="E268" s="6"/>
      <c r="F268" s="24" t="s">
        <v>199</v>
      </c>
      <c r="G268" s="24" t="s">
        <v>88</v>
      </c>
      <c r="H268" s="29"/>
      <c r="I268" s="29"/>
      <c r="J268" s="29"/>
      <c r="K268" s="36"/>
      <c r="L268" s="43"/>
      <c r="M268" s="36"/>
      <c r="N268" s="29"/>
      <c r="O268" s="36"/>
      <c r="P268" s="9"/>
      <c r="Q268" s="29">
        <f>Q269</f>
        <v>1000000</v>
      </c>
    </row>
    <row r="269" spans="2:17" ht="25.5">
      <c r="B269" s="19" t="s">
        <v>92</v>
      </c>
      <c r="C269" s="17"/>
      <c r="D269" s="6"/>
      <c r="E269" s="6"/>
      <c r="F269" s="24" t="s">
        <v>199</v>
      </c>
      <c r="G269" s="24" t="s">
        <v>89</v>
      </c>
      <c r="H269" s="29"/>
      <c r="I269" s="29"/>
      <c r="J269" s="29"/>
      <c r="K269" s="36"/>
      <c r="L269" s="43"/>
      <c r="M269" s="36"/>
      <c r="N269" s="29"/>
      <c r="O269" s="36"/>
      <c r="P269" s="9"/>
      <c r="Q269" s="29">
        <f>1000000</f>
        <v>1000000</v>
      </c>
    </row>
    <row r="270" spans="2:17" ht="38.25">
      <c r="B270" s="19" t="s">
        <v>257</v>
      </c>
      <c r="C270" s="17"/>
      <c r="D270" s="6"/>
      <c r="E270" s="6"/>
      <c r="F270" s="24" t="s">
        <v>199</v>
      </c>
      <c r="G270" s="24" t="s">
        <v>109</v>
      </c>
      <c r="H270" s="29"/>
      <c r="I270" s="29"/>
      <c r="J270" s="29"/>
      <c r="K270" s="36"/>
      <c r="L270" s="43"/>
      <c r="M270" s="36"/>
      <c r="N270" s="29"/>
      <c r="O270" s="36"/>
      <c r="P270" s="9"/>
      <c r="Q270" s="29"/>
    </row>
    <row r="271" spans="2:17" ht="76.5">
      <c r="B271" s="19" t="s">
        <v>226</v>
      </c>
      <c r="C271" s="17"/>
      <c r="D271" s="6"/>
      <c r="E271" s="6"/>
      <c r="F271" s="24" t="s">
        <v>199</v>
      </c>
      <c r="G271" s="24" t="s">
        <v>225</v>
      </c>
      <c r="H271" s="29"/>
      <c r="I271" s="29"/>
      <c r="J271" s="29"/>
      <c r="K271" s="36"/>
      <c r="L271" s="43"/>
      <c r="M271" s="36"/>
      <c r="N271" s="29"/>
      <c r="O271" s="36"/>
      <c r="P271" s="9"/>
      <c r="Q271" s="29">
        <v>50000</v>
      </c>
    </row>
    <row r="272" spans="2:17" ht="12.75">
      <c r="B272" s="19" t="s">
        <v>218</v>
      </c>
      <c r="C272" s="17"/>
      <c r="D272" s="6"/>
      <c r="E272" s="6"/>
      <c r="F272" s="24" t="s">
        <v>199</v>
      </c>
      <c r="G272" s="24" t="s">
        <v>217</v>
      </c>
      <c r="H272" s="29"/>
      <c r="I272" s="29"/>
      <c r="J272" s="29"/>
      <c r="K272" s="36"/>
      <c r="L272" s="43"/>
      <c r="M272" s="36"/>
      <c r="N272" s="29"/>
      <c r="O272" s="36"/>
      <c r="P272" s="9"/>
      <c r="Q272" s="29">
        <v>50000</v>
      </c>
    </row>
    <row r="273" spans="2:17" ht="25.5">
      <c r="B273" s="19" t="s">
        <v>146</v>
      </c>
      <c r="C273" s="17"/>
      <c r="D273" s="6"/>
      <c r="E273" s="6"/>
      <c r="F273" s="24" t="s">
        <v>200</v>
      </c>
      <c r="G273" s="24"/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Q274</f>
        <v>2500000</v>
      </c>
    </row>
    <row r="274" spans="2:17" ht="25.5">
      <c r="B274" s="19" t="s">
        <v>92</v>
      </c>
      <c r="C274" s="17"/>
      <c r="D274" s="6"/>
      <c r="E274" s="6"/>
      <c r="F274" s="24" t="s">
        <v>200</v>
      </c>
      <c r="G274" s="24" t="s">
        <v>89</v>
      </c>
      <c r="H274" s="29"/>
      <c r="I274" s="29"/>
      <c r="J274" s="29"/>
      <c r="K274" s="36"/>
      <c r="L274" s="43"/>
      <c r="M274" s="36"/>
      <c r="N274" s="29"/>
      <c r="O274" s="36"/>
      <c r="P274" s="9"/>
      <c r="Q274" s="29">
        <v>2500000</v>
      </c>
    </row>
    <row r="275" spans="2:17" ht="12.75">
      <c r="B275" s="26" t="s">
        <v>123</v>
      </c>
      <c r="C275" s="17"/>
      <c r="D275" s="6"/>
      <c r="E275" s="6"/>
      <c r="F275" s="23" t="s">
        <v>201</v>
      </c>
      <c r="G275" s="23"/>
      <c r="H275" s="9"/>
      <c r="I275" s="9"/>
      <c r="J275" s="9"/>
      <c r="K275" s="36"/>
      <c r="L275" s="41"/>
      <c r="M275" s="36"/>
      <c r="N275" s="9"/>
      <c r="O275" s="36"/>
      <c r="P275" s="9"/>
      <c r="Q275" s="9">
        <f>Q278+Q276</f>
        <v>165000</v>
      </c>
    </row>
    <row r="276" spans="2:17" ht="12.75" hidden="1">
      <c r="B276" s="26" t="s">
        <v>232</v>
      </c>
      <c r="C276" s="17"/>
      <c r="D276" s="6"/>
      <c r="E276" s="6"/>
      <c r="F276" s="23" t="s">
        <v>229</v>
      </c>
      <c r="G276" s="23"/>
      <c r="H276" s="9"/>
      <c r="I276" s="9"/>
      <c r="J276" s="9"/>
      <c r="K276" s="36"/>
      <c r="L276" s="41"/>
      <c r="M276" s="36"/>
      <c r="N276" s="9"/>
      <c r="O276" s="36"/>
      <c r="P276" s="9"/>
      <c r="Q276" s="9">
        <f>Q277</f>
        <v>0</v>
      </c>
    </row>
    <row r="277" spans="2:17" ht="25.5" hidden="1">
      <c r="B277" s="26" t="s">
        <v>231</v>
      </c>
      <c r="C277" s="17"/>
      <c r="D277" s="6"/>
      <c r="E277" s="6"/>
      <c r="F277" s="23" t="s">
        <v>229</v>
      </c>
      <c r="G277" s="23" t="s">
        <v>230</v>
      </c>
      <c r="H277" s="9"/>
      <c r="I277" s="9"/>
      <c r="J277" s="9"/>
      <c r="K277" s="36"/>
      <c r="L277" s="41"/>
      <c r="M277" s="36"/>
      <c r="N277" s="9"/>
      <c r="O277" s="36"/>
      <c r="P277" s="9"/>
      <c r="Q277" s="9"/>
    </row>
    <row r="278" spans="2:17" ht="12.75">
      <c r="B278" s="26" t="s">
        <v>24</v>
      </c>
      <c r="C278" s="17"/>
      <c r="D278" s="6"/>
      <c r="E278" s="6"/>
      <c r="F278" s="23" t="s">
        <v>202</v>
      </c>
      <c r="G278" s="23"/>
      <c r="H278" s="9"/>
      <c r="I278" s="9"/>
      <c r="J278" s="9"/>
      <c r="K278" s="36"/>
      <c r="L278" s="41"/>
      <c r="M278" s="36"/>
      <c r="N278" s="9"/>
      <c r="O278" s="36"/>
      <c r="P278" s="9"/>
      <c r="Q278" s="9">
        <f>Q279+Q282</f>
        <v>165000</v>
      </c>
    </row>
    <row r="279" spans="2:17" ht="25.5">
      <c r="B279" s="16" t="s">
        <v>90</v>
      </c>
      <c r="C279" s="17"/>
      <c r="D279" s="6"/>
      <c r="E279" s="6"/>
      <c r="F279" s="23" t="s">
        <v>202</v>
      </c>
      <c r="G279" s="23" t="s">
        <v>87</v>
      </c>
      <c r="H279" s="9"/>
      <c r="I279" s="9"/>
      <c r="J279" s="9"/>
      <c r="K279" s="36"/>
      <c r="L279" s="41"/>
      <c r="M279" s="36"/>
      <c r="N279" s="9"/>
      <c r="O279" s="36"/>
      <c r="P279" s="9"/>
      <c r="Q279" s="9">
        <f>Q280</f>
        <v>150000</v>
      </c>
    </row>
    <row r="280" spans="2:17" ht="25.5">
      <c r="B280" s="19" t="s">
        <v>91</v>
      </c>
      <c r="C280" s="17"/>
      <c r="D280" s="6"/>
      <c r="E280" s="6"/>
      <c r="F280" s="23" t="s">
        <v>202</v>
      </c>
      <c r="G280" s="23" t="s">
        <v>88</v>
      </c>
      <c r="H280" s="9"/>
      <c r="I280" s="9"/>
      <c r="J280" s="9"/>
      <c r="K280" s="36"/>
      <c r="L280" s="41"/>
      <c r="M280" s="36"/>
      <c r="N280" s="9"/>
      <c r="O280" s="36"/>
      <c r="P280" s="9"/>
      <c r="Q280" s="9">
        <f>Q281</f>
        <v>150000</v>
      </c>
    </row>
    <row r="281" spans="2:17" ht="25.5">
      <c r="B281" s="19" t="s">
        <v>92</v>
      </c>
      <c r="C281" s="17"/>
      <c r="D281" s="6"/>
      <c r="E281" s="6"/>
      <c r="F281" s="23" t="s">
        <v>202</v>
      </c>
      <c r="G281" s="23" t="s">
        <v>89</v>
      </c>
      <c r="H281" s="9"/>
      <c r="I281" s="9"/>
      <c r="J281" s="9"/>
      <c r="K281" s="36"/>
      <c r="L281" s="41"/>
      <c r="M281" s="36"/>
      <c r="N281" s="9"/>
      <c r="O281" s="36"/>
      <c r="P281" s="9"/>
      <c r="Q281" s="9">
        <f>100000+50000</f>
        <v>150000</v>
      </c>
    </row>
    <row r="282" spans="2:17" ht="12.75">
      <c r="B282" s="19" t="s">
        <v>259</v>
      </c>
      <c r="C282" s="17"/>
      <c r="D282" s="6"/>
      <c r="E282" s="6"/>
      <c r="F282" s="23" t="s">
        <v>202</v>
      </c>
      <c r="G282" s="23" t="s">
        <v>94</v>
      </c>
      <c r="H282" s="9"/>
      <c r="I282" s="9"/>
      <c r="J282" s="9"/>
      <c r="K282" s="36"/>
      <c r="L282" s="41"/>
      <c r="M282" s="36"/>
      <c r="N282" s="9"/>
      <c r="O282" s="36"/>
      <c r="P282" s="9"/>
      <c r="Q282" s="9">
        <v>15000</v>
      </c>
    </row>
    <row r="283" spans="2:17" ht="25.5">
      <c r="B283" s="19" t="s">
        <v>285</v>
      </c>
      <c r="C283" s="17"/>
      <c r="D283" s="6"/>
      <c r="E283" s="6"/>
      <c r="F283" s="13" t="s">
        <v>233</v>
      </c>
      <c r="G283" s="59"/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</f>
        <v>90000</v>
      </c>
    </row>
    <row r="284" spans="2:17" ht="25.5">
      <c r="B284" s="19" t="s">
        <v>92</v>
      </c>
      <c r="C284" s="17"/>
      <c r="D284" s="6"/>
      <c r="E284" s="6"/>
      <c r="F284" s="13" t="s">
        <v>233</v>
      </c>
      <c r="G284" s="59" t="s">
        <v>89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60000+30000</f>
        <v>90000</v>
      </c>
    </row>
    <row r="285" spans="2:17" ht="25.5">
      <c r="B285" s="19" t="s">
        <v>236</v>
      </c>
      <c r="C285" s="17"/>
      <c r="D285" s="6"/>
      <c r="E285" s="6"/>
      <c r="F285" s="13" t="s">
        <v>235</v>
      </c>
      <c r="G285" s="59"/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Q286</f>
        <v>30000</v>
      </c>
    </row>
    <row r="286" spans="2:17" ht="25.5">
      <c r="B286" s="19" t="s">
        <v>92</v>
      </c>
      <c r="C286" s="17"/>
      <c r="D286" s="6"/>
      <c r="E286" s="6"/>
      <c r="F286" s="13" t="s">
        <v>235</v>
      </c>
      <c r="G286" s="59" t="s">
        <v>89</v>
      </c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20000+10000</f>
        <v>30000</v>
      </c>
    </row>
    <row r="287" spans="2:17" ht="25.5">
      <c r="B287" s="14" t="s">
        <v>36</v>
      </c>
      <c r="C287" s="6">
        <v>551</v>
      </c>
      <c r="D287" s="6">
        <v>551</v>
      </c>
      <c r="E287" s="6">
        <v>551</v>
      </c>
      <c r="F287" s="15" t="s">
        <v>203</v>
      </c>
      <c r="G287" s="59"/>
      <c r="H287" s="9">
        <f aca="true" t="shared" si="12" ref="H287:J288">H288</f>
        <v>90000</v>
      </c>
      <c r="I287" s="9">
        <f t="shared" si="12"/>
        <v>50000</v>
      </c>
      <c r="J287" s="9">
        <f t="shared" si="12"/>
        <v>70000</v>
      </c>
      <c r="K287" s="36">
        <f>J287-H287</f>
        <v>-20000</v>
      </c>
      <c r="L287" s="41">
        <f>L288</f>
        <v>0</v>
      </c>
      <c r="M287" s="36">
        <f>J287-I287</f>
        <v>20000</v>
      </c>
      <c r="N287" s="9">
        <f>N288</f>
        <v>50000</v>
      </c>
      <c r="O287" s="36">
        <f>N287-J287</f>
        <v>-20000</v>
      </c>
      <c r="P287" s="9" t="e">
        <f>#REF!-J287</f>
        <v>#REF!</v>
      </c>
      <c r="Q287" s="9">
        <f>Q288+Q290</f>
        <v>307000</v>
      </c>
    </row>
    <row r="288" spans="2:17" ht="25.5">
      <c r="B288" s="16" t="s">
        <v>37</v>
      </c>
      <c r="C288" s="17">
        <v>551</v>
      </c>
      <c r="D288" s="6">
        <v>551</v>
      </c>
      <c r="E288" s="6">
        <v>551</v>
      </c>
      <c r="F288" s="15" t="s">
        <v>204</v>
      </c>
      <c r="G288" s="59"/>
      <c r="H288" s="10">
        <f t="shared" si="12"/>
        <v>90000</v>
      </c>
      <c r="I288" s="10">
        <f t="shared" si="12"/>
        <v>50000</v>
      </c>
      <c r="J288" s="10">
        <f t="shared" si="12"/>
        <v>70000</v>
      </c>
      <c r="K288" s="36">
        <f>J288-H288</f>
        <v>-20000</v>
      </c>
      <c r="L288" s="42">
        <f>L289</f>
        <v>0</v>
      </c>
      <c r="M288" s="36">
        <f>J288-I288</f>
        <v>20000</v>
      </c>
      <c r="N288" s="10">
        <f>N289</f>
        <v>50000</v>
      </c>
      <c r="O288" s="36">
        <f>N288-J288</f>
        <v>-20000</v>
      </c>
      <c r="P288" s="9" t="e">
        <f>#REF!-J288</f>
        <v>#REF!</v>
      </c>
      <c r="Q288" s="10">
        <f>Q289</f>
        <v>302000</v>
      </c>
    </row>
    <row r="289" spans="2:17" ht="25.5">
      <c r="B289" s="16" t="s">
        <v>136</v>
      </c>
      <c r="C289" s="17">
        <v>551</v>
      </c>
      <c r="D289" s="6">
        <v>551</v>
      </c>
      <c r="E289" s="6">
        <v>551</v>
      </c>
      <c r="F289" s="15" t="s">
        <v>204</v>
      </c>
      <c r="G289" s="59" t="s">
        <v>135</v>
      </c>
      <c r="H289" s="10">
        <v>90000</v>
      </c>
      <c r="I289" s="10">
        <v>50000</v>
      </c>
      <c r="J289" s="10">
        <f>50000+20000</f>
        <v>70000</v>
      </c>
      <c r="K289" s="36">
        <f>J289-H289</f>
        <v>-20000</v>
      </c>
      <c r="L289" s="42"/>
      <c r="M289" s="36">
        <f>J289-I289</f>
        <v>20000</v>
      </c>
      <c r="N289" s="10">
        <v>50000</v>
      </c>
      <c r="O289" s="36">
        <f>N289-J289</f>
        <v>-20000</v>
      </c>
      <c r="P289" s="9" t="e">
        <f>#REF!-J289</f>
        <v>#REF!</v>
      </c>
      <c r="Q289" s="10">
        <v>302000</v>
      </c>
    </row>
    <row r="290" spans="2:17" ht="25.5">
      <c r="B290" s="14" t="s">
        <v>76</v>
      </c>
      <c r="C290" s="6"/>
      <c r="D290" s="6"/>
      <c r="E290" s="6"/>
      <c r="F290" s="15" t="s">
        <v>205</v>
      </c>
      <c r="G290" s="59"/>
      <c r="H290" s="9"/>
      <c r="I290" s="9"/>
      <c r="J290" s="9"/>
      <c r="K290" s="36"/>
      <c r="L290" s="41"/>
      <c r="M290" s="36"/>
      <c r="N290" s="9"/>
      <c r="O290" s="36"/>
      <c r="P290" s="9"/>
      <c r="Q290" s="9">
        <f>Q291</f>
        <v>5000</v>
      </c>
    </row>
    <row r="291" spans="2:17" ht="12.75">
      <c r="B291" s="16" t="s">
        <v>140</v>
      </c>
      <c r="C291" s="6"/>
      <c r="D291" s="6"/>
      <c r="E291" s="6"/>
      <c r="F291" s="15" t="s">
        <v>205</v>
      </c>
      <c r="G291" s="59" t="s">
        <v>137</v>
      </c>
      <c r="H291" s="9"/>
      <c r="I291" s="9"/>
      <c r="J291" s="9"/>
      <c r="K291" s="36"/>
      <c r="L291" s="41"/>
      <c r="M291" s="36"/>
      <c r="N291" s="9"/>
      <c r="O291" s="36"/>
      <c r="P291" s="9"/>
      <c r="Q291" s="9">
        <f>Q292</f>
        <v>5000</v>
      </c>
    </row>
    <row r="292" spans="2:17" ht="12.75">
      <c r="B292" s="16" t="s">
        <v>141</v>
      </c>
      <c r="C292" s="17"/>
      <c r="D292" s="6"/>
      <c r="E292" s="6"/>
      <c r="F292" s="15" t="s">
        <v>205</v>
      </c>
      <c r="G292" s="13" t="s">
        <v>138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Q293</f>
        <v>5000</v>
      </c>
    </row>
    <row r="293" spans="2:17" ht="25.5">
      <c r="B293" s="16" t="s">
        <v>142</v>
      </c>
      <c r="C293" s="17"/>
      <c r="D293" s="6"/>
      <c r="E293" s="6"/>
      <c r="F293" s="15" t="s">
        <v>205</v>
      </c>
      <c r="G293" s="13" t="s">
        <v>139</v>
      </c>
      <c r="H293" s="10"/>
      <c r="I293" s="10"/>
      <c r="J293" s="10"/>
      <c r="K293" s="36"/>
      <c r="L293" s="42"/>
      <c r="M293" s="36"/>
      <c r="N293" s="10"/>
      <c r="O293" s="36"/>
      <c r="P293" s="9"/>
      <c r="Q293" s="10">
        <v>5000</v>
      </c>
    </row>
    <row r="294" spans="2:17" ht="12.75">
      <c r="B294" s="16" t="s">
        <v>112</v>
      </c>
      <c r="C294" s="17">
        <v>551</v>
      </c>
      <c r="D294" s="6">
        <v>551</v>
      </c>
      <c r="E294" s="6">
        <v>551</v>
      </c>
      <c r="F294" s="13" t="s">
        <v>206</v>
      </c>
      <c r="G294" s="13"/>
      <c r="H294" s="61" t="e">
        <f>H295</f>
        <v>#REF!</v>
      </c>
      <c r="I294" s="61">
        <f>I295</f>
        <v>5000</v>
      </c>
      <c r="J294" s="61">
        <f>J295</f>
        <v>5000</v>
      </c>
      <c r="K294" s="36" t="e">
        <f>J294-H294</f>
        <v>#REF!</v>
      </c>
      <c r="L294" s="62">
        <f>L295</f>
        <v>0</v>
      </c>
      <c r="M294" s="36">
        <f>J294-I294</f>
        <v>0</v>
      </c>
      <c r="N294" s="61">
        <f>N295</f>
        <v>5000</v>
      </c>
      <c r="O294" s="36">
        <f>N294-J294</f>
        <v>0</v>
      </c>
      <c r="P294" s="9" t="e">
        <f>#REF!-J294</f>
        <v>#REF!</v>
      </c>
      <c r="Q294" s="61">
        <f>Q295</f>
        <v>100000</v>
      </c>
    </row>
    <row r="295" spans="2:17" ht="12.75">
      <c r="B295" s="16" t="s">
        <v>112</v>
      </c>
      <c r="C295" s="17">
        <v>551</v>
      </c>
      <c r="D295" s="6">
        <v>551</v>
      </c>
      <c r="E295" s="6">
        <v>551</v>
      </c>
      <c r="F295" s="13" t="s">
        <v>206</v>
      </c>
      <c r="G295" s="13" t="s">
        <v>111</v>
      </c>
      <c r="H295" s="61" t="e">
        <f>#REF!</f>
        <v>#REF!</v>
      </c>
      <c r="I295" s="61">
        <v>5000</v>
      </c>
      <c r="J295" s="61">
        <v>5000</v>
      </c>
      <c r="K295" s="36" t="e">
        <f>J295-H295</f>
        <v>#REF!</v>
      </c>
      <c r="L295" s="62"/>
      <c r="M295" s="36">
        <f>J295-I295</f>
        <v>0</v>
      </c>
      <c r="N295" s="61">
        <v>5000</v>
      </c>
      <c r="O295" s="36">
        <f>N295-J295</f>
        <v>0</v>
      </c>
      <c r="P295" s="9" t="e">
        <f>#REF!-J295</f>
        <v>#REF!</v>
      </c>
      <c r="Q295" s="61">
        <v>100000</v>
      </c>
    </row>
    <row r="296" spans="2:17" ht="25.5">
      <c r="B296" s="14" t="s">
        <v>83</v>
      </c>
      <c r="C296" s="6">
        <v>551</v>
      </c>
      <c r="D296" s="6">
        <v>551</v>
      </c>
      <c r="E296" s="6">
        <v>551</v>
      </c>
      <c r="F296" s="15" t="s">
        <v>207</v>
      </c>
      <c r="G296" s="8"/>
      <c r="H296" s="9">
        <f>H297</f>
        <v>0</v>
      </c>
      <c r="I296" s="9">
        <f>I297</f>
        <v>0</v>
      </c>
      <c r="J296" s="9">
        <f>J297</f>
        <v>0</v>
      </c>
      <c r="K296" s="36">
        <f>J296-H296</f>
        <v>0</v>
      </c>
      <c r="L296" s="41">
        <f>L297</f>
        <v>0</v>
      </c>
      <c r="M296" s="36">
        <f>J296-I296</f>
        <v>0</v>
      </c>
      <c r="N296" s="9">
        <f>N297</f>
        <v>0</v>
      </c>
      <c r="O296" s="36">
        <f>N296-J296</f>
        <v>0</v>
      </c>
      <c r="P296" s="9" t="e">
        <f>#REF!-J296</f>
        <v>#REF!</v>
      </c>
      <c r="Q296" s="9">
        <f>Q297+Q301+Q306</f>
        <v>696263</v>
      </c>
    </row>
    <row r="297" spans="2:17" ht="12.75">
      <c r="B297" s="19" t="s">
        <v>84</v>
      </c>
      <c r="C297" s="17">
        <v>551</v>
      </c>
      <c r="D297" s="6">
        <v>551</v>
      </c>
      <c r="E297" s="6">
        <v>551</v>
      </c>
      <c r="F297" s="15" t="s">
        <v>208</v>
      </c>
      <c r="G297" s="8"/>
      <c r="H297" s="10">
        <f>H301</f>
        <v>0</v>
      </c>
      <c r="I297" s="10">
        <f>I301</f>
        <v>0</v>
      </c>
      <c r="J297" s="10">
        <f>J301</f>
        <v>0</v>
      </c>
      <c r="K297" s="36">
        <f>J297-H297</f>
        <v>0</v>
      </c>
      <c r="L297" s="42">
        <f>L301</f>
        <v>0</v>
      </c>
      <c r="M297" s="36">
        <f>J297-I297</f>
        <v>0</v>
      </c>
      <c r="N297" s="10">
        <f>N301</f>
        <v>0</v>
      </c>
      <c r="O297" s="36">
        <f>N297-J297</f>
        <v>0</v>
      </c>
      <c r="P297" s="9" t="e">
        <f>#REF!-J297</f>
        <v>#REF!</v>
      </c>
      <c r="Q297" s="10">
        <f>Q298</f>
        <v>398412</v>
      </c>
    </row>
    <row r="298" spans="2:17" ht="25.5">
      <c r="B298" s="19" t="s">
        <v>85</v>
      </c>
      <c r="C298" s="17"/>
      <c r="D298" s="6"/>
      <c r="E298" s="6"/>
      <c r="F298" s="15" t="s">
        <v>209</v>
      </c>
      <c r="G298" s="8"/>
      <c r="H298" s="10"/>
      <c r="I298" s="10"/>
      <c r="J298" s="10"/>
      <c r="K298" s="36"/>
      <c r="L298" s="42"/>
      <c r="M298" s="36"/>
      <c r="N298" s="10"/>
      <c r="O298" s="36"/>
      <c r="P298" s="9"/>
      <c r="Q298" s="10">
        <f>Q299+Q300</f>
        <v>398412</v>
      </c>
    </row>
    <row r="299" spans="2:17" ht="25.5">
      <c r="B299" s="16" t="s">
        <v>258</v>
      </c>
      <c r="C299" s="17"/>
      <c r="D299" s="6"/>
      <c r="E299" s="6"/>
      <c r="F299" s="15" t="s">
        <v>209</v>
      </c>
      <c r="G299" s="8" t="s">
        <v>78</v>
      </c>
      <c r="H299" s="10"/>
      <c r="I299" s="10"/>
      <c r="J299" s="10"/>
      <c r="K299" s="36"/>
      <c r="L299" s="42"/>
      <c r="M299" s="36"/>
      <c r="N299" s="10"/>
      <c r="O299" s="36"/>
      <c r="P299" s="9"/>
      <c r="Q299" s="10">
        <v>306000</v>
      </c>
    </row>
    <row r="300" spans="2:17" ht="48" customHeight="1">
      <c r="B300" s="19" t="s">
        <v>215</v>
      </c>
      <c r="C300" s="17"/>
      <c r="D300" s="6"/>
      <c r="E300" s="6"/>
      <c r="F300" s="15" t="s">
        <v>209</v>
      </c>
      <c r="G300" s="8" t="s">
        <v>214</v>
      </c>
      <c r="H300" s="10"/>
      <c r="I300" s="10"/>
      <c r="J300" s="10"/>
      <c r="K300" s="36"/>
      <c r="L300" s="42"/>
      <c r="M300" s="36"/>
      <c r="N300" s="10"/>
      <c r="O300" s="36"/>
      <c r="P300" s="9"/>
      <c r="Q300" s="10">
        <v>92412</v>
      </c>
    </row>
    <row r="301" spans="2:17" ht="25.5">
      <c r="B301" s="19" t="s">
        <v>8</v>
      </c>
      <c r="C301" s="17">
        <v>551</v>
      </c>
      <c r="D301" s="6">
        <v>551</v>
      </c>
      <c r="E301" s="6">
        <v>551</v>
      </c>
      <c r="F301" s="15" t="s">
        <v>210</v>
      </c>
      <c r="G301" s="8"/>
      <c r="H301" s="10"/>
      <c r="I301" s="10"/>
      <c r="J301" s="10"/>
      <c r="K301" s="36"/>
      <c r="L301" s="42"/>
      <c r="M301" s="36"/>
      <c r="N301" s="10"/>
      <c r="O301" s="36"/>
      <c r="P301" s="9"/>
      <c r="Q301" s="10">
        <f>Q302</f>
        <v>84000</v>
      </c>
    </row>
    <row r="302" spans="2:17" ht="25.5">
      <c r="B302" s="19" t="s">
        <v>85</v>
      </c>
      <c r="C302" s="17"/>
      <c r="D302" s="6"/>
      <c r="E302" s="6"/>
      <c r="F302" s="15" t="s">
        <v>211</v>
      </c>
      <c r="G302" s="8"/>
      <c r="H302" s="10"/>
      <c r="I302" s="10"/>
      <c r="J302" s="10"/>
      <c r="K302" s="36"/>
      <c r="L302" s="42"/>
      <c r="M302" s="36"/>
      <c r="N302" s="10"/>
      <c r="O302" s="36"/>
      <c r="P302" s="9"/>
      <c r="Q302" s="10">
        <f>Q303</f>
        <v>84000</v>
      </c>
    </row>
    <row r="303" spans="2:17" ht="25.5" hidden="1">
      <c r="B303" s="16" t="s">
        <v>90</v>
      </c>
      <c r="C303" s="17"/>
      <c r="D303" s="6"/>
      <c r="E303" s="6"/>
      <c r="F303" s="15" t="s">
        <v>211</v>
      </c>
      <c r="G303" s="8" t="s">
        <v>87</v>
      </c>
      <c r="H303" s="10"/>
      <c r="I303" s="10"/>
      <c r="J303" s="10"/>
      <c r="K303" s="36"/>
      <c r="L303" s="42"/>
      <c r="M303" s="36"/>
      <c r="N303" s="10"/>
      <c r="O303" s="36"/>
      <c r="P303" s="9"/>
      <c r="Q303" s="10">
        <f>Q304</f>
        <v>84000</v>
      </c>
    </row>
    <row r="304" spans="2:17" ht="25.5" hidden="1">
      <c r="B304" s="19" t="s">
        <v>91</v>
      </c>
      <c r="C304" s="17"/>
      <c r="D304" s="6"/>
      <c r="E304" s="6"/>
      <c r="F304" s="15" t="s">
        <v>211</v>
      </c>
      <c r="G304" s="8" t="s">
        <v>88</v>
      </c>
      <c r="H304" s="10"/>
      <c r="I304" s="10"/>
      <c r="J304" s="10"/>
      <c r="K304" s="36"/>
      <c r="L304" s="42"/>
      <c r="M304" s="36"/>
      <c r="N304" s="10"/>
      <c r="O304" s="36"/>
      <c r="P304" s="9"/>
      <c r="Q304" s="10">
        <f>Q305</f>
        <v>84000</v>
      </c>
    </row>
    <row r="305" spans="2:17" ht="51">
      <c r="B305" s="19" t="s">
        <v>260</v>
      </c>
      <c r="C305" s="17">
        <v>551</v>
      </c>
      <c r="D305" s="6">
        <v>551</v>
      </c>
      <c r="E305" s="6">
        <v>551</v>
      </c>
      <c r="F305" s="15" t="s">
        <v>211</v>
      </c>
      <c r="G305" s="8" t="s">
        <v>145</v>
      </c>
      <c r="H305" s="10"/>
      <c r="I305" s="10"/>
      <c r="J305" s="10"/>
      <c r="K305" s="36"/>
      <c r="L305" s="42"/>
      <c r="M305" s="36"/>
      <c r="N305" s="10"/>
      <c r="O305" s="36"/>
      <c r="P305" s="9"/>
      <c r="Q305" s="10">
        <v>84000</v>
      </c>
    </row>
    <row r="306" spans="2:17" ht="25.5">
      <c r="B306" s="19" t="s">
        <v>103</v>
      </c>
      <c r="C306" s="17"/>
      <c r="D306" s="6"/>
      <c r="E306" s="6"/>
      <c r="F306" s="15" t="s">
        <v>212</v>
      </c>
      <c r="G306" s="8"/>
      <c r="H306" s="10"/>
      <c r="I306" s="10"/>
      <c r="J306" s="10"/>
      <c r="K306" s="36"/>
      <c r="L306" s="42"/>
      <c r="M306" s="36"/>
      <c r="N306" s="10"/>
      <c r="O306" s="36"/>
      <c r="P306" s="9"/>
      <c r="Q306" s="10">
        <f>Q307</f>
        <v>213851</v>
      </c>
    </row>
    <row r="307" spans="2:17" ht="25.5">
      <c r="B307" s="19" t="s">
        <v>85</v>
      </c>
      <c r="C307" s="17"/>
      <c r="D307" s="6"/>
      <c r="E307" s="6"/>
      <c r="F307" s="15" t="s">
        <v>213</v>
      </c>
      <c r="G307" s="8"/>
      <c r="H307" s="10"/>
      <c r="I307" s="10"/>
      <c r="J307" s="10"/>
      <c r="K307" s="36"/>
      <c r="L307" s="42"/>
      <c r="M307" s="36"/>
      <c r="N307" s="10"/>
      <c r="O307" s="36"/>
      <c r="P307" s="9"/>
      <c r="Q307" s="10">
        <f>Q308</f>
        <v>213851</v>
      </c>
    </row>
    <row r="308" spans="2:17" ht="25.5">
      <c r="B308" s="19" t="s">
        <v>92</v>
      </c>
      <c r="C308" s="17"/>
      <c r="D308" s="6"/>
      <c r="E308" s="6"/>
      <c r="F308" s="15" t="s">
        <v>213</v>
      </c>
      <c r="G308" s="8" t="s">
        <v>89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v>213851</v>
      </c>
    </row>
    <row r="309" spans="2:17" ht="76.5">
      <c r="B309" s="19" t="s">
        <v>240</v>
      </c>
      <c r="C309" s="17"/>
      <c r="D309" s="6"/>
      <c r="E309" s="6"/>
      <c r="F309" s="15" t="s">
        <v>193</v>
      </c>
      <c r="G309" s="13"/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Q310</f>
        <v>44825</v>
      </c>
    </row>
    <row r="310" spans="2:17" ht="12.75">
      <c r="B310" s="19" t="s">
        <v>38</v>
      </c>
      <c r="C310" s="17"/>
      <c r="D310" s="6"/>
      <c r="E310" s="6"/>
      <c r="F310" s="15" t="s">
        <v>193</v>
      </c>
      <c r="G310" s="13" t="s">
        <v>105</v>
      </c>
      <c r="H310" s="10"/>
      <c r="I310" s="10"/>
      <c r="J310" s="10"/>
      <c r="K310" s="36"/>
      <c r="L310" s="42"/>
      <c r="M310" s="36"/>
      <c r="N310" s="10"/>
      <c r="O310" s="36"/>
      <c r="P310" s="9"/>
      <c r="Q310" s="10">
        <v>44825</v>
      </c>
    </row>
    <row r="311" spans="2:17" ht="15.75">
      <c r="B311" s="65" t="s">
        <v>39</v>
      </c>
      <c r="C311" s="65"/>
      <c r="D311" s="65"/>
      <c r="E311" s="65"/>
      <c r="F311" s="65"/>
      <c r="G311" s="65"/>
      <c r="H311" s="66"/>
      <c r="I311" s="66"/>
      <c r="J311" s="65"/>
      <c r="K311" s="65"/>
      <c r="L311" s="65"/>
      <c r="M311" s="65"/>
      <c r="N311" s="65"/>
      <c r="O311" s="65"/>
      <c r="P311" s="65"/>
      <c r="Q311" s="67">
        <f>Q22+Q213</f>
        <v>51409246</v>
      </c>
    </row>
    <row r="312" ht="12.75">
      <c r="Q312" s="51"/>
    </row>
    <row r="313" ht="12.75">
      <c r="Q313" s="51"/>
    </row>
  </sheetData>
  <sheetProtection/>
  <mergeCells count="16">
    <mergeCell ref="B13:J13"/>
    <mergeCell ref="G5:Q5"/>
    <mergeCell ref="F18:F19"/>
    <mergeCell ref="G18:G19"/>
    <mergeCell ref="B18:B19"/>
    <mergeCell ref="B16:H16"/>
    <mergeCell ref="C18:C19"/>
    <mergeCell ref="D18:D19"/>
    <mergeCell ref="E18:E19"/>
    <mergeCell ref="B15:K15"/>
    <mergeCell ref="G1:Q1"/>
    <mergeCell ref="G3:Q3"/>
    <mergeCell ref="B12:O12"/>
    <mergeCell ref="G7:Q7"/>
    <mergeCell ref="G9:Q9"/>
    <mergeCell ref="B11:Q11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2017-04-19T13:22:25Z</cp:lastPrinted>
  <dcterms:created xsi:type="dcterms:W3CDTF">1996-10-08T23:32:33Z</dcterms:created>
  <dcterms:modified xsi:type="dcterms:W3CDTF">2017-05-26T05:58:38Z</dcterms:modified>
  <cp:category/>
  <cp:version/>
  <cp:contentType/>
  <cp:contentStatus/>
</cp:coreProperties>
</file>