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724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1'!$A$1:$U$43</definedName>
  </definedNames>
  <calcPr fullCalcOnLoad="1"/>
</workbook>
</file>

<file path=xl/sharedStrings.xml><?xml version="1.0" encoding="utf-8"?>
<sst xmlns="http://schemas.openxmlformats.org/spreadsheetml/2006/main" count="359" uniqueCount="146">
  <si>
    <t>№ п/п</t>
  </si>
  <si>
    <t>Мероприятие</t>
  </si>
  <si>
    <t>Наименование, расположение объекта</t>
  </si>
  <si>
    <t>Технические параметры</t>
  </si>
  <si>
    <t>Протяженность, км</t>
  </si>
  <si>
    <t>Стоимость выполнения мероприятия, млн. руб.</t>
  </si>
  <si>
    <t xml:space="preserve">1. </t>
  </si>
  <si>
    <t>Проектирование</t>
  </si>
  <si>
    <t>1.1.</t>
  </si>
  <si>
    <t xml:space="preserve">Дорога IV катергории </t>
  </si>
  <si>
    <t>ИТОГО проектирование</t>
  </si>
  <si>
    <t>В том числе по источникам</t>
  </si>
  <si>
    <t>2.</t>
  </si>
  <si>
    <t>Строительство</t>
  </si>
  <si>
    <t>2.1.</t>
  </si>
  <si>
    <t>2.2.</t>
  </si>
  <si>
    <t>Дорога IV катергории</t>
  </si>
  <si>
    <t>2.3.</t>
  </si>
  <si>
    <t>2.5.</t>
  </si>
  <si>
    <t>ИТОГО строительство дорог</t>
  </si>
  <si>
    <t>Реконструкция</t>
  </si>
  <si>
    <t>Ответственные исполнители</t>
  </si>
  <si>
    <t>Выполнение целевых показателей</t>
  </si>
  <si>
    <t>График реализации мероприятий</t>
  </si>
  <si>
    <t>КР</t>
  </si>
  <si>
    <t>Снижение протяженности дорог нуждающихся в ремонте. Повышение безопасности дорожного движения.</t>
  </si>
  <si>
    <t>Увеличение протяженности УДС. Обеспечение транспортной доступности производственных объектов.</t>
  </si>
  <si>
    <t xml:space="preserve">Увеличение протяженности УДС. Улучшение транспортной доступности и благоустройство районов перспективной застройки. </t>
  </si>
  <si>
    <t>Увеличение протяженности УДС. Улучшение взаимной танспортной доступности районов поселка.</t>
  </si>
  <si>
    <t xml:space="preserve">к Программе комплексного развития </t>
  </si>
  <si>
    <t>к Программе комплексного развития</t>
  </si>
  <si>
    <t>транспортной инфраструктуры МО</t>
  </si>
  <si>
    <t>Областной бюджет</t>
  </si>
  <si>
    <t>Местный бюджет</t>
  </si>
  <si>
    <t>Приложение 1</t>
  </si>
  <si>
    <t>Приложение 2</t>
  </si>
  <si>
    <t>ПИР - проектно-изыскательские работы</t>
  </si>
  <si>
    <t>СМР - строительно-монтажные работы</t>
  </si>
  <si>
    <t>КР - капитальный ремонт</t>
  </si>
  <si>
    <t>2023 - 2027</t>
  </si>
  <si>
    <t>2023-2027</t>
  </si>
  <si>
    <t>Разработка ПСД на реконструкцию а/дороги ул. Победы</t>
  </si>
  <si>
    <t>Капитальный ремонт</t>
  </si>
  <si>
    <t>2.6.</t>
  </si>
  <si>
    <t>2.7.</t>
  </si>
  <si>
    <t>2.8.</t>
  </si>
  <si>
    <t>2.9.</t>
  </si>
  <si>
    <t>2.10.</t>
  </si>
  <si>
    <t xml:space="preserve">Автомобильная дорога: от примыкания к  ул. Ленина до примыкания  к ул. Кашина </t>
  </si>
  <si>
    <t>Автомобильная дорога от перекрестка с ул. Ленина и ул. Свободы  до примыкания к а/д Коноша-Вельск-Шангалы  ул. Заводская</t>
  </si>
  <si>
    <t>Автомобильная дорога от  примыкания к а/д Коноша-Вельск-Шангалы  ул. Заводская до примыкания к ул. Физкультурников</t>
  </si>
  <si>
    <t>Автомобильная дорога от  примыкания к а/д Коноша-Вельск-Шангалы  ул. Заводская до примыкания к ул. Дружбы</t>
  </si>
  <si>
    <t>Автомобильная дорога от  примыкания к а/д Коноша-Вельск-Шангалы  ул. Заводская до примыкания к ул. Энергетиков</t>
  </si>
  <si>
    <t>Автомобильная дорога от  примыкания  ул. Новая до примыкания к ул. Дачная</t>
  </si>
  <si>
    <t>Автомобильная дорога от  примыкания к а/д Коноша-Вельск-Шангалы  ул. Заводская  до съезда к д. № 52ул. Домостроителей</t>
  </si>
  <si>
    <t>Автомобильная дорога от  дома № 10  ул.  до дома № 20  ул. Лесная</t>
  </si>
  <si>
    <t>Капитальный ремонт а/дороги ул. Советская</t>
  </si>
  <si>
    <t>Капитальный ремонт а/дороги ул. Ленина</t>
  </si>
  <si>
    <t>Капитальный ремонт а/дороги ул. 60 лет СССР</t>
  </si>
  <si>
    <t>Капитальный ремонт а/дороги ул. Гагарина</t>
  </si>
  <si>
    <t>Капитальный ремонт а/дороги ул. Коммунальная</t>
  </si>
  <si>
    <t>Капитальный ремонт а/дороги ул. Первомайская</t>
  </si>
  <si>
    <t>Реконструкция а/дороги ул. Победы</t>
  </si>
  <si>
    <t>Капитальный ремонт а/дороги ул. Комсомольская</t>
  </si>
  <si>
    <t>Капитальный ремонт а/дороги ул. Загородная</t>
  </si>
  <si>
    <t>Капитальный ремонт а/дороги ул. Кашина</t>
  </si>
  <si>
    <t>Капитальный ремонт а/дороги ул. Профсоюзная</t>
  </si>
  <si>
    <t>Капитальный ремонт а/дороги ул. Просторная</t>
  </si>
  <si>
    <t>Капитальный ремонт а/дороги ул. Свободы</t>
  </si>
  <si>
    <t>Капитальный ремонт а/дороги ул. Домостроителей</t>
  </si>
  <si>
    <t>Реконструкция а/дороги ул. Ломоносова</t>
  </si>
  <si>
    <t xml:space="preserve">Реконструкция а/дороги ул. Пролетарская </t>
  </si>
  <si>
    <t>Реконструкция а/дороги ул. Спортивная</t>
  </si>
  <si>
    <t>Капитальный ремонт а/дороги ул. Лесная</t>
  </si>
  <si>
    <t>Реконструкция а/дороги ул. Просторная</t>
  </si>
  <si>
    <t>Участок автомобиль-ной дороги от улицы Первомайская  до со-единения с  улично-дорожной сетью улицы Коммунальная</t>
  </si>
  <si>
    <t>Дорога V катергории</t>
  </si>
  <si>
    <t>2.4.</t>
  </si>
  <si>
    <t>Участок автомобиль-ной дороги  от улицы Советская до примыка-ния к а/д Коноша-Вельск-Шангалы  ул. Заводская</t>
  </si>
  <si>
    <t>Автомобильная дорога от съезда в Дом Интер-нат до примыкания к а/д Коноша-Вельск-Шангалы  ул. Заводская</t>
  </si>
  <si>
    <t>2.11.</t>
  </si>
  <si>
    <t>Участок автомобиль-ной дороги  от улицы Загородная до примы-кания к ул. Детская</t>
  </si>
  <si>
    <t xml:space="preserve">Дорога V катергории </t>
  </si>
  <si>
    <t xml:space="preserve">Участок автомобиль-ной дороги  от улицы Комсомольская  до до-ма № 20 ул. Советская </t>
  </si>
  <si>
    <t>Автомобильная дорога от  примыкания к ул. Ленина и ул. Комму-нальная  до примыка-ния к ул. Профсоюзная</t>
  </si>
  <si>
    <t>2.12.</t>
  </si>
  <si>
    <t>2.13.</t>
  </si>
  <si>
    <t>2.14.</t>
  </si>
  <si>
    <t>2.15.</t>
  </si>
  <si>
    <t xml:space="preserve">Реконструкция автодо-роги ул. Ломоносова от  примыкания к а/д Ко-ноша-Вельск-Шангалы  ул. Магистральная  до д. № 20 ул. Ломоносова  </t>
  </si>
  <si>
    <t xml:space="preserve">Реконструкция автодо-роги ул. Пролетарская от  примыкания  ул. Ленина  до д. № 14  ул. Пролетарская  </t>
  </si>
  <si>
    <t xml:space="preserve">Реконструкция автодо-роги ул. Спортивная от  примыкания  ул. Лени-на до примыкания ул. Агрохимиков  </t>
  </si>
  <si>
    <t>2.16.</t>
  </si>
  <si>
    <t>2.17.</t>
  </si>
  <si>
    <t>2.18.</t>
  </si>
  <si>
    <t>2.19.</t>
  </si>
  <si>
    <t>2.20.</t>
  </si>
  <si>
    <t xml:space="preserve">Участок автомобиль-ной дороги  от улицы Коммунальная  до дома № 70 ул. Советская </t>
  </si>
  <si>
    <t xml:space="preserve">Реконструкция автодо-роги ул. Просторная от  примыкания  </t>
  </si>
  <si>
    <t>Администрация муниципального образования "Октябрьское" Устьянского района Архангельской области</t>
  </si>
  <si>
    <t>ГРАФИК ВЫПОЛНЕНИЯ МЕРОПРИЯТИЙ ПО ПРОЕКТИРОВАНИЮ, СТРОИТЕЛЬСТВУ И РЕКОНСТРУКЦИИ ДОРОГ ГОРОДСКОГО ПОСЕЛЕНИЯ "ОКТЯБРЬСКОЕ" УСТЬЯНСКОГО РАЙОНА АРХАНГЕЛЬСКОЙ ОБЛАСТИ</t>
  </si>
  <si>
    <t>МЕРОПРИЯТИЯ ПО ПРОЕКТИРОВАНИЮ, СТРОИТЕЛЬСТВУ И РЕКОНСТРУКЦИИ ДОРОГ ГОРОДСКОГО ПОСЕЛЕНИЯ "ОКТЯБРЬСКОЕ" УСТЬЯНСКОГО РАЙОНА АРХАНГЕЛЬСКОЙ ОБЛАСТИ</t>
  </si>
  <si>
    <t xml:space="preserve">0,140
</t>
  </si>
  <si>
    <t>Реконструкцию авто-дороги ул. Победы. 5775 кв.м.</t>
  </si>
  <si>
    <t>2.21.</t>
  </si>
  <si>
    <t>2.22.</t>
  </si>
  <si>
    <t>Капитальный ремонт а/дорог д.Павлицево</t>
  </si>
  <si>
    <t>Капитальный ремонт а/дорог п.Костылево, ул.Линейная</t>
  </si>
  <si>
    <t>от ул.Первомайская до ул. Коммунальная</t>
  </si>
  <si>
    <t>ПИР</t>
  </si>
  <si>
    <t>тротуар</t>
  </si>
  <si>
    <t>2.23.</t>
  </si>
  <si>
    <t>2.24.</t>
  </si>
  <si>
    <t>2.25.</t>
  </si>
  <si>
    <t>Обустройство тротуара по ул.Ленина</t>
  </si>
  <si>
    <t>Обустройство тротуара по ул.Советская</t>
  </si>
  <si>
    <t>Обустройство тротуара по ул.Комсомольская</t>
  </si>
  <si>
    <t>Обустройство тротуара по ул.Ленина (5449,4 кв.м.)</t>
  </si>
  <si>
    <t>Обустройство тротуара по ул.Советская (2218,86 кв.м.)</t>
  </si>
  <si>
    <t>Обустройство тротуара по ул.Комсомольская (390 кв.м.)</t>
  </si>
  <si>
    <t>Октябрьское</t>
  </si>
  <si>
    <t>5775 кв.м.</t>
  </si>
  <si>
    <t>ИТОГО реконструкция</t>
  </si>
  <si>
    <t>Реконструкция автодороги ул. Советская (от ул.Первомайская до ул.Коммунальная)</t>
  </si>
  <si>
    <t>МО "Октябрьское"</t>
  </si>
  <si>
    <t xml:space="preserve">транспортной инфраструктуры </t>
  </si>
  <si>
    <t>Повышение безопасности дорожного движения.</t>
  </si>
  <si>
    <t>Финансовые потребности на реализацию мероприятий, тыс. руб.</t>
  </si>
  <si>
    <t>Участок автомобильной дороги от улицы Первомайская  до соединения с  улично-дорожной сетью улицы Коммунальная</t>
  </si>
  <si>
    <t>Участок автомобильной дороги  от улицы Загородная до примыкания к ул. Детская</t>
  </si>
  <si>
    <t xml:space="preserve">Участок автомобильной дороги  от улицы Комсомольская  до дома № 20 ул. Советская </t>
  </si>
  <si>
    <t>Автомобильная дорога от  примыкания к ул. Ленина и ул. Коммунальная  до примыкания к ул. Профсоюзная</t>
  </si>
  <si>
    <t xml:space="preserve">Реконструкция автодороги ул. Пролетарская от  примыкания  ул. Ленина  до д. № 14  ул. Пролетарская  </t>
  </si>
  <si>
    <t xml:space="preserve">Реконструкция автодороги ул. Спортивная от  примыкания  ул. Лени-на до примыкания ул. Агрохимиков  </t>
  </si>
  <si>
    <t xml:space="preserve">Участок автомобильной дороги  от улицы Коммунальная  до дома № 70 ул. Советская </t>
  </si>
  <si>
    <t xml:space="preserve">Реконструкция автодороги ул. Просторная  </t>
  </si>
  <si>
    <t>2.26.</t>
  </si>
  <si>
    <t>2..</t>
  </si>
  <si>
    <t>Разработка ПСД на реконструкцию а/дороги ул. Победы ( общая площадь 5775 кв.м.)</t>
  </si>
  <si>
    <t>Разработка ПСД на реконструкцию а/дороги ул. Победы (общая площадь 5775 кв.м.)</t>
  </si>
  <si>
    <t>Реконструкция автомобильной дороги ул. Победы</t>
  </si>
  <si>
    <t xml:space="preserve">Реконструкцию автомобильной дороги ул. Победы. </t>
  </si>
  <si>
    <t>2.27</t>
  </si>
  <si>
    <t>2.27.</t>
  </si>
  <si>
    <t>Модернизация нерегулируемого пешеходного перехода и установка пешеходных ограждений у МБОУ "ОСОШ №1" на автомобильной дороге общего пользования местного значения по улице Ленина в п.Октябрьский Устьянского района Архангельской области</t>
  </si>
  <si>
    <t>Пешеходный переход у МБОУ "ОСОШ №1" на автомобильной дороге общего пользования местного значения по улице Ленина в п.Октябрьский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</si>
</sst>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2" fontId="7" fillId="0" borderId="2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172" fontId="2" fillId="0" borderId="32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4" fillId="0" borderId="30" xfId="0" applyFont="1" applyBorder="1" applyAlignment="1">
      <alignment/>
    </xf>
    <xf numFmtId="172" fontId="7" fillId="0" borderId="15" xfId="0" applyNumberFormat="1" applyFont="1" applyBorder="1" applyAlignment="1">
      <alignment horizontal="center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2" fillId="0" borderId="3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172" fontId="8" fillId="0" borderId="19" xfId="0" applyNumberFormat="1" applyFont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72" fontId="2" fillId="0" borderId="40" xfId="0" applyNumberFormat="1" applyFont="1" applyBorder="1" applyAlignment="1">
      <alignment horizontal="center" vertical="center" wrapText="1"/>
    </xf>
    <xf numFmtId="172" fontId="2" fillId="0" borderId="41" xfId="0" applyNumberFormat="1" applyFont="1" applyBorder="1" applyAlignment="1">
      <alignment horizontal="center" vertical="center" wrapText="1"/>
    </xf>
    <xf numFmtId="172" fontId="2" fillId="0" borderId="42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2" fontId="7" fillId="0" borderId="46" xfId="0" applyNumberFormat="1" applyFont="1" applyBorder="1" applyAlignment="1">
      <alignment horizontal="center" vertical="center" wrapText="1"/>
    </xf>
    <xf numFmtId="172" fontId="7" fillId="0" borderId="47" xfId="0" applyNumberFormat="1" applyFont="1" applyBorder="1" applyAlignment="1">
      <alignment horizontal="center" vertical="center" wrapText="1"/>
    </xf>
    <xf numFmtId="172" fontId="7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72" fontId="2" fillId="0" borderId="54" xfId="0" applyNumberFormat="1" applyFont="1" applyBorder="1" applyAlignment="1">
      <alignment horizontal="center" vertical="center" wrapText="1"/>
    </xf>
    <xf numFmtId="172" fontId="2" fillId="0" borderId="55" xfId="0" applyNumberFormat="1" applyFont="1" applyBorder="1" applyAlignment="1">
      <alignment horizontal="center" vertical="center" wrapText="1"/>
    </xf>
    <xf numFmtId="172" fontId="2" fillId="0" borderId="56" xfId="0" applyNumberFormat="1" applyFont="1" applyBorder="1" applyAlignment="1">
      <alignment horizontal="center" vertical="center" wrapText="1"/>
    </xf>
    <xf numFmtId="172" fontId="7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3"/>
  <sheetViews>
    <sheetView zoomScale="74" zoomScaleNormal="74" zoomScalePageLayoutView="0" workbookViewId="0" topLeftCell="A8">
      <pane ySplit="3" topLeftCell="A17" activePane="bottomLeft" state="frozen"/>
      <selection pane="topLeft" activeCell="A8" sqref="A8"/>
      <selection pane="bottomLeft" activeCell="I21" sqref="I21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30.00390625" style="1" customWidth="1"/>
    <col min="4" max="4" width="40.140625" style="1" customWidth="1"/>
    <col min="5" max="5" width="12.7109375" style="1" customWidth="1"/>
    <col min="6" max="6" width="11.57421875" style="1" customWidth="1"/>
    <col min="7" max="19" width="9.140625" style="1" customWidth="1"/>
    <col min="20" max="20" width="22.7109375" style="1" customWidth="1"/>
    <col min="21" max="21" width="34.00390625" style="5" customWidth="1"/>
    <col min="22" max="16384" width="9.140625" style="1" customWidth="1"/>
  </cols>
  <sheetData>
    <row r="2" spans="18:21" ht="15">
      <c r="R2" s="92" t="s">
        <v>34</v>
      </c>
      <c r="S2" s="93"/>
      <c r="T2" s="93"/>
      <c r="U2" s="93"/>
    </row>
    <row r="3" spans="18:21" ht="15">
      <c r="R3" s="92" t="s">
        <v>30</v>
      </c>
      <c r="S3" s="93"/>
      <c r="T3" s="93"/>
      <c r="U3" s="93"/>
    </row>
    <row r="4" spans="18:21" ht="15">
      <c r="R4" s="92" t="s">
        <v>31</v>
      </c>
      <c r="S4" s="93"/>
      <c r="T4" s="93"/>
      <c r="U4" s="93"/>
    </row>
    <row r="5" spans="18:21" ht="15">
      <c r="R5" s="2"/>
      <c r="S5" s="3"/>
      <c r="T5" s="3"/>
      <c r="U5" s="2" t="s">
        <v>120</v>
      </c>
    </row>
    <row r="7" spans="2:21" ht="15">
      <c r="B7" s="95" t="s">
        <v>100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2:6" ht="15">
      <c r="B8" s="4"/>
      <c r="F8" s="4"/>
    </row>
    <row r="9" spans="2:21" ht="25.5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96" t="s">
        <v>23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6" t="s">
        <v>21</v>
      </c>
      <c r="U9" s="96" t="s">
        <v>22</v>
      </c>
    </row>
    <row r="10" spans="2:21" ht="15">
      <c r="B10" s="6"/>
      <c r="C10" s="6"/>
      <c r="D10" s="6"/>
      <c r="E10" s="6"/>
      <c r="F10" s="6"/>
      <c r="G10" s="6">
        <v>2018</v>
      </c>
      <c r="H10" s="6">
        <v>2019</v>
      </c>
      <c r="I10" s="6">
        <v>2020</v>
      </c>
      <c r="J10" s="6">
        <v>2021</v>
      </c>
      <c r="K10" s="6">
        <v>2022</v>
      </c>
      <c r="L10" s="103" t="s">
        <v>39</v>
      </c>
      <c r="M10" s="104"/>
      <c r="N10" s="104"/>
      <c r="O10" s="104"/>
      <c r="P10" s="104"/>
      <c r="Q10" s="104"/>
      <c r="R10" s="104"/>
      <c r="S10" s="105"/>
      <c r="T10" s="96"/>
      <c r="U10" s="96"/>
    </row>
    <row r="11" spans="2:21" ht="15.75" thickBot="1">
      <c r="B11" s="6" t="s">
        <v>6</v>
      </c>
      <c r="C11" s="98" t="s">
        <v>7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U11" s="7"/>
    </row>
    <row r="12" spans="2:21" s="21" customFormat="1" ht="110.25" customHeight="1" thickBot="1">
      <c r="B12" s="22" t="s">
        <v>8</v>
      </c>
      <c r="C12" s="10" t="s">
        <v>41</v>
      </c>
      <c r="D12" s="10" t="s">
        <v>138</v>
      </c>
      <c r="E12" s="23" t="s">
        <v>9</v>
      </c>
      <c r="F12" s="18" t="s">
        <v>102</v>
      </c>
      <c r="H12" s="20" t="s">
        <v>109</v>
      </c>
      <c r="I12" s="20"/>
      <c r="J12" s="20"/>
      <c r="K12" s="20"/>
      <c r="L12" s="106"/>
      <c r="M12" s="107"/>
      <c r="N12" s="107"/>
      <c r="O12" s="107"/>
      <c r="P12" s="107"/>
      <c r="Q12" s="107"/>
      <c r="R12" s="107"/>
      <c r="S12" s="108"/>
      <c r="T12" s="19" t="s">
        <v>99</v>
      </c>
      <c r="U12" s="19" t="s">
        <v>28</v>
      </c>
    </row>
    <row r="13" spans="2:21" ht="15.75" thickBot="1">
      <c r="B13" s="6" t="s">
        <v>12</v>
      </c>
      <c r="C13" s="101" t="s">
        <v>42</v>
      </c>
      <c r="D13" s="102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8"/>
      <c r="U13" s="8"/>
    </row>
    <row r="14" spans="2:21" ht="90" customHeight="1" thickBot="1">
      <c r="B14" s="6" t="s">
        <v>14</v>
      </c>
      <c r="C14" s="10" t="s">
        <v>56</v>
      </c>
      <c r="D14" s="10" t="s">
        <v>108</v>
      </c>
      <c r="E14" s="8" t="s">
        <v>9</v>
      </c>
      <c r="F14" s="27">
        <v>0.192</v>
      </c>
      <c r="G14" s="9"/>
      <c r="H14" s="9" t="s">
        <v>24</v>
      </c>
      <c r="I14" s="9"/>
      <c r="J14" s="9"/>
      <c r="K14" s="9"/>
      <c r="L14" s="91"/>
      <c r="M14" s="91"/>
      <c r="N14" s="91"/>
      <c r="O14" s="91"/>
      <c r="P14" s="91"/>
      <c r="Q14" s="91"/>
      <c r="R14" s="91"/>
      <c r="S14" s="91"/>
      <c r="T14" s="8" t="s">
        <v>99</v>
      </c>
      <c r="U14" s="8" t="s">
        <v>26</v>
      </c>
    </row>
    <row r="15" spans="2:21" ht="78.75" customHeight="1" thickBot="1">
      <c r="B15" s="6" t="s">
        <v>15</v>
      </c>
      <c r="C15" s="11" t="s">
        <v>57</v>
      </c>
      <c r="D15" s="12" t="s">
        <v>128</v>
      </c>
      <c r="E15" s="8" t="s">
        <v>16</v>
      </c>
      <c r="F15" s="6">
        <v>0.25</v>
      </c>
      <c r="G15" s="15"/>
      <c r="H15" s="9"/>
      <c r="J15" s="9"/>
      <c r="K15" s="9" t="s">
        <v>24</v>
      </c>
      <c r="L15" s="91"/>
      <c r="M15" s="91"/>
      <c r="N15" s="91"/>
      <c r="O15" s="91"/>
      <c r="P15" s="91"/>
      <c r="Q15" s="91"/>
      <c r="R15" s="91"/>
      <c r="S15" s="91"/>
      <c r="T15" s="8" t="s">
        <v>99</v>
      </c>
      <c r="U15" s="8" t="s">
        <v>27</v>
      </c>
    </row>
    <row r="16" spans="2:21" ht="84.75" customHeight="1" thickBot="1">
      <c r="B16" s="6" t="s">
        <v>17</v>
      </c>
      <c r="C16" s="11" t="s">
        <v>58</v>
      </c>
      <c r="D16" s="12" t="s">
        <v>48</v>
      </c>
      <c r="E16" s="8" t="s">
        <v>76</v>
      </c>
      <c r="F16" s="6">
        <v>0.16</v>
      </c>
      <c r="G16" s="15"/>
      <c r="H16" s="9" t="s">
        <v>24</v>
      </c>
      <c r="I16" s="9"/>
      <c r="J16" s="9" t="s">
        <v>24</v>
      </c>
      <c r="K16" s="9"/>
      <c r="L16" s="91"/>
      <c r="M16" s="91"/>
      <c r="N16" s="91"/>
      <c r="O16" s="91"/>
      <c r="P16" s="91"/>
      <c r="Q16" s="91"/>
      <c r="R16" s="91"/>
      <c r="S16" s="91"/>
      <c r="T16" s="8" t="s">
        <v>99</v>
      </c>
      <c r="U16" s="8" t="s">
        <v>27</v>
      </c>
    </row>
    <row r="17" spans="2:21" ht="92.25" customHeight="1" thickBot="1">
      <c r="B17" s="13" t="s">
        <v>77</v>
      </c>
      <c r="C17" s="11" t="s">
        <v>59</v>
      </c>
      <c r="D17" s="12" t="s">
        <v>78</v>
      </c>
      <c r="E17" s="8" t="s">
        <v>16</v>
      </c>
      <c r="F17" s="6">
        <v>0.25</v>
      </c>
      <c r="G17" s="15"/>
      <c r="H17" s="9" t="s">
        <v>24</v>
      </c>
      <c r="I17" s="9"/>
      <c r="J17" s="9"/>
      <c r="K17" s="9"/>
      <c r="L17" s="91"/>
      <c r="M17" s="91"/>
      <c r="N17" s="91"/>
      <c r="O17" s="91"/>
      <c r="P17" s="91"/>
      <c r="Q17" s="91"/>
      <c r="R17" s="91"/>
      <c r="S17" s="91"/>
      <c r="T17" s="8" t="s">
        <v>99</v>
      </c>
      <c r="U17" s="8" t="s">
        <v>28</v>
      </c>
    </row>
    <row r="18" spans="2:21" ht="99.75" customHeight="1" thickBot="1">
      <c r="B18" s="6" t="s">
        <v>18</v>
      </c>
      <c r="C18" s="11" t="s">
        <v>60</v>
      </c>
      <c r="D18" s="12" t="s">
        <v>49</v>
      </c>
      <c r="E18" s="8" t="s">
        <v>9</v>
      </c>
      <c r="F18" s="6">
        <v>0.4</v>
      </c>
      <c r="G18" s="9" t="s">
        <v>24</v>
      </c>
      <c r="H18" s="9"/>
      <c r="J18" s="9"/>
      <c r="K18" s="9"/>
      <c r="L18" s="91"/>
      <c r="M18" s="91"/>
      <c r="N18" s="91"/>
      <c r="O18" s="91"/>
      <c r="P18" s="91"/>
      <c r="Q18" s="91"/>
      <c r="R18" s="91"/>
      <c r="S18" s="91"/>
      <c r="T18" s="8" t="s">
        <v>99</v>
      </c>
      <c r="U18" s="14" t="s">
        <v>25</v>
      </c>
    </row>
    <row r="19" spans="2:21" ht="77.25" thickBot="1">
      <c r="B19" s="6" t="s">
        <v>43</v>
      </c>
      <c r="C19" s="11" t="s">
        <v>61</v>
      </c>
      <c r="D19" s="12" t="s">
        <v>50</v>
      </c>
      <c r="E19" s="8" t="s">
        <v>9</v>
      </c>
      <c r="F19" s="6">
        <v>0.61</v>
      </c>
      <c r="G19" s="15"/>
      <c r="H19" s="9"/>
      <c r="I19" s="15"/>
      <c r="J19" s="9" t="s">
        <v>24</v>
      </c>
      <c r="K19" s="9"/>
      <c r="L19" s="91"/>
      <c r="M19" s="91"/>
      <c r="N19" s="91"/>
      <c r="O19" s="91"/>
      <c r="P19" s="91"/>
      <c r="Q19" s="91"/>
      <c r="R19" s="91"/>
      <c r="S19" s="91"/>
      <c r="T19" s="8" t="s">
        <v>99</v>
      </c>
      <c r="U19" s="14" t="s">
        <v>25</v>
      </c>
    </row>
    <row r="20" spans="2:21" ht="77.25" thickBot="1">
      <c r="B20" s="6" t="s">
        <v>44</v>
      </c>
      <c r="C20" s="11" t="s">
        <v>62</v>
      </c>
      <c r="D20" s="11" t="s">
        <v>103</v>
      </c>
      <c r="E20" s="8" t="s">
        <v>9</v>
      </c>
      <c r="F20" s="6">
        <v>0.14</v>
      </c>
      <c r="G20" s="15"/>
      <c r="H20" s="9" t="s">
        <v>24</v>
      </c>
      <c r="I20" s="9"/>
      <c r="J20" s="9"/>
      <c r="K20" s="9"/>
      <c r="L20" s="109"/>
      <c r="M20" s="110"/>
      <c r="N20" s="110"/>
      <c r="O20" s="110"/>
      <c r="P20" s="110"/>
      <c r="Q20" s="110"/>
      <c r="R20" s="110"/>
      <c r="S20" s="111"/>
      <c r="T20" s="8" t="s">
        <v>99</v>
      </c>
      <c r="U20" s="14" t="s">
        <v>25</v>
      </c>
    </row>
    <row r="21" spans="2:21" ht="77.25" thickBot="1">
      <c r="B21" s="6" t="s">
        <v>45</v>
      </c>
      <c r="C21" s="11" t="s">
        <v>63</v>
      </c>
      <c r="D21" s="12" t="s">
        <v>79</v>
      </c>
      <c r="E21" s="8" t="s">
        <v>9</v>
      </c>
      <c r="F21" s="6">
        <v>0.68</v>
      </c>
      <c r="G21" s="9"/>
      <c r="H21" s="15"/>
      <c r="I21" s="90" t="s">
        <v>24</v>
      </c>
      <c r="J21" s="9"/>
      <c r="K21" s="9"/>
      <c r="L21" s="91"/>
      <c r="M21" s="91"/>
      <c r="N21" s="91"/>
      <c r="O21" s="91"/>
      <c r="P21" s="91"/>
      <c r="Q21" s="91"/>
      <c r="R21" s="91"/>
      <c r="S21" s="91"/>
      <c r="T21" s="8" t="s">
        <v>99</v>
      </c>
      <c r="U21" s="14" t="s">
        <v>25</v>
      </c>
    </row>
    <row r="22" spans="2:21" ht="77.25" thickBot="1">
      <c r="B22" s="6" t="s">
        <v>46</v>
      </c>
      <c r="C22" s="11" t="s">
        <v>64</v>
      </c>
      <c r="D22" s="12" t="s">
        <v>51</v>
      </c>
      <c r="E22" s="8" t="s">
        <v>9</v>
      </c>
      <c r="F22" s="6">
        <v>0.968</v>
      </c>
      <c r="G22" s="9"/>
      <c r="H22" s="15"/>
      <c r="I22" s="90" t="s">
        <v>24</v>
      </c>
      <c r="J22" s="9"/>
      <c r="K22" s="9"/>
      <c r="L22" s="91"/>
      <c r="M22" s="91"/>
      <c r="N22" s="91"/>
      <c r="O22" s="91"/>
      <c r="P22" s="91"/>
      <c r="Q22" s="91"/>
      <c r="R22" s="91"/>
      <c r="S22" s="91"/>
      <c r="T22" s="8" t="s">
        <v>99</v>
      </c>
      <c r="U22" s="14" t="s">
        <v>25</v>
      </c>
    </row>
    <row r="23" spans="2:21" ht="77.25" thickBot="1">
      <c r="B23" s="13" t="s">
        <v>47</v>
      </c>
      <c r="C23" s="11" t="s">
        <v>65</v>
      </c>
      <c r="D23" s="12" t="s">
        <v>52</v>
      </c>
      <c r="E23" s="8" t="s">
        <v>9</v>
      </c>
      <c r="F23" s="6">
        <v>0.884</v>
      </c>
      <c r="G23" s="9"/>
      <c r="H23" s="15"/>
      <c r="I23" s="9" t="s">
        <v>24</v>
      </c>
      <c r="J23" s="9"/>
      <c r="K23" s="9"/>
      <c r="L23" s="91"/>
      <c r="M23" s="91"/>
      <c r="N23" s="91"/>
      <c r="O23" s="91"/>
      <c r="P23" s="91"/>
      <c r="Q23" s="91"/>
      <c r="R23" s="91"/>
      <c r="S23" s="91"/>
      <c r="T23" s="8" t="s">
        <v>99</v>
      </c>
      <c r="U23" s="14" t="s">
        <v>25</v>
      </c>
    </row>
    <row r="24" spans="2:21" ht="77.25" thickBot="1">
      <c r="B24" s="6" t="s">
        <v>80</v>
      </c>
      <c r="C24" s="11" t="s">
        <v>66</v>
      </c>
      <c r="D24" s="12" t="s">
        <v>53</v>
      </c>
      <c r="E24" s="8" t="s">
        <v>9</v>
      </c>
      <c r="F24" s="6">
        <v>0.386</v>
      </c>
      <c r="G24" s="9"/>
      <c r="H24" s="9"/>
      <c r="J24" s="9"/>
      <c r="K24" s="9" t="s">
        <v>24</v>
      </c>
      <c r="L24" s="91"/>
      <c r="M24" s="91"/>
      <c r="N24" s="91"/>
      <c r="O24" s="91"/>
      <c r="P24" s="91"/>
      <c r="Q24" s="91"/>
      <c r="R24" s="91"/>
      <c r="S24" s="91"/>
      <c r="T24" s="8" t="s">
        <v>99</v>
      </c>
      <c r="U24" s="14" t="s">
        <v>25</v>
      </c>
    </row>
    <row r="25" spans="2:21" ht="77.25" thickBot="1">
      <c r="B25" s="6" t="s">
        <v>85</v>
      </c>
      <c r="C25" s="11" t="s">
        <v>67</v>
      </c>
      <c r="D25" s="12" t="s">
        <v>129</v>
      </c>
      <c r="E25" s="8" t="s">
        <v>82</v>
      </c>
      <c r="F25" s="6">
        <v>0.128</v>
      </c>
      <c r="G25" s="9"/>
      <c r="H25" s="9"/>
      <c r="I25" s="9"/>
      <c r="J25" s="9" t="s">
        <v>24</v>
      </c>
      <c r="K25" s="9"/>
      <c r="L25" s="91"/>
      <c r="M25" s="91"/>
      <c r="N25" s="91"/>
      <c r="O25" s="91"/>
      <c r="P25" s="91"/>
      <c r="Q25" s="91"/>
      <c r="R25" s="91"/>
      <c r="S25" s="91"/>
      <c r="T25" s="8" t="s">
        <v>99</v>
      </c>
      <c r="U25" s="14" t="s">
        <v>25</v>
      </c>
    </row>
    <row r="26" spans="2:21" ht="77.25" thickBot="1">
      <c r="B26" s="6" t="s">
        <v>86</v>
      </c>
      <c r="C26" s="11" t="s">
        <v>56</v>
      </c>
      <c r="D26" s="12" t="s">
        <v>130</v>
      </c>
      <c r="E26" s="8" t="s">
        <v>9</v>
      </c>
      <c r="F26" s="6">
        <v>0.354</v>
      </c>
      <c r="G26" s="9"/>
      <c r="H26" s="15"/>
      <c r="J26" s="9"/>
      <c r="K26" s="9" t="s">
        <v>24</v>
      </c>
      <c r="L26" s="91"/>
      <c r="M26" s="91"/>
      <c r="N26" s="91"/>
      <c r="O26" s="91"/>
      <c r="P26" s="91"/>
      <c r="Q26" s="91"/>
      <c r="R26" s="91"/>
      <c r="S26" s="91"/>
      <c r="T26" s="8" t="s">
        <v>99</v>
      </c>
      <c r="U26" s="14" t="s">
        <v>25</v>
      </c>
    </row>
    <row r="27" spans="2:21" ht="77.25" thickBot="1">
      <c r="B27" s="6" t="s">
        <v>87</v>
      </c>
      <c r="C27" s="11" t="s">
        <v>68</v>
      </c>
      <c r="D27" s="12" t="s">
        <v>131</v>
      </c>
      <c r="E27" s="8" t="s">
        <v>9</v>
      </c>
      <c r="F27" s="6">
        <v>0.358</v>
      </c>
      <c r="G27" s="9"/>
      <c r="H27" s="9"/>
      <c r="I27" s="9"/>
      <c r="J27" s="9" t="s">
        <v>24</v>
      </c>
      <c r="K27" s="9"/>
      <c r="L27" s="91"/>
      <c r="M27" s="91"/>
      <c r="N27" s="91"/>
      <c r="O27" s="91"/>
      <c r="P27" s="91"/>
      <c r="Q27" s="91"/>
      <c r="R27" s="91"/>
      <c r="S27" s="91"/>
      <c r="T27" s="8" t="s">
        <v>99</v>
      </c>
      <c r="U27" s="14" t="s">
        <v>25</v>
      </c>
    </row>
    <row r="28" spans="2:21" ht="77.25" thickBot="1">
      <c r="B28" s="6" t="s">
        <v>88</v>
      </c>
      <c r="C28" s="11" t="s">
        <v>69</v>
      </c>
      <c r="D28" s="12" t="s">
        <v>54</v>
      </c>
      <c r="E28" s="8" t="s">
        <v>9</v>
      </c>
      <c r="F28" s="6">
        <v>0.987</v>
      </c>
      <c r="G28" s="9"/>
      <c r="H28" s="9"/>
      <c r="I28" s="9"/>
      <c r="J28" s="9"/>
      <c r="K28" s="9" t="s">
        <v>24</v>
      </c>
      <c r="L28" s="91"/>
      <c r="M28" s="91"/>
      <c r="N28" s="91"/>
      <c r="O28" s="91"/>
      <c r="P28" s="91"/>
      <c r="Q28" s="91"/>
      <c r="R28" s="91"/>
      <c r="S28" s="91"/>
      <c r="T28" s="8" t="s">
        <v>99</v>
      </c>
      <c r="U28" s="14" t="s">
        <v>25</v>
      </c>
    </row>
    <row r="29" spans="2:21" ht="77.25" thickBot="1">
      <c r="B29" s="6" t="s">
        <v>92</v>
      </c>
      <c r="C29" s="11" t="s">
        <v>70</v>
      </c>
      <c r="D29" s="16" t="s">
        <v>89</v>
      </c>
      <c r="E29" s="8" t="s">
        <v>9</v>
      </c>
      <c r="F29" s="6">
        <v>0.205</v>
      </c>
      <c r="G29" s="9"/>
      <c r="H29" s="9"/>
      <c r="I29" s="9"/>
      <c r="J29" s="9"/>
      <c r="K29" s="9"/>
      <c r="L29" s="91" t="s">
        <v>24</v>
      </c>
      <c r="M29" s="91"/>
      <c r="N29" s="91"/>
      <c r="O29" s="91"/>
      <c r="P29" s="91"/>
      <c r="Q29" s="91"/>
      <c r="R29" s="91"/>
      <c r="S29" s="91"/>
      <c r="T29" s="8" t="s">
        <v>99</v>
      </c>
      <c r="U29" s="14" t="s">
        <v>25</v>
      </c>
    </row>
    <row r="30" spans="2:21" ht="77.25" thickBot="1">
      <c r="B30" s="6" t="s">
        <v>93</v>
      </c>
      <c r="C30" s="11" t="s">
        <v>71</v>
      </c>
      <c r="D30" s="76" t="s">
        <v>132</v>
      </c>
      <c r="E30" s="8" t="s">
        <v>82</v>
      </c>
      <c r="F30" s="6">
        <v>0.138</v>
      </c>
      <c r="G30" s="9"/>
      <c r="H30" s="9"/>
      <c r="I30" s="9"/>
      <c r="J30" s="9"/>
      <c r="K30" s="9"/>
      <c r="L30" s="91" t="s">
        <v>24</v>
      </c>
      <c r="M30" s="91"/>
      <c r="N30" s="91"/>
      <c r="O30" s="91"/>
      <c r="P30" s="91"/>
      <c r="Q30" s="91"/>
      <c r="R30" s="91"/>
      <c r="S30" s="91"/>
      <c r="T30" s="8" t="s">
        <v>99</v>
      </c>
      <c r="U30" s="14" t="s">
        <v>25</v>
      </c>
    </row>
    <row r="31" spans="2:21" ht="77.25" thickBot="1">
      <c r="B31" s="6" t="s">
        <v>94</v>
      </c>
      <c r="C31" s="11" t="s">
        <v>72</v>
      </c>
      <c r="D31" s="16" t="s">
        <v>133</v>
      </c>
      <c r="E31" s="8" t="s">
        <v>82</v>
      </c>
      <c r="F31" s="6">
        <v>0.347</v>
      </c>
      <c r="G31" s="9"/>
      <c r="H31" s="9"/>
      <c r="I31" s="9"/>
      <c r="J31" s="9"/>
      <c r="K31" s="9"/>
      <c r="L31" s="91" t="s">
        <v>24</v>
      </c>
      <c r="M31" s="91"/>
      <c r="N31" s="91"/>
      <c r="O31" s="91"/>
      <c r="P31" s="91"/>
      <c r="Q31" s="91"/>
      <c r="R31" s="91"/>
      <c r="S31" s="91"/>
      <c r="T31" s="8" t="s">
        <v>99</v>
      </c>
      <c r="U31" s="14" t="s">
        <v>25</v>
      </c>
    </row>
    <row r="32" spans="2:21" ht="77.25" thickBot="1">
      <c r="B32" s="6" t="s">
        <v>95</v>
      </c>
      <c r="C32" s="11" t="s">
        <v>73</v>
      </c>
      <c r="D32" s="76" t="s">
        <v>55</v>
      </c>
      <c r="E32" s="8" t="s">
        <v>82</v>
      </c>
      <c r="F32" s="6">
        <v>0.143</v>
      </c>
      <c r="G32" s="9"/>
      <c r="H32" s="9"/>
      <c r="I32" s="9"/>
      <c r="J32" s="9"/>
      <c r="K32" s="9"/>
      <c r="L32" s="91" t="s">
        <v>24</v>
      </c>
      <c r="M32" s="91"/>
      <c r="N32" s="91"/>
      <c r="O32" s="91"/>
      <c r="P32" s="91"/>
      <c r="Q32" s="91"/>
      <c r="R32" s="91"/>
      <c r="S32" s="91"/>
      <c r="T32" s="8" t="s">
        <v>99</v>
      </c>
      <c r="U32" s="14" t="s">
        <v>25</v>
      </c>
    </row>
    <row r="33" spans="2:21" ht="77.25" thickBot="1">
      <c r="B33" s="33" t="s">
        <v>96</v>
      </c>
      <c r="C33" s="34" t="s">
        <v>56</v>
      </c>
      <c r="D33" s="35" t="s">
        <v>134</v>
      </c>
      <c r="E33" s="8" t="s">
        <v>9</v>
      </c>
      <c r="F33" s="6">
        <v>0.186</v>
      </c>
      <c r="G33" s="9"/>
      <c r="H33" s="9"/>
      <c r="I33" s="9"/>
      <c r="J33" s="9"/>
      <c r="K33" s="9"/>
      <c r="L33" s="91" t="s">
        <v>24</v>
      </c>
      <c r="M33" s="91"/>
      <c r="N33" s="91"/>
      <c r="O33" s="91"/>
      <c r="P33" s="91"/>
      <c r="Q33" s="91"/>
      <c r="R33" s="91"/>
      <c r="S33" s="91"/>
      <c r="T33" s="8" t="s">
        <v>99</v>
      </c>
      <c r="U33" s="14" t="s">
        <v>25</v>
      </c>
    </row>
    <row r="34" spans="2:21" ht="87.75" customHeight="1">
      <c r="B34" s="72" t="s">
        <v>104</v>
      </c>
      <c r="C34" s="73" t="s">
        <v>74</v>
      </c>
      <c r="D34" s="74" t="s">
        <v>135</v>
      </c>
      <c r="E34" s="75" t="s">
        <v>82</v>
      </c>
      <c r="F34" s="24">
        <v>0.238</v>
      </c>
      <c r="G34" s="28"/>
      <c r="H34" s="28"/>
      <c r="I34" s="28"/>
      <c r="J34" s="28"/>
      <c r="K34" s="28"/>
      <c r="L34" s="113" t="s">
        <v>24</v>
      </c>
      <c r="M34" s="113"/>
      <c r="N34" s="113"/>
      <c r="O34" s="113"/>
      <c r="P34" s="113"/>
      <c r="Q34" s="113"/>
      <c r="R34" s="113"/>
      <c r="S34" s="113"/>
      <c r="T34" s="25" t="s">
        <v>99</v>
      </c>
      <c r="U34" s="26" t="s">
        <v>25</v>
      </c>
    </row>
    <row r="35" spans="2:21" ht="84" customHeight="1">
      <c r="B35" s="27" t="s">
        <v>105</v>
      </c>
      <c r="C35" s="19" t="s">
        <v>106</v>
      </c>
      <c r="D35" s="19" t="s">
        <v>106</v>
      </c>
      <c r="E35" s="8" t="s">
        <v>9</v>
      </c>
      <c r="F35" s="24">
        <v>0.85</v>
      </c>
      <c r="G35" s="28"/>
      <c r="H35" s="28"/>
      <c r="I35" s="29"/>
      <c r="J35" s="29" t="s">
        <v>24</v>
      </c>
      <c r="K35" s="28"/>
      <c r="L35" s="113"/>
      <c r="M35" s="113"/>
      <c r="N35" s="113"/>
      <c r="O35" s="113"/>
      <c r="P35" s="113"/>
      <c r="Q35" s="113"/>
      <c r="R35" s="113"/>
      <c r="S35" s="113"/>
      <c r="T35" s="25" t="s">
        <v>99</v>
      </c>
      <c r="U35" s="26" t="s">
        <v>25</v>
      </c>
    </row>
    <row r="36" spans="2:21" ht="81" customHeight="1">
      <c r="B36" s="30" t="s">
        <v>111</v>
      </c>
      <c r="C36" s="31" t="s">
        <v>107</v>
      </c>
      <c r="D36" s="31" t="s">
        <v>107</v>
      </c>
      <c r="E36" s="25" t="s">
        <v>9</v>
      </c>
      <c r="F36" s="24">
        <v>1</v>
      </c>
      <c r="G36" s="28"/>
      <c r="H36" s="28"/>
      <c r="I36" s="15"/>
      <c r="J36" s="29"/>
      <c r="K36" s="29" t="s">
        <v>24</v>
      </c>
      <c r="L36" s="113"/>
      <c r="M36" s="113"/>
      <c r="N36" s="113"/>
      <c r="O36" s="113"/>
      <c r="P36" s="113"/>
      <c r="Q36" s="113"/>
      <c r="R36" s="113"/>
      <c r="S36" s="113"/>
      <c r="T36" s="25" t="s">
        <v>99</v>
      </c>
      <c r="U36" s="26" t="s">
        <v>25</v>
      </c>
    </row>
    <row r="37" spans="2:21" ht="87" customHeight="1">
      <c r="B37" s="27" t="s">
        <v>112</v>
      </c>
      <c r="C37" s="19" t="s">
        <v>114</v>
      </c>
      <c r="D37" s="19" t="s">
        <v>117</v>
      </c>
      <c r="E37" s="8" t="s">
        <v>110</v>
      </c>
      <c r="F37" s="24">
        <v>2.477</v>
      </c>
      <c r="G37" s="28"/>
      <c r="H37" s="28"/>
      <c r="I37" s="15"/>
      <c r="J37" s="29" t="s">
        <v>24</v>
      </c>
      <c r="K37" s="28"/>
      <c r="L37" s="113"/>
      <c r="M37" s="113"/>
      <c r="N37" s="113"/>
      <c r="O37" s="113"/>
      <c r="P37" s="113"/>
      <c r="Q37" s="113"/>
      <c r="R37" s="113"/>
      <c r="S37" s="113"/>
      <c r="T37" s="25" t="s">
        <v>99</v>
      </c>
      <c r="U37" s="14" t="s">
        <v>126</v>
      </c>
    </row>
    <row r="38" spans="2:21" ht="84" customHeight="1">
      <c r="B38" s="27" t="s">
        <v>113</v>
      </c>
      <c r="C38" s="19" t="s">
        <v>115</v>
      </c>
      <c r="D38" s="19" t="s">
        <v>118</v>
      </c>
      <c r="E38" s="8" t="s">
        <v>110</v>
      </c>
      <c r="F38" s="24">
        <v>1.174</v>
      </c>
      <c r="G38" s="28"/>
      <c r="H38" s="15"/>
      <c r="I38" s="29"/>
      <c r="J38" s="29" t="s">
        <v>24</v>
      </c>
      <c r="K38" s="28"/>
      <c r="L38" s="113"/>
      <c r="M38" s="113"/>
      <c r="N38" s="113"/>
      <c r="O38" s="113"/>
      <c r="P38" s="113"/>
      <c r="Q38" s="113"/>
      <c r="R38" s="113"/>
      <c r="S38" s="113"/>
      <c r="T38" s="25" t="s">
        <v>99</v>
      </c>
      <c r="U38" s="14" t="s">
        <v>126</v>
      </c>
    </row>
    <row r="39" spans="2:21" ht="87.75" customHeight="1">
      <c r="B39" s="27" t="s">
        <v>136</v>
      </c>
      <c r="C39" s="19" t="s">
        <v>116</v>
      </c>
      <c r="D39" s="19" t="s">
        <v>119</v>
      </c>
      <c r="E39" s="8" t="s">
        <v>110</v>
      </c>
      <c r="F39" s="24">
        <v>0.2</v>
      </c>
      <c r="G39" s="28"/>
      <c r="H39" s="15"/>
      <c r="I39" s="15"/>
      <c r="J39" s="29" t="s">
        <v>24</v>
      </c>
      <c r="K39" s="28"/>
      <c r="L39" s="113"/>
      <c r="M39" s="113"/>
      <c r="N39" s="113"/>
      <c r="O39" s="113"/>
      <c r="P39" s="113"/>
      <c r="Q39" s="113"/>
      <c r="R39" s="113"/>
      <c r="S39" s="113"/>
      <c r="T39" s="8" t="s">
        <v>99</v>
      </c>
      <c r="U39" s="14" t="s">
        <v>126</v>
      </c>
    </row>
    <row r="40" spans="2:21" ht="208.5" customHeight="1">
      <c r="B40" s="79" t="s">
        <v>142</v>
      </c>
      <c r="C40" s="19" t="s">
        <v>144</v>
      </c>
      <c r="D40" s="19" t="s">
        <v>145</v>
      </c>
      <c r="E40" s="80" t="s">
        <v>9</v>
      </c>
      <c r="F40" s="15"/>
      <c r="G40" s="15"/>
      <c r="H40" s="15"/>
      <c r="I40" s="81" t="s">
        <v>24</v>
      </c>
      <c r="J40" s="15"/>
      <c r="K40" s="15"/>
      <c r="L40" s="114"/>
      <c r="M40" s="115"/>
      <c r="N40" s="115"/>
      <c r="O40" s="115"/>
      <c r="P40" s="115"/>
      <c r="Q40" s="115"/>
      <c r="R40" s="115"/>
      <c r="S40" s="116"/>
      <c r="T40" s="8" t="s">
        <v>99</v>
      </c>
      <c r="U40" s="14" t="s">
        <v>126</v>
      </c>
    </row>
    <row r="41" spans="2:4" ht="15">
      <c r="B41" s="94" t="s">
        <v>36</v>
      </c>
      <c r="C41" s="94"/>
      <c r="D41" s="94"/>
    </row>
    <row r="42" spans="2:4" ht="15">
      <c r="B42" s="94" t="s">
        <v>37</v>
      </c>
      <c r="C42" s="94"/>
      <c r="D42" s="17"/>
    </row>
    <row r="43" spans="2:4" ht="15">
      <c r="B43" s="112" t="s">
        <v>38</v>
      </c>
      <c r="C43" s="112"/>
      <c r="D43" s="17"/>
    </row>
  </sheetData>
  <sheetProtection/>
  <mergeCells count="41">
    <mergeCell ref="L40:S40"/>
    <mergeCell ref="L37:S37"/>
    <mergeCell ref="L38:S38"/>
    <mergeCell ref="L39:S39"/>
    <mergeCell ref="L35:S35"/>
    <mergeCell ref="L36:S36"/>
    <mergeCell ref="L34:S34"/>
    <mergeCell ref="L27:S27"/>
    <mergeCell ref="L28:S28"/>
    <mergeCell ref="L29:S29"/>
    <mergeCell ref="L30:S30"/>
    <mergeCell ref="L31:S31"/>
    <mergeCell ref="L33:S33"/>
    <mergeCell ref="L20:S20"/>
    <mergeCell ref="L21:S21"/>
    <mergeCell ref="L22:S22"/>
    <mergeCell ref="L23:S23"/>
    <mergeCell ref="B42:C42"/>
    <mergeCell ref="B43:C43"/>
    <mergeCell ref="L24:S24"/>
    <mergeCell ref="L32:S32"/>
    <mergeCell ref="L25:S25"/>
    <mergeCell ref="L26:S26"/>
    <mergeCell ref="B41:D41"/>
    <mergeCell ref="B7:U7"/>
    <mergeCell ref="T9:T10"/>
    <mergeCell ref="U9:U10"/>
    <mergeCell ref="L16:S16"/>
    <mergeCell ref="G9:S9"/>
    <mergeCell ref="C11:S11"/>
    <mergeCell ref="C13:S13"/>
    <mergeCell ref="L10:S10"/>
    <mergeCell ref="L12:S12"/>
    <mergeCell ref="L17:S17"/>
    <mergeCell ref="L18:S18"/>
    <mergeCell ref="L15:S15"/>
    <mergeCell ref="L19:S19"/>
    <mergeCell ref="R2:U2"/>
    <mergeCell ref="R3:U3"/>
    <mergeCell ref="R4:U4"/>
    <mergeCell ref="L14:S1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9"/>
  <sheetViews>
    <sheetView tabSelected="1" zoomScalePageLayoutView="0" workbookViewId="0" topLeftCell="A1">
      <pane xSplit="2" ySplit="10" topLeftCell="C6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64" sqref="J64"/>
    </sheetView>
  </sheetViews>
  <sheetFormatPr defaultColWidth="9.140625" defaultRowHeight="15"/>
  <cols>
    <col min="1" max="1" width="3.00390625" style="41" customWidth="1"/>
    <col min="2" max="2" width="6.421875" style="4" customWidth="1"/>
    <col min="3" max="3" width="29.00390625" style="41" customWidth="1"/>
    <col min="4" max="4" width="36.8515625" style="41" customWidth="1"/>
    <col min="5" max="5" width="12.28125" style="41" customWidth="1"/>
    <col min="6" max="6" width="9.28125" style="4" bestFit="1" customWidth="1"/>
    <col min="7" max="7" width="13.421875" style="4" customWidth="1"/>
    <col min="8" max="8" width="10.00390625" style="41" bestFit="1" customWidth="1"/>
    <col min="9" max="9" width="11.57421875" style="41" customWidth="1"/>
    <col min="10" max="10" width="11.7109375" style="41" customWidth="1"/>
    <col min="11" max="12" width="10.00390625" style="41" bestFit="1" customWidth="1"/>
    <col min="13" max="19" width="9.28125" style="41" bestFit="1" customWidth="1"/>
    <col min="20" max="16384" width="9.140625" style="41" customWidth="1"/>
  </cols>
  <sheetData>
    <row r="2" spans="16:20" ht="15">
      <c r="P2" s="2"/>
      <c r="Q2" s="2" t="s">
        <v>35</v>
      </c>
      <c r="R2" s="42"/>
      <c r="S2" s="42"/>
      <c r="T2" s="42"/>
    </row>
    <row r="3" spans="16:20" ht="15">
      <c r="P3" s="2"/>
      <c r="Q3" s="2" t="s">
        <v>29</v>
      </c>
      <c r="R3" s="2"/>
      <c r="S3" s="2"/>
      <c r="T3" s="2"/>
    </row>
    <row r="4" spans="16:20" ht="15">
      <c r="P4" s="2"/>
      <c r="Q4" s="2" t="s">
        <v>125</v>
      </c>
      <c r="R4" s="2"/>
      <c r="S4" s="2"/>
      <c r="T4" s="2"/>
    </row>
    <row r="5" spans="16:20" ht="15">
      <c r="P5" s="2"/>
      <c r="Q5" s="2" t="s">
        <v>124</v>
      </c>
      <c r="R5" s="2"/>
      <c r="S5" s="2"/>
      <c r="T5" s="2"/>
    </row>
    <row r="7" spans="2:20" ht="15">
      <c r="B7" s="95" t="s">
        <v>101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ht="15.75" thickBot="1"/>
    <row r="9" spans="2:20" ht="51" customHeight="1">
      <c r="B9" s="43" t="s">
        <v>0</v>
      </c>
      <c r="C9" s="44" t="s">
        <v>1</v>
      </c>
      <c r="D9" s="45" t="s">
        <v>2</v>
      </c>
      <c r="E9" s="45" t="s">
        <v>3</v>
      </c>
      <c r="F9" s="45" t="s">
        <v>4</v>
      </c>
      <c r="G9" s="45" t="s">
        <v>5</v>
      </c>
      <c r="H9" s="140" t="s">
        <v>127</v>
      </c>
      <c r="I9" s="141"/>
      <c r="J9" s="141"/>
      <c r="K9" s="141"/>
      <c r="L9" s="141"/>
      <c r="M9" s="141"/>
      <c r="N9" s="141"/>
      <c r="O9" s="141"/>
      <c r="P9" s="141"/>
      <c r="Q9" s="142"/>
      <c r="R9" s="46"/>
      <c r="S9" s="46"/>
      <c r="T9" s="46"/>
    </row>
    <row r="10" spans="2:20" ht="25.5" customHeight="1">
      <c r="B10" s="47"/>
      <c r="C10" s="48"/>
      <c r="D10" s="6"/>
      <c r="E10" s="6"/>
      <c r="F10" s="6"/>
      <c r="G10" s="6"/>
      <c r="H10" s="6">
        <v>2018</v>
      </c>
      <c r="I10" s="6">
        <v>2019</v>
      </c>
      <c r="J10" s="6">
        <v>2020</v>
      </c>
      <c r="K10" s="6">
        <v>2021</v>
      </c>
      <c r="L10" s="6">
        <v>2022</v>
      </c>
      <c r="M10" s="103" t="s">
        <v>40</v>
      </c>
      <c r="N10" s="104"/>
      <c r="O10" s="104"/>
      <c r="P10" s="104"/>
      <c r="Q10" s="131"/>
      <c r="R10" s="49"/>
      <c r="S10" s="49"/>
      <c r="T10" s="49"/>
    </row>
    <row r="11" spans="2:20" ht="15.75" thickBot="1">
      <c r="B11" s="50" t="s">
        <v>6</v>
      </c>
      <c r="C11" s="128" t="s">
        <v>7</v>
      </c>
      <c r="D11" s="104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30"/>
      <c r="R11" s="52"/>
      <c r="S11" s="52"/>
      <c r="T11" s="52"/>
    </row>
    <row r="12" spans="2:20" ht="48" thickBot="1">
      <c r="B12" s="53"/>
      <c r="C12" s="10" t="s">
        <v>41</v>
      </c>
      <c r="D12" s="10" t="s">
        <v>139</v>
      </c>
      <c r="E12" s="54" t="s">
        <v>121</v>
      </c>
      <c r="F12" s="55">
        <v>0.14</v>
      </c>
      <c r="G12" s="56">
        <f>I12</f>
        <v>290.187</v>
      </c>
      <c r="H12" s="56"/>
      <c r="I12" s="56">
        <v>290.187</v>
      </c>
      <c r="J12" s="56"/>
      <c r="K12" s="56"/>
      <c r="L12" s="56"/>
      <c r="M12" s="137"/>
      <c r="N12" s="138"/>
      <c r="O12" s="138"/>
      <c r="P12" s="138"/>
      <c r="Q12" s="139"/>
      <c r="R12" s="57"/>
      <c r="S12" s="57"/>
      <c r="T12" s="57"/>
    </row>
    <row r="13" spans="2:20" ht="15">
      <c r="B13" s="58"/>
      <c r="C13" s="128" t="s">
        <v>10</v>
      </c>
      <c r="D13" s="135"/>
      <c r="E13" s="40"/>
      <c r="F13" s="40"/>
      <c r="G13" s="59">
        <f>G12</f>
        <v>290.187</v>
      </c>
      <c r="H13" s="59">
        <f>H12</f>
        <v>0</v>
      </c>
      <c r="I13" s="59">
        <f>I12</f>
        <v>290.187</v>
      </c>
      <c r="J13" s="59"/>
      <c r="K13" s="59"/>
      <c r="L13" s="59"/>
      <c r="M13" s="125"/>
      <c r="N13" s="126"/>
      <c r="O13" s="126"/>
      <c r="P13" s="126"/>
      <c r="Q13" s="127"/>
      <c r="R13" s="49"/>
      <c r="S13" s="49"/>
      <c r="T13" s="49"/>
    </row>
    <row r="14" spans="2:20" ht="15">
      <c r="B14" s="121"/>
      <c r="C14" s="123" t="s">
        <v>11</v>
      </c>
      <c r="D14" s="6" t="s">
        <v>32</v>
      </c>
      <c r="E14" s="6"/>
      <c r="F14" s="6"/>
      <c r="G14" s="60">
        <f>H14</f>
        <v>0</v>
      </c>
      <c r="H14" s="60">
        <v>0</v>
      </c>
      <c r="I14" s="60">
        <v>0</v>
      </c>
      <c r="J14" s="60"/>
      <c r="K14" s="60"/>
      <c r="L14" s="60"/>
      <c r="M14" s="117"/>
      <c r="N14" s="118"/>
      <c r="O14" s="118"/>
      <c r="P14" s="118"/>
      <c r="Q14" s="119"/>
      <c r="R14" s="49"/>
      <c r="S14" s="49"/>
      <c r="T14" s="49"/>
    </row>
    <row r="15" spans="2:20" ht="15">
      <c r="B15" s="122"/>
      <c r="C15" s="136"/>
      <c r="D15" s="6" t="s">
        <v>33</v>
      </c>
      <c r="E15" s="6"/>
      <c r="F15" s="6"/>
      <c r="G15" s="60">
        <f>I15</f>
        <v>290.187</v>
      </c>
      <c r="H15" s="60">
        <v>0</v>
      </c>
      <c r="I15" s="60">
        <v>290.187</v>
      </c>
      <c r="J15" s="60"/>
      <c r="K15" s="60"/>
      <c r="L15" s="60"/>
      <c r="M15" s="117"/>
      <c r="N15" s="118"/>
      <c r="O15" s="118"/>
      <c r="P15" s="118"/>
      <c r="Q15" s="119"/>
      <c r="R15" s="49"/>
      <c r="S15" s="49"/>
      <c r="T15" s="49"/>
    </row>
    <row r="16" spans="2:20" ht="15" hidden="1">
      <c r="B16" s="47" t="s">
        <v>12</v>
      </c>
      <c r="C16" s="128" t="s">
        <v>13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31"/>
      <c r="R16" s="52"/>
      <c r="S16" s="52"/>
      <c r="T16" s="52"/>
    </row>
    <row r="17" spans="2:20" ht="15" hidden="1">
      <c r="B17" s="47" t="s">
        <v>14</v>
      </c>
      <c r="C17" s="61"/>
      <c r="D17" s="8"/>
      <c r="E17" s="8"/>
      <c r="F17" s="6"/>
      <c r="G17" s="60"/>
      <c r="H17" s="9"/>
      <c r="I17" s="9"/>
      <c r="J17" s="9"/>
      <c r="K17" s="9"/>
      <c r="L17" s="9"/>
      <c r="M17" s="109"/>
      <c r="N17" s="110"/>
      <c r="O17" s="110"/>
      <c r="P17" s="110"/>
      <c r="Q17" s="120"/>
      <c r="R17" s="57"/>
      <c r="S17" s="57"/>
      <c r="T17" s="57"/>
    </row>
    <row r="18" spans="2:20" ht="15" hidden="1">
      <c r="B18" s="47" t="s">
        <v>15</v>
      </c>
      <c r="C18" s="61"/>
      <c r="D18" s="8"/>
      <c r="E18" s="8"/>
      <c r="F18" s="6"/>
      <c r="G18" s="60"/>
      <c r="H18" s="9"/>
      <c r="I18" s="9"/>
      <c r="J18" s="9"/>
      <c r="K18" s="9"/>
      <c r="L18" s="9"/>
      <c r="M18" s="38"/>
      <c r="N18" s="39"/>
      <c r="O18" s="39"/>
      <c r="P18" s="39"/>
      <c r="Q18" s="62"/>
      <c r="R18" s="57"/>
      <c r="S18" s="57"/>
      <c r="T18" s="57"/>
    </row>
    <row r="19" spans="2:20" ht="15" hidden="1">
      <c r="B19" s="47" t="s">
        <v>17</v>
      </c>
      <c r="C19" s="61"/>
      <c r="D19" s="8"/>
      <c r="E19" s="8"/>
      <c r="F19" s="6"/>
      <c r="G19" s="60"/>
      <c r="H19" s="9"/>
      <c r="I19" s="9"/>
      <c r="J19" s="9"/>
      <c r="K19" s="9"/>
      <c r="L19" s="9"/>
      <c r="M19" s="109"/>
      <c r="N19" s="110"/>
      <c r="O19" s="110"/>
      <c r="P19" s="110"/>
      <c r="Q19" s="120"/>
      <c r="R19" s="57"/>
      <c r="S19" s="57"/>
      <c r="T19" s="57"/>
    </row>
    <row r="20" spans="2:20" ht="15" hidden="1">
      <c r="B20" s="47" t="s">
        <v>18</v>
      </c>
      <c r="C20" s="61"/>
      <c r="D20" s="8"/>
      <c r="E20" s="8"/>
      <c r="F20" s="6"/>
      <c r="G20" s="60"/>
      <c r="H20" s="9"/>
      <c r="I20" s="9"/>
      <c r="J20" s="9"/>
      <c r="K20" s="9"/>
      <c r="L20" s="9"/>
      <c r="M20" s="109"/>
      <c r="N20" s="110"/>
      <c r="O20" s="110"/>
      <c r="P20" s="110"/>
      <c r="Q20" s="120"/>
      <c r="R20" s="57"/>
      <c r="S20" s="57"/>
      <c r="T20" s="57"/>
    </row>
    <row r="21" spans="2:20" ht="15" hidden="1">
      <c r="B21" s="47"/>
      <c r="C21" s="128" t="s">
        <v>19</v>
      </c>
      <c r="D21" s="135"/>
      <c r="E21" s="6"/>
      <c r="F21" s="6">
        <v>8.062</v>
      </c>
      <c r="G21" s="60">
        <f>H21+I21+J21+K21+L21+M21</f>
        <v>63149.1</v>
      </c>
      <c r="H21" s="60">
        <v>4755.7</v>
      </c>
      <c r="I21" s="60">
        <v>9079.1</v>
      </c>
      <c r="J21" s="60">
        <v>6066.2</v>
      </c>
      <c r="K21" s="60">
        <v>18244.6</v>
      </c>
      <c r="L21" s="60">
        <v>8834.1</v>
      </c>
      <c r="M21" s="117">
        <v>16169.4</v>
      </c>
      <c r="N21" s="118"/>
      <c r="O21" s="118"/>
      <c r="P21" s="118"/>
      <c r="Q21" s="119"/>
      <c r="R21" s="49"/>
      <c r="S21" s="49"/>
      <c r="T21" s="49"/>
    </row>
    <row r="22" spans="2:20" ht="15" hidden="1">
      <c r="B22" s="47"/>
      <c r="C22" s="123" t="s">
        <v>11</v>
      </c>
      <c r="D22" s="6" t="s">
        <v>32</v>
      </c>
      <c r="E22" s="6"/>
      <c r="F22" s="6"/>
      <c r="G22" s="60"/>
      <c r="H22" s="60"/>
      <c r="I22" s="60"/>
      <c r="J22" s="60"/>
      <c r="K22" s="60"/>
      <c r="L22" s="60"/>
      <c r="M22" s="117"/>
      <c r="N22" s="118"/>
      <c r="O22" s="118"/>
      <c r="P22" s="118"/>
      <c r="Q22" s="119"/>
      <c r="R22" s="49"/>
      <c r="S22" s="49"/>
      <c r="T22" s="49"/>
    </row>
    <row r="23" spans="2:20" ht="15" hidden="1">
      <c r="B23" s="47"/>
      <c r="C23" s="136"/>
      <c r="D23" s="6" t="s">
        <v>33</v>
      </c>
      <c r="E23" s="6"/>
      <c r="F23" s="6"/>
      <c r="G23" s="60"/>
      <c r="H23" s="60"/>
      <c r="I23" s="60"/>
      <c r="J23" s="60"/>
      <c r="K23" s="60"/>
      <c r="L23" s="60"/>
      <c r="M23" s="117"/>
      <c r="N23" s="118"/>
      <c r="O23" s="118"/>
      <c r="P23" s="118"/>
      <c r="Q23" s="119"/>
      <c r="R23" s="49"/>
      <c r="S23" s="49"/>
      <c r="T23" s="49"/>
    </row>
    <row r="24" spans="2:20" ht="15">
      <c r="B24" s="47" t="s">
        <v>137</v>
      </c>
      <c r="C24" s="133" t="s">
        <v>20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52"/>
      <c r="S24" s="52"/>
      <c r="T24" s="52"/>
    </row>
    <row r="25" spans="2:20" ht="47.25">
      <c r="B25" s="51" t="s">
        <v>14</v>
      </c>
      <c r="C25" s="19" t="s">
        <v>56</v>
      </c>
      <c r="D25" s="36" t="s">
        <v>123</v>
      </c>
      <c r="E25" s="8"/>
      <c r="F25" s="6">
        <v>0.192</v>
      </c>
      <c r="G25" s="60">
        <f>H25+I25+J25+K25+L25+M25</f>
        <v>1929.011</v>
      </c>
      <c r="H25" s="9"/>
      <c r="I25" s="60">
        <v>1929.011</v>
      </c>
      <c r="J25" s="9"/>
      <c r="K25" s="9"/>
      <c r="L25" s="9"/>
      <c r="M25" s="91"/>
      <c r="N25" s="91"/>
      <c r="O25" s="91"/>
      <c r="P25" s="91"/>
      <c r="Q25" s="91"/>
      <c r="R25" s="63"/>
      <c r="S25" s="63"/>
      <c r="T25" s="63"/>
    </row>
    <row r="26" spans="2:20" ht="15">
      <c r="B26" s="121"/>
      <c r="C26" s="123" t="s">
        <v>11</v>
      </c>
      <c r="D26" s="6" t="s">
        <v>32</v>
      </c>
      <c r="E26" s="8"/>
      <c r="F26" s="6"/>
      <c r="G26" s="60"/>
      <c r="H26" s="9"/>
      <c r="I26" s="60">
        <v>1579.011</v>
      </c>
      <c r="J26" s="9"/>
      <c r="K26" s="9"/>
      <c r="L26" s="9"/>
      <c r="M26" s="9"/>
      <c r="N26" s="9"/>
      <c r="O26" s="9"/>
      <c r="P26" s="9"/>
      <c r="Q26" s="9"/>
      <c r="R26" s="63"/>
      <c r="S26" s="63"/>
      <c r="T26" s="63"/>
    </row>
    <row r="27" spans="2:20" ht="15.75" thickBot="1">
      <c r="B27" s="122"/>
      <c r="C27" s="124"/>
      <c r="D27" s="64" t="s">
        <v>33</v>
      </c>
      <c r="E27" s="8"/>
      <c r="F27" s="6"/>
      <c r="G27" s="60"/>
      <c r="H27" s="9"/>
      <c r="I27" s="60">
        <v>350</v>
      </c>
      <c r="J27" s="9"/>
      <c r="K27" s="9"/>
      <c r="L27" s="9"/>
      <c r="M27" s="9"/>
      <c r="N27" s="9"/>
      <c r="O27" s="9"/>
      <c r="P27" s="9"/>
      <c r="Q27" s="9"/>
      <c r="R27" s="63"/>
      <c r="S27" s="63"/>
      <c r="T27" s="63"/>
    </row>
    <row r="28" spans="2:20" ht="63">
      <c r="B28" s="51" t="s">
        <v>15</v>
      </c>
      <c r="C28" s="19" t="s">
        <v>57</v>
      </c>
      <c r="D28" s="36" t="s">
        <v>75</v>
      </c>
      <c r="E28" s="8"/>
      <c r="F28" s="6">
        <v>0.25</v>
      </c>
      <c r="G28" s="60">
        <f>H28+I28+J28+L28+K28+M28</f>
        <v>1801.4</v>
      </c>
      <c r="H28" s="65"/>
      <c r="I28" s="9"/>
      <c r="K28" s="9"/>
      <c r="L28" s="9">
        <v>1801.4</v>
      </c>
      <c r="M28" s="9"/>
      <c r="N28" s="9"/>
      <c r="O28" s="9"/>
      <c r="P28" s="9"/>
      <c r="Q28" s="9"/>
      <c r="R28" s="63"/>
      <c r="S28" s="63"/>
      <c r="T28" s="63"/>
    </row>
    <row r="29" spans="2:20" ht="47.25">
      <c r="B29" s="51" t="s">
        <v>17</v>
      </c>
      <c r="C29" s="19" t="s">
        <v>58</v>
      </c>
      <c r="D29" s="36" t="s">
        <v>48</v>
      </c>
      <c r="E29" s="8"/>
      <c r="F29" s="6">
        <v>0.16</v>
      </c>
      <c r="G29" s="60">
        <f>H29+I29+J29+L29+K29+M29</f>
        <v>1988.4</v>
      </c>
      <c r="H29" s="65"/>
      <c r="I29" s="9">
        <v>0</v>
      </c>
      <c r="J29" s="9"/>
      <c r="K29" s="9">
        <v>1988.4</v>
      </c>
      <c r="L29" s="9"/>
      <c r="M29" s="91"/>
      <c r="N29" s="91"/>
      <c r="O29" s="91"/>
      <c r="P29" s="91"/>
      <c r="Q29" s="91"/>
      <c r="R29" s="63"/>
      <c r="S29" s="63"/>
      <c r="T29" s="63"/>
    </row>
    <row r="30" spans="2:20" ht="63">
      <c r="B30" s="51" t="s">
        <v>77</v>
      </c>
      <c r="C30" s="19" t="s">
        <v>59</v>
      </c>
      <c r="D30" s="36" t="s">
        <v>78</v>
      </c>
      <c r="E30" s="8"/>
      <c r="F30" s="6">
        <v>0.25</v>
      </c>
      <c r="G30" s="60">
        <f>H30+I30+J30+L30+K30+M30</f>
        <v>2516.213</v>
      </c>
      <c r="H30" s="65"/>
      <c r="I30" s="60">
        <v>2516.213</v>
      </c>
      <c r="J30" s="9"/>
      <c r="K30" s="9"/>
      <c r="L30" s="9"/>
      <c r="M30" s="91"/>
      <c r="N30" s="91"/>
      <c r="O30" s="91"/>
      <c r="P30" s="91"/>
      <c r="Q30" s="91"/>
      <c r="R30" s="63"/>
      <c r="S30" s="63"/>
      <c r="T30" s="63"/>
    </row>
    <row r="31" spans="2:20" ht="15">
      <c r="B31" s="121"/>
      <c r="C31" s="123" t="s">
        <v>11</v>
      </c>
      <c r="D31" s="6" t="s">
        <v>32</v>
      </c>
      <c r="E31" s="8"/>
      <c r="F31" s="6"/>
      <c r="G31" s="60"/>
      <c r="H31" s="9"/>
      <c r="I31" s="60">
        <v>1988.4</v>
      </c>
      <c r="J31" s="9"/>
      <c r="K31" s="9"/>
      <c r="L31" s="9"/>
      <c r="M31" s="9"/>
      <c r="N31" s="9"/>
      <c r="O31" s="9"/>
      <c r="P31" s="9"/>
      <c r="Q31" s="9"/>
      <c r="R31" s="63"/>
      <c r="S31" s="63"/>
      <c r="T31" s="63"/>
    </row>
    <row r="32" spans="2:20" ht="15.75" thickBot="1">
      <c r="B32" s="122"/>
      <c r="C32" s="124"/>
      <c r="D32" s="64" t="s">
        <v>33</v>
      </c>
      <c r="E32" s="8"/>
      <c r="F32" s="6"/>
      <c r="G32" s="60"/>
      <c r="H32" s="9"/>
      <c r="I32" s="60">
        <v>527.813</v>
      </c>
      <c r="J32" s="9"/>
      <c r="K32" s="9"/>
      <c r="L32" s="9"/>
      <c r="M32" s="9"/>
      <c r="N32" s="9"/>
      <c r="O32" s="9"/>
      <c r="P32" s="9"/>
      <c r="Q32" s="9"/>
      <c r="R32" s="63"/>
      <c r="S32" s="63"/>
      <c r="T32" s="63"/>
    </row>
    <row r="33" spans="2:20" ht="78.75">
      <c r="B33" s="51" t="s">
        <v>18</v>
      </c>
      <c r="C33" s="19" t="s">
        <v>60</v>
      </c>
      <c r="D33" s="36" t="s">
        <v>49</v>
      </c>
      <c r="E33" s="8"/>
      <c r="F33" s="6">
        <v>0.4</v>
      </c>
      <c r="G33" s="60">
        <f>H33+I33+J33+L33+K33+M33</f>
        <v>3591.426</v>
      </c>
      <c r="H33" s="149">
        <v>3591.426</v>
      </c>
      <c r="I33" s="9"/>
      <c r="J33" s="9"/>
      <c r="K33" s="9"/>
      <c r="L33" s="9"/>
      <c r="M33" s="91"/>
      <c r="N33" s="91"/>
      <c r="O33" s="91"/>
      <c r="P33" s="91"/>
      <c r="Q33" s="91"/>
      <c r="R33" s="63"/>
      <c r="S33" s="63"/>
      <c r="T33" s="63"/>
    </row>
    <row r="34" spans="2:20" ht="63">
      <c r="B34" s="51" t="s">
        <v>43</v>
      </c>
      <c r="C34" s="19" t="s">
        <v>61</v>
      </c>
      <c r="D34" s="36" t="s">
        <v>50</v>
      </c>
      <c r="E34" s="8"/>
      <c r="F34" s="6">
        <v>0.61</v>
      </c>
      <c r="G34" s="60">
        <f>H34+I34+K34+L34++M34</f>
        <v>4395.5</v>
      </c>
      <c r="H34" s="65"/>
      <c r="I34" s="9"/>
      <c r="K34" s="9">
        <v>4395.5</v>
      </c>
      <c r="L34" s="9"/>
      <c r="M34" s="91"/>
      <c r="N34" s="91"/>
      <c r="O34" s="91"/>
      <c r="P34" s="91"/>
      <c r="Q34" s="91"/>
      <c r="R34" s="63"/>
      <c r="S34" s="63"/>
      <c r="T34" s="63"/>
    </row>
    <row r="35" spans="2:20" ht="47.25">
      <c r="B35" s="51" t="s">
        <v>44</v>
      </c>
      <c r="C35" s="19" t="s">
        <v>140</v>
      </c>
      <c r="D35" s="36" t="s">
        <v>141</v>
      </c>
      <c r="E35" s="8"/>
      <c r="F35" s="32">
        <v>0.14</v>
      </c>
      <c r="G35" s="60">
        <f>H35+I35+J35+L35+K35+M35</f>
        <v>16549.944</v>
      </c>
      <c r="H35" s="9"/>
      <c r="I35" s="60">
        <f>I36+I37</f>
        <v>16549.944</v>
      </c>
      <c r="J35" s="65"/>
      <c r="K35" s="9"/>
      <c r="L35" s="9"/>
      <c r="M35" s="91"/>
      <c r="N35" s="91"/>
      <c r="O35" s="91"/>
      <c r="P35" s="91"/>
      <c r="Q35" s="91"/>
      <c r="R35" s="63"/>
      <c r="S35" s="63"/>
      <c r="T35" s="63"/>
    </row>
    <row r="36" spans="2:20" ht="15">
      <c r="B36" s="121"/>
      <c r="C36" s="123" t="s">
        <v>11</v>
      </c>
      <c r="D36" s="6" t="s">
        <v>32</v>
      </c>
      <c r="E36" s="8"/>
      <c r="F36" s="32"/>
      <c r="G36" s="60"/>
      <c r="H36" s="9"/>
      <c r="I36" s="60">
        <v>13872.33162</v>
      </c>
      <c r="J36" s="65"/>
      <c r="K36" s="9"/>
      <c r="L36" s="9"/>
      <c r="M36" s="9"/>
      <c r="N36" s="9"/>
      <c r="O36" s="9"/>
      <c r="P36" s="9"/>
      <c r="Q36" s="9"/>
      <c r="R36" s="63"/>
      <c r="S36" s="63"/>
      <c r="T36" s="63"/>
    </row>
    <row r="37" spans="2:20" ht="15.75" thickBot="1">
      <c r="B37" s="122"/>
      <c r="C37" s="132"/>
      <c r="D37" s="64" t="s">
        <v>33</v>
      </c>
      <c r="E37" s="8"/>
      <c r="F37" s="32"/>
      <c r="G37" s="60"/>
      <c r="H37" s="9"/>
      <c r="I37" s="60">
        <v>2677.61238</v>
      </c>
      <c r="J37" s="65"/>
      <c r="K37" s="9"/>
      <c r="L37" s="9"/>
      <c r="M37" s="9"/>
      <c r="N37" s="9"/>
      <c r="O37" s="9"/>
      <c r="P37" s="9"/>
      <c r="Q37" s="9"/>
      <c r="R37" s="63"/>
      <c r="S37" s="63"/>
      <c r="T37" s="63"/>
    </row>
    <row r="38" spans="2:20" ht="63">
      <c r="B38" s="51" t="s">
        <v>45</v>
      </c>
      <c r="C38" s="19" t="s">
        <v>63</v>
      </c>
      <c r="D38" s="36" t="s">
        <v>79</v>
      </c>
      <c r="E38" s="8"/>
      <c r="F38" s="6">
        <v>0.68</v>
      </c>
      <c r="G38" s="60">
        <f>H38+I38+J38+K38+L38+M38</f>
        <v>10873.478</v>
      </c>
      <c r="H38" s="9"/>
      <c r="I38" s="65"/>
      <c r="J38" s="152">
        <f>J39+J40</f>
        <v>10873.478</v>
      </c>
      <c r="K38" s="65"/>
      <c r="L38" s="9"/>
      <c r="M38" s="91"/>
      <c r="N38" s="91"/>
      <c r="O38" s="91"/>
      <c r="P38" s="91"/>
      <c r="Q38" s="91"/>
      <c r="R38" s="63"/>
      <c r="S38" s="63"/>
      <c r="T38" s="63"/>
    </row>
    <row r="39" spans="2:20" ht="15">
      <c r="B39" s="121"/>
      <c r="C39" s="123" t="s">
        <v>11</v>
      </c>
      <c r="D39" s="6" t="s">
        <v>32</v>
      </c>
      <c r="E39" s="8"/>
      <c r="F39" s="6"/>
      <c r="G39" s="60"/>
      <c r="H39" s="9"/>
      <c r="I39" s="9"/>
      <c r="J39" s="153">
        <v>5634.0375</v>
      </c>
      <c r="K39" s="9"/>
      <c r="L39" s="9"/>
      <c r="M39" s="9"/>
      <c r="N39" s="9"/>
      <c r="O39" s="9"/>
      <c r="P39" s="9"/>
      <c r="Q39" s="9"/>
      <c r="R39" s="63"/>
      <c r="S39" s="63"/>
      <c r="T39" s="63"/>
    </row>
    <row r="40" spans="2:20" ht="15.75" thickBot="1">
      <c r="B40" s="122"/>
      <c r="C40" s="124"/>
      <c r="D40" s="64" t="s">
        <v>33</v>
      </c>
      <c r="E40" s="8"/>
      <c r="F40" s="6"/>
      <c r="G40" s="60"/>
      <c r="H40" s="9"/>
      <c r="I40" s="9"/>
      <c r="J40" s="152">
        <v>5239.4405</v>
      </c>
      <c r="K40" s="9"/>
      <c r="L40" s="9"/>
      <c r="M40" s="9"/>
      <c r="N40" s="9"/>
      <c r="O40" s="9"/>
      <c r="P40" s="9"/>
      <c r="Q40" s="9"/>
      <c r="R40" s="63"/>
      <c r="S40" s="63"/>
      <c r="T40" s="63"/>
    </row>
    <row r="41" spans="2:20" ht="63">
      <c r="B41" s="51" t="s">
        <v>46</v>
      </c>
      <c r="C41" s="19" t="s">
        <v>64</v>
      </c>
      <c r="D41" s="36" t="s">
        <v>51</v>
      </c>
      <c r="E41" s="8"/>
      <c r="F41" s="6">
        <v>0.968</v>
      </c>
      <c r="G41" s="60">
        <f aca="true" t="shared" si="0" ref="G41:G62">H41+I41+J41+K41+L41+M41</f>
        <v>10334.375</v>
      </c>
      <c r="H41" s="9"/>
      <c r="I41" s="89"/>
      <c r="J41" s="60">
        <f>J42+J43</f>
        <v>10334.375</v>
      </c>
      <c r="K41" s="65"/>
      <c r="L41" s="9"/>
      <c r="M41" s="91"/>
      <c r="N41" s="91"/>
      <c r="O41" s="91"/>
      <c r="P41" s="91"/>
      <c r="Q41" s="91"/>
      <c r="R41" s="63"/>
      <c r="S41" s="63"/>
      <c r="T41" s="63"/>
    </row>
    <row r="42" spans="2:20" ht="15">
      <c r="B42" s="121"/>
      <c r="C42" s="123" t="s">
        <v>11</v>
      </c>
      <c r="D42" s="6" t="s">
        <v>32</v>
      </c>
      <c r="E42" s="8"/>
      <c r="F42" s="6"/>
      <c r="G42" s="60"/>
      <c r="H42" s="9"/>
      <c r="I42" s="9"/>
      <c r="J42" s="60">
        <v>8574.375</v>
      </c>
      <c r="K42" s="9"/>
      <c r="L42" s="9"/>
      <c r="M42" s="9"/>
      <c r="N42" s="9"/>
      <c r="O42" s="9"/>
      <c r="P42" s="9"/>
      <c r="Q42" s="9"/>
      <c r="R42" s="63"/>
      <c r="S42" s="63"/>
      <c r="T42" s="63"/>
    </row>
    <row r="43" spans="2:20" ht="15.75" thickBot="1">
      <c r="B43" s="122"/>
      <c r="C43" s="124"/>
      <c r="D43" s="64" t="s">
        <v>33</v>
      </c>
      <c r="E43" s="8"/>
      <c r="F43" s="6"/>
      <c r="G43" s="60"/>
      <c r="H43" s="9"/>
      <c r="I43" s="9"/>
      <c r="J43" s="60">
        <v>1760</v>
      </c>
      <c r="K43" s="9"/>
      <c r="L43" s="9"/>
      <c r="M43" s="9"/>
      <c r="N43" s="9"/>
      <c r="O43" s="9"/>
      <c r="P43" s="9"/>
      <c r="Q43" s="9"/>
      <c r="R43" s="63"/>
      <c r="S43" s="63"/>
      <c r="T43" s="63"/>
    </row>
    <row r="44" spans="2:20" ht="63">
      <c r="B44" s="51" t="s">
        <v>47</v>
      </c>
      <c r="C44" s="19" t="s">
        <v>65</v>
      </c>
      <c r="D44" s="36" t="s">
        <v>52</v>
      </c>
      <c r="E44" s="8"/>
      <c r="F44" s="6">
        <v>0.884</v>
      </c>
      <c r="G44" s="60">
        <f t="shared" si="0"/>
        <v>11546.451</v>
      </c>
      <c r="H44" s="9"/>
      <c r="I44" s="9"/>
      <c r="J44" s="151">
        <f>J45+J46</f>
        <v>11546.451</v>
      </c>
      <c r="K44" s="65"/>
      <c r="L44" s="9"/>
      <c r="M44" s="91"/>
      <c r="N44" s="91"/>
      <c r="O44" s="91"/>
      <c r="P44" s="91"/>
      <c r="Q44" s="91"/>
      <c r="R44" s="63"/>
      <c r="S44" s="63"/>
      <c r="T44" s="63"/>
    </row>
    <row r="45" spans="2:20" ht="15">
      <c r="B45" s="121"/>
      <c r="C45" s="123" t="s">
        <v>11</v>
      </c>
      <c r="D45" s="6" t="s">
        <v>32</v>
      </c>
      <c r="E45" s="8"/>
      <c r="F45" s="6"/>
      <c r="G45" s="60"/>
      <c r="H45" s="9"/>
      <c r="I45" s="9"/>
      <c r="J45" s="60">
        <v>9696.451</v>
      </c>
      <c r="K45" s="9"/>
      <c r="L45" s="9"/>
      <c r="M45" s="9"/>
      <c r="N45" s="9"/>
      <c r="O45" s="9"/>
      <c r="P45" s="9"/>
      <c r="Q45" s="9"/>
      <c r="R45" s="63"/>
      <c r="S45" s="63"/>
      <c r="T45" s="63"/>
    </row>
    <row r="46" spans="2:20" ht="15.75" thickBot="1">
      <c r="B46" s="122"/>
      <c r="C46" s="124"/>
      <c r="D46" s="64" t="s">
        <v>33</v>
      </c>
      <c r="E46" s="8"/>
      <c r="F46" s="6"/>
      <c r="G46" s="60"/>
      <c r="H46" s="9"/>
      <c r="I46" s="9"/>
      <c r="J46" s="60">
        <v>1850</v>
      </c>
      <c r="K46" s="9"/>
      <c r="L46" s="9"/>
      <c r="M46" s="9"/>
      <c r="N46" s="9"/>
      <c r="O46" s="9"/>
      <c r="P46" s="9"/>
      <c r="Q46" s="9"/>
      <c r="R46" s="63"/>
      <c r="S46" s="63"/>
      <c r="T46" s="63"/>
    </row>
    <row r="47" spans="2:20" ht="47.25">
      <c r="B47" s="51" t="s">
        <v>80</v>
      </c>
      <c r="C47" s="19" t="s">
        <v>66</v>
      </c>
      <c r="D47" s="36" t="s">
        <v>53</v>
      </c>
      <c r="E47" s="8"/>
      <c r="F47" s="6">
        <v>0.386</v>
      </c>
      <c r="G47" s="60">
        <f t="shared" si="0"/>
        <v>2781.4</v>
      </c>
      <c r="H47" s="9"/>
      <c r="I47" s="9"/>
      <c r="J47" s="65"/>
      <c r="K47" s="9"/>
      <c r="L47" s="9">
        <v>2781.4</v>
      </c>
      <c r="M47" s="91"/>
      <c r="N47" s="91"/>
      <c r="O47" s="91"/>
      <c r="P47" s="91"/>
      <c r="Q47" s="91"/>
      <c r="R47" s="63"/>
      <c r="S47" s="63"/>
      <c r="T47" s="63"/>
    </row>
    <row r="48" spans="2:20" ht="47.25">
      <c r="B48" s="51" t="s">
        <v>85</v>
      </c>
      <c r="C48" s="19" t="s">
        <v>67</v>
      </c>
      <c r="D48" s="36" t="s">
        <v>81</v>
      </c>
      <c r="E48" s="8"/>
      <c r="F48" s="6">
        <v>0.128</v>
      </c>
      <c r="G48" s="60">
        <f t="shared" si="0"/>
        <v>922.3</v>
      </c>
      <c r="H48" s="9"/>
      <c r="I48" s="9"/>
      <c r="J48" s="9"/>
      <c r="K48" s="9">
        <v>922.3</v>
      </c>
      <c r="L48" s="65"/>
      <c r="M48" s="91"/>
      <c r="N48" s="91"/>
      <c r="O48" s="91"/>
      <c r="P48" s="91"/>
      <c r="Q48" s="91"/>
      <c r="R48" s="63"/>
      <c r="S48" s="63"/>
      <c r="T48" s="63"/>
    </row>
    <row r="49" spans="2:20" ht="47.25">
      <c r="B49" s="51" t="s">
        <v>86</v>
      </c>
      <c r="C49" s="19" t="s">
        <v>56</v>
      </c>
      <c r="D49" s="36" t="s">
        <v>83</v>
      </c>
      <c r="E49" s="8"/>
      <c r="F49" s="6">
        <v>0.354</v>
      </c>
      <c r="G49" s="60">
        <f t="shared" si="0"/>
        <v>2550.8</v>
      </c>
      <c r="H49" s="9"/>
      <c r="I49" s="65"/>
      <c r="J49" s="65"/>
      <c r="K49" s="9"/>
      <c r="L49" s="66">
        <v>2550.8</v>
      </c>
      <c r="M49" s="91"/>
      <c r="N49" s="91"/>
      <c r="O49" s="91"/>
      <c r="P49" s="91"/>
      <c r="Q49" s="91"/>
      <c r="R49" s="63"/>
      <c r="S49" s="63"/>
      <c r="T49" s="63"/>
    </row>
    <row r="50" spans="2:20" ht="63">
      <c r="B50" s="51" t="s">
        <v>87</v>
      </c>
      <c r="C50" s="19" t="s">
        <v>68</v>
      </c>
      <c r="D50" s="36" t="s">
        <v>84</v>
      </c>
      <c r="E50" s="8"/>
      <c r="F50" s="6">
        <v>0.358</v>
      </c>
      <c r="G50" s="60">
        <f t="shared" si="0"/>
        <v>2579.6</v>
      </c>
      <c r="H50" s="9"/>
      <c r="I50" s="9"/>
      <c r="J50" s="9"/>
      <c r="K50" s="9">
        <v>2579.6</v>
      </c>
      <c r="L50" s="65"/>
      <c r="M50" s="91"/>
      <c r="N50" s="91"/>
      <c r="O50" s="91"/>
      <c r="P50" s="91"/>
      <c r="Q50" s="91"/>
      <c r="R50" s="63"/>
      <c r="S50" s="63"/>
      <c r="T50" s="63"/>
    </row>
    <row r="51" spans="2:20" ht="63">
      <c r="B51" s="51" t="s">
        <v>88</v>
      </c>
      <c r="C51" s="19" t="s">
        <v>69</v>
      </c>
      <c r="D51" s="36" t="s">
        <v>54</v>
      </c>
      <c r="E51" s="8"/>
      <c r="F51" s="6">
        <v>0.987</v>
      </c>
      <c r="G51" s="60">
        <f t="shared" si="0"/>
        <v>7112</v>
      </c>
      <c r="H51" s="9"/>
      <c r="I51" s="9"/>
      <c r="J51" s="9"/>
      <c r="K51" s="9"/>
      <c r="L51" s="9">
        <v>7112</v>
      </c>
      <c r="M51" s="91">
        <v>0</v>
      </c>
      <c r="N51" s="91"/>
      <c r="O51" s="91"/>
      <c r="P51" s="91"/>
      <c r="Q51" s="91"/>
      <c r="R51" s="63"/>
      <c r="S51" s="63"/>
      <c r="T51" s="63"/>
    </row>
    <row r="52" spans="2:20" ht="75">
      <c r="B52" s="51" t="s">
        <v>92</v>
      </c>
      <c r="C52" s="19" t="s">
        <v>70</v>
      </c>
      <c r="D52" s="37" t="s">
        <v>89</v>
      </c>
      <c r="E52" s="8"/>
      <c r="F52" s="6">
        <v>0.205</v>
      </c>
      <c r="G52" s="60">
        <f t="shared" si="0"/>
        <v>1477.2</v>
      </c>
      <c r="H52" s="9"/>
      <c r="I52" s="9"/>
      <c r="J52" s="9"/>
      <c r="K52" s="9"/>
      <c r="L52" s="9"/>
      <c r="M52" s="91">
        <v>1477.2</v>
      </c>
      <c r="N52" s="91"/>
      <c r="O52" s="91"/>
      <c r="P52" s="91"/>
      <c r="Q52" s="91"/>
      <c r="R52" s="63"/>
      <c r="S52" s="63"/>
      <c r="T52" s="63"/>
    </row>
    <row r="53" spans="2:20" ht="45">
      <c r="B53" s="51" t="s">
        <v>93</v>
      </c>
      <c r="C53" s="19" t="s">
        <v>71</v>
      </c>
      <c r="D53" s="37" t="s">
        <v>90</v>
      </c>
      <c r="E53" s="8"/>
      <c r="F53" s="6">
        <v>0.138</v>
      </c>
      <c r="G53" s="60">
        <f t="shared" si="0"/>
        <v>994.4</v>
      </c>
      <c r="H53" s="9"/>
      <c r="I53" s="9"/>
      <c r="J53" s="9"/>
      <c r="K53" s="9"/>
      <c r="L53" s="9"/>
      <c r="M53" s="91">
        <v>994.4</v>
      </c>
      <c r="N53" s="91"/>
      <c r="O53" s="91"/>
      <c r="P53" s="91"/>
      <c r="Q53" s="91"/>
      <c r="R53" s="63"/>
      <c r="S53" s="63"/>
      <c r="T53" s="63"/>
    </row>
    <row r="54" spans="2:20" ht="45">
      <c r="B54" s="51" t="s">
        <v>94</v>
      </c>
      <c r="C54" s="19" t="s">
        <v>72</v>
      </c>
      <c r="D54" s="37" t="s">
        <v>91</v>
      </c>
      <c r="E54" s="8"/>
      <c r="F54" s="6">
        <v>0.347</v>
      </c>
      <c r="G54" s="60">
        <f t="shared" si="0"/>
        <v>2500.4</v>
      </c>
      <c r="H54" s="9"/>
      <c r="I54" s="9"/>
      <c r="J54" s="9"/>
      <c r="K54" s="9"/>
      <c r="L54" s="9"/>
      <c r="M54" s="91">
        <v>2500.4</v>
      </c>
      <c r="N54" s="91"/>
      <c r="O54" s="91"/>
      <c r="P54" s="91"/>
      <c r="Q54" s="91"/>
      <c r="R54" s="63"/>
      <c r="S54" s="63"/>
      <c r="T54" s="63"/>
    </row>
    <row r="55" spans="2:20" ht="31.5">
      <c r="B55" s="51" t="s">
        <v>95</v>
      </c>
      <c r="C55" s="19" t="s">
        <v>73</v>
      </c>
      <c r="D55" s="37" t="s">
        <v>55</v>
      </c>
      <c r="E55" s="6"/>
      <c r="F55" s="6">
        <v>0.143</v>
      </c>
      <c r="G55" s="60">
        <f t="shared" si="0"/>
        <v>1030.4</v>
      </c>
      <c r="H55" s="60"/>
      <c r="I55" s="9"/>
      <c r="J55" s="9"/>
      <c r="K55" s="9"/>
      <c r="L55" s="9"/>
      <c r="M55" s="91">
        <v>1030.4</v>
      </c>
      <c r="N55" s="91"/>
      <c r="O55" s="91"/>
      <c r="P55" s="91"/>
      <c r="Q55" s="91"/>
      <c r="R55" s="67"/>
      <c r="S55" s="67"/>
      <c r="T55" s="67"/>
    </row>
    <row r="56" spans="2:20" ht="45">
      <c r="B56" s="51" t="s">
        <v>96</v>
      </c>
      <c r="C56" s="19" t="s">
        <v>56</v>
      </c>
      <c r="D56" s="37" t="s">
        <v>97</v>
      </c>
      <c r="E56" s="6"/>
      <c r="F56" s="6">
        <v>0.186</v>
      </c>
      <c r="G56" s="60">
        <f t="shared" si="0"/>
        <v>1340</v>
      </c>
      <c r="H56" s="60"/>
      <c r="I56" s="9"/>
      <c r="J56" s="9"/>
      <c r="K56" s="9"/>
      <c r="L56" s="9"/>
      <c r="M56" s="91">
        <v>1340</v>
      </c>
      <c r="N56" s="91"/>
      <c r="O56" s="91"/>
      <c r="P56" s="91"/>
      <c r="Q56" s="91"/>
      <c r="R56" s="67"/>
      <c r="S56" s="67"/>
      <c r="T56" s="67"/>
    </row>
    <row r="57" spans="2:20" ht="31.5">
      <c r="B57" s="51" t="s">
        <v>104</v>
      </c>
      <c r="C57" s="19" t="s">
        <v>74</v>
      </c>
      <c r="D57" s="37" t="s">
        <v>98</v>
      </c>
      <c r="E57" s="6"/>
      <c r="F57" s="24">
        <v>0.238</v>
      </c>
      <c r="G57" s="60">
        <f t="shared" si="0"/>
        <v>1715</v>
      </c>
      <c r="H57" s="60"/>
      <c r="I57" s="9"/>
      <c r="J57" s="9"/>
      <c r="K57" s="9"/>
      <c r="L57" s="9"/>
      <c r="M57" s="91">
        <v>1715</v>
      </c>
      <c r="N57" s="91"/>
      <c r="O57" s="91"/>
      <c r="P57" s="91"/>
      <c r="Q57" s="91"/>
      <c r="R57" s="67"/>
      <c r="S57" s="67"/>
      <c r="T57" s="67"/>
    </row>
    <row r="58" spans="2:20" ht="31.5">
      <c r="B58" s="51" t="s">
        <v>105</v>
      </c>
      <c r="C58" s="19" t="s">
        <v>106</v>
      </c>
      <c r="D58" s="19" t="s">
        <v>106</v>
      </c>
      <c r="E58" s="6"/>
      <c r="F58" s="24">
        <v>0.85</v>
      </c>
      <c r="G58" s="60">
        <f t="shared" si="0"/>
        <v>6125</v>
      </c>
      <c r="H58" s="60"/>
      <c r="I58" s="9"/>
      <c r="J58" s="9"/>
      <c r="K58" s="9">
        <v>6125</v>
      </c>
      <c r="L58" s="9"/>
      <c r="M58" s="91"/>
      <c r="N58" s="91"/>
      <c r="O58" s="91"/>
      <c r="P58" s="91"/>
      <c r="Q58" s="91"/>
      <c r="R58" s="67"/>
      <c r="S58" s="67"/>
      <c r="T58" s="67"/>
    </row>
    <row r="59" spans="2:20" ht="47.25">
      <c r="B59" s="51" t="s">
        <v>111</v>
      </c>
      <c r="C59" s="19" t="s">
        <v>107</v>
      </c>
      <c r="D59" s="19" t="s">
        <v>107</v>
      </c>
      <c r="E59" s="6"/>
      <c r="F59" s="24">
        <v>1</v>
      </c>
      <c r="G59" s="60">
        <f t="shared" si="0"/>
        <v>7206</v>
      </c>
      <c r="H59" s="60"/>
      <c r="I59" s="9"/>
      <c r="J59" s="65"/>
      <c r="K59" s="9"/>
      <c r="L59" s="9">
        <v>7206</v>
      </c>
      <c r="M59" s="91"/>
      <c r="N59" s="91"/>
      <c r="O59" s="91"/>
      <c r="P59" s="91"/>
      <c r="Q59" s="91"/>
      <c r="R59" s="67"/>
      <c r="S59" s="67"/>
      <c r="T59" s="67"/>
    </row>
    <row r="60" spans="2:20" ht="31.5">
      <c r="B60" s="51" t="s">
        <v>112</v>
      </c>
      <c r="C60" s="19" t="s">
        <v>114</v>
      </c>
      <c r="D60" s="19" t="s">
        <v>117</v>
      </c>
      <c r="E60" s="6"/>
      <c r="F60" s="24">
        <v>2.477</v>
      </c>
      <c r="G60" s="60">
        <f t="shared" si="0"/>
        <v>6535</v>
      </c>
      <c r="H60" s="60"/>
      <c r="I60" s="9"/>
      <c r="J60" s="65"/>
      <c r="K60" s="9">
        <v>6535</v>
      </c>
      <c r="M60" s="91"/>
      <c r="N60" s="91"/>
      <c r="O60" s="91"/>
      <c r="P60" s="91"/>
      <c r="Q60" s="91"/>
      <c r="R60" s="67"/>
      <c r="S60" s="67"/>
      <c r="T60" s="67"/>
    </row>
    <row r="61" spans="2:20" ht="31.5">
      <c r="B61" s="51" t="s">
        <v>113</v>
      </c>
      <c r="C61" s="19" t="s">
        <v>115</v>
      </c>
      <c r="D61" s="19" t="s">
        <v>118</v>
      </c>
      <c r="E61" s="6"/>
      <c r="F61" s="24">
        <v>1.174</v>
      </c>
      <c r="G61" s="60">
        <f t="shared" si="0"/>
        <v>2661</v>
      </c>
      <c r="H61" s="60"/>
      <c r="I61" s="65"/>
      <c r="J61" s="9"/>
      <c r="K61" s="9">
        <v>2661</v>
      </c>
      <c r="L61" s="9"/>
      <c r="M61" s="91"/>
      <c r="N61" s="91"/>
      <c r="O61" s="91"/>
      <c r="P61" s="91"/>
      <c r="Q61" s="91"/>
      <c r="R61" s="67"/>
      <c r="S61" s="67"/>
      <c r="T61" s="67"/>
    </row>
    <row r="62" spans="2:20" ht="31.5">
      <c r="B62" s="78" t="s">
        <v>136</v>
      </c>
      <c r="C62" s="31" t="s">
        <v>116</v>
      </c>
      <c r="D62" s="31" t="s">
        <v>119</v>
      </c>
      <c r="E62" s="77"/>
      <c r="F62" s="82">
        <v>0.2</v>
      </c>
      <c r="G62" s="83">
        <f t="shared" si="0"/>
        <v>468</v>
      </c>
      <c r="H62" s="83"/>
      <c r="I62" s="84"/>
      <c r="J62" s="84"/>
      <c r="K62" s="86">
        <v>468</v>
      </c>
      <c r="M62" s="148"/>
      <c r="N62" s="148"/>
      <c r="O62" s="148"/>
      <c r="P62" s="148"/>
      <c r="Q62" s="148"/>
      <c r="R62" s="67"/>
      <c r="S62" s="67"/>
      <c r="T62" s="67"/>
    </row>
    <row r="63" spans="2:20" ht="204.75">
      <c r="B63" s="6" t="s">
        <v>143</v>
      </c>
      <c r="C63" s="19" t="s">
        <v>144</v>
      </c>
      <c r="D63" s="19" t="s">
        <v>145</v>
      </c>
      <c r="E63" s="6"/>
      <c r="F63" s="24"/>
      <c r="G63" s="60">
        <v>2879.29</v>
      </c>
      <c r="H63" s="60"/>
      <c r="I63" s="65"/>
      <c r="J63" s="150">
        <f>J64+J65</f>
        <v>2879.29</v>
      </c>
      <c r="K63" s="9"/>
      <c r="L63" s="65"/>
      <c r="M63" s="109"/>
      <c r="N63" s="110"/>
      <c r="O63" s="110"/>
      <c r="P63" s="110"/>
      <c r="Q63" s="111"/>
      <c r="R63" s="67"/>
      <c r="S63" s="67"/>
      <c r="T63" s="67"/>
    </row>
    <row r="64" spans="2:20" ht="15">
      <c r="B64" s="121"/>
      <c r="C64" s="123" t="s">
        <v>11</v>
      </c>
      <c r="D64" s="6" t="s">
        <v>32</v>
      </c>
      <c r="E64" s="8"/>
      <c r="F64" s="32"/>
      <c r="G64" s="60"/>
      <c r="H64" s="9"/>
      <c r="I64" s="9"/>
      <c r="J64" s="150">
        <v>2299.29</v>
      </c>
      <c r="K64" s="9"/>
      <c r="L64" s="9"/>
      <c r="M64" s="9"/>
      <c r="N64" s="9"/>
      <c r="O64" s="9"/>
      <c r="P64" s="9"/>
      <c r="Q64" s="9"/>
      <c r="R64" s="67"/>
      <c r="S64" s="67"/>
      <c r="T64" s="67"/>
    </row>
    <row r="65" spans="2:20" ht="15.75" thickBot="1">
      <c r="B65" s="122"/>
      <c r="C65" s="132"/>
      <c r="D65" s="64" t="s">
        <v>33</v>
      </c>
      <c r="E65" s="8"/>
      <c r="F65" s="32"/>
      <c r="G65" s="60"/>
      <c r="H65" s="9"/>
      <c r="I65" s="9"/>
      <c r="J65" s="150">
        <v>580</v>
      </c>
      <c r="K65" s="9"/>
      <c r="L65" s="9"/>
      <c r="M65" s="9"/>
      <c r="N65" s="9"/>
      <c r="O65" s="9"/>
      <c r="P65" s="9"/>
      <c r="Q65" s="9"/>
      <c r="R65" s="67"/>
      <c r="S65" s="67"/>
      <c r="T65" s="67"/>
    </row>
    <row r="66" spans="2:17" ht="15">
      <c r="B66" s="85"/>
      <c r="C66" s="143" t="s">
        <v>122</v>
      </c>
      <c r="D66" s="144"/>
      <c r="E66" s="40"/>
      <c r="F66" s="40">
        <f>SUM(F25:F62)</f>
        <v>13.705</v>
      </c>
      <c r="G66" s="59">
        <f>H66+I66+J66+K66+L66+M66</f>
        <v>116694.17499999999</v>
      </c>
      <c r="H66" s="59">
        <f>SUM(H25:H62)</f>
        <v>3591.426</v>
      </c>
      <c r="I66" s="59">
        <f>I67+I68</f>
        <v>21285.355</v>
      </c>
      <c r="J66" s="87">
        <f>J67+J68</f>
        <v>35633.594</v>
      </c>
      <c r="K66" s="59">
        <f>SUM(K25:K62)</f>
        <v>25674.8</v>
      </c>
      <c r="L66" s="59">
        <f>SUM(L25:L62)</f>
        <v>21451.6</v>
      </c>
      <c r="M66" s="125">
        <f>M57+M56+M55+M54+M53+M52+M38</f>
        <v>9057.4</v>
      </c>
      <c r="N66" s="126"/>
      <c r="O66" s="126"/>
      <c r="P66" s="126"/>
      <c r="Q66" s="127"/>
    </row>
    <row r="67" spans="2:17" ht="15">
      <c r="B67" s="68"/>
      <c r="C67" s="123" t="s">
        <v>11</v>
      </c>
      <c r="D67" s="6" t="s">
        <v>32</v>
      </c>
      <c r="E67" s="6"/>
      <c r="F67" s="6"/>
      <c r="G67" s="59">
        <f>H67+I67+J67+K67+L67+M67</f>
        <v>93594.69612000001</v>
      </c>
      <c r="H67" s="60">
        <v>1767</v>
      </c>
      <c r="I67" s="60">
        <f>I36+I26+I31+I42</f>
        <v>17439.74262</v>
      </c>
      <c r="J67" s="60">
        <f>J61+J39+J42+J45+J64</f>
        <v>26204.1535</v>
      </c>
      <c r="K67" s="60">
        <f>K66-K68</f>
        <v>23674.8</v>
      </c>
      <c r="L67" s="60">
        <f>L66-L68</f>
        <v>19451.6</v>
      </c>
      <c r="M67" s="117">
        <f>M66-M68</f>
        <v>5057.4</v>
      </c>
      <c r="N67" s="118"/>
      <c r="O67" s="118"/>
      <c r="P67" s="118"/>
      <c r="Q67" s="119"/>
    </row>
    <row r="68" spans="2:17" ht="15.75" thickBot="1">
      <c r="B68" s="69"/>
      <c r="C68" s="132"/>
      <c r="D68" s="64" t="s">
        <v>33</v>
      </c>
      <c r="E68" s="64"/>
      <c r="F68" s="64"/>
      <c r="G68" s="59">
        <f>H68+I68+J68+K68+L68+M68</f>
        <v>23099.478880000002</v>
      </c>
      <c r="H68" s="70">
        <v>1824.426</v>
      </c>
      <c r="I68" s="70">
        <f>I37+I32+I27+I15</f>
        <v>3845.61238</v>
      </c>
      <c r="J68" s="88">
        <f>+J40+J43+J46+J65</f>
        <v>9429.4405</v>
      </c>
      <c r="K68" s="70">
        <v>2000</v>
      </c>
      <c r="L68" s="70">
        <v>2000</v>
      </c>
      <c r="M68" s="145">
        <v>4000</v>
      </c>
      <c r="N68" s="146"/>
      <c r="O68" s="146"/>
      <c r="P68" s="146"/>
      <c r="Q68" s="147"/>
    </row>
    <row r="69" ht="15">
      <c r="I69" s="71"/>
    </row>
  </sheetData>
  <sheetProtection/>
  <mergeCells count="68">
    <mergeCell ref="B45:B46"/>
    <mergeCell ref="M63:Q63"/>
    <mergeCell ref="B64:B65"/>
    <mergeCell ref="C64:C65"/>
    <mergeCell ref="M60:Q60"/>
    <mergeCell ref="M61:Q61"/>
    <mergeCell ref="M50:Q50"/>
    <mergeCell ref="M51:Q51"/>
    <mergeCell ref="M52:Q52"/>
    <mergeCell ref="C45:C46"/>
    <mergeCell ref="C66:D66"/>
    <mergeCell ref="M66:Q66"/>
    <mergeCell ref="M53:Q53"/>
    <mergeCell ref="C67:C68"/>
    <mergeCell ref="M67:Q67"/>
    <mergeCell ref="M68:Q68"/>
    <mergeCell ref="M54:Q54"/>
    <mergeCell ref="M56:Q56"/>
    <mergeCell ref="M62:Q62"/>
    <mergeCell ref="M58:Q58"/>
    <mergeCell ref="M59:Q59"/>
    <mergeCell ref="M57:Q57"/>
    <mergeCell ref="H9:Q9"/>
    <mergeCell ref="M34:Q34"/>
    <mergeCell ref="M35:Q35"/>
    <mergeCell ref="M55:Q55"/>
    <mergeCell ref="M38:Q38"/>
    <mergeCell ref="M41:Q41"/>
    <mergeCell ref="M44:Q44"/>
    <mergeCell ref="M47:Q47"/>
    <mergeCell ref="M49:Q49"/>
    <mergeCell ref="M25:Q25"/>
    <mergeCell ref="B7:T7"/>
    <mergeCell ref="C21:D21"/>
    <mergeCell ref="C22:C23"/>
    <mergeCell ref="C13:D13"/>
    <mergeCell ref="C14:C15"/>
    <mergeCell ref="M10:Q10"/>
    <mergeCell ref="M12:Q12"/>
    <mergeCell ref="B14:B15"/>
    <mergeCell ref="M13:Q13"/>
    <mergeCell ref="C11:Q11"/>
    <mergeCell ref="C16:Q16"/>
    <mergeCell ref="M48:Q48"/>
    <mergeCell ref="M33:Q33"/>
    <mergeCell ref="B26:B27"/>
    <mergeCell ref="C26:C27"/>
    <mergeCell ref="C36:C37"/>
    <mergeCell ref="B36:B37"/>
    <mergeCell ref="C24:Q24"/>
    <mergeCell ref="M23:Q23"/>
    <mergeCell ref="B39:B40"/>
    <mergeCell ref="C39:C40"/>
    <mergeCell ref="B42:B43"/>
    <mergeCell ref="B31:B32"/>
    <mergeCell ref="C31:C32"/>
    <mergeCell ref="C42:C43"/>
    <mergeCell ref="M14:Q14"/>
    <mergeCell ref="M15:Q15"/>
    <mergeCell ref="M17:Q17"/>
    <mergeCell ref="M29:Q29"/>
    <mergeCell ref="M30:Q30"/>
    <mergeCell ref="M20:Q20"/>
    <mergeCell ref="M22:Q22"/>
    <mergeCell ref="M19:Q19"/>
    <mergeCell ref="M21:Q21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user</cp:lastModifiedBy>
  <cp:lastPrinted>2020-05-21T11:32:23Z</cp:lastPrinted>
  <dcterms:created xsi:type="dcterms:W3CDTF">2016-03-17T09:54:48Z</dcterms:created>
  <dcterms:modified xsi:type="dcterms:W3CDTF">2020-06-09T13:12:20Z</dcterms:modified>
  <cp:category/>
  <cp:version/>
  <cp:contentType/>
  <cp:contentStatus/>
</cp:coreProperties>
</file>