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2 " sheetId="1" r:id="rId1"/>
  </sheets>
  <definedNames>
    <definedName name="_xlnm.Print_Area" localSheetId="0">'прил 2 '!$A$3:$G$126</definedName>
  </definedNames>
  <calcPr fullCalcOnLoad="1"/>
</workbook>
</file>

<file path=xl/sharedStrings.xml><?xml version="1.0" encoding="utf-8"?>
<sst xmlns="http://schemas.openxmlformats.org/spreadsheetml/2006/main" count="203" uniqueCount="190">
  <si>
    <t>Прочие субсидии бюджетам поселений</t>
  </si>
  <si>
    <t>Приложение № 2                                                                                к Решению семнадцатой сессии Совета депутатов МО "Октябрьское" № 110   от 23.04.2010г.</t>
  </si>
  <si>
    <t>Приложение № 2                                                                                к Решению девятнадцатой внеочередной сессии Совета депутатов МО "Октябрьское" № 120   от 10.06.2010г.</t>
  </si>
  <si>
    <t xml:space="preserve"> Наименование показателя</t>
  </si>
  <si>
    <t>Код дохода</t>
  </si>
  <si>
    <t>Сумма,               тыс. руб.</t>
  </si>
  <si>
    <t xml:space="preserve"> 1 00 00000 00 0000 000</t>
  </si>
  <si>
    <t>НАЛОГИ НА ПРИБЫЛЬ, ДОХОДЫ</t>
  </si>
  <si>
    <t xml:space="preserve"> 1 01 00000 00 0000 000</t>
  </si>
  <si>
    <t>Налог на доходы физических лиц</t>
  </si>
  <si>
    <t xml:space="preserve"> 1 01 02000 01 0000 110</t>
  </si>
  <si>
    <t>-налог на доходы физических лиц с доходов, полученных в виде дивидендов от долевого участия в деятельности организаций</t>
  </si>
  <si>
    <t>000 1 01 02010 01 0000 110</t>
  </si>
  <si>
    <t xml:space="preserve"> - налог на доходы физических лиц c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</si>
  <si>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</si>
  <si>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- налог на доходы физических лиц с доходов, полученных в виде процентов по облигациям с ипотечным покрытием, имитированным до 1 января 2007 года, а также с доходов учредителей доверительного управления ипотечным покрытием, полученных на основании приобрет</t>
  </si>
  <si>
    <t>000 1 01 02050 01 0000 110</t>
  </si>
  <si>
    <t>единый сельскохозяйственный налог, взимаемый с налогоплательщиков, выбравших в качестве объекта налогооблажения доходы, уменьшенные на величину расходов</t>
  </si>
  <si>
    <t>000 1 05 03010 01 0000 110</t>
  </si>
  <si>
    <t>единый сельскохозяйственный налог, уплачиваемый крестьянскими (фермерскими) хозяйствами и индивидуальными предпринимателями</t>
  </si>
  <si>
    <t>000 1 05 03012 01 0000 110</t>
  </si>
  <si>
    <t>НАЛОГИ НА ИМУЩЕСТВО</t>
  </si>
  <si>
    <t xml:space="preserve"> 1 06 00000 00 0000 000</t>
  </si>
  <si>
    <t xml:space="preserve">Налоги на имущество физических лиц  </t>
  </si>
  <si>
    <t xml:space="preserve"> 1 06 01000 00 0000 110</t>
  </si>
  <si>
    <t>Земельный налог</t>
  </si>
  <si>
    <t xml:space="preserve"> 1 06 06000 00 0000 110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</si>
  <si>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</si>
  <si>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 xml:space="preserve"> 2 06 06000 00 0000 110</t>
  </si>
  <si>
    <t>ЗАДОЛЖЕННОСТЬ И ПЕРЕРАСЧЕТЫ ПО ОТМЕНЕННЫМ НАЛОГАМ, СБОРАМ И ИНЫМ ОБЯЗАТЕЛЬНЫМ ПЛАТЕЖАМ</t>
  </si>
  <si>
    <t xml:space="preserve"> 3 06 06000 00 0000 110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</si>
  <si>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</si>
  <si>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 xml:space="preserve"> 4 06 06000 00 0000 110</t>
  </si>
  <si>
    <t>Прочие налоги и сборы (по отмененным налогам и сборам субъектов Российской Федерации)</t>
  </si>
  <si>
    <t xml:space="preserve"> 5 06 06000 00 0000 110</t>
  </si>
  <si>
    <t>сбор на нужды образовательных учреждений, взимаемый с юридических лиц</t>
  </si>
  <si>
    <t xml:space="preserve"> 6 06 06000 00 0000 110</t>
  </si>
  <si>
    <t>Прочие налоги и сборы (по отмененным местным налогам и сборам)</t>
  </si>
  <si>
    <t xml:space="preserve"> 7 06 06000 00 0000 110</t>
  </si>
  <si>
    <t>налог на рекламу</t>
  </si>
  <si>
    <t xml:space="preserve"> 8 06 06000 00 0000 110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</si>
  <si>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</si>
  <si>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9 06 06000 00 0000 110</t>
  </si>
  <si>
    <t>прочие местные налоги и сборы</t>
  </si>
  <si>
    <t xml:space="preserve"> 10 06 06000 00 0000 110</t>
  </si>
  <si>
    <t>Земельный налог,взимаемый по ставкам, установленным в соответствии с подпунктом 1 пункта 1 статьи 394 Налогового кодекса Российской Федерации</t>
  </si>
  <si>
    <t xml:space="preserve"> 1 06 06010 00 0000 110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</si>
  <si>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</t>
  </si>
  <si>
    <t xml:space="preserve"> 1 06 06020 00 0000 110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</si>
  <si>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</si>
  <si>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</si>
  <si>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 ОТ ОКАЗАНИЯ ПЛАТНЫХ УСЛУГ И КОМПЕНСАЦИИ ЗАТРАТ ГОСУДАРСТВА</t>
  </si>
  <si>
    <t>000 1 13 00000 00 0000 000</t>
  </si>
  <si>
    <t>Лицензионные сборы</t>
  </si>
  <si>
    <t>000 1 13 02000 00 0000 130</t>
  </si>
  <si>
    <t>прочие лицензионные сборы</t>
  </si>
  <si>
    <t>000 1 13 02020 00 0000 130</t>
  </si>
  <si>
    <t>прочие лицензионные сборы, зачисляемые в местные бюджеты</t>
  </si>
  <si>
    <t>000 1 13 02023 03 0000 130</t>
  </si>
  <si>
    <t>Доходы от продажи нематериальных активов</t>
  </si>
  <si>
    <t>000 1 14 04000 00 0000 420</t>
  </si>
  <si>
    <t>Доходы местных бюджетов от продажи нематериальных активов</t>
  </si>
  <si>
    <t>000 1 14 04030 03 0000 420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</si>
  <si>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</si>
  <si>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</si>
  <si>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ШТРАФЫ, САНКЦИИ, ВОЗМЕЩЕНИЕ УЩЕРБА</t>
  </si>
  <si>
    <t xml:space="preserve"> 1 16 00000 00 0000 000</t>
  </si>
  <si>
    <t xml:space="preserve"> 1 16 90050 10 0000 140</t>
  </si>
  <si>
    <t>ПРОЧИЕ НЕНАЛОГОВЫЕ ДОХОДЫ</t>
  </si>
  <si>
    <t xml:space="preserve"> 1 17 00000 00 0000 000</t>
  </si>
  <si>
    <t>Прочие неналоговые доходы</t>
  </si>
  <si>
    <t xml:space="preserve"> 1 17 05000 00 0000 180</t>
  </si>
  <si>
    <t>БЕЗВОЗМЕЗДНЫЕ ПОСТУПЛЕНИЯ</t>
  </si>
  <si>
    <t xml:space="preserve"> 2 00 00000 00 0000 000</t>
  </si>
  <si>
    <t xml:space="preserve"> 2 02 02000 00 0000 151</t>
  </si>
  <si>
    <t xml:space="preserve"> 2 02 02999 10 0000 151</t>
  </si>
  <si>
    <t xml:space="preserve"> 2 02 03000 00 0000 151</t>
  </si>
  <si>
    <t xml:space="preserve">Субвенции бюджетам поселений на  оффпп  </t>
  </si>
  <si>
    <t xml:space="preserve"> 2 02 01001 10 0000 151</t>
  </si>
  <si>
    <t>ВСЕГО ДОХОДОВ</t>
  </si>
  <si>
    <t>Приложение № 2                                                                                к Решению двадцатой  сессии Совета депутатов МО "Октябрьское" № 122 от 25.06.2010г.</t>
  </si>
  <si>
    <t>202 02088 10 0002 151</t>
  </si>
  <si>
    <t>202 02089 10 0002 151</t>
  </si>
  <si>
    <t>НАЛОГОВЫЕ И НЕНАЛОГОВЫЕ ДОХОДЫ</t>
  </si>
  <si>
    <t xml:space="preserve"> 1 11 05000 00 0000 120</t>
  </si>
  <si>
    <t xml:space="preserve"> 1 11 09000 00 0000 120</t>
  </si>
  <si>
    <t>ДОХОДЫ ОТ ПРОДАЖИ МАТЕРИАЛЬНЫХ И НЕМАТЕРИАЛЬНЫХ АКТИВОВ</t>
  </si>
  <si>
    <t xml:space="preserve"> 1 14 00000 00 0000 430</t>
  </si>
  <si>
    <t>Прочие поступления  от денежных взысканий (штрафов) и иных сумм в возмещение ущерба, зачисляемые в бюджеты поселений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</si>
  <si>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</si>
  <si>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</si>
  <si>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Субсидии бюджетам субъктов Российской Федерации и муниципальных образований (межбюджетные субсидии)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</si>
  <si>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</si>
  <si>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 2 02 02999 00 0000 151</t>
  </si>
  <si>
    <t>Прочие субсидии</t>
  </si>
  <si>
    <t>Субвенции бюджетам субъектов Российской Федерации и муниципальных образований</t>
  </si>
  <si>
    <t xml:space="preserve"> 2 02 04000 00 0000 151</t>
  </si>
  <si>
    <t>Иные межбюджетные трансферты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</si>
  <si>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</t>
  </si>
  <si>
    <t>202 02077 10 0000 151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</si>
  <si>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</si>
  <si>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202 02102 10 0000 151</t>
  </si>
  <si>
    <t>Субсидии бюджетам поселений на закупку автотранспортных средств и коммунальной техники</t>
  </si>
  <si>
    <t xml:space="preserve"> 3 02 02999 10 0000 151</t>
  </si>
  <si>
    <t xml:space="preserve"> 4 02 02999 10 0000 151</t>
  </si>
  <si>
    <t>2 02 02999 10 0000 151</t>
  </si>
  <si>
    <t xml:space="preserve"> 1 05 00000 00 0000 000</t>
  </si>
  <si>
    <t xml:space="preserve"> 1 05 03000 01 0000 110</t>
  </si>
  <si>
    <t>Единый сельскохозяйственный налог</t>
  </si>
  <si>
    <t>НАЛОГИ НА СОВОКУПНЫЙ ДОХОД</t>
  </si>
  <si>
    <t xml:space="preserve"> 1 01 02020 01 0000 110</t>
  </si>
  <si>
    <t>202 01000 00 0000 151</t>
  </si>
  <si>
    <t>Дотации бюджетам субъектов РФ и муниципальных образований</t>
  </si>
  <si>
    <t>Акцизы по подакцизным товарам (продукции), производимым на территории Российской Федерации</t>
  </si>
  <si>
    <t>103 02000 01 0000 110</t>
  </si>
  <si>
    <t xml:space="preserve"> 1 06 01030 13 0000 110</t>
  </si>
  <si>
    <t xml:space="preserve"> 1 11 09045 13 0000 120</t>
  </si>
  <si>
    <t xml:space="preserve"> 1 14 06014 13 0000 430</t>
  </si>
  <si>
    <t xml:space="preserve"> 1 17 05050 13 0000 180</t>
  </si>
  <si>
    <t>202 01001 13 0000 151</t>
  </si>
  <si>
    <t>202 02077 13 0000 151</t>
  </si>
  <si>
    <t xml:space="preserve"> 2 02 02999 13 0000 151</t>
  </si>
  <si>
    <t>202 03024 13 0000 151</t>
  </si>
  <si>
    <t>202 02088 13 0004 151</t>
  </si>
  <si>
    <t>202 02088 13 0001 151</t>
  </si>
  <si>
    <t>202 02089 13 0001 151</t>
  </si>
  <si>
    <t>Субсидии бюджетам городских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</si>
  <si>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капитальному ремонту многоквартирных домов за счет средств бюджетов</t>
  </si>
  <si>
    <t>202 02216 13 0000 151</t>
  </si>
  <si>
    <t>202 02089 13 0004 151</t>
  </si>
  <si>
    <t xml:space="preserve"> 1 11 05013 13 1000 120</t>
  </si>
  <si>
    <t xml:space="preserve"> 1 06 06033 13 0000 110</t>
  </si>
  <si>
    <t xml:space="preserve"> 1 06 06043 13 0000 110</t>
  </si>
  <si>
    <t>2 07 00000 00 0000 000</t>
  </si>
  <si>
    <t>2 07 05030 13 0000 180</t>
  </si>
  <si>
    <t>Прочие безвозмездные поступления в бюджеты городских поселений</t>
  </si>
  <si>
    <t>ПРОЧИЕ БЕЗВОЗМЕЗДНЫЕ ПОСТУПЛЕНИЯ</t>
  </si>
  <si>
    <t>2 02 03119 13 0000 151</t>
  </si>
  <si>
    <t>202 02150 13 0000 151</t>
  </si>
  <si>
    <t>Разница</t>
  </si>
  <si>
    <t>2 02 04999 13 0000 151</t>
  </si>
  <si>
    <t>Прочие межбюджетные трансферты, передаваемые бюджетам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</si>
  <si>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</si>
  <si>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202 02009 13 0000 151</t>
  </si>
  <si>
    <t>Отчет по основным источникам поступления доходов в бюджет МО "Октябрьское" за 2015 год.</t>
  </si>
  <si>
    <t>(руб.)</t>
  </si>
  <si>
    <t>Назначено</t>
  </si>
  <si>
    <t>Исполнено</t>
  </si>
  <si>
    <t xml:space="preserve"> 1 17 01000 13 0000 180</t>
  </si>
  <si>
    <t xml:space="preserve"> 1 17 01050 13 0000 180</t>
  </si>
  <si>
    <t xml:space="preserve"> 1 01 02010 01 0000 110</t>
  </si>
  <si>
    <t>1 09 00000 00 0000 110</t>
  </si>
  <si>
    <t>1 09 04053 13 0000 110</t>
  </si>
  <si>
    <t>111 05025 13 0000 120</t>
  </si>
  <si>
    <t>1 13 00000 00 0000 000</t>
  </si>
  <si>
    <t>1 13 01995 13 0000 130</t>
  </si>
  <si>
    <t>116 00000 00 0000 000</t>
  </si>
  <si>
    <t>116 23051 13 0000 140</t>
  </si>
  <si>
    <t>116 90050 13 0000 140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</si>
  <si>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</si>
  <si>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1 01 02040 01 0000 110</t>
  </si>
  <si>
    <t xml:space="preserve"> 1 01 02030 01 0000 110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</si>
  <si>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поселений
</t>
  </si>
  <si>
    <t xml:space="preserve">Земельный налог с организаций, обладающих земельным участком, расположенным в границах городских поселений
</t>
  </si>
  <si>
    <t xml:space="preserve">Земельный налог с физических лиц, обладающих земельным участком, расположенным в границах городских поселений
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</si>
  <si>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</si>
  <si>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</si>
  <si>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</si>
  <si>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</si>
  <si>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</si>
  <si>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Прочие неналоговые доходы бюджетов городских поселений
</t>
  </si>
  <si>
    <t xml:space="preserve">Субвенции бюджетам городских поселений на выполнение передаваемых полномочий субъектов Российской Федерации
</t>
  </si>
  <si>
    <t xml:space="preserve">Дотации бюджетам городских поселений на выравнивание бюджетной обеспеченности
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</si>
  <si>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</si>
  <si>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Прочие поступления от денежных взысканий (штрафов) и иных сумм в возмещение ущерба, зачислянмые в бюджеты городских поселений</t>
  </si>
  <si>
    <t>Невыясненные поступления, зачисляемые в бюджеты городских поселений</t>
  </si>
  <si>
    <t>Субсидии бюджетам городских поселений на государственную поддержку  малого  и  среднего предпринимательства, включая крестьянские (фермерские) хозяйства</t>
  </si>
  <si>
    <t>Субсидии бюджетам городских поселений на бюджетные инвестиции в объекты капитального строительства собственности муниципальных образований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</si>
  <si>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ЖКХ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</si>
  <si>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</si>
  <si>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</si>
  <si>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</t>
  </si>
  <si>
    <t>Прочие субсидии бюджетам городских поселений</t>
  </si>
  <si>
    <t xml:space="preserve">Субвенции бюджетам городских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</si>
  <si>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Земельный налог (по обязательствам, возникшим до 1 января 2006 года), мобилизуемый на территориях городских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</si>
  <si>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</si>
  <si>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</si>
  <si>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</si>
  <si>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городских поселений</t>
  </si>
  <si>
    <t>Приложение № 4                                                                                  к Решению  тридцать шестой сессии Совета депутатов МО "Октябрьское" № от .05.2016г.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</si>
</sst>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name val="Arial"/>
      <family val="0"/>
    </font>
    <font>
      <sz val="9"/>
      <name val="Times New Roman"/>
      <family val="1"/>
    </font>
    <font>
      <sz val="9"/>
      <name val="Times New Roman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0"/>
    </font>
    <font>
      <b/>
      <sz val="14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7"/>
      <name val="Times New Roman Cyr"/>
      <family val="0"/>
    </font>
    <font>
      <b/>
      <sz val="9"/>
      <name val="Times New Roman"/>
      <family val="1"/>
    </font>
    <font>
      <b/>
      <sz val="11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b/>
      <sz val="9"/>
      <name val="Arial Cyr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Arial Cyr"/>
      <family val="2"/>
    </font>
    <font>
      <sz val="11"/>
      <name val="Times New Roman"/>
      <family val="1"/>
    </font>
    <font>
      <b/>
      <sz val="13"/>
      <name val="Times New Roman"/>
      <family val="1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5" fillId="0" borderId="16" xfId="0" applyFont="1" applyBorder="1" applyAlignment="1">
      <alignment horizontal="left" vertical="center" wrapText="1"/>
    </xf>
    <xf numFmtId="49" fontId="14" fillId="24" borderId="17" xfId="0" applyNumberFormat="1" applyFont="1" applyFill="1" applyBorder="1" applyAlignment="1">
      <alignment horizontal="center" vertical="center" wrapText="1"/>
    </xf>
    <xf numFmtId="3" fontId="15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4" fillId="0" borderId="18" xfId="0" applyNumberFormat="1" applyFont="1" applyBorder="1" applyAlignment="1">
      <alignment horizontal="justify"/>
    </xf>
    <xf numFmtId="49" fontId="14" fillId="24" borderId="19" xfId="0" applyNumberFormat="1" applyFont="1" applyFill="1" applyBorder="1" applyAlignment="1">
      <alignment horizontal="center" wrapText="1"/>
    </xf>
    <xf numFmtId="3" fontId="15" fillId="0" borderId="19" xfId="0" applyNumberFormat="1" applyFont="1" applyBorder="1" applyAlignment="1">
      <alignment horizontal="right"/>
    </xf>
    <xf numFmtId="0" fontId="7" fillId="0" borderId="20" xfId="0" applyNumberFormat="1" applyFont="1" applyBorder="1" applyAlignment="1">
      <alignment horizontal="justify"/>
    </xf>
    <xf numFmtId="49" fontId="1" fillId="24" borderId="21" xfId="0" applyNumberFormat="1" applyFont="1" applyFill="1" applyBorder="1" applyAlignment="1">
      <alignment horizontal="center" wrapText="1"/>
    </xf>
    <xf numFmtId="3" fontId="17" fillId="0" borderId="21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justify"/>
    </xf>
    <xf numFmtId="49" fontId="14" fillId="24" borderId="21" xfId="0" applyNumberFormat="1" applyFont="1" applyFill="1" applyBorder="1" applyAlignment="1">
      <alignment horizontal="center" wrapText="1"/>
    </xf>
    <xf numFmtId="3" fontId="15" fillId="0" borderId="21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 horizontal="justify"/>
    </xf>
    <xf numFmtId="3" fontId="19" fillId="0" borderId="21" xfId="0" applyNumberFormat="1" applyFont="1" applyBorder="1" applyAlignment="1">
      <alignment horizontal="right"/>
    </xf>
    <xf numFmtId="0" fontId="7" fillId="0" borderId="20" xfId="0" applyFont="1" applyBorder="1" applyAlignment="1">
      <alignment horizontal="justify" vertical="top" wrapText="1"/>
    </xf>
    <xf numFmtId="0" fontId="7" fillId="0" borderId="20" xfId="0" applyNumberFormat="1" applyFont="1" applyBorder="1" applyAlignment="1">
      <alignment horizontal="justify" wrapText="1"/>
    </xf>
    <xf numFmtId="3" fontId="17" fillId="0" borderId="21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14" fillId="0" borderId="21" xfId="0" applyFont="1" applyBorder="1" applyAlignment="1">
      <alignment horizontal="center" wrapText="1"/>
    </xf>
    <xf numFmtId="0" fontId="5" fillId="0" borderId="20" xfId="0" applyFont="1" applyBorder="1" applyAlignment="1">
      <alignment horizontal="justify" vertical="top" wrapText="1"/>
    </xf>
    <xf numFmtId="0" fontId="2" fillId="0" borderId="0" xfId="0" applyFont="1" applyAlignment="1">
      <alignment wrapText="1"/>
    </xf>
    <xf numFmtId="0" fontId="20" fillId="24" borderId="21" xfId="0" applyFont="1" applyFill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21" fillId="24" borderId="21" xfId="0" applyFont="1" applyFill="1" applyBorder="1" applyAlignment="1">
      <alignment horizontal="center" wrapText="1"/>
    </xf>
    <xf numFmtId="0" fontId="20" fillId="24" borderId="21" xfId="0" applyFont="1" applyFill="1" applyBorder="1" applyAlignment="1">
      <alignment horizontal="center" wrapText="1"/>
    </xf>
    <xf numFmtId="0" fontId="20" fillId="24" borderId="14" xfId="0" applyFont="1" applyFill="1" applyBorder="1" applyAlignment="1">
      <alignment horizontal="center" wrapText="1"/>
    </xf>
    <xf numFmtId="3" fontId="18" fillId="0" borderId="14" xfId="0" applyNumberFormat="1" applyFont="1" applyBorder="1" applyAlignment="1">
      <alignment horizontal="right"/>
    </xf>
    <xf numFmtId="0" fontId="5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wrapText="1"/>
    </xf>
    <xf numFmtId="3" fontId="18" fillId="0" borderId="21" xfId="0" applyNumberFormat="1" applyFont="1" applyBorder="1" applyAlignment="1">
      <alignment/>
    </xf>
    <xf numFmtId="0" fontId="3" fillId="0" borderId="2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13" xfId="0" applyFont="1" applyBorder="1" applyAlignment="1">
      <alignment horizontal="justify" vertical="top" wrapText="1"/>
    </xf>
    <xf numFmtId="3" fontId="18" fillId="0" borderId="14" xfId="0" applyNumberFormat="1" applyFont="1" applyBorder="1" applyAlignment="1">
      <alignment/>
    </xf>
    <xf numFmtId="1" fontId="3" fillId="0" borderId="21" xfId="0" applyNumberFormat="1" applyFont="1" applyFill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0" fontId="0" fillId="0" borderId="0" xfId="0" applyFill="1" applyAlignment="1">
      <alignment/>
    </xf>
    <xf numFmtId="43" fontId="16" fillId="0" borderId="22" xfId="0" applyNumberFormat="1" applyFont="1" applyBorder="1" applyAlignment="1">
      <alignment horizontal="center" vertical="center"/>
    </xf>
    <xf numFmtId="43" fontId="16" fillId="0" borderId="23" xfId="0" applyNumberFormat="1" applyFont="1" applyBorder="1" applyAlignment="1">
      <alignment horizontal="center"/>
    </xf>
    <xf numFmtId="43" fontId="22" fillId="0" borderId="24" xfId="0" applyNumberFormat="1" applyFont="1" applyBorder="1" applyAlignment="1">
      <alignment horizontal="center"/>
    </xf>
    <xf numFmtId="43" fontId="16" fillId="0" borderId="24" xfId="0" applyNumberFormat="1" applyFont="1" applyBorder="1" applyAlignment="1">
      <alignment horizontal="center"/>
    </xf>
    <xf numFmtId="43" fontId="22" fillId="0" borderId="24" xfId="0" applyNumberFormat="1" applyFont="1" applyBorder="1" applyAlignment="1">
      <alignment horizontal="center" wrapText="1"/>
    </xf>
    <xf numFmtId="43" fontId="16" fillId="0" borderId="24" xfId="0" applyNumberFormat="1" applyFont="1" applyBorder="1" applyAlignment="1">
      <alignment horizontal="center" wrapText="1"/>
    </xf>
    <xf numFmtId="43" fontId="22" fillId="0" borderId="15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justify" wrapText="1"/>
    </xf>
    <xf numFmtId="3" fontId="19" fillId="0" borderId="21" xfId="0" applyNumberFormat="1" applyFont="1" applyBorder="1" applyAlignment="1">
      <alignment horizontal="right" wrapText="1"/>
    </xf>
    <xf numFmtId="0" fontId="5" fillId="0" borderId="25" xfId="0" applyFont="1" applyBorder="1" applyAlignment="1">
      <alignment horizontal="left" vertical="center" wrapText="1"/>
    </xf>
    <xf numFmtId="3" fontId="15" fillId="0" borderId="26" xfId="0" applyNumberFormat="1" applyFont="1" applyBorder="1" applyAlignment="1">
      <alignment horizontal="right" vertical="center"/>
    </xf>
    <xf numFmtId="43" fontId="16" fillId="0" borderId="27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wrapText="1"/>
    </xf>
    <xf numFmtId="3" fontId="15" fillId="0" borderId="21" xfId="0" applyNumberFormat="1" applyFont="1" applyBorder="1" applyAlignment="1">
      <alignment/>
    </xf>
    <xf numFmtId="0" fontId="3" fillId="0" borderId="21" xfId="0" applyFont="1" applyBorder="1" applyAlignment="1">
      <alignment horizontal="center" wrapText="1"/>
    </xf>
    <xf numFmtId="43" fontId="16" fillId="0" borderId="15" xfId="0" applyNumberFormat="1" applyFont="1" applyBorder="1" applyAlignment="1">
      <alignment horizontal="center"/>
    </xf>
    <xf numFmtId="0" fontId="7" fillId="0" borderId="25" xfId="0" applyFont="1" applyBorder="1" applyAlignment="1">
      <alignment horizontal="left" vertical="center" wrapText="1"/>
    </xf>
    <xf numFmtId="0" fontId="24" fillId="0" borderId="0" xfId="0" applyFont="1" applyAlignment="1">
      <alignment wrapText="1"/>
    </xf>
    <xf numFmtId="0" fontId="5" fillId="0" borderId="13" xfId="0" applyFont="1" applyBorder="1" applyAlignment="1">
      <alignment horizontal="justify" vertical="top" wrapText="1"/>
    </xf>
    <xf numFmtId="3" fontId="15" fillId="0" borderId="14" xfId="0" applyNumberFormat="1" applyFont="1" applyBorder="1" applyAlignment="1">
      <alignment/>
    </xf>
    <xf numFmtId="43" fontId="6" fillId="0" borderId="0" xfId="0" applyNumberFormat="1" applyFont="1" applyAlignment="1">
      <alignment/>
    </xf>
    <xf numFmtId="16" fontId="6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 vertical="top" wrapText="1"/>
    </xf>
    <xf numFmtId="0" fontId="7" fillId="0" borderId="20" xfId="0" applyNumberFormat="1" applyFont="1" applyBorder="1" applyAlignment="1">
      <alignment horizontal="left" wrapText="1"/>
    </xf>
    <xf numFmtId="0" fontId="23" fillId="0" borderId="20" xfId="0" applyFont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justify" wrapText="1"/>
    </xf>
    <xf numFmtId="0" fontId="0" fillId="0" borderId="0" xfId="0" applyAlignment="1">
      <alignment horizontal="right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8"/>
  <sheetViews>
    <sheetView tabSelected="1" view="pageBreakPreview" zoomScale="60" zoomScalePageLayoutView="0" workbookViewId="0" topLeftCell="A10">
      <selection activeCell="D46" sqref="D46"/>
    </sheetView>
  </sheetViews>
  <sheetFormatPr defaultColWidth="9.140625" defaultRowHeight="12.75"/>
  <cols>
    <col min="1" max="1" width="65.7109375" style="0" customWidth="1"/>
    <col min="2" max="2" width="22.140625" style="45" customWidth="1"/>
    <col min="3" max="3" width="0.13671875" style="50" customWidth="1"/>
    <col min="4" max="4" width="26.421875" style="50" customWidth="1"/>
    <col min="5" max="5" width="28.00390625" style="0" hidden="1" customWidth="1"/>
    <col min="6" max="6" width="23.00390625" style="0" hidden="1" customWidth="1"/>
    <col min="7" max="7" width="28.421875" style="0" customWidth="1"/>
  </cols>
  <sheetData>
    <row r="1" spans="2:4" ht="75" customHeight="1" hidden="1">
      <c r="B1" s="79" t="s">
        <v>80</v>
      </c>
      <c r="C1" s="79"/>
      <c r="D1" s="79"/>
    </row>
    <row r="2" ht="12.75" hidden="1"/>
    <row r="3" ht="12.75" hidden="1"/>
    <row r="4" spans="2:4" ht="50.25" customHeight="1" hidden="1">
      <c r="B4" s="79" t="s">
        <v>2</v>
      </c>
      <c r="C4" s="79"/>
      <c r="D4" s="79"/>
    </row>
    <row r="5" ht="12.75" hidden="1"/>
    <row r="6" ht="12.75" hidden="1"/>
    <row r="7" spans="2:4" ht="47.25" customHeight="1" hidden="1">
      <c r="B7" s="79" t="s">
        <v>1</v>
      </c>
      <c r="C7" s="79"/>
      <c r="D7" s="79"/>
    </row>
    <row r="8" ht="12.75" hidden="1"/>
    <row r="9" ht="12.75" hidden="1"/>
    <row r="10" spans="2:4" ht="69.75" customHeight="1">
      <c r="B10" s="81" t="s">
        <v>189</v>
      </c>
      <c r="C10" s="81"/>
      <c r="D10" s="81"/>
    </row>
    <row r="11" spans="2:4" ht="15" customHeight="1">
      <c r="B11"/>
      <c r="C11"/>
      <c r="D11" s="51"/>
    </row>
    <row r="12" spans="1:7" ht="26.25" customHeight="1">
      <c r="A12" s="80" t="s">
        <v>144</v>
      </c>
      <c r="B12" s="80"/>
      <c r="C12" s="80"/>
      <c r="D12" s="80"/>
      <c r="E12" s="80"/>
      <c r="F12" s="80"/>
      <c r="G12" s="80"/>
    </row>
    <row r="13" spans="1:7" ht="15.75" customHeight="1" thickBot="1">
      <c r="A13" s="1"/>
      <c r="B13" s="1"/>
      <c r="C13" s="1"/>
      <c r="D13" s="1"/>
      <c r="G13" s="74" t="s">
        <v>145</v>
      </c>
    </row>
    <row r="14" spans="1:7" s="6" customFormat="1" ht="30" customHeight="1">
      <c r="A14" s="2" t="s">
        <v>3</v>
      </c>
      <c r="B14" s="3" t="s">
        <v>4</v>
      </c>
      <c r="C14" s="4" t="s">
        <v>5</v>
      </c>
      <c r="D14" s="73" t="s">
        <v>146</v>
      </c>
      <c r="E14" s="73">
        <v>42310</v>
      </c>
      <c r="F14" s="5" t="s">
        <v>139</v>
      </c>
      <c r="G14" s="73" t="s">
        <v>147</v>
      </c>
    </row>
    <row r="15" spans="1:7" s="10" customFormat="1" ht="11.25" thickBot="1">
      <c r="A15" s="7">
        <v>1</v>
      </c>
      <c r="B15" s="8">
        <v>2</v>
      </c>
      <c r="C15" s="8">
        <v>3</v>
      </c>
      <c r="D15" s="9">
        <v>3</v>
      </c>
      <c r="E15" s="9">
        <v>3</v>
      </c>
      <c r="F15" s="9">
        <v>3</v>
      </c>
      <c r="G15" s="9">
        <v>4</v>
      </c>
    </row>
    <row r="16" spans="1:7" s="14" customFormat="1" ht="21" customHeight="1" thickBot="1">
      <c r="A16" s="11" t="s">
        <v>83</v>
      </c>
      <c r="B16" s="12" t="s">
        <v>6</v>
      </c>
      <c r="C16" s="13" t="e">
        <f>C17+#REF!+C32+#REF!+C51+#REF!+#REF!+#REF!</f>
        <v>#REF!</v>
      </c>
      <c r="D16" s="52">
        <f>D17+D32+D51+D65+D73+D78+D30+D49+D29+D62+D75</f>
        <v>35939557</v>
      </c>
      <c r="E16" s="52">
        <f>E17+E32+E51+E65+E73+E78+E30+E49+E29+E62+E75</f>
        <v>34134457</v>
      </c>
      <c r="F16" s="52">
        <f>F17+F32+F51+F65+F73+F78+F30+F49+F29+F62+F75</f>
        <v>1805100</v>
      </c>
      <c r="G16" s="52">
        <f>G17+G32+G51+G65+G73+G78+G30+G49+G29+G62+G75</f>
        <v>37018219.16</v>
      </c>
    </row>
    <row r="17" spans="1:7" ht="16.5" thickBot="1">
      <c r="A17" s="15" t="s">
        <v>7</v>
      </c>
      <c r="B17" s="16" t="s">
        <v>8</v>
      </c>
      <c r="C17" s="17">
        <f>C18</f>
        <v>46219</v>
      </c>
      <c r="D17" s="53">
        <f>D18</f>
        <v>13773744</v>
      </c>
      <c r="E17" s="53">
        <f>E18</f>
        <v>14091744</v>
      </c>
      <c r="F17" s="52">
        <f aca="true" t="shared" si="0" ref="F17:F48">D17-E17</f>
        <v>-318000</v>
      </c>
      <c r="G17" s="53">
        <f>G18</f>
        <v>14087133</v>
      </c>
    </row>
    <row r="18" spans="1:7" ht="16.5" thickBot="1">
      <c r="A18" s="18" t="s">
        <v>9</v>
      </c>
      <c r="B18" s="19" t="s">
        <v>10</v>
      </c>
      <c r="C18" s="20">
        <f>C22+C23</f>
        <v>46219</v>
      </c>
      <c r="D18" s="54">
        <f>D22+D21+D24+D25</f>
        <v>13773744</v>
      </c>
      <c r="E18" s="54">
        <f>E22+E21+E24+E25</f>
        <v>14091744</v>
      </c>
      <c r="F18" s="54">
        <f>F22+F21+F24+F25</f>
        <v>-14091744</v>
      </c>
      <c r="G18" s="54">
        <f>G22+G21+G24+G25</f>
        <v>14087133</v>
      </c>
    </row>
    <row r="19" spans="1:7" ht="32.25" hidden="1" thickBot="1">
      <c r="A19" s="18" t="s">
        <v>11</v>
      </c>
      <c r="B19" s="19" t="s">
        <v>12</v>
      </c>
      <c r="C19" s="20"/>
      <c r="D19" s="54"/>
      <c r="E19" s="54"/>
      <c r="F19" s="52">
        <f t="shared" si="0"/>
        <v>0</v>
      </c>
      <c r="G19" s="54"/>
    </row>
    <row r="20" spans="1:7" ht="48" hidden="1" thickBot="1">
      <c r="A20" s="18" t="s">
        <v>13</v>
      </c>
      <c r="B20" s="19" t="s">
        <v>14</v>
      </c>
      <c r="C20" s="20"/>
      <c r="D20" s="54"/>
      <c r="E20" s="54"/>
      <c r="F20" s="52">
        <f t="shared" si="0"/>
        <v>0</v>
      </c>
      <c r="G20" s="54"/>
    </row>
    <row r="21" spans="1:7" ht="95.25" thickBot="1">
      <c r="A21" s="75" t="s">
        <v>159</v>
      </c>
      <c r="B21" s="19" t="s">
        <v>150</v>
      </c>
      <c r="C21" s="20"/>
      <c r="D21" s="54">
        <v>13773744</v>
      </c>
      <c r="E21" s="54"/>
      <c r="F21" s="52"/>
      <c r="G21" s="54">
        <v>13849398.41</v>
      </c>
    </row>
    <row r="22" spans="1:7" ht="151.5" customHeight="1" thickBot="1">
      <c r="A22" s="18" t="s">
        <v>185</v>
      </c>
      <c r="B22" s="19" t="s">
        <v>110</v>
      </c>
      <c r="C22" s="20">
        <v>45819</v>
      </c>
      <c r="D22" s="54"/>
      <c r="E22" s="54">
        <v>14091744</v>
      </c>
      <c r="F22" s="52">
        <f t="shared" si="0"/>
        <v>-14091744</v>
      </c>
      <c r="G22" s="54">
        <v>179655.78</v>
      </c>
    </row>
    <row r="23" spans="1:7" ht="81" customHeight="1" hidden="1" thickBot="1">
      <c r="A23" s="18"/>
      <c r="B23" s="19"/>
      <c r="C23" s="20">
        <v>400</v>
      </c>
      <c r="D23" s="54"/>
      <c r="E23" s="54"/>
      <c r="F23" s="52">
        <f t="shared" si="0"/>
        <v>0</v>
      </c>
      <c r="G23" s="54"/>
    </row>
    <row r="24" spans="1:7" ht="79.5" thickBot="1">
      <c r="A24" s="18" t="s">
        <v>186</v>
      </c>
      <c r="B24" s="19" t="s">
        <v>161</v>
      </c>
      <c r="C24" s="21"/>
      <c r="D24" s="54"/>
      <c r="E24" s="54"/>
      <c r="F24" s="52">
        <f t="shared" si="0"/>
        <v>0</v>
      </c>
      <c r="G24" s="54">
        <v>58078.81</v>
      </c>
    </row>
    <row r="25" spans="1:7" ht="16.5" hidden="1" thickBot="1">
      <c r="A25" s="18"/>
      <c r="B25" s="19" t="s">
        <v>160</v>
      </c>
      <c r="C25" s="21"/>
      <c r="D25" s="54"/>
      <c r="E25" s="54"/>
      <c r="F25" s="52">
        <f t="shared" si="0"/>
        <v>0</v>
      </c>
      <c r="G25" s="54"/>
    </row>
    <row r="26" spans="1:7" ht="79.5" hidden="1" thickBot="1">
      <c r="A26" s="18" t="s">
        <v>15</v>
      </c>
      <c r="B26" s="19" t="s">
        <v>16</v>
      </c>
      <c r="C26" s="21"/>
      <c r="D26" s="54"/>
      <c r="E26" s="54"/>
      <c r="F26" s="52">
        <f t="shared" si="0"/>
        <v>0</v>
      </c>
      <c r="G26" s="54"/>
    </row>
    <row r="27" spans="1:7" ht="48" hidden="1" thickBot="1">
      <c r="A27" s="18" t="s">
        <v>17</v>
      </c>
      <c r="B27" s="19" t="s">
        <v>18</v>
      </c>
      <c r="C27" s="21"/>
      <c r="D27" s="54"/>
      <c r="E27" s="54"/>
      <c r="F27" s="52">
        <f t="shared" si="0"/>
        <v>0</v>
      </c>
      <c r="G27" s="54"/>
    </row>
    <row r="28" spans="1:7" ht="48" hidden="1" thickBot="1">
      <c r="A28" s="18" t="s">
        <v>19</v>
      </c>
      <c r="B28" s="19" t="s">
        <v>20</v>
      </c>
      <c r="C28" s="21"/>
      <c r="D28" s="54"/>
      <c r="E28" s="54"/>
      <c r="F28" s="52">
        <f t="shared" si="0"/>
        <v>0</v>
      </c>
      <c r="G28" s="54"/>
    </row>
    <row r="29" spans="1:7" ht="33.75" thickBot="1">
      <c r="A29" s="69" t="s">
        <v>113</v>
      </c>
      <c r="B29" s="19" t="s">
        <v>114</v>
      </c>
      <c r="C29" s="21"/>
      <c r="D29" s="54">
        <f>2994900+205100</f>
        <v>3200000</v>
      </c>
      <c r="E29" s="54">
        <v>2494900</v>
      </c>
      <c r="F29" s="52">
        <f t="shared" si="0"/>
        <v>705100</v>
      </c>
      <c r="G29" s="54">
        <v>3218177.68</v>
      </c>
    </row>
    <row r="30" spans="1:7" ht="16.5" thickBot="1">
      <c r="A30" s="25" t="s">
        <v>109</v>
      </c>
      <c r="B30" s="23" t="s">
        <v>106</v>
      </c>
      <c r="C30" s="24"/>
      <c r="D30" s="55">
        <f>D31</f>
        <v>41179</v>
      </c>
      <c r="E30" s="55">
        <f>E31</f>
        <v>41179</v>
      </c>
      <c r="F30" s="52">
        <f t="shared" si="0"/>
        <v>0</v>
      </c>
      <c r="G30" s="55">
        <f>G31</f>
        <v>32008.039999999997</v>
      </c>
    </row>
    <row r="31" spans="1:7" ht="16.5" thickBot="1">
      <c r="A31" s="18" t="s">
        <v>108</v>
      </c>
      <c r="B31" s="19" t="s">
        <v>107</v>
      </c>
      <c r="C31" s="21"/>
      <c r="D31" s="54">
        <v>41179</v>
      </c>
      <c r="E31" s="54">
        <v>41179</v>
      </c>
      <c r="F31" s="52">
        <f t="shared" si="0"/>
        <v>0</v>
      </c>
      <c r="G31" s="54">
        <f>32608.03-599.99</f>
        <v>32008.039999999997</v>
      </c>
    </row>
    <row r="32" spans="1:7" ht="31.5" customHeight="1" thickBot="1">
      <c r="A32" s="22" t="s">
        <v>21</v>
      </c>
      <c r="B32" s="23" t="s">
        <v>22</v>
      </c>
      <c r="C32" s="24">
        <f>SUM(C34:C35)</f>
        <v>6928</v>
      </c>
      <c r="D32" s="55">
        <f>D33+D35</f>
        <v>8158934</v>
      </c>
      <c r="E32" s="55">
        <f>E33+E35</f>
        <v>9158934</v>
      </c>
      <c r="F32" s="52">
        <f t="shared" si="0"/>
        <v>-1000000</v>
      </c>
      <c r="G32" s="55">
        <f>G33+G35</f>
        <v>8099416.409999999</v>
      </c>
    </row>
    <row r="33" spans="1:7" ht="31.5" customHeight="1" thickBot="1">
      <c r="A33" s="25" t="s">
        <v>23</v>
      </c>
      <c r="B33" s="23" t="s">
        <v>24</v>
      </c>
      <c r="C33" s="24"/>
      <c r="D33" s="55">
        <f>D34</f>
        <v>781000</v>
      </c>
      <c r="E33" s="55">
        <f>E34</f>
        <v>981000</v>
      </c>
      <c r="F33" s="52">
        <f t="shared" si="0"/>
        <v>-200000</v>
      </c>
      <c r="G33" s="55">
        <f>G34</f>
        <v>770333.3</v>
      </c>
    </row>
    <row r="34" spans="1:7" ht="66" customHeight="1" thickBot="1">
      <c r="A34" s="76" t="s">
        <v>162</v>
      </c>
      <c r="B34" s="19" t="s">
        <v>115</v>
      </c>
      <c r="C34" s="26">
        <v>3986</v>
      </c>
      <c r="D34" s="54">
        <v>781000</v>
      </c>
      <c r="E34" s="54">
        <v>981000</v>
      </c>
      <c r="F34" s="52">
        <f t="shared" si="0"/>
        <v>-200000</v>
      </c>
      <c r="G34" s="54">
        <v>770333.3</v>
      </c>
    </row>
    <row r="35" spans="1:7" ht="15" customHeight="1" thickBot="1">
      <c r="A35" s="25" t="s">
        <v>25</v>
      </c>
      <c r="B35" s="23" t="s">
        <v>26</v>
      </c>
      <c r="C35" s="26">
        <v>2942</v>
      </c>
      <c r="D35" s="55">
        <f>D46+D48</f>
        <v>7377934</v>
      </c>
      <c r="E35" s="55">
        <f>E46+E48</f>
        <v>8177934</v>
      </c>
      <c r="F35" s="52">
        <f t="shared" si="0"/>
        <v>-800000</v>
      </c>
      <c r="G35" s="55">
        <f>G46+G48</f>
        <v>7329083.109999999</v>
      </c>
    </row>
    <row r="36" spans="1:7" ht="63.75" hidden="1" thickBot="1">
      <c r="A36" s="18" t="s">
        <v>27</v>
      </c>
      <c r="B36" s="19" t="s">
        <v>28</v>
      </c>
      <c r="C36" s="20"/>
      <c r="D36" s="54"/>
      <c r="E36" s="54"/>
      <c r="F36" s="52">
        <f t="shared" si="0"/>
        <v>0</v>
      </c>
      <c r="G36" s="54"/>
    </row>
    <row r="37" spans="1:7" ht="48" hidden="1" thickBot="1">
      <c r="A37" s="18" t="s">
        <v>29</v>
      </c>
      <c r="B37" s="19" t="s">
        <v>30</v>
      </c>
      <c r="C37" s="21"/>
      <c r="D37" s="54"/>
      <c r="E37" s="54"/>
      <c r="F37" s="52">
        <f t="shared" si="0"/>
        <v>0</v>
      </c>
      <c r="G37" s="54"/>
    </row>
    <row r="38" spans="1:7" ht="48" hidden="1" thickBot="1">
      <c r="A38" s="18" t="s">
        <v>31</v>
      </c>
      <c r="B38" s="19" t="s">
        <v>32</v>
      </c>
      <c r="C38" s="21"/>
      <c r="D38" s="54"/>
      <c r="E38" s="54"/>
      <c r="F38" s="52">
        <f t="shared" si="0"/>
        <v>0</v>
      </c>
      <c r="G38" s="54"/>
    </row>
    <row r="39" spans="1:7" ht="32.25" hidden="1" thickBot="1">
      <c r="A39" s="18" t="s">
        <v>33</v>
      </c>
      <c r="B39" s="19" t="s">
        <v>34</v>
      </c>
      <c r="C39" s="21"/>
      <c r="D39" s="54"/>
      <c r="E39" s="54"/>
      <c r="F39" s="52">
        <f t="shared" si="0"/>
        <v>0</v>
      </c>
      <c r="G39" s="54"/>
    </row>
    <row r="40" spans="1:7" ht="32.25" hidden="1" thickBot="1">
      <c r="A40" s="18" t="s">
        <v>35</v>
      </c>
      <c r="B40" s="19" t="s">
        <v>36</v>
      </c>
      <c r="C40" s="21"/>
      <c r="D40" s="54"/>
      <c r="E40" s="54"/>
      <c r="F40" s="52">
        <f t="shared" si="0"/>
        <v>0</v>
      </c>
      <c r="G40" s="54"/>
    </row>
    <row r="41" spans="1:7" ht="32.25" hidden="1" thickBot="1">
      <c r="A41" s="18" t="s">
        <v>37</v>
      </c>
      <c r="B41" s="19" t="s">
        <v>38</v>
      </c>
      <c r="C41" s="21"/>
      <c r="D41" s="54"/>
      <c r="E41" s="54"/>
      <c r="F41" s="52">
        <f t="shared" si="0"/>
        <v>0</v>
      </c>
      <c r="G41" s="54"/>
    </row>
    <row r="42" spans="1:7" ht="16.5" hidden="1" thickBot="1">
      <c r="A42" s="18" t="s">
        <v>39</v>
      </c>
      <c r="B42" s="19" t="s">
        <v>40</v>
      </c>
      <c r="C42" s="21"/>
      <c r="D42" s="54"/>
      <c r="E42" s="54"/>
      <c r="F42" s="52">
        <f t="shared" si="0"/>
        <v>0</v>
      </c>
      <c r="G42" s="54"/>
    </row>
    <row r="43" spans="1:7" ht="48" hidden="1" thickBot="1">
      <c r="A43" s="18" t="s">
        <v>41</v>
      </c>
      <c r="B43" s="19" t="s">
        <v>42</v>
      </c>
      <c r="C43" s="21"/>
      <c r="D43" s="54"/>
      <c r="E43" s="54"/>
      <c r="F43" s="52">
        <f t="shared" si="0"/>
        <v>0</v>
      </c>
      <c r="G43" s="54"/>
    </row>
    <row r="44" spans="1:7" ht="16.5" hidden="1" thickBot="1">
      <c r="A44" s="18" t="s">
        <v>43</v>
      </c>
      <c r="B44" s="19" t="s">
        <v>44</v>
      </c>
      <c r="C44" s="21"/>
      <c r="D44" s="54"/>
      <c r="E44" s="54"/>
      <c r="F44" s="52">
        <f t="shared" si="0"/>
        <v>0</v>
      </c>
      <c r="G44" s="54"/>
    </row>
    <row r="45" spans="1:7" ht="48.75" customHeight="1" hidden="1">
      <c r="A45" s="18" t="s">
        <v>45</v>
      </c>
      <c r="B45" s="19" t="s">
        <v>46</v>
      </c>
      <c r="C45" s="21"/>
      <c r="D45" s="54"/>
      <c r="E45" s="54"/>
      <c r="F45" s="52">
        <f t="shared" si="0"/>
        <v>0</v>
      </c>
      <c r="G45" s="54"/>
    </row>
    <row r="46" spans="1:7" ht="67.5" customHeight="1" thickBot="1">
      <c r="A46" s="28" t="s">
        <v>164</v>
      </c>
      <c r="B46" s="19" t="s">
        <v>132</v>
      </c>
      <c r="C46" s="21"/>
      <c r="D46" s="54">
        <v>2000000</v>
      </c>
      <c r="E46" s="54">
        <v>350000</v>
      </c>
      <c r="F46" s="52">
        <f t="shared" si="0"/>
        <v>1650000</v>
      </c>
      <c r="G46" s="54">
        <v>1971929.93</v>
      </c>
    </row>
    <row r="47" spans="1:7" ht="48" hidden="1" thickBot="1">
      <c r="A47" s="18" t="s">
        <v>47</v>
      </c>
      <c r="B47" s="19" t="s">
        <v>48</v>
      </c>
      <c r="C47" s="21"/>
      <c r="D47" s="54"/>
      <c r="E47" s="54"/>
      <c r="F47" s="52">
        <f t="shared" si="0"/>
        <v>0</v>
      </c>
      <c r="G47" s="54"/>
    </row>
    <row r="48" spans="1:7" ht="66.75" customHeight="1" thickBot="1">
      <c r="A48" s="28" t="s">
        <v>163</v>
      </c>
      <c r="B48" s="19" t="s">
        <v>131</v>
      </c>
      <c r="C48" s="21"/>
      <c r="D48" s="54">
        <v>5377934</v>
      </c>
      <c r="E48" s="54">
        <f>8177934-350000</f>
        <v>7827934</v>
      </c>
      <c r="F48" s="52">
        <f t="shared" si="0"/>
        <v>-2450000</v>
      </c>
      <c r="G48" s="54">
        <v>5357153.18</v>
      </c>
    </row>
    <row r="49" spans="1:7" ht="66" customHeight="1" thickBot="1">
      <c r="A49" s="25" t="s">
        <v>29</v>
      </c>
      <c r="B49" s="23" t="s">
        <v>151</v>
      </c>
      <c r="C49" s="21"/>
      <c r="D49" s="54">
        <f>D50</f>
        <v>0</v>
      </c>
      <c r="E49" s="54">
        <f>E50</f>
        <v>0</v>
      </c>
      <c r="F49" s="54">
        <f>F50</f>
        <v>0</v>
      </c>
      <c r="G49" s="54">
        <f>G50</f>
        <v>449.39</v>
      </c>
    </row>
    <row r="50" spans="1:7" ht="66.75" customHeight="1" thickBot="1">
      <c r="A50" s="18" t="s">
        <v>184</v>
      </c>
      <c r="B50" s="23" t="s">
        <v>152</v>
      </c>
      <c r="C50" s="21"/>
      <c r="D50" s="54"/>
      <c r="E50" s="54"/>
      <c r="F50" s="52">
        <f aca="true" t="shared" si="1" ref="F50:F86">D50-E50</f>
        <v>0</v>
      </c>
      <c r="G50" s="54">
        <f>25.38+48.66+375.35</f>
        <v>449.39</v>
      </c>
    </row>
    <row r="51" spans="1:7" ht="45.75" customHeight="1" thickBot="1">
      <c r="A51" s="22" t="s">
        <v>49</v>
      </c>
      <c r="B51" s="23" t="s">
        <v>50</v>
      </c>
      <c r="C51" s="24">
        <f>SUM(C57:C65)</f>
        <v>4245</v>
      </c>
      <c r="D51" s="55">
        <f>D52+D55</f>
        <v>9065700</v>
      </c>
      <c r="E51" s="55">
        <f>E52+E55</f>
        <v>7947700</v>
      </c>
      <c r="F51" s="55">
        <f>F52+F55</f>
        <v>1118000</v>
      </c>
      <c r="G51" s="55">
        <f>G52+G55</f>
        <v>9176664.64</v>
      </c>
    </row>
    <row r="52" spans="1:7" ht="93.75" customHeight="1" thickBot="1">
      <c r="A52" s="22" t="s">
        <v>165</v>
      </c>
      <c r="B52" s="23" t="s">
        <v>84</v>
      </c>
      <c r="C52" s="24"/>
      <c r="D52" s="55">
        <f>D54+D53</f>
        <v>4018000</v>
      </c>
      <c r="E52" s="55">
        <f>E54+E53</f>
        <v>3800000</v>
      </c>
      <c r="F52" s="52">
        <f t="shared" si="1"/>
        <v>218000</v>
      </c>
      <c r="G52" s="55">
        <f>G54+G53</f>
        <v>4242734.93</v>
      </c>
    </row>
    <row r="53" spans="1:7" ht="93.75" customHeight="1" thickBot="1">
      <c r="A53" s="22" t="s">
        <v>142</v>
      </c>
      <c r="B53" s="23" t="s">
        <v>153</v>
      </c>
      <c r="C53" s="24"/>
      <c r="D53" s="55">
        <v>82000</v>
      </c>
      <c r="E53" s="55"/>
      <c r="F53" s="52">
        <f t="shared" si="1"/>
        <v>82000</v>
      </c>
      <c r="G53" s="55">
        <v>99738</v>
      </c>
    </row>
    <row r="54" spans="1:7" ht="86.25" customHeight="1" thickBot="1">
      <c r="A54" s="27" t="s">
        <v>166</v>
      </c>
      <c r="B54" s="19" t="s">
        <v>130</v>
      </c>
      <c r="C54" s="21"/>
      <c r="D54" s="54">
        <v>3936000</v>
      </c>
      <c r="E54" s="54">
        <v>3800000</v>
      </c>
      <c r="F54" s="52">
        <f t="shared" si="1"/>
        <v>136000</v>
      </c>
      <c r="G54" s="54">
        <f>4142996.93</f>
        <v>4142996.93</v>
      </c>
    </row>
    <row r="55" spans="1:7" ht="102.75" customHeight="1" thickBot="1">
      <c r="A55" s="32" t="s">
        <v>167</v>
      </c>
      <c r="B55" s="23" t="s">
        <v>85</v>
      </c>
      <c r="C55" s="24"/>
      <c r="D55" s="55">
        <f>D57</f>
        <v>5047700</v>
      </c>
      <c r="E55" s="55">
        <f>E57</f>
        <v>4147700</v>
      </c>
      <c r="F55" s="52">
        <f t="shared" si="1"/>
        <v>900000</v>
      </c>
      <c r="G55" s="55">
        <f>G57</f>
        <v>4933929.71</v>
      </c>
    </row>
    <row r="56" spans="1:7" ht="102.75" customHeight="1" hidden="1">
      <c r="A56" s="32"/>
      <c r="B56" s="23"/>
      <c r="C56" s="24"/>
      <c r="D56" s="55"/>
      <c r="E56" s="55"/>
      <c r="F56" s="52">
        <f t="shared" si="1"/>
        <v>0</v>
      </c>
      <c r="G56" s="55"/>
    </row>
    <row r="57" spans="1:7" s="30" customFormat="1" ht="99.75" customHeight="1" thickBot="1">
      <c r="A57" s="28" t="s">
        <v>168</v>
      </c>
      <c r="B57" s="19" t="s">
        <v>116</v>
      </c>
      <c r="C57" s="29">
        <v>311</v>
      </c>
      <c r="D57" s="56">
        <f>1657700+90000+2000000+400000+900000</f>
        <v>5047700</v>
      </c>
      <c r="E57" s="56">
        <f>1657700+90000+2000000+400000</f>
        <v>4147700</v>
      </c>
      <c r="F57" s="52">
        <f t="shared" si="1"/>
        <v>900000</v>
      </c>
      <c r="G57" s="56">
        <v>4933929.71</v>
      </c>
    </row>
    <row r="58" spans="1:7" s="30" customFormat="1" ht="43.5" customHeight="1" hidden="1" thickBot="1">
      <c r="A58" s="28"/>
      <c r="B58" s="19"/>
      <c r="C58" s="29">
        <v>629</v>
      </c>
      <c r="D58" s="56"/>
      <c r="E58" s="56"/>
      <c r="F58" s="52">
        <f t="shared" si="1"/>
        <v>0</v>
      </c>
      <c r="G58" s="56"/>
    </row>
    <row r="59" spans="1:7" s="30" customFormat="1" ht="49.5" customHeight="1" hidden="1" thickBot="1">
      <c r="A59" s="28"/>
      <c r="B59" s="19"/>
      <c r="C59" s="29">
        <v>286</v>
      </c>
      <c r="D59" s="56"/>
      <c r="E59" s="56"/>
      <c r="F59" s="52">
        <f t="shared" si="1"/>
        <v>0</v>
      </c>
      <c r="G59" s="56"/>
    </row>
    <row r="60" spans="1:7" s="30" customFormat="1" ht="44.25" customHeight="1" hidden="1" thickBot="1">
      <c r="A60" s="28"/>
      <c r="B60" s="19"/>
      <c r="C60" s="29">
        <v>1788</v>
      </c>
      <c r="D60" s="56"/>
      <c r="E60" s="56"/>
      <c r="F60" s="52">
        <f t="shared" si="1"/>
        <v>0</v>
      </c>
      <c r="G60" s="56"/>
    </row>
    <row r="61" spans="1:7" s="30" customFormat="1" ht="69" customHeight="1" hidden="1" thickBot="1">
      <c r="A61" s="28"/>
      <c r="B61" s="19"/>
      <c r="C61" s="29">
        <v>31</v>
      </c>
      <c r="D61" s="56"/>
      <c r="E61" s="56"/>
      <c r="F61" s="52">
        <f t="shared" si="1"/>
        <v>0</v>
      </c>
      <c r="G61" s="56"/>
    </row>
    <row r="62" spans="1:7" s="30" customFormat="1" ht="45.75" customHeight="1" thickBot="1">
      <c r="A62" s="28" t="s">
        <v>187</v>
      </c>
      <c r="B62" s="23" t="s">
        <v>154</v>
      </c>
      <c r="C62" s="29"/>
      <c r="D62" s="56">
        <f>D63</f>
        <v>0</v>
      </c>
      <c r="E62" s="56">
        <f>E63</f>
        <v>0</v>
      </c>
      <c r="F62" s="56">
        <f>F63</f>
        <v>0</v>
      </c>
      <c r="G62" s="56">
        <f>G63</f>
        <v>535779.47</v>
      </c>
    </row>
    <row r="63" spans="1:7" s="30" customFormat="1" ht="45.75" customHeight="1" thickBot="1">
      <c r="A63" s="28" t="s">
        <v>188</v>
      </c>
      <c r="B63" s="23" t="s">
        <v>155</v>
      </c>
      <c r="C63" s="29"/>
      <c r="D63" s="56"/>
      <c r="E63" s="56"/>
      <c r="F63" s="52"/>
      <c r="G63" s="56">
        <v>535779.47</v>
      </c>
    </row>
    <row r="64" spans="1:7" s="30" customFormat="1" ht="34.5" customHeight="1" thickBot="1">
      <c r="A64" s="59" t="s">
        <v>86</v>
      </c>
      <c r="B64" s="31" t="s">
        <v>87</v>
      </c>
      <c r="C64" s="60"/>
      <c r="D64" s="57">
        <f>D65</f>
        <v>500000</v>
      </c>
      <c r="E64" s="57">
        <f>E65</f>
        <v>400000</v>
      </c>
      <c r="F64" s="52">
        <f t="shared" si="1"/>
        <v>100000</v>
      </c>
      <c r="G64" s="57">
        <f>G65</f>
        <v>497681.32</v>
      </c>
    </row>
    <row r="65" spans="1:7" s="33" customFormat="1" ht="50.25" customHeight="1" thickBot="1">
      <c r="A65" s="77" t="s">
        <v>169</v>
      </c>
      <c r="B65" s="31" t="s">
        <v>117</v>
      </c>
      <c r="C65" s="29">
        <v>1200</v>
      </c>
      <c r="D65" s="57">
        <f>400000+100000</f>
        <v>500000</v>
      </c>
      <c r="E65" s="57">
        <v>400000</v>
      </c>
      <c r="F65" s="52">
        <f t="shared" si="1"/>
        <v>100000</v>
      </c>
      <c r="G65" s="57">
        <v>497681.32</v>
      </c>
    </row>
    <row r="66" spans="1:7" ht="0.75" customHeight="1" hidden="1">
      <c r="A66" s="18" t="s">
        <v>51</v>
      </c>
      <c r="B66" s="34" t="s">
        <v>52</v>
      </c>
      <c r="C66" s="21"/>
      <c r="D66" s="54"/>
      <c r="E66" s="54"/>
      <c r="F66" s="52">
        <f t="shared" si="1"/>
        <v>0</v>
      </c>
      <c r="G66" s="54"/>
    </row>
    <row r="67" spans="1:7" ht="12.75" customHeight="1" hidden="1">
      <c r="A67" s="18" t="s">
        <v>53</v>
      </c>
      <c r="B67" s="34" t="s">
        <v>54</v>
      </c>
      <c r="C67" s="21"/>
      <c r="D67" s="54"/>
      <c r="E67" s="54"/>
      <c r="F67" s="52">
        <f t="shared" si="1"/>
        <v>0</v>
      </c>
      <c r="G67" s="54"/>
    </row>
    <row r="68" spans="1:7" ht="15.75" customHeight="1" hidden="1">
      <c r="A68" s="18" t="s">
        <v>55</v>
      </c>
      <c r="B68" s="34" t="s">
        <v>56</v>
      </c>
      <c r="C68" s="21"/>
      <c r="D68" s="54"/>
      <c r="E68" s="54"/>
      <c r="F68" s="52">
        <f t="shared" si="1"/>
        <v>0</v>
      </c>
      <c r="G68" s="54"/>
    </row>
    <row r="69" spans="1:7" ht="21.75" customHeight="1" hidden="1">
      <c r="A69" s="18" t="s">
        <v>57</v>
      </c>
      <c r="B69" s="34" t="s">
        <v>58</v>
      </c>
      <c r="C69" s="21"/>
      <c r="D69" s="54"/>
      <c r="E69" s="54"/>
      <c r="F69" s="52">
        <f t="shared" si="1"/>
        <v>0</v>
      </c>
      <c r="G69" s="54"/>
    </row>
    <row r="70" spans="1:7" ht="23.25" customHeight="1" hidden="1">
      <c r="A70" s="18" t="s">
        <v>59</v>
      </c>
      <c r="B70" s="34" t="s">
        <v>60</v>
      </c>
      <c r="C70" s="21"/>
      <c r="D70" s="54"/>
      <c r="E70" s="54"/>
      <c r="F70" s="52">
        <f t="shared" si="1"/>
        <v>0</v>
      </c>
      <c r="G70" s="54"/>
    </row>
    <row r="71" spans="1:7" ht="15.75" customHeight="1" hidden="1">
      <c r="A71" s="18" t="s">
        <v>61</v>
      </c>
      <c r="B71" s="34" t="s">
        <v>62</v>
      </c>
      <c r="C71" s="21"/>
      <c r="D71" s="54"/>
      <c r="E71" s="54"/>
      <c r="F71" s="52">
        <f t="shared" si="1"/>
        <v>0</v>
      </c>
      <c r="G71" s="54"/>
    </row>
    <row r="72" spans="1:7" ht="30" customHeight="1" hidden="1">
      <c r="A72" s="18" t="s">
        <v>63</v>
      </c>
      <c r="B72" s="34" t="s">
        <v>64</v>
      </c>
      <c r="C72" s="21"/>
      <c r="D72" s="54"/>
      <c r="E72" s="54"/>
      <c r="F72" s="52">
        <f t="shared" si="1"/>
        <v>0</v>
      </c>
      <c r="G72" s="54"/>
    </row>
    <row r="73" spans="1:7" ht="19.5" customHeight="1" hidden="1">
      <c r="A73" s="22" t="s">
        <v>65</v>
      </c>
      <c r="B73" s="31" t="s">
        <v>66</v>
      </c>
      <c r="C73" s="21"/>
      <c r="D73" s="55">
        <f>D74</f>
        <v>0</v>
      </c>
      <c r="E73" s="55">
        <f>E74</f>
        <v>0</v>
      </c>
      <c r="F73" s="52">
        <f t="shared" si="1"/>
        <v>0</v>
      </c>
      <c r="G73" s="55">
        <f>G74</f>
        <v>0</v>
      </c>
    </row>
    <row r="74" spans="1:7" ht="29.25" customHeight="1" hidden="1">
      <c r="A74" s="18" t="s">
        <v>88</v>
      </c>
      <c r="B74" s="35" t="s">
        <v>67</v>
      </c>
      <c r="C74" s="21"/>
      <c r="D74" s="54"/>
      <c r="E74" s="54"/>
      <c r="F74" s="52">
        <f t="shared" si="1"/>
        <v>0</v>
      </c>
      <c r="G74" s="54"/>
    </row>
    <row r="75" spans="1:7" ht="29.25" customHeight="1" thickBot="1">
      <c r="A75" s="25" t="s">
        <v>65</v>
      </c>
      <c r="B75" s="31" t="s">
        <v>156</v>
      </c>
      <c r="C75" s="21"/>
      <c r="D75" s="54">
        <f>D76+D77</f>
        <v>0</v>
      </c>
      <c r="E75" s="54">
        <f>E76+E77</f>
        <v>0</v>
      </c>
      <c r="F75" s="54">
        <f>F76+F77</f>
        <v>0</v>
      </c>
      <c r="G75" s="54">
        <f>G76+G77</f>
        <v>58593.08</v>
      </c>
    </row>
    <row r="76" spans="1:7" ht="71.25" customHeight="1" thickBot="1">
      <c r="A76" s="18" t="s">
        <v>173</v>
      </c>
      <c r="B76" s="35" t="s">
        <v>157</v>
      </c>
      <c r="C76" s="21"/>
      <c r="D76" s="54"/>
      <c r="E76" s="54"/>
      <c r="F76" s="52"/>
      <c r="G76" s="54">
        <v>13100</v>
      </c>
    </row>
    <row r="77" spans="1:7" ht="50.25" customHeight="1" thickBot="1">
      <c r="A77" s="18" t="s">
        <v>174</v>
      </c>
      <c r="B77" s="35" t="s">
        <v>158</v>
      </c>
      <c r="C77" s="21"/>
      <c r="D77" s="54"/>
      <c r="E77" s="54"/>
      <c r="F77" s="52"/>
      <c r="G77" s="54">
        <v>45493.08</v>
      </c>
    </row>
    <row r="78" spans="1:7" ht="24.75" customHeight="1" thickBot="1">
      <c r="A78" s="22" t="s">
        <v>68</v>
      </c>
      <c r="B78" s="36" t="s">
        <v>69</v>
      </c>
      <c r="C78" s="21"/>
      <c r="D78" s="55">
        <f>D79+D81</f>
        <v>1200000</v>
      </c>
      <c r="E78" s="55">
        <f>E79+E81</f>
        <v>0</v>
      </c>
      <c r="F78" s="52">
        <f t="shared" si="1"/>
        <v>1200000</v>
      </c>
      <c r="G78" s="55">
        <f>G79+G81</f>
        <v>1312316.13</v>
      </c>
    </row>
    <row r="79" spans="1:7" ht="24.75" customHeight="1" hidden="1" thickBot="1">
      <c r="A79" s="18"/>
      <c r="B79" s="37" t="s">
        <v>148</v>
      </c>
      <c r="C79" s="21"/>
      <c r="D79" s="54">
        <f>D80</f>
        <v>0</v>
      </c>
      <c r="E79" s="54">
        <f>E80</f>
        <v>0</v>
      </c>
      <c r="F79" s="54">
        <f>F80</f>
        <v>0</v>
      </c>
      <c r="G79" s="54">
        <f>G80</f>
        <v>1492.13</v>
      </c>
    </row>
    <row r="80" spans="1:7" ht="37.5" customHeight="1" thickBot="1">
      <c r="A80" s="18" t="s">
        <v>175</v>
      </c>
      <c r="B80" s="37" t="s">
        <v>149</v>
      </c>
      <c r="C80" s="21"/>
      <c r="D80" s="54"/>
      <c r="E80" s="54"/>
      <c r="F80" s="52"/>
      <c r="G80" s="54">
        <v>1492.13</v>
      </c>
    </row>
    <row r="81" spans="1:7" ht="24.75" customHeight="1" thickBot="1">
      <c r="A81" s="18" t="s">
        <v>70</v>
      </c>
      <c r="B81" s="37" t="s">
        <v>71</v>
      </c>
      <c r="C81" s="21"/>
      <c r="D81" s="54">
        <f>D82</f>
        <v>1200000</v>
      </c>
      <c r="E81" s="54">
        <f>E82</f>
        <v>0</v>
      </c>
      <c r="F81" s="52">
        <f t="shared" si="1"/>
        <v>1200000</v>
      </c>
      <c r="G81" s="54">
        <f>G82</f>
        <v>1310824</v>
      </c>
    </row>
    <row r="82" spans="1:7" ht="38.25" customHeight="1" thickBot="1">
      <c r="A82" s="78" t="s">
        <v>170</v>
      </c>
      <c r="B82" s="38" t="s">
        <v>118</v>
      </c>
      <c r="C82" s="39"/>
      <c r="D82" s="58">
        <v>1200000</v>
      </c>
      <c r="E82" s="58">
        <v>0</v>
      </c>
      <c r="F82" s="52">
        <f t="shared" si="1"/>
        <v>1200000</v>
      </c>
      <c r="G82" s="58">
        <v>1310824</v>
      </c>
    </row>
    <row r="83" spans="1:7" s="14" customFormat="1" ht="20.25" customHeight="1" thickBot="1">
      <c r="A83" s="40" t="s">
        <v>72</v>
      </c>
      <c r="B83" s="41" t="s">
        <v>73</v>
      </c>
      <c r="C83" s="13" t="e">
        <f>#REF!+C118+#REF!</f>
        <v>#REF!</v>
      </c>
      <c r="D83" s="52">
        <f>D84+D122</f>
        <v>108601925.04</v>
      </c>
      <c r="E83" s="52">
        <f>E84+E122</f>
        <v>95804917.03</v>
      </c>
      <c r="F83" s="52">
        <f t="shared" si="1"/>
        <v>12797008.010000005</v>
      </c>
      <c r="G83" s="52">
        <f>G84+G122</f>
        <v>104382067.96000001</v>
      </c>
    </row>
    <row r="84" spans="1:7" s="14" customFormat="1" ht="52.5" customHeight="1" thickBot="1">
      <c r="A84" s="61" t="s">
        <v>89</v>
      </c>
      <c r="B84" s="42" t="s">
        <v>90</v>
      </c>
      <c r="C84" s="62"/>
      <c r="D84" s="63">
        <f>D85+D90+D112+D118</f>
        <v>104351098.04</v>
      </c>
      <c r="E84" s="63">
        <f>E85+E90+E112+E118</f>
        <v>91554090.03</v>
      </c>
      <c r="F84" s="52">
        <f t="shared" si="1"/>
        <v>12797008.010000005</v>
      </c>
      <c r="G84" s="63">
        <f>G85+G90+G112+G118</f>
        <v>100031240.96000001</v>
      </c>
    </row>
    <row r="85" spans="1:7" s="14" customFormat="1" ht="52.5" customHeight="1" thickBot="1">
      <c r="A85" s="61" t="s">
        <v>112</v>
      </c>
      <c r="B85" s="42" t="s">
        <v>111</v>
      </c>
      <c r="C85" s="62"/>
      <c r="D85" s="63">
        <f>D86+D89</f>
        <v>1009629</v>
      </c>
      <c r="E85" s="63">
        <f>E86+E89</f>
        <v>1009629</v>
      </c>
      <c r="F85" s="52">
        <f t="shared" si="1"/>
        <v>0</v>
      </c>
      <c r="G85" s="63">
        <f>G86+G89</f>
        <v>1009629</v>
      </c>
    </row>
    <row r="86" spans="1:7" s="14" customFormat="1" ht="52.5" customHeight="1" thickBot="1">
      <c r="A86" s="68" t="s">
        <v>172</v>
      </c>
      <c r="B86" s="42" t="s">
        <v>119</v>
      </c>
      <c r="C86" s="62"/>
      <c r="D86" s="63">
        <v>978086</v>
      </c>
      <c r="E86" s="63">
        <v>978086</v>
      </c>
      <c r="F86" s="52">
        <f t="shared" si="1"/>
        <v>0</v>
      </c>
      <c r="G86" s="63">
        <v>978086</v>
      </c>
    </row>
    <row r="87" spans="1:7" s="14" customFormat="1" ht="52.5" customHeight="1" hidden="1">
      <c r="A87" s="61"/>
      <c r="B87" s="42"/>
      <c r="C87" s="62"/>
      <c r="D87" s="63"/>
      <c r="E87" s="63"/>
      <c r="F87" s="52">
        <f aca="true" t="shared" si="2" ref="F87:F118">D87-E87</f>
        <v>0</v>
      </c>
      <c r="G87" s="63"/>
    </row>
    <row r="88" spans="1:7" s="14" customFormat="1" ht="52.5" customHeight="1" hidden="1">
      <c r="A88" s="61"/>
      <c r="B88" s="42"/>
      <c r="C88" s="62"/>
      <c r="D88" s="63"/>
      <c r="E88" s="63"/>
      <c r="F88" s="52">
        <f t="shared" si="2"/>
        <v>0</v>
      </c>
      <c r="G88" s="63"/>
    </row>
    <row r="89" spans="1:7" s="14" customFormat="1" ht="52.5" customHeight="1" thickBot="1">
      <c r="A89" s="68" t="s">
        <v>172</v>
      </c>
      <c r="B89" s="42" t="s">
        <v>119</v>
      </c>
      <c r="C89" s="62"/>
      <c r="D89" s="63">
        <v>31543</v>
      </c>
      <c r="E89" s="63">
        <v>31543</v>
      </c>
      <c r="F89" s="52">
        <f t="shared" si="2"/>
        <v>0</v>
      </c>
      <c r="G89" s="63">
        <v>31543</v>
      </c>
    </row>
    <row r="90" spans="1:7" ht="34.5" customHeight="1" thickBot="1">
      <c r="A90" s="32" t="s">
        <v>91</v>
      </c>
      <c r="B90" s="42" t="s">
        <v>74</v>
      </c>
      <c r="C90" s="43"/>
      <c r="D90" s="55">
        <f>D96+D98+D100+D101+D102+D103+D95</f>
        <v>96555929.04</v>
      </c>
      <c r="E90" s="55">
        <f>E96+E98+E100+E101+E102+E103+E95</f>
        <v>83380886.35</v>
      </c>
      <c r="F90" s="52">
        <f t="shared" si="2"/>
        <v>13175042.690000013</v>
      </c>
      <c r="G90" s="55">
        <f>G96+G98+G100+G101+G102+G103+G95</f>
        <v>92236071.96000001</v>
      </c>
    </row>
    <row r="91" spans="1:7" ht="34.5" customHeight="1" hidden="1">
      <c r="A91" s="27" t="s">
        <v>100</v>
      </c>
      <c r="B91" s="66" t="s">
        <v>99</v>
      </c>
      <c r="C91" s="43"/>
      <c r="D91" s="54"/>
      <c r="E91" s="54"/>
      <c r="F91" s="52">
        <f t="shared" si="2"/>
        <v>0</v>
      </c>
      <c r="G91" s="54"/>
    </row>
    <row r="92" spans="1:7" ht="86.25" customHeight="1" hidden="1">
      <c r="A92" s="27" t="s">
        <v>98</v>
      </c>
      <c r="B92" s="66" t="s">
        <v>81</v>
      </c>
      <c r="C92" s="43"/>
      <c r="D92" s="54"/>
      <c r="E92" s="54"/>
      <c r="F92" s="52">
        <f t="shared" si="2"/>
        <v>0</v>
      </c>
      <c r="G92" s="54"/>
    </row>
    <row r="93" spans="1:7" ht="69.75" customHeight="1" hidden="1">
      <c r="A93" s="27" t="s">
        <v>92</v>
      </c>
      <c r="B93" s="66" t="s">
        <v>82</v>
      </c>
      <c r="C93" s="43"/>
      <c r="D93" s="54"/>
      <c r="E93" s="54"/>
      <c r="F93" s="52">
        <f t="shared" si="2"/>
        <v>0</v>
      </c>
      <c r="G93" s="54"/>
    </row>
    <row r="94" spans="1:7" ht="34.5" customHeight="1" hidden="1">
      <c r="A94" s="27" t="s">
        <v>102</v>
      </c>
      <c r="B94" s="66" t="s">
        <v>101</v>
      </c>
      <c r="C94" s="43"/>
      <c r="D94" s="54"/>
      <c r="E94" s="54"/>
      <c r="F94" s="52">
        <f t="shared" si="2"/>
        <v>0</v>
      </c>
      <c r="G94" s="54"/>
    </row>
    <row r="95" spans="1:7" ht="51" customHeight="1" thickBot="1">
      <c r="A95" s="27" t="s">
        <v>176</v>
      </c>
      <c r="B95" s="66" t="s">
        <v>143</v>
      </c>
      <c r="C95" s="43"/>
      <c r="D95" s="54">
        <v>561949</v>
      </c>
      <c r="E95" s="54"/>
      <c r="F95" s="52">
        <f t="shared" si="2"/>
        <v>561949</v>
      </c>
      <c r="G95" s="54">
        <v>561949</v>
      </c>
    </row>
    <row r="96" spans="1:7" ht="52.5" customHeight="1" thickBot="1">
      <c r="A96" s="27" t="s">
        <v>177</v>
      </c>
      <c r="B96" s="66" t="s">
        <v>120</v>
      </c>
      <c r="C96" s="43"/>
      <c r="D96" s="54">
        <v>2663595.43</v>
      </c>
      <c r="E96" s="54">
        <v>2663595.43</v>
      </c>
      <c r="F96" s="52">
        <f t="shared" si="2"/>
        <v>0</v>
      </c>
      <c r="G96" s="54">
        <v>2663595.43</v>
      </c>
    </row>
    <row r="97" spans="1:7" ht="88.5" customHeight="1" hidden="1" thickBot="1">
      <c r="A97" s="27" t="s">
        <v>126</v>
      </c>
      <c r="B97" s="66" t="s">
        <v>124</v>
      </c>
      <c r="C97" s="43"/>
      <c r="D97" s="54"/>
      <c r="E97" s="54"/>
      <c r="F97" s="52">
        <f t="shared" si="2"/>
        <v>0</v>
      </c>
      <c r="G97" s="54"/>
    </row>
    <row r="98" spans="1:7" ht="98.25" customHeight="1" thickBot="1">
      <c r="A98" s="27" t="s">
        <v>178</v>
      </c>
      <c r="B98" s="66" t="s">
        <v>123</v>
      </c>
      <c r="C98" s="43"/>
      <c r="D98" s="54">
        <v>30411240.41</v>
      </c>
      <c r="E98" s="54">
        <v>30411240.41</v>
      </c>
      <c r="F98" s="52">
        <f t="shared" si="2"/>
        <v>0</v>
      </c>
      <c r="G98" s="54">
        <v>26091383.33</v>
      </c>
    </row>
    <row r="99" spans="1:7" ht="51.75" customHeight="1" hidden="1" thickBot="1">
      <c r="A99" s="27" t="s">
        <v>127</v>
      </c>
      <c r="B99" s="66" t="s">
        <v>125</v>
      </c>
      <c r="C99" s="43"/>
      <c r="D99" s="54"/>
      <c r="E99" s="54"/>
      <c r="F99" s="52">
        <f t="shared" si="2"/>
        <v>0</v>
      </c>
      <c r="G99" s="54"/>
    </row>
    <row r="100" spans="1:7" ht="68.25" customHeight="1" thickBot="1">
      <c r="A100" s="27" t="s">
        <v>179</v>
      </c>
      <c r="B100" s="66" t="s">
        <v>129</v>
      </c>
      <c r="C100" s="43"/>
      <c r="D100" s="54">
        <v>40894878.2</v>
      </c>
      <c r="E100" s="54">
        <f>13407675.51+14874109</f>
        <v>28281784.509999998</v>
      </c>
      <c r="F100" s="52">
        <f t="shared" si="2"/>
        <v>12613093.690000005</v>
      </c>
      <c r="G100" s="54">
        <v>40894878.2</v>
      </c>
    </row>
    <row r="101" spans="1:7" ht="49.5" customHeight="1" thickBot="1">
      <c r="A101" s="27" t="s">
        <v>180</v>
      </c>
      <c r="B101" s="66" t="s">
        <v>138</v>
      </c>
      <c r="C101" s="43"/>
      <c r="D101" s="54">
        <v>19994470</v>
      </c>
      <c r="E101" s="54">
        <v>19994470</v>
      </c>
      <c r="F101" s="52">
        <f t="shared" si="2"/>
        <v>0</v>
      </c>
      <c r="G101" s="54">
        <v>19994470</v>
      </c>
    </row>
    <row r="102" spans="1:7" ht="67.5" customHeight="1" thickBot="1">
      <c r="A102" s="27" t="s">
        <v>181</v>
      </c>
      <c r="B102" s="66" t="s">
        <v>128</v>
      </c>
      <c r="C102" s="43"/>
      <c r="D102" s="54">
        <v>211781</v>
      </c>
      <c r="E102" s="54">
        <v>211781</v>
      </c>
      <c r="F102" s="52">
        <f t="shared" si="2"/>
        <v>0</v>
      </c>
      <c r="G102" s="54">
        <v>211781</v>
      </c>
    </row>
    <row r="103" spans="1:7" ht="21" customHeight="1" thickBot="1">
      <c r="A103" s="32" t="s">
        <v>94</v>
      </c>
      <c r="B103" s="64" t="s">
        <v>93</v>
      </c>
      <c r="C103" s="65"/>
      <c r="D103" s="55">
        <f>D104+D105+D106+D107+D108+D109+D110+D111</f>
        <v>1818015</v>
      </c>
      <c r="E103" s="55">
        <f>E104+E105+E106+E107+E108+E109+E110+E111</f>
        <v>1818015</v>
      </c>
      <c r="F103" s="52">
        <f t="shared" si="2"/>
        <v>0</v>
      </c>
      <c r="G103" s="55">
        <f>G104+G105+G106+G107+G108+G109+G110+G111</f>
        <v>1818015</v>
      </c>
    </row>
    <row r="104" spans="1:7" ht="19.5" customHeight="1" hidden="1">
      <c r="A104" s="27" t="s">
        <v>0</v>
      </c>
      <c r="B104" s="44" t="s">
        <v>75</v>
      </c>
      <c r="C104" s="43"/>
      <c r="D104" s="54"/>
      <c r="E104" s="54"/>
      <c r="F104" s="52">
        <f t="shared" si="2"/>
        <v>0</v>
      </c>
      <c r="G104" s="54"/>
    </row>
    <row r="105" spans="1:7" ht="21" customHeight="1" hidden="1">
      <c r="A105" s="27" t="s">
        <v>0</v>
      </c>
      <c r="B105" s="44" t="s">
        <v>75</v>
      </c>
      <c r="C105" s="43"/>
      <c r="D105" s="54"/>
      <c r="E105" s="54"/>
      <c r="F105" s="52">
        <f t="shared" si="2"/>
        <v>0</v>
      </c>
      <c r="G105" s="54"/>
    </row>
    <row r="106" spans="1:7" ht="21.75" customHeight="1" thickBot="1">
      <c r="A106" s="27" t="s">
        <v>182</v>
      </c>
      <c r="B106" s="44" t="s">
        <v>121</v>
      </c>
      <c r="C106" s="43"/>
      <c r="D106" s="54">
        <f>1818015+200000-200000</f>
        <v>1818015</v>
      </c>
      <c r="E106" s="54">
        <f>1818015+200000-200000</f>
        <v>1818015</v>
      </c>
      <c r="F106" s="52">
        <f t="shared" si="2"/>
        <v>0</v>
      </c>
      <c r="G106" s="54">
        <f>1694265+123750</f>
        <v>1818015</v>
      </c>
    </row>
    <row r="107" spans="1:7" ht="18" customHeight="1" hidden="1">
      <c r="A107" s="27" t="s">
        <v>0</v>
      </c>
      <c r="B107" s="44" t="s">
        <v>103</v>
      </c>
      <c r="C107" s="43"/>
      <c r="D107" s="54"/>
      <c r="E107" s="54"/>
      <c r="F107" s="52">
        <f t="shared" si="2"/>
        <v>0</v>
      </c>
      <c r="G107" s="54"/>
    </row>
    <row r="108" spans="1:7" ht="18" customHeight="1" hidden="1">
      <c r="A108" s="27" t="s">
        <v>0</v>
      </c>
      <c r="B108" s="44" t="s">
        <v>104</v>
      </c>
      <c r="C108" s="43"/>
      <c r="D108" s="54"/>
      <c r="E108" s="54"/>
      <c r="F108" s="52">
        <f t="shared" si="2"/>
        <v>0</v>
      </c>
      <c r="G108" s="54"/>
    </row>
    <row r="109" spans="1:7" ht="18" customHeight="1" hidden="1">
      <c r="A109" s="27" t="s">
        <v>0</v>
      </c>
      <c r="B109" s="44" t="s">
        <v>105</v>
      </c>
      <c r="C109" s="43"/>
      <c r="D109" s="54"/>
      <c r="E109" s="54"/>
      <c r="F109" s="52">
        <f t="shared" si="2"/>
        <v>0</v>
      </c>
      <c r="G109" s="54"/>
    </row>
    <row r="110" spans="1:7" ht="18" customHeight="1" hidden="1">
      <c r="A110" s="27" t="s">
        <v>0</v>
      </c>
      <c r="B110" s="44" t="s">
        <v>75</v>
      </c>
      <c r="C110" s="43"/>
      <c r="D110" s="54"/>
      <c r="E110" s="54"/>
      <c r="F110" s="52">
        <f t="shared" si="2"/>
        <v>0</v>
      </c>
      <c r="G110" s="54"/>
    </row>
    <row r="111" spans="1:7" ht="18" customHeight="1" hidden="1">
      <c r="A111" s="27" t="s">
        <v>0</v>
      </c>
      <c r="B111" s="44" t="s">
        <v>75</v>
      </c>
      <c r="C111" s="43"/>
      <c r="D111" s="54"/>
      <c r="E111" s="54"/>
      <c r="F111" s="52">
        <f t="shared" si="2"/>
        <v>0</v>
      </c>
      <c r="G111" s="54"/>
    </row>
    <row r="112" spans="1:7" ht="30.75" customHeight="1" thickBot="1">
      <c r="A112" s="32" t="s">
        <v>95</v>
      </c>
      <c r="B112" s="42" t="s">
        <v>76</v>
      </c>
      <c r="C112" s="43">
        <v>128404</v>
      </c>
      <c r="D112" s="55">
        <f>D114+D113</f>
        <v>6585540</v>
      </c>
      <c r="E112" s="55">
        <f>E114+E113</f>
        <v>6963574.68</v>
      </c>
      <c r="F112" s="52">
        <f t="shared" si="2"/>
        <v>-378034.6799999997</v>
      </c>
      <c r="G112" s="55">
        <f>G114+G113</f>
        <v>6585540</v>
      </c>
    </row>
    <row r="113" spans="1:7" ht="45" customHeight="1" thickBot="1">
      <c r="A113" s="46" t="s">
        <v>171</v>
      </c>
      <c r="B113" s="42" t="s">
        <v>122</v>
      </c>
      <c r="C113" s="47"/>
      <c r="D113" s="67">
        <v>75000</v>
      </c>
      <c r="E113" s="67">
        <v>75000</v>
      </c>
      <c r="F113" s="52">
        <f t="shared" si="2"/>
        <v>0</v>
      </c>
      <c r="G113" s="67">
        <v>75000</v>
      </c>
    </row>
    <row r="114" spans="1:7" ht="84.75" customHeight="1" thickBot="1">
      <c r="A114" s="46" t="s">
        <v>183</v>
      </c>
      <c r="B114" s="44" t="s">
        <v>137</v>
      </c>
      <c r="C114" s="47"/>
      <c r="D114" s="58">
        <v>6510540</v>
      </c>
      <c r="E114" s="58">
        <v>6888574.68</v>
      </c>
      <c r="F114" s="52">
        <f t="shared" si="2"/>
        <v>-378034.6799999997</v>
      </c>
      <c r="G114" s="58">
        <f>2113600+2742100+1654840</f>
        <v>6510540</v>
      </c>
    </row>
    <row r="115" spans="1:7" ht="32.25" customHeight="1" hidden="1">
      <c r="A115" s="27"/>
      <c r="B115" s="44"/>
      <c r="C115" s="43"/>
      <c r="D115" s="54"/>
      <c r="E115" s="54"/>
      <c r="F115" s="52">
        <f t="shared" si="2"/>
        <v>0</v>
      </c>
      <c r="G115" s="54"/>
    </row>
    <row r="116" spans="1:7" ht="32.25" customHeight="1" hidden="1">
      <c r="A116" s="27"/>
      <c r="B116" s="44"/>
      <c r="C116" s="43"/>
      <c r="D116" s="54"/>
      <c r="E116" s="54"/>
      <c r="F116" s="52">
        <f t="shared" si="2"/>
        <v>0</v>
      </c>
      <c r="G116" s="54"/>
    </row>
    <row r="117" spans="1:7" ht="42" customHeight="1" hidden="1">
      <c r="A117" s="27"/>
      <c r="B117" s="44"/>
      <c r="C117" s="43"/>
      <c r="D117" s="54"/>
      <c r="E117" s="54"/>
      <c r="F117" s="52">
        <f t="shared" si="2"/>
        <v>0</v>
      </c>
      <c r="G117" s="54"/>
    </row>
    <row r="118" spans="1:7" ht="18.75" customHeight="1" thickBot="1">
      <c r="A118" s="32" t="s">
        <v>97</v>
      </c>
      <c r="B118" s="64" t="s">
        <v>96</v>
      </c>
      <c r="C118" s="65"/>
      <c r="D118" s="55">
        <f>D119</f>
        <v>200000</v>
      </c>
      <c r="E118" s="55">
        <f>E119</f>
        <v>200000</v>
      </c>
      <c r="F118" s="52">
        <f t="shared" si="2"/>
        <v>0</v>
      </c>
      <c r="G118" s="55">
        <f>G119</f>
        <v>200000</v>
      </c>
    </row>
    <row r="119" spans="1:7" ht="31.5" customHeight="1" thickBot="1">
      <c r="A119" s="27" t="s">
        <v>141</v>
      </c>
      <c r="B119" s="44" t="s">
        <v>140</v>
      </c>
      <c r="C119" s="43"/>
      <c r="D119" s="54">
        <v>200000</v>
      </c>
      <c r="E119" s="54">
        <v>200000</v>
      </c>
      <c r="F119" s="52">
        <f aca="true" t="shared" si="3" ref="F119:F125">D119-E119</f>
        <v>0</v>
      </c>
      <c r="G119" s="54">
        <v>200000</v>
      </c>
    </row>
    <row r="120" spans="1:7" ht="75.75" customHeight="1" hidden="1">
      <c r="A120" s="27"/>
      <c r="B120" s="44"/>
      <c r="C120" s="43"/>
      <c r="D120" s="54"/>
      <c r="E120" s="54"/>
      <c r="F120" s="52">
        <f t="shared" si="3"/>
        <v>0</v>
      </c>
      <c r="G120" s="54"/>
    </row>
    <row r="121" spans="1:7" ht="20.25" customHeight="1" hidden="1">
      <c r="A121" s="46" t="s">
        <v>77</v>
      </c>
      <c r="B121" s="44" t="s">
        <v>78</v>
      </c>
      <c r="C121" s="47"/>
      <c r="D121" s="58"/>
      <c r="E121" s="58"/>
      <c r="F121" s="52">
        <f t="shared" si="3"/>
        <v>0</v>
      </c>
      <c r="G121" s="58"/>
    </row>
    <row r="122" spans="1:7" ht="20.25" customHeight="1" thickBot="1">
      <c r="A122" s="70" t="s">
        <v>136</v>
      </c>
      <c r="B122" s="64" t="s">
        <v>133</v>
      </c>
      <c r="C122" s="71"/>
      <c r="D122" s="67">
        <f>D123</f>
        <v>4250827</v>
      </c>
      <c r="E122" s="67">
        <f>E123</f>
        <v>4250827</v>
      </c>
      <c r="F122" s="52">
        <f t="shared" si="3"/>
        <v>0</v>
      </c>
      <c r="G122" s="67">
        <f>G123</f>
        <v>4350827</v>
      </c>
    </row>
    <row r="123" spans="1:7" ht="37.5" customHeight="1" thickBot="1">
      <c r="A123" s="46" t="s">
        <v>135</v>
      </c>
      <c r="B123" s="44" t="s">
        <v>134</v>
      </c>
      <c r="C123" s="47"/>
      <c r="D123" s="58">
        <v>4250827</v>
      </c>
      <c r="E123" s="58">
        <v>4250827</v>
      </c>
      <c r="F123" s="52">
        <f t="shared" si="3"/>
        <v>0</v>
      </c>
      <c r="G123" s="58">
        <v>4350827</v>
      </c>
    </row>
    <row r="124" spans="1:7" ht="10.5" customHeight="1" thickBot="1">
      <c r="A124" s="27"/>
      <c r="B124" s="48"/>
      <c r="C124" s="43"/>
      <c r="D124" s="54"/>
      <c r="E124" s="54"/>
      <c r="F124" s="52">
        <f t="shared" si="3"/>
        <v>0</v>
      </c>
      <c r="G124" s="54"/>
    </row>
    <row r="125" spans="1:7" ht="21" customHeight="1" thickBot="1">
      <c r="A125" s="49" t="s">
        <v>79</v>
      </c>
      <c r="B125" s="41"/>
      <c r="C125" s="13" t="e">
        <f>C83+C16</f>
        <v>#REF!</v>
      </c>
      <c r="D125" s="52">
        <f>D16+D83</f>
        <v>144541482.04000002</v>
      </c>
      <c r="E125" s="52">
        <f>E16+E83</f>
        <v>129939374.03</v>
      </c>
      <c r="F125" s="52">
        <f t="shared" si="3"/>
        <v>14602108.01000002</v>
      </c>
      <c r="G125" s="52">
        <f>G16+G83</f>
        <v>141400287.12</v>
      </c>
    </row>
    <row r="126" ht="15" customHeight="1">
      <c r="D126" s="72"/>
    </row>
    <row r="127" ht="12.75">
      <c r="D127" s="72"/>
    </row>
    <row r="128" ht="12.75">
      <c r="D128" s="72"/>
    </row>
  </sheetData>
  <sheetProtection/>
  <mergeCells count="5">
    <mergeCell ref="B7:D7"/>
    <mergeCell ref="A12:G12"/>
    <mergeCell ref="B1:D1"/>
    <mergeCell ref="B4:D4"/>
    <mergeCell ref="B10:D10"/>
  </mergeCells>
  <printOptions/>
  <pageMargins left="0.75" right="0.75" top="1" bottom="1" header="0.5" footer="0.5"/>
  <pageSetup fitToHeight="3" fitToWidth="1" horizontalDpi="600" verticalDpi="600" orientation="portrait" paperSize="9" scale="61" r:id="rId1"/>
  <rowBreaks count="1" manualBreakCount="1">
    <brk id="5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2016-03-12T11:15:57Z</cp:lastPrinted>
  <dcterms:created xsi:type="dcterms:W3CDTF">1996-10-08T23:32:33Z</dcterms:created>
  <dcterms:modified xsi:type="dcterms:W3CDTF">2016-03-29T06:56:11Z</dcterms:modified>
  <cp:category/>
  <cp:version/>
  <cp:contentType/>
  <cp:contentStatus/>
</cp:coreProperties>
</file>