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<sst xmlns="http://schemas.openxmlformats.org/spreadsheetml/2006/main" count="193" uniqueCount="189">
  <si>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</si>
  <si>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</si>
  <si>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</si>
  <si>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</si>
  <si>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</si>
  <si>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</si>
  <si>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</si>
  <si>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</si>
  <si>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</si>
  <si>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</si>
  <si>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</si>
  <si>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</si>
  <si>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</si>
  <si>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</si>
  <si>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</si>
  <si>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</si>
  <si>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</si>
  <si>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</si>
  <si>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</si>
  <si>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</si>
  <si>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</si>
  <si>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</si>
  <si>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</si>
  <si>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</si>
  <si>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</si>
  <si>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</si>
  <si>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</si>
  <si>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</si>
  <si>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</si>
  <si>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</si>
  <si>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</si>
  <si>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</si>
  <si>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</si>
  <si>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</si>
  <si>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</si>
  <si>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</si>
  <si>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</si>
  <si>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</si>
  <si>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</si>
  <si>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</si>
  <si>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</si>
  <si>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</si>
  <si>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</si>
  <si>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</si>
  <si>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</si>
  <si>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</si>
  <si>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</si>
  <si>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</si>
  <si>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</si>
  <si>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</si>
  <si>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</si>
  <si>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</si>
  <si>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</si>
  <si>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</si>
  <si>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</si>
  <si>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</si>
  <si>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</si>
  <si>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</si>
  <si>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>000 0111 0000000 000 000</t>
  </si>
  <si>
    <t xml:space="preserve">  Резервные фонды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</si>
  <si>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</si>
  <si>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</si>
  <si>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</si>
  <si>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</si>
  <si>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</si>
  <si>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</si>
  <si>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</si>
  <si>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</si>
  <si>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</si>
  <si>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</si>
  <si>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</si>
  <si>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</si>
  <si>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</si>
  <si>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</si>
  <si>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</si>
  <si>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</si>
  <si>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</si>
  <si>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</si>
  <si>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</si>
  <si>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</si>
  <si>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</si>
  <si>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</si>
  <si>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</si>
  <si>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</si>
  <si>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</si>
  <si>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</si>
  <si>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</si>
  <si>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</si>
  <si>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</si>
  <si>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</si>
  <si>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</si>
  <si>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</si>
  <si>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</si>
  <si>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</si>
  <si>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</si>
  <si>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</si>
  <si>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</si>
  <si>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</si>
  <si>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</si>
  <si>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</si>
  <si>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</si>
  <si>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</si>
  <si>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</si>
  <si>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</si>
  <si>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</si>
  <si>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</si>
  <si>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</si>
  <si>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</si>
  <si>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</si>
  <si>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</si>
  <si>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</si>
  <si>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</si>
  <si>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</si>
  <si>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</si>
  <si>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</si>
  <si>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</si>
  <si>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</si>
  <si>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</si>
  <si>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</si>
  <si>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</si>
  <si>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</si>
  <si>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</si>
  <si>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</si>
  <si>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</si>
  <si>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</si>
  <si>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</si>
  <si>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</si>
  <si>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</si>
  <si>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</si>
  <si>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</si>
  <si>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</si>
  <si>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</si>
  <si>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</si>
  <si>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</si>
  <si>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</si>
  <si>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</si>
  <si>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</si>
  <si>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</si>
  <si>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</si>
  <si>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</si>
  <si>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</si>
  <si>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</si>
  <si>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</si>
  <si>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</si>
  <si>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</si>
  <si>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</si>
  <si>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</si>
  <si>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</si>
  <si>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</si>
  <si>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</si>
  <si>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</si>
  <si>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</si>
  <si>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</si>
  <si>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</si>
  <si>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t>Возврат остатков субсидий, субвенций и иных межбюджетных трансфертов</t>
  </si>
  <si>
    <t>000 2190000000 0000 151</t>
  </si>
  <si>
    <t>000 0113 0000000 000 000</t>
  </si>
  <si>
    <t>Другие общегосударственные вопросы</t>
  </si>
  <si>
    <t>000 0310 0000000 000 000</t>
  </si>
  <si>
    <t>Обеспечение пожарной безопасности</t>
  </si>
  <si>
    <t>000 0409 0000000 000 000</t>
  </si>
  <si>
    <t>Дорожное хозяйство (дорожные фонды)</t>
  </si>
  <si>
    <t>000 0503 0000000 000 000</t>
  </si>
  <si>
    <t>Благоустройство</t>
  </si>
  <si>
    <t>Обслуживание государственного и муниципального долга</t>
  </si>
  <si>
    <t>000 1300 0000000 000 000</t>
  </si>
  <si>
    <t>000 1301 0000000 000 000</t>
  </si>
  <si>
    <t>Обслуживание внутреннего государственного и муниципального долга</t>
  </si>
  <si>
    <t>ГОСУДАРСТВЕННАЯ ПОШЛИНА</t>
  </si>
  <si>
    <t>Транспорт</t>
  </si>
  <si>
    <t>Социальное обеспечение населения</t>
  </si>
  <si>
    <t>000 1030000000 0000 000</t>
  </si>
  <si>
    <t>000 0200 0000000 000 000</t>
  </si>
  <si>
    <t>Национальная оборона</t>
  </si>
  <si>
    <t>000 0203 0000000 000 000</t>
  </si>
  <si>
    <t>Мобилизация и вневойсковая подготовка</t>
  </si>
  <si>
    <t xml:space="preserve">Штатная численность муниципальных служащих органов местного самоуправления и работников муниципальных учреждений - 56,5 (ед.)    </t>
  </si>
  <si>
    <t>Дотации бюджетам бюджетной системы Российской Федерации</t>
  </si>
  <si>
    <t>000 2021000000 0000 151</t>
  </si>
  <si>
    <t>000 2022000000 0000 151</t>
  </si>
  <si>
    <t>000 2023000000 0000 151</t>
  </si>
  <si>
    <t>000 2024000000 0000 151</t>
  </si>
  <si>
    <t>000 1100 0000000 000 000</t>
  </si>
  <si>
    <t>Массовый спорт</t>
  </si>
  <si>
    <t>Физическая культура и спорт</t>
  </si>
  <si>
    <t xml:space="preserve">  АКЦИЗЫ</t>
  </si>
  <si>
    <t xml:space="preserve">   об исполнении бюджета муниципального образования "Октябрьское" и численности муниципальных служащих органов местного самоуправления муниципального образования, работников муниципальных учреждений муниципального образования с указанием фактических затрат на их содержание за полугодие 2018 года</t>
  </si>
  <si>
    <r>
      <t>Фактические затраты (з/плата с начислениями)   - 12</t>
    </r>
    <r>
      <rPr>
        <sz val="9"/>
        <color indexed="8"/>
        <rFont val="Times New Roman"/>
        <family val="1"/>
      </rPr>
      <t xml:space="preserve"> 842 205,31</t>
    </r>
    <r>
      <rPr>
        <sz val="9"/>
        <rFont val="Times New Roman"/>
        <family val="1"/>
      </rPr>
      <t xml:space="preserve"> (руб.)                                                                                                                          </t>
    </r>
  </si>
  <si>
    <t>Приложение  № 1                                                              к  решению двадцать четвертой сессии Совета депутатов № 148    от   27 сентября 2018 года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</si>
</sst>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  <numFmt numFmtId="212" formatCode="0.0%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9" fillId="0" borderId="14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212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43" fontId="9" fillId="0" borderId="10" xfId="0" applyNumberFormat="1" applyFont="1" applyFill="1" applyBorder="1" applyAlignment="1">
      <alignment/>
    </xf>
    <xf numFmtId="212" fontId="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view="pageBreakPreview" zoomScale="60" workbookViewId="0" topLeftCell="A1">
      <selection activeCell="A3" sqref="A3:E3"/>
    </sheetView>
  </sheetViews>
  <sheetFormatPr defaultColWidth="9.00390625" defaultRowHeight="12.75"/>
  <cols>
    <col min="1" max="1" width="66.625" style="9" customWidth="1"/>
    <col min="2" max="2" width="22.00390625" style="9" customWidth="1"/>
    <col min="3" max="3" width="15.375" style="10" customWidth="1"/>
    <col min="4" max="4" width="13.75390625" style="10" customWidth="1"/>
    <col min="5" max="5" width="11.125" style="4" customWidth="1"/>
    <col min="6" max="16384" width="9.125" style="4" customWidth="1"/>
  </cols>
  <sheetData>
    <row r="1" spans="1:5" ht="31.5" customHeight="1">
      <c r="A1" s="3"/>
      <c r="B1" s="3"/>
      <c r="C1" s="55" t="s">
        <v>188</v>
      </c>
      <c r="D1" s="56"/>
      <c r="E1" s="56"/>
    </row>
    <row r="2" spans="1:6" ht="16.5" customHeight="1">
      <c r="A2" s="57" t="s">
        <v>0</v>
      </c>
      <c r="B2" s="52"/>
      <c r="C2" s="52"/>
      <c r="D2" s="52"/>
      <c r="E2" s="52"/>
      <c r="F2" s="5"/>
    </row>
    <row r="3" spans="1:6" ht="45.75" customHeight="1">
      <c r="A3" s="42" t="s">
        <v>186</v>
      </c>
      <c r="B3" s="58"/>
      <c r="C3" s="58"/>
      <c r="D3" s="58"/>
      <c r="E3" s="58"/>
      <c r="F3" s="2"/>
    </row>
    <row r="4" spans="1:4" ht="13.5" customHeight="1">
      <c r="A4" s="6" t="s">
        <v>1</v>
      </c>
      <c r="B4" s="7"/>
      <c r="C4" s="8"/>
      <c r="D4" s="8"/>
    </row>
    <row r="5" ht="12.75">
      <c r="E5" s="33" t="s">
        <v>150</v>
      </c>
    </row>
    <row r="6" spans="1:5" s="11" customFormat="1" ht="18" customHeight="1">
      <c r="A6" s="43" t="s">
        <v>2</v>
      </c>
      <c r="B6" s="45" t="s">
        <v>3</v>
      </c>
      <c r="C6" s="47" t="s">
        <v>151</v>
      </c>
      <c r="D6" s="49" t="s">
        <v>152</v>
      </c>
      <c r="E6" s="45" t="s">
        <v>153</v>
      </c>
    </row>
    <row r="7" spans="1:5" s="11" customFormat="1" ht="15.75" customHeight="1">
      <c r="A7" s="44"/>
      <c r="B7" s="46"/>
      <c r="C7" s="48"/>
      <c r="D7" s="50"/>
      <c r="E7" s="48"/>
    </row>
    <row r="8" spans="1:5" ht="12" customHeight="1" thickBot="1">
      <c r="A8" s="12">
        <v>1</v>
      </c>
      <c r="B8" s="13">
        <v>2</v>
      </c>
      <c r="C8" s="14">
        <v>3</v>
      </c>
      <c r="D8" s="15">
        <v>4</v>
      </c>
      <c r="E8" s="16">
        <v>5</v>
      </c>
    </row>
    <row r="9" spans="1:5" s="19" customFormat="1" ht="12.75">
      <c r="A9" s="17" t="s">
        <v>4</v>
      </c>
      <c r="B9" s="18" t="s">
        <v>5</v>
      </c>
      <c r="C9" s="35">
        <f>C10+C26</f>
        <v>56712730.94</v>
      </c>
      <c r="D9" s="35">
        <f>D10+D26</f>
        <v>23299041.869999997</v>
      </c>
      <c r="E9" s="34">
        <f>D9/C9</f>
        <v>0.41082560271431</v>
      </c>
    </row>
    <row r="10" spans="1:5" s="19" customFormat="1" ht="12.75">
      <c r="A10" s="17" t="s">
        <v>6</v>
      </c>
      <c r="B10" s="18" t="s">
        <v>7</v>
      </c>
      <c r="C10" s="35">
        <f>C11+C13+C14+C15+C17+C18+C19+C20+C21+C22+C23+C24+C25+C16+C12</f>
        <v>42050389</v>
      </c>
      <c r="D10" s="35">
        <f>D11+D13+D14+D15+D17+D18+D19+D20+D21+D22+D23+D24+D25+D16+D12</f>
        <v>20397464.009999998</v>
      </c>
      <c r="E10" s="34">
        <f>D10/C10</f>
        <v>0.48507194570780304</v>
      </c>
    </row>
    <row r="11" spans="1:5" s="1" customFormat="1" ht="12.75">
      <c r="A11" s="20" t="s">
        <v>8</v>
      </c>
      <c r="B11" s="21" t="s">
        <v>9</v>
      </c>
      <c r="C11" s="36">
        <v>15209159</v>
      </c>
      <c r="D11" s="36">
        <v>8001043.53</v>
      </c>
      <c r="E11" s="34">
        <f>D11/C11</f>
        <v>0.5260674525133178</v>
      </c>
    </row>
    <row r="12" spans="1:5" s="1" customFormat="1" ht="12.75">
      <c r="A12" s="20" t="s">
        <v>185</v>
      </c>
      <c r="B12" s="21" t="s">
        <v>171</v>
      </c>
      <c r="C12" s="36">
        <v>2916192</v>
      </c>
      <c r="D12" s="36">
        <v>1416473.42</v>
      </c>
      <c r="E12" s="34">
        <f aca="true" t="shared" si="0" ref="E12:E77">D12/C12</f>
        <v>0.48572707832680423</v>
      </c>
    </row>
    <row r="13" spans="1:5" s="1" customFormat="1" ht="12.75">
      <c r="A13" s="20" t="s">
        <v>10</v>
      </c>
      <c r="B13" s="21" t="s">
        <v>11</v>
      </c>
      <c r="C13" s="36">
        <v>74255</v>
      </c>
      <c r="D13" s="36">
        <v>1395.5</v>
      </c>
      <c r="E13" s="34">
        <f t="shared" si="0"/>
        <v>0.01879334724934348</v>
      </c>
    </row>
    <row r="14" spans="1:5" s="1" customFormat="1" ht="12.75">
      <c r="A14" s="20" t="s">
        <v>12</v>
      </c>
      <c r="B14" s="21" t="s">
        <v>13</v>
      </c>
      <c r="C14" s="36">
        <f>2989000+7991234+2000000</f>
        <v>12980234</v>
      </c>
      <c r="D14" s="36">
        <v>5628417.96</v>
      </c>
      <c r="E14" s="34">
        <f t="shared" si="0"/>
        <v>0.433614521895368</v>
      </c>
    </row>
    <row r="15" spans="1:5" s="1" customFormat="1" ht="12.75" hidden="1">
      <c r="A15" s="20" t="s">
        <v>14</v>
      </c>
      <c r="B15" s="21" t="s">
        <v>15</v>
      </c>
      <c r="C15" s="36"/>
      <c r="D15" s="36"/>
      <c r="E15" s="34" t="e">
        <f t="shared" si="0"/>
        <v>#DIV/0!</v>
      </c>
    </row>
    <row r="16" spans="1:5" s="1" customFormat="1" ht="12.75" hidden="1">
      <c r="A16" s="20" t="s">
        <v>168</v>
      </c>
      <c r="B16" s="21" t="s">
        <v>15</v>
      </c>
      <c r="C16" s="36"/>
      <c r="D16" s="36"/>
      <c r="E16" s="34" t="e">
        <f t="shared" si="0"/>
        <v>#DIV/0!</v>
      </c>
    </row>
    <row r="17" spans="1:5" s="1" customFormat="1" ht="22.5">
      <c r="A17" s="20" t="s">
        <v>16</v>
      </c>
      <c r="B17" s="21" t="s">
        <v>17</v>
      </c>
      <c r="C17" s="36"/>
      <c r="D17" s="36">
        <v>23447</v>
      </c>
      <c r="E17" s="34"/>
    </row>
    <row r="18" spans="1:5" s="1" customFormat="1" ht="22.5">
      <c r="A18" s="20" t="s">
        <v>18</v>
      </c>
      <c r="B18" s="21" t="s">
        <v>19</v>
      </c>
      <c r="C18" s="36">
        <f>4251800+3750000</f>
        <v>8001800</v>
      </c>
      <c r="D18" s="36">
        <v>3935060.04</v>
      </c>
      <c r="E18" s="34">
        <f t="shared" si="0"/>
        <v>0.49177185633232523</v>
      </c>
    </row>
    <row r="19" spans="1:5" s="1" customFormat="1" ht="12.75" hidden="1">
      <c r="A19" s="20" t="s">
        <v>20</v>
      </c>
      <c r="B19" s="21" t="s">
        <v>21</v>
      </c>
      <c r="C19" s="36"/>
      <c r="D19" s="36"/>
      <c r="E19" s="34" t="e">
        <f t="shared" si="0"/>
        <v>#DIV/0!</v>
      </c>
    </row>
    <row r="20" spans="1:5" s="1" customFormat="1" ht="16.5" customHeight="1">
      <c r="A20" s="20" t="s">
        <v>22</v>
      </c>
      <c r="B20" s="21" t="s">
        <v>23</v>
      </c>
      <c r="C20" s="36"/>
      <c r="D20" s="36">
        <v>171578.76</v>
      </c>
      <c r="E20" s="34"/>
    </row>
    <row r="21" spans="1:5" s="1" customFormat="1" ht="12.75">
      <c r="A21" s="20" t="s">
        <v>24</v>
      </c>
      <c r="B21" s="21" t="s">
        <v>25</v>
      </c>
      <c r="C21" s="36">
        <v>1368749</v>
      </c>
      <c r="D21" s="36">
        <v>733638.43</v>
      </c>
      <c r="E21" s="34">
        <f t="shared" si="0"/>
        <v>0.5359919386242474</v>
      </c>
    </row>
    <row r="22" spans="1:5" s="1" customFormat="1" ht="12.75">
      <c r="A22" s="20" t="s">
        <v>26</v>
      </c>
      <c r="B22" s="21" t="s">
        <v>27</v>
      </c>
      <c r="C22" s="36"/>
      <c r="D22" s="36">
        <v>2161.33</v>
      </c>
      <c r="E22" s="34"/>
    </row>
    <row r="23" spans="1:5" s="1" customFormat="1" ht="12.75">
      <c r="A23" s="20" t="s">
        <v>28</v>
      </c>
      <c r="B23" s="21" t="s">
        <v>29</v>
      </c>
      <c r="C23" s="36">
        <v>1500000</v>
      </c>
      <c r="D23" s="36">
        <v>484248.04</v>
      </c>
      <c r="E23" s="34">
        <f t="shared" si="0"/>
        <v>0.32283202666666666</v>
      </c>
    </row>
    <row r="24" spans="1:5" s="1" customFormat="1" ht="33.75" hidden="1">
      <c r="A24" s="20" t="s">
        <v>30</v>
      </c>
      <c r="B24" s="21" t="s">
        <v>31</v>
      </c>
      <c r="C24" s="36"/>
      <c r="D24" s="36"/>
      <c r="E24" s="34" t="e">
        <f t="shared" si="0"/>
        <v>#DIV/0!</v>
      </c>
    </row>
    <row r="25" spans="1:5" s="1" customFormat="1" ht="22.5" hidden="1">
      <c r="A25" s="20" t="s">
        <v>32</v>
      </c>
      <c r="B25" s="21" t="s">
        <v>33</v>
      </c>
      <c r="C25" s="36"/>
      <c r="D25" s="36"/>
      <c r="E25" s="34" t="e">
        <f t="shared" si="0"/>
        <v>#DIV/0!</v>
      </c>
    </row>
    <row r="26" spans="1:5" s="19" customFormat="1" ht="12.75">
      <c r="A26" s="17" t="s">
        <v>34</v>
      </c>
      <c r="B26" s="18" t="s">
        <v>35</v>
      </c>
      <c r="C26" s="35">
        <f>C27+C29+C30+C31+C32+C33+C28</f>
        <v>14662341.94</v>
      </c>
      <c r="D26" s="35">
        <f>D27+D29+D30+D31+D32+D33+D28</f>
        <v>2901577.86</v>
      </c>
      <c r="E26" s="34">
        <f t="shared" si="0"/>
        <v>0.1978932064109262</v>
      </c>
    </row>
    <row r="27" spans="1:5" s="1" customFormat="1" ht="22.5" hidden="1">
      <c r="A27" s="20" t="s">
        <v>36</v>
      </c>
      <c r="B27" s="21" t="s">
        <v>37</v>
      </c>
      <c r="C27" s="36"/>
      <c r="D27" s="36"/>
      <c r="E27" s="34" t="e">
        <f t="shared" si="0"/>
        <v>#DIV/0!</v>
      </c>
    </row>
    <row r="28" spans="1:5" s="1" customFormat="1" ht="12.75">
      <c r="A28" s="20" t="s">
        <v>177</v>
      </c>
      <c r="B28" s="21" t="s">
        <v>178</v>
      </c>
      <c r="C28" s="36">
        <v>2781200</v>
      </c>
      <c r="D28" s="36">
        <v>1391000</v>
      </c>
      <c r="E28" s="34">
        <f t="shared" si="0"/>
        <v>0.5001438228102977</v>
      </c>
    </row>
    <row r="29" spans="1:5" s="1" customFormat="1" ht="22.5">
      <c r="A29" s="20" t="s">
        <v>38</v>
      </c>
      <c r="B29" s="21" t="s">
        <v>179</v>
      </c>
      <c r="C29" s="36">
        <v>8350947.86</v>
      </c>
      <c r="D29" s="36">
        <v>1654898</v>
      </c>
      <c r="E29" s="34">
        <f t="shared" si="0"/>
        <v>0.1981688818734883</v>
      </c>
    </row>
    <row r="30" spans="1:5" s="1" customFormat="1" ht="22.5">
      <c r="A30" s="20" t="s">
        <v>39</v>
      </c>
      <c r="B30" s="21" t="s">
        <v>180</v>
      </c>
      <c r="C30" s="36">
        <f>562400+75000</f>
        <v>637400</v>
      </c>
      <c r="D30" s="36">
        <v>319400</v>
      </c>
      <c r="E30" s="34">
        <f t="shared" si="0"/>
        <v>0.5010982114841543</v>
      </c>
    </row>
    <row r="31" spans="1:5" s="1" customFormat="1" ht="12.75">
      <c r="A31" s="20" t="s">
        <v>40</v>
      </c>
      <c r="B31" s="21" t="s">
        <v>181</v>
      </c>
      <c r="C31" s="36">
        <v>3507600</v>
      </c>
      <c r="D31" s="36">
        <v>151085.78</v>
      </c>
      <c r="E31" s="34">
        <f t="shared" si="0"/>
        <v>0.04307383396054282</v>
      </c>
    </row>
    <row r="32" spans="1:5" s="1" customFormat="1" ht="12.75" hidden="1">
      <c r="A32" s="20" t="s">
        <v>41</v>
      </c>
      <c r="B32" s="21" t="s">
        <v>42</v>
      </c>
      <c r="C32" s="36"/>
      <c r="D32" s="36"/>
      <c r="E32" s="34" t="e">
        <f t="shared" si="0"/>
        <v>#DIV/0!</v>
      </c>
    </row>
    <row r="33" spans="1:5" s="1" customFormat="1" ht="12.75">
      <c r="A33" s="20" t="s">
        <v>154</v>
      </c>
      <c r="B33" s="21" t="s">
        <v>155</v>
      </c>
      <c r="C33" s="36">
        <v>-614805.92</v>
      </c>
      <c r="D33" s="36">
        <v>-614805.92</v>
      </c>
      <c r="E33" s="34">
        <f t="shared" si="0"/>
        <v>1</v>
      </c>
    </row>
    <row r="34" spans="1:5" s="23" customFormat="1" ht="15">
      <c r="A34" s="22" t="s">
        <v>43</v>
      </c>
      <c r="B34" s="22"/>
      <c r="C34" s="36"/>
      <c r="D34" s="36"/>
      <c r="E34" s="34"/>
    </row>
    <row r="35" spans="1:5" s="19" customFormat="1" ht="12.75">
      <c r="A35" s="24" t="s">
        <v>44</v>
      </c>
      <c r="B35" s="25" t="s">
        <v>45</v>
      </c>
      <c r="C35" s="35">
        <f>C36+C47+C51+C59+C63+C69+C72+C79+C86+C45+C84</f>
        <v>63153735.32</v>
      </c>
      <c r="D35" s="35">
        <f>D36+D47+D51+D59+D63+D69+D72+D79+D86+D45+D84</f>
        <v>24076064.16</v>
      </c>
      <c r="E35" s="34">
        <f t="shared" si="0"/>
        <v>0.3812294559934828</v>
      </c>
    </row>
    <row r="36" spans="1:5" s="19" customFormat="1" ht="12.75">
      <c r="A36" s="17" t="s">
        <v>46</v>
      </c>
      <c r="B36" s="18" t="s">
        <v>47</v>
      </c>
      <c r="C36" s="35">
        <f>SUM(C37:C44)</f>
        <v>14423527</v>
      </c>
      <c r="D36" s="35">
        <f>SUM(D37:D44)</f>
        <v>6927361.760000001</v>
      </c>
      <c r="E36" s="34">
        <f t="shared" si="0"/>
        <v>0.4802820946638087</v>
      </c>
    </row>
    <row r="37" spans="1:5" ht="22.5">
      <c r="A37" s="20" t="s">
        <v>48</v>
      </c>
      <c r="B37" s="21" t="s">
        <v>49</v>
      </c>
      <c r="C37" s="36">
        <v>1112686</v>
      </c>
      <c r="D37" s="36">
        <v>545001.89</v>
      </c>
      <c r="E37" s="34">
        <f t="shared" si="0"/>
        <v>0.4898074479233135</v>
      </c>
    </row>
    <row r="38" spans="1:5" ht="22.5">
      <c r="A38" s="20" t="s">
        <v>50</v>
      </c>
      <c r="B38" s="21" t="s">
        <v>51</v>
      </c>
      <c r="C38" s="36">
        <v>749492</v>
      </c>
      <c r="D38" s="36">
        <v>314616.37</v>
      </c>
      <c r="E38" s="34">
        <f t="shared" si="0"/>
        <v>0.41977281945637845</v>
      </c>
    </row>
    <row r="39" spans="1:5" ht="33.75">
      <c r="A39" s="20" t="s">
        <v>52</v>
      </c>
      <c r="B39" s="21" t="s">
        <v>53</v>
      </c>
      <c r="C39" s="36">
        <v>12469605</v>
      </c>
      <c r="D39" s="36">
        <v>6045974.36</v>
      </c>
      <c r="E39" s="34">
        <f t="shared" si="0"/>
        <v>0.4848569269034585</v>
      </c>
    </row>
    <row r="40" spans="1:5" ht="22.5">
      <c r="A40" s="20" t="s">
        <v>54</v>
      </c>
      <c r="B40" s="21" t="s">
        <v>55</v>
      </c>
      <c r="C40" s="36">
        <v>36744</v>
      </c>
      <c r="D40" s="36">
        <v>19134.15</v>
      </c>
      <c r="E40" s="34">
        <f t="shared" si="0"/>
        <v>0.5207421619856304</v>
      </c>
    </row>
    <row r="41" spans="1:5" ht="12.75" hidden="1">
      <c r="A41" s="20" t="s">
        <v>56</v>
      </c>
      <c r="B41" s="21" t="s">
        <v>57</v>
      </c>
      <c r="C41" s="36"/>
      <c r="D41" s="36"/>
      <c r="E41" s="34" t="e">
        <f t="shared" si="0"/>
        <v>#DIV/0!</v>
      </c>
    </row>
    <row r="42" spans="1:5" ht="12.75">
      <c r="A42" s="20" t="s">
        <v>59</v>
      </c>
      <c r="B42" s="21" t="s">
        <v>58</v>
      </c>
      <c r="C42" s="36">
        <v>50000</v>
      </c>
      <c r="D42" s="36"/>
      <c r="E42" s="34">
        <f t="shared" si="0"/>
        <v>0</v>
      </c>
    </row>
    <row r="43" spans="1:5" ht="12.75">
      <c r="A43" s="20" t="s">
        <v>157</v>
      </c>
      <c r="B43" s="21" t="s">
        <v>156</v>
      </c>
      <c r="C43" s="36">
        <v>5000</v>
      </c>
      <c r="D43" s="36">
        <v>2634.99</v>
      </c>
      <c r="E43" s="34">
        <f t="shared" si="0"/>
        <v>0.526998</v>
      </c>
    </row>
    <row r="44" spans="1:5" ht="12.75" hidden="1">
      <c r="A44" s="20"/>
      <c r="B44" s="21"/>
      <c r="C44" s="36"/>
      <c r="D44" s="36"/>
      <c r="E44" s="34" t="e">
        <f t="shared" si="0"/>
        <v>#DIV/0!</v>
      </c>
    </row>
    <row r="45" spans="1:5" ht="12.75">
      <c r="A45" s="17" t="s">
        <v>173</v>
      </c>
      <c r="B45" s="18" t="s">
        <v>172</v>
      </c>
      <c r="C45" s="37">
        <f>C46</f>
        <v>562400</v>
      </c>
      <c r="D45" s="37">
        <f>D46</f>
        <v>269848.54</v>
      </c>
      <c r="E45" s="34">
        <f t="shared" si="0"/>
        <v>0.47981603840682785</v>
      </c>
    </row>
    <row r="46" spans="1:5" ht="12.75">
      <c r="A46" s="20" t="s">
        <v>175</v>
      </c>
      <c r="B46" s="21" t="s">
        <v>174</v>
      </c>
      <c r="C46" s="36">
        <v>562400</v>
      </c>
      <c r="D46" s="36">
        <v>269848.54</v>
      </c>
      <c r="E46" s="34">
        <f t="shared" si="0"/>
        <v>0.47981603840682785</v>
      </c>
    </row>
    <row r="47" spans="1:5" s="19" customFormat="1" ht="12.75">
      <c r="A47" s="17" t="s">
        <v>60</v>
      </c>
      <c r="B47" s="18" t="s">
        <v>61</v>
      </c>
      <c r="C47" s="35">
        <f>SUM(C48:C50)</f>
        <v>862500</v>
      </c>
      <c r="D47" s="35">
        <f>SUM(D48:D50)</f>
        <v>185538.09000000003</v>
      </c>
      <c r="E47" s="34">
        <f t="shared" si="0"/>
        <v>0.21511662608695656</v>
      </c>
    </row>
    <row r="48" spans="1:5" ht="12.75" hidden="1">
      <c r="A48" s="20" t="s">
        <v>62</v>
      </c>
      <c r="B48" s="21" t="s">
        <v>63</v>
      </c>
      <c r="C48" s="36"/>
      <c r="D48" s="36"/>
      <c r="E48" s="34" t="e">
        <f t="shared" si="0"/>
        <v>#DIV/0!</v>
      </c>
    </row>
    <row r="49" spans="1:5" ht="22.5">
      <c r="A49" s="20" t="s">
        <v>64</v>
      </c>
      <c r="B49" s="21" t="s">
        <v>65</v>
      </c>
      <c r="C49" s="36">
        <v>262500</v>
      </c>
      <c r="D49" s="36">
        <v>93847.13</v>
      </c>
      <c r="E49" s="34">
        <f t="shared" si="0"/>
        <v>0.3575128761904762</v>
      </c>
    </row>
    <row r="50" spans="1:5" ht="12.75">
      <c r="A50" s="20" t="s">
        <v>159</v>
      </c>
      <c r="B50" s="21" t="s">
        <v>158</v>
      </c>
      <c r="C50" s="36">
        <v>600000</v>
      </c>
      <c r="D50" s="36">
        <v>91690.96</v>
      </c>
      <c r="E50" s="34">
        <f t="shared" si="0"/>
        <v>0.15281826666666667</v>
      </c>
    </row>
    <row r="51" spans="1:5" s="19" customFormat="1" ht="12.75">
      <c r="A51" s="17" t="s">
        <v>66</v>
      </c>
      <c r="B51" s="18" t="s">
        <v>67</v>
      </c>
      <c r="C51" s="35">
        <f>SUM(C52:C58)</f>
        <v>12319767.46</v>
      </c>
      <c r="D51" s="35">
        <f>SUM(D52:D58)</f>
        <v>3374706.98</v>
      </c>
      <c r="E51" s="34">
        <f t="shared" si="0"/>
        <v>0.2739261914607599</v>
      </c>
    </row>
    <row r="52" spans="1:5" ht="12.75" hidden="1">
      <c r="A52" s="20" t="s">
        <v>68</v>
      </c>
      <c r="B52" s="21" t="s">
        <v>69</v>
      </c>
      <c r="C52" s="36"/>
      <c r="D52" s="36"/>
      <c r="E52" s="34" t="e">
        <f t="shared" si="0"/>
        <v>#DIV/0!</v>
      </c>
    </row>
    <row r="53" spans="1:5" ht="12.75" hidden="1">
      <c r="A53" s="20" t="s">
        <v>70</v>
      </c>
      <c r="B53" s="21" t="s">
        <v>71</v>
      </c>
      <c r="C53" s="36"/>
      <c r="D53" s="36"/>
      <c r="E53" s="34" t="e">
        <f t="shared" si="0"/>
        <v>#DIV/0!</v>
      </c>
    </row>
    <row r="54" spans="1:5" ht="12.75" hidden="1">
      <c r="A54" s="20" t="s">
        <v>72</v>
      </c>
      <c r="B54" s="21" t="s">
        <v>73</v>
      </c>
      <c r="C54" s="36"/>
      <c r="D54" s="36"/>
      <c r="E54" s="34" t="e">
        <f t="shared" si="0"/>
        <v>#DIV/0!</v>
      </c>
    </row>
    <row r="55" spans="1:5" ht="12.75">
      <c r="A55" s="20" t="s">
        <v>169</v>
      </c>
      <c r="B55" s="21" t="s">
        <v>73</v>
      </c>
      <c r="C55" s="36">
        <v>164372.46</v>
      </c>
      <c r="D55" s="36">
        <v>74989.56</v>
      </c>
      <c r="E55" s="34">
        <f t="shared" si="0"/>
        <v>0.4562173006353984</v>
      </c>
    </row>
    <row r="56" spans="1:5" ht="12.75">
      <c r="A56" s="20" t="s">
        <v>161</v>
      </c>
      <c r="B56" s="21" t="s">
        <v>160</v>
      </c>
      <c r="C56" s="36">
        <v>11070395</v>
      </c>
      <c r="D56" s="36">
        <v>3231760.67</v>
      </c>
      <c r="E56" s="34">
        <f t="shared" si="0"/>
        <v>0.291928216653516</v>
      </c>
    </row>
    <row r="57" spans="1:5" ht="12.75" hidden="1">
      <c r="A57" s="20" t="s">
        <v>74</v>
      </c>
      <c r="B57" s="21" t="s">
        <v>75</v>
      </c>
      <c r="C57" s="36"/>
      <c r="D57" s="36"/>
      <c r="E57" s="34" t="e">
        <f t="shared" si="0"/>
        <v>#DIV/0!</v>
      </c>
    </row>
    <row r="58" spans="1:5" ht="12.75">
      <c r="A58" s="20" t="s">
        <v>76</v>
      </c>
      <c r="B58" s="21" t="s">
        <v>77</v>
      </c>
      <c r="C58" s="36">
        <v>1085000</v>
      </c>
      <c r="D58" s="36">
        <v>67956.75</v>
      </c>
      <c r="E58" s="34">
        <f t="shared" si="0"/>
        <v>0.06263294930875576</v>
      </c>
    </row>
    <row r="59" spans="1:5" s="19" customFormat="1" ht="12.75">
      <c r="A59" s="17" t="s">
        <v>78</v>
      </c>
      <c r="B59" s="18" t="s">
        <v>79</v>
      </c>
      <c r="C59" s="35">
        <f>SUM(C60:C62)</f>
        <v>17130592.86</v>
      </c>
      <c r="D59" s="35">
        <f>SUM(D60:D62)</f>
        <v>4193137.7</v>
      </c>
      <c r="E59" s="34">
        <f t="shared" si="0"/>
        <v>0.24477481510817953</v>
      </c>
    </row>
    <row r="60" spans="1:5" ht="12.75">
      <c r="A60" s="20" t="s">
        <v>80</v>
      </c>
      <c r="B60" s="21" t="s">
        <v>81</v>
      </c>
      <c r="C60" s="36">
        <v>2953215.02</v>
      </c>
      <c r="D60" s="36">
        <v>1254651.33</v>
      </c>
      <c r="E60" s="34">
        <f t="shared" si="0"/>
        <v>0.4248425263664005</v>
      </c>
    </row>
    <row r="61" spans="1:5" ht="12.75">
      <c r="A61" s="20" t="s">
        <v>82</v>
      </c>
      <c r="B61" s="21" t="s">
        <v>83</v>
      </c>
      <c r="C61" s="36">
        <v>1263512.98</v>
      </c>
      <c r="D61" s="36">
        <v>226784.98</v>
      </c>
      <c r="E61" s="34">
        <f t="shared" si="0"/>
        <v>0.17948765354195254</v>
      </c>
    </row>
    <row r="62" spans="1:5" ht="12.75">
      <c r="A62" s="20" t="s">
        <v>163</v>
      </c>
      <c r="B62" s="21" t="s">
        <v>162</v>
      </c>
      <c r="C62" s="36">
        <v>12913864.86</v>
      </c>
      <c r="D62" s="36">
        <v>2711701.39</v>
      </c>
      <c r="E62" s="34">
        <f t="shared" si="0"/>
        <v>0.2099837205513393</v>
      </c>
    </row>
    <row r="63" spans="1:5" s="19" customFormat="1" ht="12.75">
      <c r="A63" s="17" t="s">
        <v>84</v>
      </c>
      <c r="B63" s="18" t="s">
        <v>85</v>
      </c>
      <c r="C63" s="35">
        <f>SUM(C64:C68)</f>
        <v>170500</v>
      </c>
      <c r="D63" s="35">
        <f>SUM(D64:D68)</f>
        <v>36374.1</v>
      </c>
      <c r="E63" s="34">
        <f t="shared" si="0"/>
        <v>0.21333782991202346</v>
      </c>
    </row>
    <row r="64" spans="1:5" ht="12.75" hidden="1">
      <c r="A64" s="20" t="s">
        <v>86</v>
      </c>
      <c r="B64" s="21" t="s">
        <v>87</v>
      </c>
      <c r="C64" s="36"/>
      <c r="D64" s="36"/>
      <c r="E64" s="34" t="e">
        <f t="shared" si="0"/>
        <v>#DIV/0!</v>
      </c>
    </row>
    <row r="65" spans="1:5" ht="12.75" hidden="1">
      <c r="A65" s="20" t="s">
        <v>88</v>
      </c>
      <c r="B65" s="21" t="s">
        <v>89</v>
      </c>
      <c r="C65" s="36"/>
      <c r="D65" s="36"/>
      <c r="E65" s="34" t="e">
        <f t="shared" si="0"/>
        <v>#DIV/0!</v>
      </c>
    </row>
    <row r="66" spans="1:5" ht="12.75" hidden="1">
      <c r="A66" s="20" t="s">
        <v>90</v>
      </c>
      <c r="B66" s="21" t="s">
        <v>91</v>
      </c>
      <c r="C66" s="36"/>
      <c r="D66" s="36"/>
      <c r="E66" s="34" t="e">
        <f t="shared" si="0"/>
        <v>#DIV/0!</v>
      </c>
    </row>
    <row r="67" spans="1:5" ht="12.75">
      <c r="A67" s="20" t="s">
        <v>92</v>
      </c>
      <c r="B67" s="21" t="s">
        <v>93</v>
      </c>
      <c r="C67" s="36">
        <v>170500</v>
      </c>
      <c r="D67" s="36">
        <v>36374.1</v>
      </c>
      <c r="E67" s="34">
        <f t="shared" si="0"/>
        <v>0.21333782991202346</v>
      </c>
    </row>
    <row r="68" spans="1:5" ht="12.75" hidden="1">
      <c r="A68" s="20" t="s">
        <v>94</v>
      </c>
      <c r="B68" s="21" t="s">
        <v>95</v>
      </c>
      <c r="C68" s="36"/>
      <c r="D68" s="36"/>
      <c r="E68" s="34" t="e">
        <f t="shared" si="0"/>
        <v>#DIV/0!</v>
      </c>
    </row>
    <row r="69" spans="1:5" s="19" customFormat="1" ht="12.75">
      <c r="A69" s="17" t="s">
        <v>96</v>
      </c>
      <c r="B69" s="18" t="s">
        <v>97</v>
      </c>
      <c r="C69" s="35">
        <f>SUM(C70:C71)</f>
        <v>17376798</v>
      </c>
      <c r="D69" s="35">
        <f>SUM(D70:D71)</f>
        <v>8942970.19</v>
      </c>
      <c r="E69" s="34">
        <f t="shared" si="0"/>
        <v>0.5146500632625182</v>
      </c>
    </row>
    <row r="70" spans="1:5" ht="12.75">
      <c r="A70" s="20" t="s">
        <v>98</v>
      </c>
      <c r="B70" s="21" t="s">
        <v>99</v>
      </c>
      <c r="C70" s="36">
        <v>17376798</v>
      </c>
      <c r="D70" s="36">
        <v>8942970.19</v>
      </c>
      <c r="E70" s="34">
        <f t="shared" si="0"/>
        <v>0.5146500632625182</v>
      </c>
    </row>
    <row r="71" spans="1:5" ht="22.5" hidden="1">
      <c r="A71" s="20" t="s">
        <v>100</v>
      </c>
      <c r="B71" s="21" t="s">
        <v>101</v>
      </c>
      <c r="C71" s="36"/>
      <c r="D71" s="36"/>
      <c r="E71" s="34" t="e">
        <f t="shared" si="0"/>
        <v>#DIV/0!</v>
      </c>
    </row>
    <row r="72" spans="1:5" s="19" customFormat="1" ht="12.75" hidden="1">
      <c r="A72" s="17" t="s">
        <v>102</v>
      </c>
      <c r="B72" s="18" t="s">
        <v>103</v>
      </c>
      <c r="C72" s="35">
        <f>SUM(C73:C78)</f>
        <v>0</v>
      </c>
      <c r="D72" s="35">
        <f>SUM(D73:D78)</f>
        <v>0</v>
      </c>
      <c r="E72" s="34" t="e">
        <f t="shared" si="0"/>
        <v>#DIV/0!</v>
      </c>
    </row>
    <row r="73" spans="1:5" ht="12.75" hidden="1">
      <c r="A73" s="20" t="s">
        <v>104</v>
      </c>
      <c r="B73" s="21" t="s">
        <v>105</v>
      </c>
      <c r="C73" s="36"/>
      <c r="D73" s="36"/>
      <c r="E73" s="34" t="e">
        <f t="shared" si="0"/>
        <v>#DIV/0!</v>
      </c>
    </row>
    <row r="74" spans="1:5" ht="12.75" hidden="1">
      <c r="A74" s="20" t="s">
        <v>106</v>
      </c>
      <c r="B74" s="21" t="s">
        <v>107</v>
      </c>
      <c r="C74" s="36"/>
      <c r="D74" s="36"/>
      <c r="E74" s="34" t="e">
        <f t="shared" si="0"/>
        <v>#DIV/0!</v>
      </c>
    </row>
    <row r="75" spans="1:5" ht="12.75" hidden="1">
      <c r="A75" s="20" t="s">
        <v>108</v>
      </c>
      <c r="B75" s="21" t="s">
        <v>109</v>
      </c>
      <c r="C75" s="36"/>
      <c r="D75" s="36"/>
      <c r="E75" s="34" t="e">
        <f t="shared" si="0"/>
        <v>#DIV/0!</v>
      </c>
    </row>
    <row r="76" spans="1:5" ht="12.75" hidden="1">
      <c r="A76" s="20" t="s">
        <v>110</v>
      </c>
      <c r="B76" s="21" t="s">
        <v>111</v>
      </c>
      <c r="C76" s="36"/>
      <c r="D76" s="36"/>
      <c r="E76" s="34" t="e">
        <f t="shared" si="0"/>
        <v>#DIV/0!</v>
      </c>
    </row>
    <row r="77" spans="1:5" ht="12.75" hidden="1">
      <c r="A77" s="20" t="s">
        <v>112</v>
      </c>
      <c r="B77" s="21" t="s">
        <v>113</v>
      </c>
      <c r="C77" s="36"/>
      <c r="D77" s="36"/>
      <c r="E77" s="34" t="e">
        <f t="shared" si="0"/>
        <v>#DIV/0!</v>
      </c>
    </row>
    <row r="78" spans="1:5" ht="12.75" hidden="1">
      <c r="A78" s="20" t="s">
        <v>114</v>
      </c>
      <c r="B78" s="21" t="s">
        <v>115</v>
      </c>
      <c r="C78" s="36"/>
      <c r="D78" s="36"/>
      <c r="E78" s="34" t="e">
        <f aca="true" t="shared" si="1" ref="E78:E91">D78/C78</f>
        <v>#DIV/0!</v>
      </c>
    </row>
    <row r="79" spans="1:5" s="19" customFormat="1" ht="12.75">
      <c r="A79" s="17" t="s">
        <v>116</v>
      </c>
      <c r="B79" s="18" t="s">
        <v>117</v>
      </c>
      <c r="C79" s="35">
        <f>SUM(C80:C83)</f>
        <v>307650</v>
      </c>
      <c r="D79" s="35">
        <f>SUM(D80:D83)</f>
        <v>146126.8</v>
      </c>
      <c r="E79" s="34">
        <f t="shared" si="1"/>
        <v>0.4749774093937916</v>
      </c>
    </row>
    <row r="80" spans="1:5" ht="12.75">
      <c r="A80" s="20" t="s">
        <v>118</v>
      </c>
      <c r="B80" s="21" t="s">
        <v>119</v>
      </c>
      <c r="C80" s="36">
        <v>302650</v>
      </c>
      <c r="D80" s="36">
        <v>146126.8</v>
      </c>
      <c r="E80" s="34">
        <f t="shared" si="1"/>
        <v>0.4828243846026763</v>
      </c>
    </row>
    <row r="81" spans="1:5" ht="12.75" hidden="1">
      <c r="A81" s="20" t="s">
        <v>120</v>
      </c>
      <c r="B81" s="21" t="s">
        <v>121</v>
      </c>
      <c r="C81" s="36"/>
      <c r="D81" s="36"/>
      <c r="E81" s="34" t="e">
        <f t="shared" si="1"/>
        <v>#DIV/0!</v>
      </c>
    </row>
    <row r="82" spans="1:5" ht="12.75">
      <c r="A82" s="20" t="s">
        <v>170</v>
      </c>
      <c r="B82" s="21" t="s">
        <v>121</v>
      </c>
      <c r="C82" s="36">
        <v>5000</v>
      </c>
      <c r="D82" s="36"/>
      <c r="E82" s="34">
        <f t="shared" si="1"/>
        <v>0</v>
      </c>
    </row>
    <row r="83" spans="1:5" ht="12.75" hidden="1">
      <c r="A83" s="20" t="s">
        <v>122</v>
      </c>
      <c r="B83" s="21" t="s">
        <v>123</v>
      </c>
      <c r="C83" s="36"/>
      <c r="D83" s="36"/>
      <c r="E83" s="34"/>
    </row>
    <row r="84" spans="1:5" ht="12.75">
      <c r="A84" s="38" t="s">
        <v>184</v>
      </c>
      <c r="B84" s="39" t="s">
        <v>182</v>
      </c>
      <c r="C84" s="37">
        <f>C85</f>
        <v>0</v>
      </c>
      <c r="D84" s="37">
        <f>D85</f>
        <v>0</v>
      </c>
      <c r="E84" s="37">
        <f>E85</f>
        <v>0</v>
      </c>
    </row>
    <row r="85" spans="1:5" ht="12.75">
      <c r="A85" s="20" t="s">
        <v>183</v>
      </c>
      <c r="B85" s="21" t="s">
        <v>124</v>
      </c>
      <c r="C85" s="40"/>
      <c r="D85" s="40"/>
      <c r="E85" s="41"/>
    </row>
    <row r="86" spans="1:5" s="19" customFormat="1" ht="12.75">
      <c r="A86" s="17" t="s">
        <v>164</v>
      </c>
      <c r="B86" s="18" t="s">
        <v>165</v>
      </c>
      <c r="C86" s="35">
        <f>SUM(C87:C90)</f>
        <v>0</v>
      </c>
      <c r="D86" s="35">
        <f>SUM(D87:D90)</f>
        <v>0</v>
      </c>
      <c r="E86" s="34"/>
    </row>
    <row r="87" spans="1:5" ht="16.5" customHeight="1">
      <c r="A87" s="20" t="s">
        <v>167</v>
      </c>
      <c r="B87" s="21" t="s">
        <v>166</v>
      </c>
      <c r="C87" s="36"/>
      <c r="D87" s="36"/>
      <c r="E87" s="34"/>
    </row>
    <row r="88" spans="1:5" ht="12.75" hidden="1">
      <c r="A88" s="20"/>
      <c r="B88" s="21" t="s">
        <v>124</v>
      </c>
      <c r="C88" s="36"/>
      <c r="D88" s="36"/>
      <c r="E88" s="34" t="e">
        <f t="shared" si="1"/>
        <v>#DIV/0!</v>
      </c>
    </row>
    <row r="89" spans="1:5" ht="12.75" hidden="1">
      <c r="A89" s="20"/>
      <c r="B89" s="21" t="s">
        <v>125</v>
      </c>
      <c r="C89" s="36"/>
      <c r="D89" s="36"/>
      <c r="E89" s="34" t="e">
        <f t="shared" si="1"/>
        <v>#DIV/0!</v>
      </c>
    </row>
    <row r="90" spans="1:5" ht="12.75" hidden="1">
      <c r="A90" s="20"/>
      <c r="B90" s="21" t="s">
        <v>126</v>
      </c>
      <c r="C90" s="36"/>
      <c r="D90" s="36"/>
      <c r="E90" s="34" t="e">
        <f t="shared" si="1"/>
        <v>#DIV/0!</v>
      </c>
    </row>
    <row r="91" spans="1:5" s="19" customFormat="1" ht="12.75">
      <c r="A91" s="17" t="s">
        <v>127</v>
      </c>
      <c r="B91" s="18" t="s">
        <v>128</v>
      </c>
      <c r="C91" s="35">
        <f>C9-C35</f>
        <v>-6441004.380000003</v>
      </c>
      <c r="D91" s="35">
        <f>D9-D35</f>
        <v>-777022.2900000028</v>
      </c>
      <c r="E91" s="34">
        <f t="shared" si="1"/>
        <v>0.12063682061958209</v>
      </c>
    </row>
    <row r="92" spans="1:5" ht="15">
      <c r="A92" s="26" t="s">
        <v>129</v>
      </c>
      <c r="B92" s="27"/>
      <c r="C92" s="36"/>
      <c r="D92" s="36"/>
      <c r="E92" s="34"/>
    </row>
    <row r="93" spans="1:5" s="19" customFormat="1" ht="12.75">
      <c r="A93" s="28" t="s">
        <v>130</v>
      </c>
      <c r="B93" s="18" t="s">
        <v>131</v>
      </c>
      <c r="C93" s="35">
        <f>-C94+C100</f>
        <v>-6441004.380000003</v>
      </c>
      <c r="D93" s="35">
        <f>-D94+D100</f>
        <v>-777022.2900000028</v>
      </c>
      <c r="E93" s="34">
        <f>D93/C93</f>
        <v>0.12063682061958209</v>
      </c>
    </row>
    <row r="94" spans="1:5" s="19" customFormat="1" ht="12.75">
      <c r="A94" s="17" t="s">
        <v>132</v>
      </c>
      <c r="B94" s="18" t="s">
        <v>133</v>
      </c>
      <c r="C94" s="35"/>
      <c r="D94" s="35"/>
      <c r="E94" s="34"/>
    </row>
    <row r="95" spans="1:5" ht="12.75">
      <c r="A95" s="20" t="s">
        <v>134</v>
      </c>
      <c r="B95" s="21" t="s">
        <v>135</v>
      </c>
      <c r="C95" s="36"/>
      <c r="D95" s="36"/>
      <c r="E95" s="34"/>
    </row>
    <row r="96" spans="1:5" ht="12.75">
      <c r="A96" s="20" t="s">
        <v>136</v>
      </c>
      <c r="B96" s="21" t="s">
        <v>137</v>
      </c>
      <c r="C96" s="36"/>
      <c r="D96" s="36"/>
      <c r="E96" s="34"/>
    </row>
    <row r="97" spans="1:5" ht="22.5">
      <c r="A97" s="20" t="s">
        <v>138</v>
      </c>
      <c r="B97" s="21" t="s">
        <v>139</v>
      </c>
      <c r="C97" s="36"/>
      <c r="D97" s="36"/>
      <c r="E97" s="34"/>
    </row>
    <row r="98" spans="1:5" ht="22.5" hidden="1">
      <c r="A98" s="20" t="s">
        <v>140</v>
      </c>
      <c r="B98" s="21" t="s">
        <v>141</v>
      </c>
      <c r="C98" s="36"/>
      <c r="D98" s="36"/>
      <c r="E98" s="34" t="e">
        <f>D98/C98</f>
        <v>#DIV/0!</v>
      </c>
    </row>
    <row r="99" spans="1:5" ht="22.5" hidden="1">
      <c r="A99" s="20" t="s">
        <v>142</v>
      </c>
      <c r="B99" s="21" t="s">
        <v>143</v>
      </c>
      <c r="C99" s="36"/>
      <c r="D99" s="36"/>
      <c r="E99" s="34" t="e">
        <f>D99/C99</f>
        <v>#DIV/0!</v>
      </c>
    </row>
    <row r="100" spans="1:5" s="19" customFormat="1" ht="12.75">
      <c r="A100" s="17" t="s">
        <v>144</v>
      </c>
      <c r="B100" s="18" t="s">
        <v>145</v>
      </c>
      <c r="C100" s="35">
        <f>C101-C102</f>
        <v>-6441004.380000003</v>
      </c>
      <c r="D100" s="35">
        <f>D101-D102</f>
        <v>-777022.2900000028</v>
      </c>
      <c r="E100" s="34">
        <f>D100/C100</f>
        <v>0.12063682061958209</v>
      </c>
    </row>
    <row r="101" spans="1:5" ht="12.75">
      <c r="A101" s="20" t="s">
        <v>146</v>
      </c>
      <c r="B101" s="21" t="s">
        <v>147</v>
      </c>
      <c r="C101" s="36">
        <f>C9+C96</f>
        <v>56712730.94</v>
      </c>
      <c r="D101" s="36">
        <f>D9+D96</f>
        <v>23299041.869999997</v>
      </c>
      <c r="E101" s="34">
        <f>D101/C101</f>
        <v>0.41082560271431</v>
      </c>
    </row>
    <row r="102" spans="1:5" ht="12.75">
      <c r="A102" s="20" t="s">
        <v>148</v>
      </c>
      <c r="B102" s="21" t="s">
        <v>149</v>
      </c>
      <c r="C102" s="36">
        <f>C35+C97</f>
        <v>63153735.32</v>
      </c>
      <c r="D102" s="36">
        <f>D35+D97</f>
        <v>24076064.16</v>
      </c>
      <c r="E102" s="34">
        <f>D102/C102</f>
        <v>0.3812294559934828</v>
      </c>
    </row>
    <row r="103" spans="1:5" ht="5.25" customHeight="1">
      <c r="A103" s="51" t="s">
        <v>176</v>
      </c>
      <c r="B103" s="52"/>
      <c r="C103" s="52"/>
      <c r="D103" s="52"/>
      <c r="E103" s="52"/>
    </row>
    <row r="104" spans="1:5" ht="7.5" customHeight="1">
      <c r="A104" s="52"/>
      <c r="B104" s="52"/>
      <c r="C104" s="52"/>
      <c r="D104" s="52"/>
      <c r="E104" s="52"/>
    </row>
    <row r="105" spans="1:5" ht="2.25" customHeight="1">
      <c r="A105" s="52"/>
      <c r="B105" s="52"/>
      <c r="C105" s="52"/>
      <c r="D105" s="52"/>
      <c r="E105" s="52"/>
    </row>
    <row r="106" spans="1:5" ht="12.75">
      <c r="A106" s="53" t="s">
        <v>187</v>
      </c>
      <c r="B106" s="54"/>
      <c r="C106" s="54"/>
      <c r="D106" s="54"/>
      <c r="E106" s="54"/>
    </row>
    <row r="107" spans="1:4" ht="12.75">
      <c r="A107" s="7"/>
      <c r="B107" s="29"/>
      <c r="C107" s="30"/>
      <c r="D107" s="30"/>
    </row>
    <row r="108" spans="1:4" ht="12.75">
      <c r="A108" s="7"/>
      <c r="B108" s="8"/>
      <c r="C108" s="30"/>
      <c r="D108" s="30"/>
    </row>
    <row r="109" spans="1:4" ht="12.75">
      <c r="A109" s="7"/>
      <c r="B109" s="31"/>
      <c r="C109" s="32"/>
      <c r="D109" s="32"/>
    </row>
  </sheetData>
  <sheetProtection/>
  <mergeCells count="10">
    <mergeCell ref="A103:E105"/>
    <mergeCell ref="A106:E106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3937007874015748" right="0.1968503937007874" top="0.1968503937007874" bottom="0.1968503937007874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Comp</cp:lastModifiedBy>
  <cp:lastPrinted>2018-09-28T06:12:00Z</cp:lastPrinted>
  <dcterms:created xsi:type="dcterms:W3CDTF">2010-10-11T08:27:59Z</dcterms:created>
  <dcterms:modified xsi:type="dcterms:W3CDTF">2018-09-28T06:12:16Z</dcterms:modified>
  <cp:category/>
  <cp:version/>
  <cp:contentType/>
  <cp:contentStatus/>
</cp:coreProperties>
</file>