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4'!$A$1:$L$117</definedName>
  </definedNames>
  <calcPr fullCalcOnLoad="1"/>
</workbook>
</file>

<file path=xl/sharedStrings.xml><?xml version="1.0" encoding="utf-8"?>
<sst xmlns="http://schemas.openxmlformats.org/spreadsheetml/2006/main" count="204" uniqueCount="180">
  <si>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</si>
  <si>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</si>
  <si>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</si>
  <si>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</si>
  <si>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</si>
  <si>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</si>
  <si>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</si>
  <si>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</si>
  <si>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</si>
  <si>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</si>
  <si>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</si>
  <si>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</si>
  <si>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</si>
  <si>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</si>
  <si>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</si>
  <si>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</si>
  <si>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</si>
  <si>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</si>
  <si>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</si>
  <si>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</si>
  <si>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</si>
  <si>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</si>
  <si>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</si>
  <si>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</si>
  <si>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</si>
  <si>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</si>
  <si>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</si>
  <si>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</si>
  <si>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</si>
  <si>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</si>
  <si>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</si>
  <si>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</si>
  <si>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</si>
  <si>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</si>
  <si>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</si>
  <si>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</si>
  <si>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</si>
  <si>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</si>
  <si>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</si>
  <si>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</si>
  <si>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</si>
  <si>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</si>
  <si>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</si>
  <si>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</si>
  <si>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</si>
  <si>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</si>
  <si>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</si>
  <si>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</si>
  <si>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</si>
  <si>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</si>
  <si>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</si>
  <si>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</si>
  <si>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</si>
  <si>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</si>
  <si>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</si>
  <si>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</si>
  <si>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</si>
  <si>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</si>
  <si>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</si>
  <si>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</si>
  <si>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</si>
  <si>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</si>
  <si>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</si>
  <si>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</si>
  <si>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</si>
  <si>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</si>
  <si>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</si>
  <si>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</si>
  <si>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</si>
  <si>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</si>
  <si>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</si>
  <si>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</si>
  <si>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</si>
  <si>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</si>
  <si>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</si>
  <si>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</si>
  <si>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</si>
  <si>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</si>
  <si>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</si>
  <si>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</si>
  <si>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</si>
  <si>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</si>
  <si>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</si>
  <si>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</si>
  <si>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</si>
  <si>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</si>
  <si>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</si>
  <si>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</si>
  <si>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</si>
  <si>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</si>
  <si>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</si>
  <si>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</si>
  <si>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</si>
  <si>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</si>
  <si>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</si>
  <si>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</si>
  <si>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</si>
  <si>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</si>
  <si>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</si>
  <si>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</si>
  <si>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</si>
  <si>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</si>
  <si>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</si>
  <si>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</si>
  <si>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</si>
  <si>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</si>
  <si>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</si>
  <si>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</si>
  <si>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</si>
  <si>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</si>
  <si>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</si>
  <si>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</si>
  <si>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</si>
  <si>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</si>
  <si>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</si>
  <si>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</si>
  <si>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</si>
  <si>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</si>
  <si>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</si>
  <si>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</si>
  <si>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</si>
  <si>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</si>
  <si>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</si>
  <si>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</si>
  <si>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</si>
  <si>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</si>
  <si>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</si>
  <si>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</si>
  <si>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</si>
  <si>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</si>
  <si>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</si>
  <si>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</si>
  <si>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</si>
  <si>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</si>
  <si>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</si>
  <si>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</si>
  <si>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</si>
  <si>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</si>
  <si>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</si>
  <si>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</si>
  <si>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</si>
  <si>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</si>
  <si>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</si>
  <si>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202 02216 13 0000 151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</si>
  <si>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</si>
  <si>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</si>
  <si>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Иные межбюджетные трансферты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</si>
  <si>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</si>
  <si>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поселений (за исключением земельных участков  муниципальных бюджетных и автономных учреждений)</t>
  </si>
  <si>
    <t>1 11 05025 13 0000 120</t>
  </si>
  <si>
    <t>202 10000 00 0000 150</t>
  </si>
  <si>
    <t>202 15001 13 0000 150</t>
  </si>
  <si>
    <t xml:space="preserve"> 2 02 20000 00 0000 150</t>
  </si>
  <si>
    <t>2 02 29999 13 0000 150</t>
  </si>
  <si>
    <t xml:space="preserve"> 2 02 30000 00 0000 150</t>
  </si>
  <si>
    <t>202 35118 13 0000 150</t>
  </si>
  <si>
    <t>202 30024 13 0000 150</t>
  </si>
  <si>
    <t xml:space="preserve"> 1 13 00000 00 0000 000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</si>
  <si>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</si>
  <si>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</si>
  <si>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202 40014 13 0000 150</t>
  </si>
  <si>
    <t xml:space="preserve"> 2 02 40000 00 0000 150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</si>
  <si>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</si>
  <si>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202 25555 13 0000 150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</si>
  <si>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</si>
  <si>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</si>
  <si>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поселений</t>
  </si>
  <si>
    <t>219 60010 13 0000 150</t>
  </si>
  <si>
    <t>202 25576 13 0000 150</t>
  </si>
  <si>
    <t>Субсидии бюджетам городских поселений на обеспечение комплексного развития сельских территорий</t>
  </si>
  <si>
    <t>202 20216 13 0000 150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</si>
  <si>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</si>
  <si>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Утверждено</t>
  </si>
  <si>
    <t>Исполнено</t>
  </si>
  <si>
    <t>Отчет по основным мсточникам поступления доходов бюджета МО "Октябрьское" за полугодие  2020 года.</t>
  </si>
  <si>
    <t>Приложение № 2       к  постановлению администрации МО "Октябрьское"                                                         № 292 от   23.07.2020г.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</si>
  <si>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 и иных нормативных правовых актов субъектов Российской Федерации</t>
  </si>
  <si>
    <t>1 16 02010 02 0000 140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</si>
  <si>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</si>
  <si>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1 14 02053 13 0000 440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</si>
</sst>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2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32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32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32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32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32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32" borderId="21" xfId="0" applyFont="1" applyFill="1" applyBorder="1" applyAlignment="1">
      <alignment horizontal="center" wrapText="1"/>
    </xf>
    <xf numFmtId="0" fontId="20" fillId="32" borderId="21" xfId="0" applyFont="1" applyFill="1" applyBorder="1" applyAlignment="1">
      <alignment horizontal="center" wrapText="1"/>
    </xf>
    <xf numFmtId="0" fontId="20" fillId="32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80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71" fontId="16" fillId="0" borderId="22" xfId="0" applyNumberFormat="1" applyFont="1" applyBorder="1" applyAlignment="1">
      <alignment horizontal="center" vertical="center"/>
    </xf>
    <xf numFmtId="171" fontId="16" fillId="0" borderId="23" xfId="0" applyNumberFormat="1" applyFont="1" applyBorder="1" applyAlignment="1">
      <alignment horizontal="center"/>
    </xf>
    <xf numFmtId="171" fontId="22" fillId="0" borderId="24" xfId="0" applyNumberFormat="1" applyFont="1" applyBorder="1" applyAlignment="1">
      <alignment horizontal="center"/>
    </xf>
    <xf numFmtId="171" fontId="16" fillId="0" borderId="24" xfId="0" applyNumberFormat="1" applyFont="1" applyBorder="1" applyAlignment="1">
      <alignment horizontal="center"/>
    </xf>
    <xf numFmtId="171" fontId="22" fillId="0" borderId="24" xfId="0" applyNumberFormat="1" applyFont="1" applyBorder="1" applyAlignment="1">
      <alignment horizontal="center" wrapText="1"/>
    </xf>
    <xf numFmtId="171" fontId="16" fillId="0" borderId="24" xfId="0" applyNumberFormat="1" applyFont="1" applyBorder="1" applyAlignment="1">
      <alignment horizontal="center" wrapText="1"/>
    </xf>
    <xf numFmtId="171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171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171" fontId="22" fillId="0" borderId="24" xfId="0" applyNumberFormat="1" applyFont="1" applyFill="1" applyBorder="1" applyAlignment="1">
      <alignment horizontal="center"/>
    </xf>
    <xf numFmtId="171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171" fontId="22" fillId="0" borderId="27" xfId="0" applyNumberFormat="1" applyFont="1" applyBorder="1" applyAlignment="1">
      <alignment horizontal="center" vertical="center"/>
    </xf>
    <xf numFmtId="171" fontId="16" fillId="0" borderId="24" xfId="0" applyNumberFormat="1" applyFont="1" applyBorder="1" applyAlignment="1">
      <alignment horizontal="center"/>
    </xf>
    <xf numFmtId="171" fontId="16" fillId="0" borderId="24" xfId="0" applyNumberFormat="1" applyFont="1" applyBorder="1" applyAlignment="1">
      <alignment horizontal="center" wrapText="1"/>
    </xf>
    <xf numFmtId="0" fontId="7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justify" vertical="top" wrapText="1"/>
    </xf>
    <xf numFmtId="171" fontId="16" fillId="0" borderId="15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="87" zoomScaleSheetLayoutView="87" zoomScalePageLayoutView="0" workbookViewId="0" topLeftCell="A1">
      <selection activeCell="D6" sqref="D6:L6"/>
    </sheetView>
  </sheetViews>
  <sheetFormatPr defaultColWidth="9.140625" defaultRowHeight="12.75"/>
  <cols>
    <col min="1" max="1" width="65.7109375" style="0" customWidth="1"/>
    <col min="2" max="2" width="22.140625" style="50" customWidth="1"/>
    <col min="3" max="3" width="0.13671875" style="55" customWidth="1"/>
    <col min="4" max="4" width="26.421875" style="55" customWidth="1"/>
    <col min="5" max="5" width="64.421875" style="0" hidden="1" customWidth="1"/>
    <col min="6" max="11" width="0" style="0" hidden="1" customWidth="1"/>
    <col min="12" max="12" width="21.8515625" style="0" customWidth="1"/>
  </cols>
  <sheetData>
    <row r="1" spans="2:12" ht="69" customHeight="1">
      <c r="B1" s="99" t="s">
        <v>175</v>
      </c>
      <c r="C1" s="100"/>
      <c r="D1" s="100"/>
      <c r="E1" s="98"/>
      <c r="F1" s="98"/>
      <c r="G1" s="98"/>
      <c r="H1" s="98"/>
      <c r="I1" s="98"/>
      <c r="J1" s="98"/>
      <c r="K1" s="98"/>
      <c r="L1" s="98"/>
    </row>
    <row r="2" spans="1:12" ht="51.75" customHeight="1">
      <c r="A2" s="97" t="s">
        <v>174</v>
      </c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</row>
    <row r="3" spans="1:4" ht="15.75" customHeight="1" thickBot="1">
      <c r="A3" s="1"/>
      <c r="B3" s="1"/>
      <c r="C3" s="1"/>
      <c r="D3" s="1"/>
    </row>
    <row r="4" spans="1:12" s="6" customFormat="1" ht="30" customHeight="1">
      <c r="A4" s="2" t="s">
        <v>1</v>
      </c>
      <c r="B4" s="3" t="s">
        <v>2</v>
      </c>
      <c r="C4" s="4" t="s">
        <v>3</v>
      </c>
      <c r="D4" s="5" t="s">
        <v>172</v>
      </c>
      <c r="E4"/>
      <c r="F4"/>
      <c r="L4" s="5" t="s">
        <v>173</v>
      </c>
    </row>
    <row r="5" spans="1:12" s="10" customFormat="1" ht="11.25" thickBot="1">
      <c r="A5" s="7">
        <v>1</v>
      </c>
      <c r="B5" s="8">
        <v>2</v>
      </c>
      <c r="C5" s="8">
        <v>3</v>
      </c>
      <c r="D5" s="9">
        <v>3</v>
      </c>
      <c r="L5" s="96">
        <v>4</v>
      </c>
    </row>
    <row r="6" spans="1:12" s="14" customFormat="1" ht="21" customHeight="1" thickBot="1">
      <c r="A6" s="11" t="s">
        <v>78</v>
      </c>
      <c r="B6" s="12" t="s">
        <v>4</v>
      </c>
      <c r="C6" s="13" t="e">
        <f>C7+#REF!+C23+#REF!+C42+#REF!+#REF!+#REF!</f>
        <v>#REF!</v>
      </c>
      <c r="D6" s="57">
        <f>D7+D23+D42+D52+D62+D66+D21+D40+D20+D48+D64</f>
        <v>47424476</v>
      </c>
      <c r="E6" s="57">
        <f aca="true" t="shared" si="0" ref="E6:L6">E7+E23+E42+E52+E62+E66+E21+E40+E20+E48+E64</f>
        <v>0</v>
      </c>
      <c r="F6" s="57">
        <f t="shared" si="0"/>
        <v>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17451654.25</v>
      </c>
    </row>
    <row r="7" spans="1:12" ht="15.75">
      <c r="A7" s="15" t="s">
        <v>5</v>
      </c>
      <c r="B7" s="16" t="s">
        <v>6</v>
      </c>
      <c r="C7" s="17">
        <f>C8</f>
        <v>46219</v>
      </c>
      <c r="D7" s="58">
        <f>D8</f>
        <v>21105755</v>
      </c>
      <c r="E7" s="18"/>
      <c r="L7" s="58">
        <f>L8</f>
        <v>8922372.129999999</v>
      </c>
    </row>
    <row r="8" spans="1:12" ht="15.75">
      <c r="A8" s="19" t="s">
        <v>7</v>
      </c>
      <c r="B8" s="20" t="s">
        <v>8</v>
      </c>
      <c r="C8" s="21">
        <f>C10+C11</f>
        <v>46219</v>
      </c>
      <c r="D8" s="59">
        <f>D10+D11+D9+D17+D18</f>
        <v>21105755</v>
      </c>
      <c r="E8" s="59">
        <f aca="true" t="shared" si="1" ref="E8:L8">E10+E11+E9+E17+E18</f>
        <v>0</v>
      </c>
      <c r="F8" s="59">
        <f t="shared" si="1"/>
        <v>0</v>
      </c>
      <c r="G8" s="59">
        <f t="shared" si="1"/>
        <v>0</v>
      </c>
      <c r="H8" s="59">
        <f t="shared" si="1"/>
        <v>0</v>
      </c>
      <c r="I8" s="59">
        <f t="shared" si="1"/>
        <v>0</v>
      </c>
      <c r="J8" s="59">
        <f t="shared" si="1"/>
        <v>0</v>
      </c>
      <c r="K8" s="59">
        <f t="shared" si="1"/>
        <v>0</v>
      </c>
      <c r="L8" s="59">
        <f t="shared" si="1"/>
        <v>8922372.129999999</v>
      </c>
    </row>
    <row r="9" spans="1:12" ht="82.5" customHeight="1">
      <c r="A9" s="75" t="s">
        <v>112</v>
      </c>
      <c r="B9" s="84" t="s">
        <v>106</v>
      </c>
      <c r="C9" s="73" t="s">
        <v>107</v>
      </c>
      <c r="D9" s="59">
        <v>21105755</v>
      </c>
      <c r="L9" s="59">
        <f>6647.98+9304.65+8810841.93</f>
        <v>8826794.56</v>
      </c>
    </row>
    <row r="10" spans="1:12" ht="136.5" customHeight="1" hidden="1">
      <c r="A10" s="80" t="s">
        <v>113</v>
      </c>
      <c r="B10" s="20" t="s">
        <v>99</v>
      </c>
      <c r="C10" s="82">
        <v>45819</v>
      </c>
      <c r="D10" s="59"/>
      <c r="L10" s="59"/>
    </row>
    <row r="11" spans="1:12" ht="81" customHeight="1" hidden="1">
      <c r="A11" s="81"/>
      <c r="B11" s="20"/>
      <c r="C11" s="82">
        <v>400</v>
      </c>
      <c r="D11" s="59"/>
      <c r="L11" s="59"/>
    </row>
    <row r="12" spans="1:12" ht="47.25" hidden="1">
      <c r="A12" s="81" t="s">
        <v>9</v>
      </c>
      <c r="B12" s="20" t="s">
        <v>10</v>
      </c>
      <c r="C12" s="83"/>
      <c r="D12" s="59"/>
      <c r="L12" s="59"/>
    </row>
    <row r="13" spans="1:12" ht="78.75" hidden="1">
      <c r="A13" s="81" t="s">
        <v>11</v>
      </c>
      <c r="B13" s="20" t="s">
        <v>12</v>
      </c>
      <c r="C13" s="83"/>
      <c r="D13" s="59"/>
      <c r="L13" s="59"/>
    </row>
    <row r="14" spans="1:12" ht="78.75" hidden="1">
      <c r="A14" s="81" t="s">
        <v>13</v>
      </c>
      <c r="B14" s="20" t="s">
        <v>14</v>
      </c>
      <c r="C14" s="83"/>
      <c r="D14" s="59"/>
      <c r="L14" s="59"/>
    </row>
    <row r="15" spans="1:12" ht="47.25" hidden="1">
      <c r="A15" s="81" t="s">
        <v>15</v>
      </c>
      <c r="B15" s="20" t="s">
        <v>16</v>
      </c>
      <c r="C15" s="83"/>
      <c r="D15" s="59"/>
      <c r="L15" s="59"/>
    </row>
    <row r="16" spans="1:12" ht="47.25" hidden="1">
      <c r="A16" s="81" t="s">
        <v>17</v>
      </c>
      <c r="B16" s="20" t="s">
        <v>18</v>
      </c>
      <c r="C16" s="83"/>
      <c r="D16" s="59"/>
      <c r="L16" s="59"/>
    </row>
    <row r="17" spans="1:12" ht="126">
      <c r="A17" s="80" t="s">
        <v>113</v>
      </c>
      <c r="B17" s="20" t="s">
        <v>99</v>
      </c>
      <c r="C17" s="83"/>
      <c r="D17" s="59"/>
      <c r="L17" s="59">
        <f>185.79+166.36+79384.3</f>
        <v>79736.45</v>
      </c>
    </row>
    <row r="18" spans="1:12" ht="47.25">
      <c r="A18" s="81" t="s">
        <v>9</v>
      </c>
      <c r="B18" s="20" t="s">
        <v>10</v>
      </c>
      <c r="C18" s="83"/>
      <c r="D18" s="59"/>
      <c r="L18" s="59">
        <f>110+84.39+15646.73</f>
        <v>15841.119999999999</v>
      </c>
    </row>
    <row r="19" spans="1:12" ht="64.5" customHeight="1">
      <c r="A19" s="79" t="s">
        <v>108</v>
      </c>
      <c r="B19" s="24" t="s">
        <v>109</v>
      </c>
      <c r="C19" s="83"/>
      <c r="D19" s="90">
        <f>D20</f>
        <v>3630311</v>
      </c>
      <c r="L19" s="90">
        <f>L20</f>
        <v>1403174.09</v>
      </c>
    </row>
    <row r="20" spans="1:12" ht="33">
      <c r="A20" s="78" t="s">
        <v>104</v>
      </c>
      <c r="B20" s="20" t="s">
        <v>105</v>
      </c>
      <c r="C20" s="22"/>
      <c r="D20" s="59">
        <v>3630311</v>
      </c>
      <c r="L20" s="59">
        <f>-132317.47+866345.01+4349.63+664796.92</f>
        <v>1403174.09</v>
      </c>
    </row>
    <row r="21" spans="1:12" ht="15.75">
      <c r="A21" s="26" t="s">
        <v>98</v>
      </c>
      <c r="B21" s="24" t="s">
        <v>95</v>
      </c>
      <c r="C21" s="25"/>
      <c r="D21" s="60">
        <f>D22</f>
        <v>4342</v>
      </c>
      <c r="L21" s="60">
        <f>L22</f>
        <v>0</v>
      </c>
    </row>
    <row r="22" spans="1:12" ht="15.75">
      <c r="A22" s="19" t="s">
        <v>97</v>
      </c>
      <c r="B22" s="20" t="s">
        <v>96</v>
      </c>
      <c r="C22" s="22"/>
      <c r="D22" s="59">
        <v>4342</v>
      </c>
      <c r="L22" s="59"/>
    </row>
    <row r="23" spans="1:12" ht="15.75">
      <c r="A23" s="23" t="s">
        <v>19</v>
      </c>
      <c r="B23" s="24" t="s">
        <v>20</v>
      </c>
      <c r="C23" s="25">
        <f>SUM(C25:C26)</f>
        <v>6928</v>
      </c>
      <c r="D23" s="60">
        <f>D24+D26</f>
        <v>12601971</v>
      </c>
      <c r="L23" s="60">
        <f>L24+L26</f>
        <v>3322788.4399999995</v>
      </c>
    </row>
    <row r="24" spans="1:12" ht="15.75">
      <c r="A24" s="26" t="s">
        <v>21</v>
      </c>
      <c r="B24" s="24" t="s">
        <v>22</v>
      </c>
      <c r="C24" s="25"/>
      <c r="D24" s="60">
        <f>D25</f>
        <v>4509028</v>
      </c>
      <c r="L24" s="60">
        <f>L25</f>
        <v>114696.61</v>
      </c>
    </row>
    <row r="25" spans="1:12" ht="66.75" customHeight="1">
      <c r="A25" s="74" t="s">
        <v>111</v>
      </c>
      <c r="B25" s="20" t="s">
        <v>110</v>
      </c>
      <c r="C25" s="27">
        <v>3986</v>
      </c>
      <c r="D25" s="59">
        <v>4509028</v>
      </c>
      <c r="L25" s="59">
        <f>5273.26+109423.35</f>
        <v>114696.61</v>
      </c>
    </row>
    <row r="26" spans="1:12" ht="15" customHeight="1">
      <c r="A26" s="26" t="s">
        <v>23</v>
      </c>
      <c r="B26" s="24" t="s">
        <v>24</v>
      </c>
      <c r="C26" s="27">
        <v>2942</v>
      </c>
      <c r="D26" s="87">
        <f>D37+D39</f>
        <v>8092943</v>
      </c>
      <c r="L26" s="87">
        <f>L37+L39</f>
        <v>3208091.8299999996</v>
      </c>
    </row>
    <row r="27" spans="1:12" ht="63" hidden="1">
      <c r="A27" s="19" t="s">
        <v>25</v>
      </c>
      <c r="B27" s="20" t="s">
        <v>26</v>
      </c>
      <c r="C27" s="21"/>
      <c r="D27" s="59"/>
      <c r="L27" s="59"/>
    </row>
    <row r="28" spans="1:12" ht="47.25" hidden="1">
      <c r="A28" s="19" t="s">
        <v>27</v>
      </c>
      <c r="B28" s="20" t="s">
        <v>28</v>
      </c>
      <c r="C28" s="22"/>
      <c r="D28" s="59"/>
      <c r="L28" s="59"/>
    </row>
    <row r="29" spans="1:12" ht="47.25" hidden="1">
      <c r="A29" s="19" t="s">
        <v>29</v>
      </c>
      <c r="B29" s="20" t="s">
        <v>30</v>
      </c>
      <c r="C29" s="22"/>
      <c r="D29" s="59"/>
      <c r="L29" s="59"/>
    </row>
    <row r="30" spans="1:12" ht="31.5" hidden="1">
      <c r="A30" s="19" t="s">
        <v>31</v>
      </c>
      <c r="B30" s="20" t="s">
        <v>32</v>
      </c>
      <c r="C30" s="22"/>
      <c r="D30" s="59"/>
      <c r="L30" s="59"/>
    </row>
    <row r="31" spans="1:12" ht="31.5" hidden="1">
      <c r="A31" s="19" t="s">
        <v>33</v>
      </c>
      <c r="B31" s="20" t="s">
        <v>34</v>
      </c>
      <c r="C31" s="22"/>
      <c r="D31" s="59"/>
      <c r="L31" s="59"/>
    </row>
    <row r="32" spans="1:12" ht="31.5" hidden="1">
      <c r="A32" s="19" t="s">
        <v>35</v>
      </c>
      <c r="B32" s="20" t="s">
        <v>36</v>
      </c>
      <c r="C32" s="22"/>
      <c r="D32" s="59"/>
      <c r="L32" s="59"/>
    </row>
    <row r="33" spans="1:12" ht="15.75" hidden="1">
      <c r="A33" s="19" t="s">
        <v>37</v>
      </c>
      <c r="B33" s="20" t="s">
        <v>38</v>
      </c>
      <c r="C33" s="22"/>
      <c r="D33" s="59"/>
      <c r="L33" s="59"/>
    </row>
    <row r="34" spans="1:12" ht="47.25" hidden="1">
      <c r="A34" s="19" t="s">
        <v>39</v>
      </c>
      <c r="B34" s="20" t="s">
        <v>40</v>
      </c>
      <c r="C34" s="22"/>
      <c r="D34" s="59"/>
      <c r="L34" s="59"/>
    </row>
    <row r="35" spans="1:12" ht="15.75" hidden="1">
      <c r="A35" s="19" t="s">
        <v>41</v>
      </c>
      <c r="B35" s="20" t="s">
        <v>42</v>
      </c>
      <c r="C35" s="22"/>
      <c r="D35" s="59"/>
      <c r="L35" s="59"/>
    </row>
    <row r="36" spans="1:12" ht="48.75" customHeight="1" hidden="1">
      <c r="A36" s="19" t="s">
        <v>43</v>
      </c>
      <c r="B36" s="20" t="s">
        <v>44</v>
      </c>
      <c r="C36" s="22"/>
      <c r="D36" s="59"/>
      <c r="L36" s="59"/>
    </row>
    <row r="37" spans="1:12" ht="61.5" customHeight="1">
      <c r="A37" s="30" t="s">
        <v>115</v>
      </c>
      <c r="B37" s="20" t="s">
        <v>114</v>
      </c>
      <c r="C37" s="22"/>
      <c r="D37" s="59">
        <v>6092943</v>
      </c>
      <c r="L37" s="59">
        <f>44599.38+2798910.82</f>
        <v>2843510.1999999997</v>
      </c>
    </row>
    <row r="38" spans="1:12" ht="47.25" hidden="1">
      <c r="A38" s="19" t="s">
        <v>45</v>
      </c>
      <c r="B38" s="20" t="s">
        <v>46</v>
      </c>
      <c r="C38" s="22"/>
      <c r="D38" s="59"/>
      <c r="L38" s="59"/>
    </row>
    <row r="39" spans="1:12" ht="43.5" customHeight="1">
      <c r="A39" s="30" t="s">
        <v>117</v>
      </c>
      <c r="B39" s="20" t="s">
        <v>116</v>
      </c>
      <c r="C39" s="22"/>
      <c r="D39" s="59">
        <v>2000000</v>
      </c>
      <c r="F39" t="s">
        <v>47</v>
      </c>
      <c r="L39" s="59">
        <f>14887.11+349694.52</f>
        <v>364581.63</v>
      </c>
    </row>
    <row r="40" spans="1:12" ht="25.5" customHeight="1" hidden="1">
      <c r="A40" s="26" t="s">
        <v>101</v>
      </c>
      <c r="B40" s="24" t="s">
        <v>100</v>
      </c>
      <c r="C40" s="22"/>
      <c r="D40" s="59"/>
      <c r="L40" s="59"/>
    </row>
    <row r="41" spans="1:12" ht="66.75" customHeight="1" hidden="1">
      <c r="A41" s="19"/>
      <c r="B41" s="20"/>
      <c r="C41" s="22"/>
      <c r="D41" s="59"/>
      <c r="L41" s="59"/>
    </row>
    <row r="42" spans="1:12" ht="45.75" customHeight="1">
      <c r="A42" s="23" t="s">
        <v>48</v>
      </c>
      <c r="B42" s="24" t="s">
        <v>49</v>
      </c>
      <c r="C42" s="25">
        <f>SUM(C47:C54)</f>
        <v>4245</v>
      </c>
      <c r="D42" s="60">
        <f>D43+D46</f>
        <v>9354797</v>
      </c>
      <c r="E42" s="28"/>
      <c r="L42" s="60">
        <f>L43+L46</f>
        <v>3343578.59</v>
      </c>
    </row>
    <row r="43" spans="1:12" ht="93.75" customHeight="1">
      <c r="A43" s="23" t="s">
        <v>118</v>
      </c>
      <c r="B43" s="24" t="s">
        <v>79</v>
      </c>
      <c r="C43" s="25"/>
      <c r="D43" s="60">
        <f>D44+D45</f>
        <v>4621000</v>
      </c>
      <c r="E43" s="28"/>
      <c r="L43" s="60">
        <f>L44+L45</f>
        <v>1072800.24</v>
      </c>
    </row>
    <row r="44" spans="1:12" ht="83.25" customHeight="1">
      <c r="A44" s="29" t="s">
        <v>120</v>
      </c>
      <c r="B44" s="20" t="s">
        <v>119</v>
      </c>
      <c r="C44" s="22"/>
      <c r="D44" s="59">
        <v>4500000</v>
      </c>
      <c r="E44" s="28"/>
      <c r="L44" s="59">
        <v>981154.49</v>
      </c>
    </row>
    <row r="45" spans="1:12" ht="83.25" customHeight="1">
      <c r="A45" s="29" t="s">
        <v>148</v>
      </c>
      <c r="B45" s="20" t="s">
        <v>149</v>
      </c>
      <c r="C45" s="22"/>
      <c r="D45" s="59">
        <v>121000</v>
      </c>
      <c r="E45" s="28"/>
      <c r="L45" s="59">
        <v>91645.75</v>
      </c>
    </row>
    <row r="46" spans="1:12" ht="102.75" customHeight="1">
      <c r="A46" s="35" t="s">
        <v>121</v>
      </c>
      <c r="B46" s="24" t="s">
        <v>80</v>
      </c>
      <c r="C46" s="25"/>
      <c r="D46" s="60">
        <f>D47</f>
        <v>4733797</v>
      </c>
      <c r="E46" s="28"/>
      <c r="L46" s="60">
        <f>L47</f>
        <v>2270778.35</v>
      </c>
    </row>
    <row r="47" spans="1:12" s="32" customFormat="1" ht="102" customHeight="1">
      <c r="A47" s="30" t="s">
        <v>131</v>
      </c>
      <c r="B47" s="20" t="s">
        <v>122</v>
      </c>
      <c r="C47" s="31">
        <v>311</v>
      </c>
      <c r="D47" s="61">
        <v>4733797</v>
      </c>
      <c r="L47" s="61">
        <v>2270778.35</v>
      </c>
    </row>
    <row r="48" spans="1:12" s="32" customFormat="1" ht="43.5" customHeight="1">
      <c r="A48" s="64" t="s">
        <v>50</v>
      </c>
      <c r="B48" s="34" t="s">
        <v>157</v>
      </c>
      <c r="C48" s="31">
        <v>629</v>
      </c>
      <c r="D48" s="91">
        <f>D49</f>
        <v>300000</v>
      </c>
      <c r="E48" s="33"/>
      <c r="L48" s="91">
        <f>L49</f>
        <v>217425.76</v>
      </c>
    </row>
    <row r="49" spans="1:12" s="32" customFormat="1" ht="49.5" customHeight="1">
      <c r="A49" s="30" t="s">
        <v>158</v>
      </c>
      <c r="B49" s="20" t="s">
        <v>159</v>
      </c>
      <c r="C49" s="31">
        <v>286</v>
      </c>
      <c r="D49" s="61">
        <v>300000</v>
      </c>
      <c r="L49" s="61">
        <v>217425.76</v>
      </c>
    </row>
    <row r="50" spans="1:12" s="32" customFormat="1" ht="44.25" customHeight="1" hidden="1">
      <c r="A50" s="30"/>
      <c r="B50" s="20"/>
      <c r="C50" s="31">
        <v>1788</v>
      </c>
      <c r="D50" s="61"/>
      <c r="L50" s="61"/>
    </row>
    <row r="51" spans="1:12" s="32" customFormat="1" ht="69" customHeight="1" hidden="1">
      <c r="A51" s="30"/>
      <c r="B51" s="20"/>
      <c r="C51" s="31">
        <v>31</v>
      </c>
      <c r="D51" s="61"/>
      <c r="L51" s="61"/>
    </row>
    <row r="52" spans="1:12" s="32" customFormat="1" ht="34.5" customHeight="1">
      <c r="A52" s="64" t="s">
        <v>81</v>
      </c>
      <c r="B52" s="34" t="s">
        <v>82</v>
      </c>
      <c r="C52" s="65"/>
      <c r="D52" s="62">
        <f>D54+D53</f>
        <v>427300</v>
      </c>
      <c r="E52" s="62">
        <f aca="true" t="shared" si="2" ref="E52:L52">E54+E53</f>
        <v>0</v>
      </c>
      <c r="F52" s="62">
        <f t="shared" si="2"/>
        <v>0</v>
      </c>
      <c r="G52" s="62">
        <f t="shared" si="2"/>
        <v>0</v>
      </c>
      <c r="H52" s="62">
        <f t="shared" si="2"/>
        <v>0</v>
      </c>
      <c r="I52" s="62">
        <f t="shared" si="2"/>
        <v>0</v>
      </c>
      <c r="J52" s="62">
        <f t="shared" si="2"/>
        <v>0</v>
      </c>
      <c r="K52" s="62">
        <f t="shared" si="2"/>
        <v>0</v>
      </c>
      <c r="L52" s="62">
        <f t="shared" si="2"/>
        <v>174796.47</v>
      </c>
    </row>
    <row r="53" spans="1:12" s="32" customFormat="1" ht="104.25" customHeight="1">
      <c r="A53" s="19" t="s">
        <v>178</v>
      </c>
      <c r="B53" s="38" t="s">
        <v>179</v>
      </c>
      <c r="C53" s="65"/>
      <c r="D53" s="62"/>
      <c r="L53" s="62">
        <v>18180</v>
      </c>
    </row>
    <row r="54" spans="1:12" s="36" customFormat="1" ht="57.75" customHeight="1">
      <c r="A54" s="76" t="s">
        <v>123</v>
      </c>
      <c r="B54" s="34" t="s">
        <v>124</v>
      </c>
      <c r="C54" s="31">
        <v>1200</v>
      </c>
      <c r="D54" s="62">
        <v>427300</v>
      </c>
      <c r="E54" s="35"/>
      <c r="L54" s="62">
        <v>156616.47</v>
      </c>
    </row>
    <row r="55" spans="1:12" ht="0.75" customHeight="1" hidden="1">
      <c r="A55" s="19" t="s">
        <v>50</v>
      </c>
      <c r="B55" s="37" t="s">
        <v>51</v>
      </c>
      <c r="C55" s="22"/>
      <c r="D55" s="59"/>
      <c r="L55" s="59"/>
    </row>
    <row r="56" spans="1:12" ht="12.75" customHeight="1" hidden="1">
      <c r="A56" s="19" t="s">
        <v>52</v>
      </c>
      <c r="B56" s="37" t="s">
        <v>53</v>
      </c>
      <c r="C56" s="22"/>
      <c r="D56" s="59"/>
      <c r="L56" s="59"/>
    </row>
    <row r="57" spans="1:12" ht="15.75" customHeight="1" hidden="1">
      <c r="A57" s="19" t="s">
        <v>54</v>
      </c>
      <c r="B57" s="37" t="s">
        <v>55</v>
      </c>
      <c r="C57" s="22"/>
      <c r="D57" s="59"/>
      <c r="L57" s="59"/>
    </row>
    <row r="58" spans="1:12" ht="21.75" customHeight="1" hidden="1">
      <c r="A58" s="19" t="s">
        <v>56</v>
      </c>
      <c r="B58" s="37" t="s">
        <v>57</v>
      </c>
      <c r="C58" s="22"/>
      <c r="D58" s="59"/>
      <c r="L58" s="59"/>
    </row>
    <row r="59" spans="1:12" ht="23.25" customHeight="1" hidden="1">
      <c r="A59" s="19" t="s">
        <v>58</v>
      </c>
      <c r="B59" s="37" t="s">
        <v>59</v>
      </c>
      <c r="C59" s="22"/>
      <c r="D59" s="59"/>
      <c r="L59" s="59"/>
    </row>
    <row r="60" spans="1:12" ht="15.75" customHeight="1" hidden="1">
      <c r="A60" s="19" t="s">
        <v>60</v>
      </c>
      <c r="B60" s="37" t="s">
        <v>61</v>
      </c>
      <c r="C60" s="22"/>
      <c r="D60" s="59"/>
      <c r="L60" s="59"/>
    </row>
    <row r="61" spans="1:12" ht="30" customHeight="1" hidden="1">
      <c r="A61" s="19" t="s">
        <v>62</v>
      </c>
      <c r="B61" s="37" t="s">
        <v>63</v>
      </c>
      <c r="C61" s="22"/>
      <c r="D61" s="59"/>
      <c r="L61" s="59"/>
    </row>
    <row r="62" spans="1:12" ht="19.5" customHeight="1" hidden="1">
      <c r="A62" s="23" t="s">
        <v>64</v>
      </c>
      <c r="B62" s="34" t="s">
        <v>65</v>
      </c>
      <c r="C62" s="22"/>
      <c r="D62" s="60">
        <f>D63</f>
        <v>0</v>
      </c>
      <c r="L62" s="60">
        <f>L63</f>
        <v>0</v>
      </c>
    </row>
    <row r="63" spans="1:12" ht="29.25" customHeight="1" hidden="1">
      <c r="A63" s="19" t="s">
        <v>83</v>
      </c>
      <c r="B63" s="38" t="s">
        <v>66</v>
      </c>
      <c r="C63" s="22"/>
      <c r="D63" s="59"/>
      <c r="L63" s="59"/>
    </row>
    <row r="64" spans="1:12" ht="29.25" customHeight="1">
      <c r="A64" s="23" t="s">
        <v>64</v>
      </c>
      <c r="B64" s="34" t="s">
        <v>65</v>
      </c>
      <c r="C64" s="22"/>
      <c r="D64" s="59">
        <f>D65</f>
        <v>0</v>
      </c>
      <c r="E64" s="59">
        <f aca="true" t="shared" si="3" ref="E64:L64">E65</f>
        <v>0</v>
      </c>
      <c r="F64" s="59">
        <f t="shared" si="3"/>
        <v>0</v>
      </c>
      <c r="G64" s="59">
        <f t="shared" si="3"/>
        <v>0</v>
      </c>
      <c r="H64" s="59">
        <f t="shared" si="3"/>
        <v>0</v>
      </c>
      <c r="I64" s="59">
        <f t="shared" si="3"/>
        <v>0</v>
      </c>
      <c r="J64" s="59">
        <f t="shared" si="3"/>
        <v>0</v>
      </c>
      <c r="K64" s="59">
        <f t="shared" si="3"/>
        <v>0</v>
      </c>
      <c r="L64" s="59">
        <f t="shared" si="3"/>
        <v>18385.27</v>
      </c>
    </row>
    <row r="65" spans="1:12" ht="29.25" customHeight="1">
      <c r="A65" s="19" t="s">
        <v>176</v>
      </c>
      <c r="B65" s="38" t="s">
        <v>177</v>
      </c>
      <c r="C65" s="22"/>
      <c r="D65" s="59"/>
      <c r="L65" s="59">
        <v>18385.27</v>
      </c>
    </row>
    <row r="66" spans="1:12" ht="18" customHeight="1">
      <c r="A66" s="23" t="s">
        <v>67</v>
      </c>
      <c r="B66" s="39" t="s">
        <v>68</v>
      </c>
      <c r="C66" s="22"/>
      <c r="D66" s="60">
        <f>D67+D68</f>
        <v>0</v>
      </c>
      <c r="L66" s="60">
        <f>L67+L68</f>
        <v>49133.5</v>
      </c>
    </row>
    <row r="67" spans="1:12" ht="4.5" customHeight="1" hidden="1">
      <c r="A67" s="19" t="s">
        <v>69</v>
      </c>
      <c r="B67" s="40" t="s">
        <v>70</v>
      </c>
      <c r="C67" s="22"/>
      <c r="D67" s="59"/>
      <c r="L67" s="59"/>
    </row>
    <row r="68" spans="1:12" ht="19.5" customHeight="1">
      <c r="A68" s="19" t="s">
        <v>71</v>
      </c>
      <c r="B68" s="40" t="s">
        <v>72</v>
      </c>
      <c r="C68" s="22"/>
      <c r="D68" s="59">
        <f>D69</f>
        <v>0</v>
      </c>
      <c r="L68" s="59">
        <f>L69</f>
        <v>49133.5</v>
      </c>
    </row>
    <row r="69" spans="1:12" ht="37.5" customHeight="1" thickBot="1">
      <c r="A69" s="77" t="s">
        <v>125</v>
      </c>
      <c r="B69" s="41" t="s">
        <v>126</v>
      </c>
      <c r="C69" s="42"/>
      <c r="D69" s="63"/>
      <c r="L69" s="63">
        <v>49133.5</v>
      </c>
    </row>
    <row r="70" spans="1:12" s="14" customFormat="1" ht="20.25" customHeight="1" thickBot="1">
      <c r="A70" s="43" t="s">
        <v>73</v>
      </c>
      <c r="B70" s="44" t="s">
        <v>74</v>
      </c>
      <c r="C70" s="13" t="e">
        <f>#REF!+C107+#REF!</f>
        <v>#REF!</v>
      </c>
      <c r="D70" s="57">
        <f>D71+D110+D95+D113</f>
        <v>328584186.77000004</v>
      </c>
      <c r="E70" s="45"/>
      <c r="L70" s="57">
        <f>L71+L110+L95+L113</f>
        <v>1861023.0299999996</v>
      </c>
    </row>
    <row r="71" spans="1:12" s="14" customFormat="1" ht="52.5" customHeight="1">
      <c r="A71" s="66" t="s">
        <v>84</v>
      </c>
      <c r="B71" s="46" t="s">
        <v>85</v>
      </c>
      <c r="C71" s="67"/>
      <c r="D71" s="68">
        <f>D77+D100+D107+D72</f>
        <v>5105766.16</v>
      </c>
      <c r="E71" s="45"/>
      <c r="L71" s="68">
        <f>L77+L100+L107+L72</f>
        <v>2179508.4299999997</v>
      </c>
    </row>
    <row r="72" spans="1:12" s="14" customFormat="1" ht="36.75" customHeight="1">
      <c r="A72" s="66" t="s">
        <v>127</v>
      </c>
      <c r="B72" s="46" t="s">
        <v>150</v>
      </c>
      <c r="C72" s="67"/>
      <c r="D72" s="68">
        <f>D73+D76</f>
        <v>2957100</v>
      </c>
      <c r="E72" s="45"/>
      <c r="L72" s="68">
        <f>L73+L76</f>
        <v>1479900</v>
      </c>
    </row>
    <row r="73" spans="1:12" s="14" customFormat="1" ht="44.25" customHeight="1">
      <c r="A73" s="72" t="s">
        <v>128</v>
      </c>
      <c r="B73" s="71" t="s">
        <v>151</v>
      </c>
      <c r="C73" s="88"/>
      <c r="D73" s="89">
        <v>2957100</v>
      </c>
      <c r="E73" s="45"/>
      <c r="L73" s="89">
        <v>1479900</v>
      </c>
    </row>
    <row r="74" spans="1:12" s="14" customFormat="1" ht="52.5" customHeight="1" hidden="1">
      <c r="A74" s="66"/>
      <c r="B74" s="46"/>
      <c r="C74" s="67"/>
      <c r="D74" s="68"/>
      <c r="E74" s="45"/>
      <c r="L74" s="68"/>
    </row>
    <row r="75" spans="1:12" s="14" customFormat="1" ht="52.5" customHeight="1" hidden="1">
      <c r="A75" s="66"/>
      <c r="B75" s="46"/>
      <c r="C75" s="67"/>
      <c r="D75" s="68"/>
      <c r="E75" s="45"/>
      <c r="L75" s="68"/>
    </row>
    <row r="76" spans="1:12" s="14" customFormat="1" ht="52.5" customHeight="1" hidden="1">
      <c r="A76" s="72" t="s">
        <v>103</v>
      </c>
      <c r="B76" s="46" t="s">
        <v>102</v>
      </c>
      <c r="C76" s="67"/>
      <c r="D76" s="68"/>
      <c r="E76" s="45"/>
      <c r="L76" s="68"/>
    </row>
    <row r="77" spans="1:12" ht="34.5" customHeight="1" hidden="1">
      <c r="A77" s="35" t="s">
        <v>86</v>
      </c>
      <c r="B77" s="46" t="s">
        <v>152</v>
      </c>
      <c r="C77" s="47"/>
      <c r="D77" s="60">
        <f>D79+D80+D85+D78+D82+D83+D81+D84+D94</f>
        <v>0</v>
      </c>
      <c r="E77" s="48"/>
      <c r="L77" s="60">
        <f>L79+L80+L85+L78+L82+L83+L81+L84+L94</f>
        <v>0</v>
      </c>
    </row>
    <row r="78" spans="1:12" ht="34.5" customHeight="1" hidden="1">
      <c r="A78" s="29" t="s">
        <v>91</v>
      </c>
      <c r="B78" s="71" t="s">
        <v>90</v>
      </c>
      <c r="C78" s="47"/>
      <c r="D78" s="59"/>
      <c r="E78" s="48"/>
      <c r="L78" s="59"/>
    </row>
    <row r="79" spans="1:12" ht="86.25" customHeight="1" hidden="1">
      <c r="A79" s="29" t="s">
        <v>89</v>
      </c>
      <c r="B79" s="71" t="s">
        <v>77</v>
      </c>
      <c r="C79" s="47"/>
      <c r="D79" s="59"/>
      <c r="E79" s="48"/>
      <c r="L79" s="59"/>
    </row>
    <row r="80" spans="1:12" ht="84.75" customHeight="1" hidden="1">
      <c r="A80" s="85" t="s">
        <v>134</v>
      </c>
      <c r="B80" s="71" t="s">
        <v>132</v>
      </c>
      <c r="C80" s="47"/>
      <c r="D80" s="59"/>
      <c r="E80" s="48"/>
      <c r="L80" s="59"/>
    </row>
    <row r="81" spans="1:12" ht="76.5" customHeight="1" hidden="1">
      <c r="A81" s="29" t="s">
        <v>141</v>
      </c>
      <c r="B81" s="71" t="s">
        <v>140</v>
      </c>
      <c r="C81" s="47"/>
      <c r="D81" s="86"/>
      <c r="E81" s="48"/>
      <c r="L81" s="86"/>
    </row>
    <row r="82" spans="1:12" ht="49.5" customHeight="1" hidden="1">
      <c r="A82" s="85" t="s">
        <v>135</v>
      </c>
      <c r="B82" s="71" t="s">
        <v>133</v>
      </c>
      <c r="C82" s="47"/>
      <c r="D82" s="86"/>
      <c r="E82" s="48"/>
      <c r="L82" s="86"/>
    </row>
    <row r="83" spans="1:12" ht="52.5" customHeight="1" hidden="1">
      <c r="A83" s="29" t="s">
        <v>91</v>
      </c>
      <c r="B83" s="71" t="s">
        <v>90</v>
      </c>
      <c r="C83" s="47"/>
      <c r="D83" s="86"/>
      <c r="E83" s="48"/>
      <c r="L83" s="86"/>
    </row>
    <row r="84" spans="1:12" ht="77.25" customHeight="1" hidden="1">
      <c r="A84" s="29" t="s">
        <v>142</v>
      </c>
      <c r="B84" s="71" t="s">
        <v>143</v>
      </c>
      <c r="C84" s="47"/>
      <c r="D84" s="86"/>
      <c r="E84" s="48"/>
      <c r="L84" s="86"/>
    </row>
    <row r="85" spans="1:12" ht="27.75" customHeight="1" hidden="1">
      <c r="A85" s="35" t="s">
        <v>88</v>
      </c>
      <c r="B85" s="69" t="s">
        <v>87</v>
      </c>
      <c r="C85" s="70"/>
      <c r="D85" s="60"/>
      <c r="E85" s="48"/>
      <c r="L85" s="60"/>
    </row>
    <row r="86" spans="1:12" ht="19.5" customHeight="1" hidden="1">
      <c r="A86" s="29" t="s">
        <v>0</v>
      </c>
      <c r="B86" s="49" t="s">
        <v>75</v>
      </c>
      <c r="C86" s="47"/>
      <c r="D86" s="59"/>
      <c r="E86" s="48"/>
      <c r="L86" s="59"/>
    </row>
    <row r="87" spans="1:12" ht="21" customHeight="1" hidden="1">
      <c r="A87" s="29" t="s">
        <v>0</v>
      </c>
      <c r="B87" s="49" t="s">
        <v>75</v>
      </c>
      <c r="C87" s="47"/>
      <c r="D87" s="59"/>
      <c r="E87" s="48"/>
      <c r="L87" s="59"/>
    </row>
    <row r="88" spans="1:12" ht="21.75" customHeight="1" hidden="1">
      <c r="A88" s="29" t="s">
        <v>0</v>
      </c>
      <c r="B88" s="49" t="s">
        <v>75</v>
      </c>
      <c r="C88" s="47"/>
      <c r="D88" s="59"/>
      <c r="E88" s="48"/>
      <c r="L88" s="59"/>
    </row>
    <row r="89" spans="1:12" ht="18" customHeight="1" hidden="1">
      <c r="A89" s="29" t="s">
        <v>0</v>
      </c>
      <c r="B89" s="49" t="s">
        <v>92</v>
      </c>
      <c r="C89" s="47"/>
      <c r="D89" s="59"/>
      <c r="E89" s="48"/>
      <c r="L89" s="59"/>
    </row>
    <row r="90" spans="1:12" ht="18" customHeight="1" hidden="1">
      <c r="A90" s="29" t="s">
        <v>0</v>
      </c>
      <c r="B90" s="49" t="s">
        <v>93</v>
      </c>
      <c r="C90" s="47"/>
      <c r="D90" s="59"/>
      <c r="E90" s="48"/>
      <c r="L90" s="59"/>
    </row>
    <row r="91" spans="1:12" ht="18" customHeight="1" hidden="1">
      <c r="A91" s="29" t="s">
        <v>0</v>
      </c>
      <c r="B91" s="49" t="s">
        <v>94</v>
      </c>
      <c r="C91" s="47"/>
      <c r="D91" s="59"/>
      <c r="E91" s="48"/>
      <c r="L91" s="59"/>
    </row>
    <row r="92" spans="1:12" ht="18" customHeight="1" hidden="1">
      <c r="A92" s="29" t="s">
        <v>0</v>
      </c>
      <c r="B92" s="49" t="s">
        <v>75</v>
      </c>
      <c r="C92" s="47"/>
      <c r="D92" s="59"/>
      <c r="E92" s="48"/>
      <c r="L92" s="59"/>
    </row>
    <row r="93" spans="1:12" ht="18" customHeight="1" hidden="1">
      <c r="A93" s="29" t="s">
        <v>0</v>
      </c>
      <c r="B93" s="49" t="s">
        <v>75</v>
      </c>
      <c r="C93" s="47"/>
      <c r="D93" s="59"/>
      <c r="E93" s="48"/>
      <c r="L93" s="59"/>
    </row>
    <row r="94" spans="1:12" ht="18" customHeight="1" hidden="1">
      <c r="A94" s="29" t="s">
        <v>145</v>
      </c>
      <c r="B94" s="49" t="s">
        <v>153</v>
      </c>
      <c r="C94" s="47"/>
      <c r="D94" s="59"/>
      <c r="E94" s="48"/>
      <c r="L94" s="59"/>
    </row>
    <row r="95" spans="1:12" ht="36.75" customHeight="1">
      <c r="A95" s="35" t="s">
        <v>86</v>
      </c>
      <c r="B95" s="46" t="s">
        <v>152</v>
      </c>
      <c r="C95" s="47"/>
      <c r="D95" s="59">
        <f>D99+D97+D98+D96</f>
        <v>324089729.62</v>
      </c>
      <c r="E95" s="48"/>
      <c r="L95" s="59">
        <f>L99+L97+L98+L96</f>
        <v>292823.61</v>
      </c>
    </row>
    <row r="96" spans="1:12" ht="96" customHeight="1">
      <c r="A96" s="29" t="s">
        <v>171</v>
      </c>
      <c r="B96" s="49" t="s">
        <v>170</v>
      </c>
      <c r="C96" s="47"/>
      <c r="D96" s="59">
        <v>5634037.5</v>
      </c>
      <c r="E96" s="48"/>
      <c r="L96" s="59"/>
    </row>
    <row r="97" spans="1:12" ht="66.75" customHeight="1">
      <c r="A97" s="29" t="s">
        <v>162</v>
      </c>
      <c r="B97" s="49" t="s">
        <v>163</v>
      </c>
      <c r="C97" s="47"/>
      <c r="D97" s="59">
        <f>400000+3457795.94-330844.08</f>
        <v>3526951.86</v>
      </c>
      <c r="E97" s="48"/>
      <c r="L97" s="59"/>
    </row>
    <row r="98" spans="1:12" ht="34.5" customHeight="1">
      <c r="A98" s="29" t="s">
        <v>169</v>
      </c>
      <c r="B98" s="49" t="s">
        <v>168</v>
      </c>
      <c r="C98" s="47"/>
      <c r="D98" s="59">
        <v>285575949.99</v>
      </c>
      <c r="E98" s="48"/>
      <c r="L98" s="59"/>
    </row>
    <row r="99" spans="1:12" ht="18" customHeight="1">
      <c r="A99" s="92" t="s">
        <v>145</v>
      </c>
      <c r="B99" s="93" t="s">
        <v>153</v>
      </c>
      <c r="C99" s="47"/>
      <c r="D99" s="59">
        <f>25162790.27+580000+3610000</f>
        <v>29352790.27</v>
      </c>
      <c r="E99" s="48"/>
      <c r="L99" s="59">
        <f>118363.61+174460</f>
        <v>292823.61</v>
      </c>
    </row>
    <row r="100" spans="1:12" ht="30.75" customHeight="1">
      <c r="A100" s="35" t="s">
        <v>129</v>
      </c>
      <c r="B100" s="46" t="s">
        <v>154</v>
      </c>
      <c r="C100" s="47">
        <v>128404</v>
      </c>
      <c r="D100" s="60">
        <f>D103+D102+D101</f>
        <v>850800</v>
      </c>
      <c r="E100" s="48"/>
      <c r="L100" s="60">
        <f>L103+L102+L101</f>
        <v>425350</v>
      </c>
    </row>
    <row r="101" spans="1:12" ht="53.25" customHeight="1">
      <c r="A101" s="51" t="s">
        <v>144</v>
      </c>
      <c r="B101" s="71" t="s">
        <v>155</v>
      </c>
      <c r="C101" s="52"/>
      <c r="D101" s="63">
        <v>775800</v>
      </c>
      <c r="E101" s="48"/>
      <c r="L101" s="63">
        <v>387900</v>
      </c>
    </row>
    <row r="102" spans="1:12" ht="39" customHeight="1">
      <c r="A102" s="51" t="s">
        <v>130</v>
      </c>
      <c r="B102" s="71" t="s">
        <v>156</v>
      </c>
      <c r="C102" s="52"/>
      <c r="D102" s="63">
        <v>75000</v>
      </c>
      <c r="E102" s="48"/>
      <c r="L102" s="63">
        <v>37450</v>
      </c>
    </row>
    <row r="103" spans="1:12" ht="84.75" customHeight="1" hidden="1">
      <c r="A103" s="51"/>
      <c r="B103" s="49"/>
      <c r="C103" s="52"/>
      <c r="D103" s="63"/>
      <c r="E103" s="50"/>
      <c r="L103" s="63"/>
    </row>
    <row r="104" spans="1:12" ht="32.25" customHeight="1" hidden="1">
      <c r="A104" s="29"/>
      <c r="B104" s="49"/>
      <c r="C104" s="47"/>
      <c r="D104" s="59"/>
      <c r="E104" s="50"/>
      <c r="L104" s="59"/>
    </row>
    <row r="105" spans="1:12" ht="32.25" customHeight="1" hidden="1">
      <c r="A105" s="29"/>
      <c r="B105" s="49"/>
      <c r="C105" s="47"/>
      <c r="D105" s="59"/>
      <c r="E105" s="50"/>
      <c r="L105" s="59"/>
    </row>
    <row r="106" spans="1:12" ht="42" customHeight="1" hidden="1">
      <c r="A106" s="29"/>
      <c r="B106" s="49"/>
      <c r="C106" s="47"/>
      <c r="D106" s="59"/>
      <c r="E106" s="50"/>
      <c r="L106" s="59"/>
    </row>
    <row r="107" spans="1:12" ht="18" customHeight="1">
      <c r="A107" s="35" t="s">
        <v>146</v>
      </c>
      <c r="B107" s="69" t="s">
        <v>161</v>
      </c>
      <c r="C107" s="70"/>
      <c r="D107" s="60">
        <f>D108</f>
        <v>1297866.16</v>
      </c>
      <c r="E107" s="48"/>
      <c r="L107" s="60">
        <f>L108</f>
        <v>274258.43</v>
      </c>
    </row>
    <row r="108" spans="1:12" ht="78.75" customHeight="1">
      <c r="A108" s="29" t="s">
        <v>147</v>
      </c>
      <c r="B108" s="49" t="s">
        <v>160</v>
      </c>
      <c r="C108" s="47"/>
      <c r="D108" s="59">
        <f>1201788+96078.16</f>
        <v>1297866.16</v>
      </c>
      <c r="E108" s="50"/>
      <c r="L108" s="59">
        <v>274258.43</v>
      </c>
    </row>
    <row r="109" spans="1:12" ht="75.75" customHeight="1" hidden="1">
      <c r="A109" s="29"/>
      <c r="B109" s="49"/>
      <c r="C109" s="47"/>
      <c r="D109" s="59"/>
      <c r="E109" s="50"/>
      <c r="L109" s="59"/>
    </row>
    <row r="110" spans="1:12" ht="33.75" customHeight="1" hidden="1">
      <c r="A110" s="35" t="s">
        <v>139</v>
      </c>
      <c r="B110" s="69" t="s">
        <v>136</v>
      </c>
      <c r="C110" s="52"/>
      <c r="D110" s="63">
        <f>D111</f>
        <v>0</v>
      </c>
      <c r="E110" s="50"/>
      <c r="L110" s="63">
        <f>L111</f>
        <v>0</v>
      </c>
    </row>
    <row r="111" spans="1:12" ht="33" customHeight="1" hidden="1">
      <c r="A111" s="29" t="s">
        <v>138</v>
      </c>
      <c r="B111" s="49" t="s">
        <v>137</v>
      </c>
      <c r="C111" s="52"/>
      <c r="D111" s="63"/>
      <c r="E111" s="50"/>
      <c r="L111" s="63"/>
    </row>
    <row r="112" spans="1:12" ht="20.25" customHeight="1" hidden="1">
      <c r="A112" s="51"/>
      <c r="B112" s="49"/>
      <c r="C112" s="52"/>
      <c r="D112" s="63"/>
      <c r="E112" s="50"/>
      <c r="L112" s="63"/>
    </row>
    <row r="113" spans="1:12" ht="63.75" customHeight="1">
      <c r="A113" s="94" t="s">
        <v>164</v>
      </c>
      <c r="B113" s="69" t="s">
        <v>165</v>
      </c>
      <c r="C113" s="52"/>
      <c r="D113" s="95">
        <f>D114</f>
        <v>-611309.01</v>
      </c>
      <c r="E113" s="50"/>
      <c r="L113" s="95">
        <f>L114</f>
        <v>-611309.01</v>
      </c>
    </row>
    <row r="114" spans="1:12" ht="64.5" customHeight="1">
      <c r="A114" s="51" t="s">
        <v>166</v>
      </c>
      <c r="B114" s="49" t="s">
        <v>167</v>
      </c>
      <c r="C114" s="52"/>
      <c r="D114" s="63">
        <v>-611309.01</v>
      </c>
      <c r="E114" s="50"/>
      <c r="L114" s="63">
        <v>-611309.01</v>
      </c>
    </row>
    <row r="115" spans="1:12" ht="10.5" customHeight="1" thickBot="1">
      <c r="A115" s="29"/>
      <c r="B115" s="53"/>
      <c r="C115" s="47"/>
      <c r="D115" s="59"/>
      <c r="E115" s="50"/>
      <c r="L115" s="59"/>
    </row>
    <row r="116" spans="1:12" ht="21" customHeight="1" thickBot="1">
      <c r="A116" s="54" t="s">
        <v>76</v>
      </c>
      <c r="B116" s="44"/>
      <c r="C116" s="13" t="e">
        <f>C70+C6</f>
        <v>#REF!</v>
      </c>
      <c r="D116" s="57">
        <f>D6+D70</f>
        <v>376008662.77000004</v>
      </c>
      <c r="E116" s="28"/>
      <c r="L116" s="57">
        <f>L6+L70</f>
        <v>19312677.28</v>
      </c>
    </row>
    <row r="117" spans="4:5" ht="15" customHeight="1">
      <c r="D117" s="56"/>
      <c r="E117" s="28"/>
    </row>
  </sheetData>
  <sheetProtection/>
  <mergeCells count="2">
    <mergeCell ref="A2:L2"/>
    <mergeCell ref="B1:L1"/>
  </mergeCells>
  <printOptions/>
  <pageMargins left="0.75" right="0.75" top="1" bottom="1" header="0.5" footer="0.5"/>
  <pageSetup fitToHeight="2" fitToWidth="1" horizontalDpi="600" verticalDpi="600" orientation="portrait" paperSize="9" scale="54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2020-07-30T11:38:04Z</cp:lastPrinted>
  <dcterms:created xsi:type="dcterms:W3CDTF">1996-10-08T23:32:33Z</dcterms:created>
  <dcterms:modified xsi:type="dcterms:W3CDTF">2020-07-30T11:38:48Z</dcterms:modified>
  <cp:category/>
  <cp:version/>
  <cp:contentType/>
  <cp:contentStatus/>
</cp:coreProperties>
</file>