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9 мес" sheetId="1" r:id="rId1"/>
    <sheet name="Лист1" sheetId="4" r:id="rId2"/>
    <sheet name="Лист2" sheetId="2" r:id="rId3"/>
    <sheet name="Лист3" sheetId="3" r:id="rId4"/>
  </sheets>
  <definedNames>
    <definedName name="_xlnm.Print_Area" localSheetId="0">'9 мес'!$A$1:$B$43</definedName>
  </definedNames>
  <calcPr calcId="145621"/>
</workbook>
</file>

<file path=xl/calcChain.xml><?xml version="1.0" encoding="utf-8"?>
<calcChain xmlns="http://schemas.openxmlformats.org/spreadsheetml/2006/main">
  <c r="B41" i="1" l="1"/>
  <c r="B26" i="1"/>
  <c r="B27" i="1"/>
  <c r="B11" i="1"/>
  <c r="C41" i="1" l="1"/>
  <c r="C45" i="1" s="1"/>
  <c r="C46" i="1"/>
  <c r="C29" i="1"/>
  <c r="C27" i="1" s="1"/>
  <c r="C30" i="1"/>
  <c r="C28" i="1"/>
  <c r="C38" i="1"/>
  <c r="K24" i="3"/>
  <c r="C37" i="1"/>
  <c r="C36" i="1"/>
  <c r="K18" i="3"/>
  <c r="C35" i="1" s="1"/>
  <c r="C34" i="1"/>
  <c r="C33" i="1"/>
  <c r="C32" i="1"/>
  <c r="C31" i="1"/>
  <c r="K31" i="3"/>
  <c r="K40" i="1" l="1"/>
  <c r="C11" i="1" l="1"/>
  <c r="D11" i="1"/>
  <c r="D26" i="1"/>
  <c r="D41" i="1"/>
  <c r="C26" i="1" l="1"/>
</calcChain>
</file>

<file path=xl/sharedStrings.xml><?xml version="1.0" encoding="utf-8"?>
<sst xmlns="http://schemas.openxmlformats.org/spreadsheetml/2006/main" count="126" uniqueCount="102">
  <si>
    <t xml:space="preserve">Приложение № 1 </t>
  </si>
  <si>
    <t xml:space="preserve">к решению Совета депутатов </t>
  </si>
  <si>
    <t xml:space="preserve">МО «Приводинское» </t>
  </si>
  <si>
    <t>СВЕДЕНИЯ ОБ ИСПОЛНЕНИИ БЮДЖЕТА МО «ПРИВОДИНСКОЕ»</t>
  </si>
  <si>
    <t xml:space="preserve">Наименование </t>
  </si>
  <si>
    <t>тыс. рублей</t>
  </si>
  <si>
    <t xml:space="preserve">Доходы всего, в том числе: </t>
  </si>
  <si>
    <t>Налог на доходы физических лиц</t>
  </si>
  <si>
    <t xml:space="preserve">Акцизы по подакцизным товарам, производимым на территории Российской Федерации 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</si>
  <si>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</si>
  <si>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</si>
  <si>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</si>
  <si>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Госпошлина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</si>
  <si>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 же средства от продажи права на заключение договоров аренды, указанных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</si>
  <si>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</si>
  <si>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находящихся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</si>
  <si>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Доходы от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</si>
  <si>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</si>
  <si>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</si>
  <si>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Безвозмездные поступления </t>
  </si>
  <si>
    <t>Расходы всего, в том числе:</t>
  </si>
  <si>
    <t>Общегосударственные вопросы</t>
  </si>
  <si>
    <t>В т.ч. 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</si>
  <si>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</si>
  <si>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</si>
  <si>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</si>
  <si>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</si>
  <si>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</si>
  <si>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</si>
  <si>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</si>
  <si>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</si>
  <si>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</si>
  <si>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</si>
  <si>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Численность муниципальных служащих органов местного самоуправления (чел)</t>
  </si>
  <si>
    <t>Фактические расходы на денежное содержание работников муниципальных учреждений, включая налог на доходы физических лиц</t>
  </si>
  <si>
    <t>Прочие неналоговые доходы</t>
  </si>
  <si>
    <t>Численность работников муниципальных учреждений (чел) Культура</t>
  </si>
  <si>
    <t xml:space="preserve">Фактические расходы на денежное содержание муниципальных служащих органов местного самоуправления, включая налог на доходы физических лиц </t>
  </si>
  <si>
    <t>(0104  (121)+0203(121)</t>
  </si>
  <si>
    <t xml:space="preserve"> (0801 111 в.р.)</t>
  </si>
  <si>
    <t xml:space="preserve"> (без главы) мсо (24 чел) + тех персонал (4,5 чел) с вус</t>
  </si>
  <si>
    <t>Первое полугодие 2020года,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</si>
  <si>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</si>
  <si>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</si>
  <si>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</si>
  <si>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</si>
  <si>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</si>
  <si>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</si>
  <si>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</si>
  <si>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</si>
  <si>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</si>
  <si>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</si>
  <si>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</si>
  <si>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</si>
  <si>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</si>
  <si>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</si>
  <si>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</si>
  <si>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</si>
  <si>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</si>
  <si>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</si>
  <si>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</si>
  <si>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</si>
  <si>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</si>
  <si>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</si>
  <si>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</si>
  <si>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</si>
  <si>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</si>
  <si>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</si>
  <si>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</si>
  <si>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</si>
  <si>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</si>
  <si>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</si>
  <si>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</si>
  <si>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</si>
  <si>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</si>
  <si>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</si>
  <si>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</si>
  <si>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</si>
  <si>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</si>
  <si>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</si>
  <si>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</si>
  <si>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</si>
  <si>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</si>
  <si>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</si>
  <si>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</si>
  <si>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</si>
  <si>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</si>
  <si>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</si>
  <si>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</si>
  <si>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</si>
  <si>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Итого расходов:</t>
  </si>
  <si>
    <t>И ЧИСЛЕННОСТИ РАБОТНИКОВ ЗАДЕВЯТЬ МЕСЯЦЕВ 2020 ГОДА</t>
  </si>
  <si>
    <t>Первый квартал 2020года,</t>
  </si>
  <si>
    <t>Девять месяцев 2020 года</t>
  </si>
  <si>
    <t>Классификатор расходов</t>
  </si>
  <si>
    <t>план на 2020 год, руб,</t>
  </si>
  <si>
    <t xml:space="preserve"> расходы за 9 месяцев 2020 г, руб,</t>
  </si>
  <si>
    <t xml:space="preserve"> % исп,</t>
  </si>
  <si>
    <t xml:space="preserve"> расходы за  9 месяцев 2019 г, руб,</t>
  </si>
  <si>
    <t>Наименование показателя</t>
  </si>
  <si>
    <t>КОД</t>
  </si>
  <si>
    <t xml:space="preserve">от 29.10.2020 года  №201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</si>
</sst>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,;[Red]\-#,##0.0,"/>
    <numFmt numFmtId="166" formatCode="0.0,;[Red]\-0.0,"/>
    <numFmt numFmtId="167" formatCode="0.0_ ;[Red]\-0.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wrapText="1"/>
    </xf>
    <xf numFmtId="0" fontId="9" fillId="0" borderId="5" xfId="1" applyNumberFormat="1" applyFont="1" applyBorder="1" applyAlignment="1">
      <alignment wrapText="1"/>
    </xf>
    <xf numFmtId="0" fontId="9" fillId="0" borderId="1" xfId="1" applyNumberFormat="1" applyFont="1" applyBorder="1" applyAlignment="1">
      <alignment horizontal="center" wrapText="1"/>
    </xf>
    <xf numFmtId="0" fontId="13" fillId="0" borderId="6" xfId="1" applyNumberFormat="1" applyFont="1" applyBorder="1"/>
    <xf numFmtId="0" fontId="13" fillId="0" borderId="6" xfId="1" applyNumberFormat="1" applyFont="1" applyBorder="1" applyAlignment="1">
      <alignment horizontal="right"/>
    </xf>
    <xf numFmtId="166" fontId="14" fillId="0" borderId="8" xfId="1" applyNumberFormat="1" applyFont="1" applyBorder="1" applyAlignment="1">
      <alignment horizontal="right"/>
    </xf>
    <xf numFmtId="165" fontId="14" fillId="0" borderId="8" xfId="1" applyNumberFormat="1" applyFont="1" applyBorder="1" applyAlignment="1">
      <alignment horizontal="right"/>
    </xf>
    <xf numFmtId="166" fontId="14" fillId="0" borderId="9" xfId="1" applyNumberFormat="1" applyFont="1" applyBorder="1" applyAlignment="1">
      <alignment horizontal="right"/>
    </xf>
    <xf numFmtId="166" fontId="14" fillId="0" borderId="10" xfId="1" applyNumberFormat="1" applyFont="1" applyFill="1" applyBorder="1" applyAlignment="1">
      <alignment horizontal="right"/>
    </xf>
    <xf numFmtId="167" fontId="0" fillId="0" borderId="0" xfId="0" applyNumberFormat="1"/>
    <xf numFmtId="166" fontId="14" fillId="3" borderId="8" xfId="1" applyNumberFormat="1" applyFont="1" applyFill="1" applyBorder="1" applyAlignment="1">
      <alignment horizontal="right"/>
    </xf>
    <xf numFmtId="165" fontId="14" fillId="3" borderId="8" xfId="1" applyNumberFormat="1" applyFont="1" applyFill="1" applyBorder="1" applyAlignment="1">
      <alignment horizontal="right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1" fillId="0" borderId="1" xfId="1" applyNumberFormat="1" applyFont="1" applyBorder="1" applyAlignment="1">
      <alignment wrapText="1"/>
    </xf>
    <xf numFmtId="0" fontId="19" fillId="0" borderId="1" xfId="1" applyNumberFormat="1" applyFont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wrapText="1"/>
    </xf>
    <xf numFmtId="165" fontId="13" fillId="0" borderId="4" xfId="1" applyNumberFormat="1" applyFont="1" applyBorder="1" applyAlignment="1">
      <alignment horizontal="right"/>
    </xf>
    <xf numFmtId="0" fontId="9" fillId="0" borderId="1" xfId="1" applyNumberFormat="1" applyFont="1" applyBorder="1" applyAlignment="1">
      <alignment wrapText="1"/>
    </xf>
    <xf numFmtId="165" fontId="9" fillId="0" borderId="4" xfId="1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13" fillId="0" borderId="4" xfId="1" applyNumberFormat="1" applyFont="1" applyBorder="1" applyAlignment="1">
      <alignment horizontal="right"/>
    </xf>
    <xf numFmtId="165" fontId="13" fillId="0" borderId="7" xfId="1" applyNumberFormat="1" applyFont="1" applyBorder="1" applyAlignment="1">
      <alignment horizontal="right"/>
    </xf>
  </cellXfs>
  <cellStyles count="3">
    <cellStyle name="Обычный" xfId="0" builtinId="0"/>
    <cellStyle name="Обычный_6 мес" xfId="2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A37" zoomScale="90" zoomScaleNormal="100" zoomScaleSheetLayoutView="90" workbookViewId="0">
      <selection activeCell="G11" sqref="G11"/>
    </sheetView>
  </sheetViews>
  <sheetFormatPr defaultRowHeight="15" x14ac:dyDescent="0.25"/>
  <cols>
    <col min="1" max="1" width="79.85546875" customWidth="1"/>
    <col min="2" max="2" width="21.85546875" customWidth="1"/>
    <col min="3" max="3" width="23.42578125" style="9" customWidth="1"/>
    <col min="4" max="4" width="17.28515625" customWidth="1"/>
  </cols>
  <sheetData>
    <row r="1" spans="1:4" ht="15.75" x14ac:dyDescent="0.25">
      <c r="B1" s="8" t="s">
        <v>0</v>
      </c>
    </row>
    <row r="2" spans="1:4" ht="15.75" x14ac:dyDescent="0.25">
      <c r="B2" s="8" t="s">
        <v>1</v>
      </c>
    </row>
    <row r="3" spans="1:4" ht="15.75" x14ac:dyDescent="0.25">
      <c r="B3" s="8" t="s">
        <v>2</v>
      </c>
    </row>
    <row r="4" spans="1:4" ht="15.75" x14ac:dyDescent="0.25">
      <c r="B4" s="8" t="s">
        <v>101</v>
      </c>
    </row>
    <row r="5" spans="1:4" ht="15.75" x14ac:dyDescent="0.25">
      <c r="A5" s="1"/>
      <c r="B5" s="1"/>
    </row>
    <row r="6" spans="1:4" ht="15.75" x14ac:dyDescent="0.25">
      <c r="A6" s="7" t="s">
        <v>3</v>
      </c>
      <c r="B6" s="7"/>
    </row>
    <row r="7" spans="1:4" ht="15.75" x14ac:dyDescent="0.25">
      <c r="A7" s="7" t="s">
        <v>91</v>
      </c>
      <c r="B7" s="7"/>
    </row>
    <row r="8" spans="1:4" ht="15.75" x14ac:dyDescent="0.25">
      <c r="A8" s="7"/>
      <c r="B8" s="7"/>
    </row>
    <row r="9" spans="1:4" ht="37.5" customHeight="1" x14ac:dyDescent="0.25">
      <c r="A9" s="45" t="s">
        <v>4</v>
      </c>
      <c r="B9" s="29" t="s">
        <v>93</v>
      </c>
      <c r="C9" s="10" t="s">
        <v>41</v>
      </c>
      <c r="D9" s="10" t="s">
        <v>92</v>
      </c>
    </row>
    <row r="10" spans="1:4" ht="23.25" customHeight="1" x14ac:dyDescent="0.25">
      <c r="A10" s="45"/>
      <c r="B10" s="10" t="s">
        <v>5</v>
      </c>
      <c r="C10" s="10" t="s">
        <v>5</v>
      </c>
      <c r="D10" s="10" t="s">
        <v>5</v>
      </c>
    </row>
    <row r="11" spans="1:4" ht="15.75" x14ac:dyDescent="0.25">
      <c r="A11" s="5" t="s">
        <v>6</v>
      </c>
      <c r="B11" s="31">
        <f>SUM(B12:B25)</f>
        <v>41984.9</v>
      </c>
      <c r="C11" s="31">
        <f>SUM(C12:C25)</f>
        <v>22402.199999999993</v>
      </c>
      <c r="D11" s="11">
        <f>SUM(D12:D25)</f>
        <v>10129.4</v>
      </c>
    </row>
    <row r="12" spans="1:4" ht="15.75" x14ac:dyDescent="0.25">
      <c r="A12" s="6" t="s">
        <v>7</v>
      </c>
      <c r="B12" s="6">
        <v>20079.5</v>
      </c>
      <c r="C12" s="32">
        <v>13838.1</v>
      </c>
      <c r="D12" s="12">
        <v>6364.5</v>
      </c>
    </row>
    <row r="13" spans="1:4" ht="31.5" x14ac:dyDescent="0.25">
      <c r="A13" s="6" t="s">
        <v>8</v>
      </c>
      <c r="B13" s="6">
        <v>3640.3</v>
      </c>
      <c r="C13" s="32">
        <v>2243.6</v>
      </c>
      <c r="D13" s="12">
        <v>1238.5</v>
      </c>
    </row>
    <row r="14" spans="1:4" ht="15.75" x14ac:dyDescent="0.25">
      <c r="A14" s="6" t="s">
        <v>9</v>
      </c>
      <c r="B14" s="6">
        <v>64</v>
      </c>
      <c r="C14" s="32">
        <v>4.9000000000000004</v>
      </c>
      <c r="D14" s="12">
        <v>0</v>
      </c>
    </row>
    <row r="15" spans="1:4" ht="15.75" x14ac:dyDescent="0.25">
      <c r="A15" s="6" t="s">
        <v>10</v>
      </c>
      <c r="B15" s="6">
        <v>36.1</v>
      </c>
      <c r="C15" s="32">
        <v>129.5</v>
      </c>
      <c r="D15" s="12">
        <v>113.2</v>
      </c>
    </row>
    <row r="16" spans="1:4" ht="15.75" x14ac:dyDescent="0.25">
      <c r="A16" s="6" t="s">
        <v>11</v>
      </c>
      <c r="B16" s="6">
        <v>1546.5</v>
      </c>
      <c r="C16" s="32">
        <v>1082.0999999999999</v>
      </c>
      <c r="D16" s="12">
        <v>797.2</v>
      </c>
    </row>
    <row r="17" spans="1:4" ht="15.75" x14ac:dyDescent="0.25">
      <c r="A17" s="6" t="s">
        <v>12</v>
      </c>
      <c r="B17" s="6">
        <v>20.9</v>
      </c>
      <c r="C17" s="32">
        <v>13.3</v>
      </c>
      <c r="D17" s="12">
        <v>11.4</v>
      </c>
    </row>
    <row r="18" spans="1:4" ht="63" x14ac:dyDescent="0.25">
      <c r="A18" s="6" t="s">
        <v>13</v>
      </c>
      <c r="B18" s="6">
        <v>675.2</v>
      </c>
      <c r="C18" s="32">
        <v>473.1</v>
      </c>
      <c r="D18" s="12">
        <v>112.3</v>
      </c>
    </row>
    <row r="19" spans="1:4" ht="31.5" x14ac:dyDescent="0.25">
      <c r="A19" s="6" t="s">
        <v>14</v>
      </c>
      <c r="B19" s="6">
        <v>368.6</v>
      </c>
      <c r="C19" s="32">
        <v>264.60000000000002</v>
      </c>
      <c r="D19" s="12">
        <v>388.8</v>
      </c>
    </row>
    <row r="20" spans="1:4" ht="63" x14ac:dyDescent="0.25">
      <c r="A20" s="6" t="s">
        <v>15</v>
      </c>
      <c r="B20" s="6">
        <v>1091.7</v>
      </c>
      <c r="C20" s="32">
        <v>713</v>
      </c>
      <c r="D20" s="12">
        <v>379.7</v>
      </c>
    </row>
    <row r="21" spans="1:4" ht="21.75" customHeight="1" x14ac:dyDescent="0.25">
      <c r="A21" s="6" t="s">
        <v>16</v>
      </c>
      <c r="B21" s="6">
        <v>2</v>
      </c>
      <c r="C21" s="32">
        <v>2</v>
      </c>
      <c r="D21" s="12">
        <v>80.900000000000006</v>
      </c>
    </row>
    <row r="22" spans="1:4" ht="31.5" x14ac:dyDescent="0.25">
      <c r="A22" s="6" t="s">
        <v>17</v>
      </c>
      <c r="B22" s="6">
        <v>107.2</v>
      </c>
      <c r="C22" s="32">
        <v>77.3</v>
      </c>
      <c r="D22" s="12">
        <v>48.5</v>
      </c>
    </row>
    <row r="23" spans="1:4" ht="63" x14ac:dyDescent="0.25">
      <c r="A23" s="6" t="s">
        <v>18</v>
      </c>
      <c r="B23" s="6">
        <v>68.599999999999994</v>
      </c>
      <c r="C23" s="33">
        <v>20.100000000000001</v>
      </c>
      <c r="D23" s="10">
        <v>16</v>
      </c>
    </row>
    <row r="24" spans="1:4" ht="15.75" x14ac:dyDescent="0.25">
      <c r="A24" s="6" t="s">
        <v>35</v>
      </c>
      <c r="B24" s="6">
        <v>98.2</v>
      </c>
      <c r="C24" s="33">
        <v>90</v>
      </c>
      <c r="D24" s="10">
        <v>6.2</v>
      </c>
    </row>
    <row r="25" spans="1:4" ht="15.75" x14ac:dyDescent="0.25">
      <c r="A25" s="6" t="s">
        <v>19</v>
      </c>
      <c r="B25" s="6">
        <v>14186.1</v>
      </c>
      <c r="C25" s="32">
        <v>3450.6</v>
      </c>
      <c r="D25" s="12">
        <v>572.20000000000005</v>
      </c>
    </row>
    <row r="26" spans="1:4" ht="15.75" x14ac:dyDescent="0.25">
      <c r="A26" s="5" t="s">
        <v>20</v>
      </c>
      <c r="B26" s="31">
        <f>B27+B32+B33+B34+B35+B36+B37+B38+B39</f>
        <v>41568.5</v>
      </c>
      <c r="C26" s="31">
        <f>C27+C32+C33+C34+C35+C36+C37+C38</f>
        <v>21674.028480000004</v>
      </c>
      <c r="D26" s="11">
        <f>D27+D32+D33+D34+D35+D36+D37+D38</f>
        <v>11257.5</v>
      </c>
    </row>
    <row r="27" spans="1:4" ht="15.75" x14ac:dyDescent="0.25">
      <c r="A27" s="6" t="s">
        <v>21</v>
      </c>
      <c r="B27" s="32">
        <f>B28+B29+B30+B31</f>
        <v>13501</v>
      </c>
      <c r="C27" s="32">
        <f>C28+C29+C30+C31</f>
        <v>8876.8872800000008</v>
      </c>
      <c r="D27" s="12">
        <v>3589.5</v>
      </c>
    </row>
    <row r="28" spans="1:4" ht="31.5" x14ac:dyDescent="0.25">
      <c r="A28" s="6" t="s">
        <v>22</v>
      </c>
      <c r="B28" s="6">
        <v>931.9</v>
      </c>
      <c r="C28" s="32">
        <f>Лист3!K7/1000</f>
        <v>622.28221999999994</v>
      </c>
      <c r="D28" s="12">
        <v>248.8</v>
      </c>
    </row>
    <row r="29" spans="1:4" ht="47.25" x14ac:dyDescent="0.25">
      <c r="A29" s="6" t="s">
        <v>23</v>
      </c>
      <c r="B29" s="6">
        <v>219.4</v>
      </c>
      <c r="C29" s="32">
        <f>Лист3!K8/1000</f>
        <v>137.14939999999999</v>
      </c>
      <c r="D29" s="12">
        <v>55.6</v>
      </c>
    </row>
    <row r="30" spans="1:4" ht="47.25" x14ac:dyDescent="0.25">
      <c r="A30" s="6" t="s">
        <v>24</v>
      </c>
      <c r="B30" s="6">
        <v>10955.1</v>
      </c>
      <c r="C30" s="32">
        <f>Лист3!K9/1000</f>
        <v>7224.1872800000001</v>
      </c>
      <c r="D30" s="12">
        <v>2922.9</v>
      </c>
    </row>
    <row r="31" spans="1:4" ht="15.75" x14ac:dyDescent="0.25">
      <c r="A31" s="6" t="s">
        <v>25</v>
      </c>
      <c r="B31" s="6">
        <v>1394.6</v>
      </c>
      <c r="C31" s="32">
        <f>Лист3!K11/1000</f>
        <v>893.26837999999998</v>
      </c>
      <c r="D31" s="12">
        <v>362.2</v>
      </c>
    </row>
    <row r="32" spans="1:4" ht="15.75" x14ac:dyDescent="0.25">
      <c r="A32" s="6" t="s">
        <v>26</v>
      </c>
      <c r="B32" s="6">
        <v>243.7</v>
      </c>
      <c r="C32" s="32">
        <f>Лист3!K12/1000</f>
        <v>173.13545000000002</v>
      </c>
      <c r="D32" s="12">
        <v>51.6</v>
      </c>
    </row>
    <row r="33" spans="1:11" ht="15.75" x14ac:dyDescent="0.25">
      <c r="A33" s="6" t="s">
        <v>27</v>
      </c>
      <c r="B33" s="6">
        <v>26.8</v>
      </c>
      <c r="C33" s="32">
        <f>Лист3!K14/1000</f>
        <v>16.532</v>
      </c>
      <c r="D33" s="12">
        <v>12.8</v>
      </c>
    </row>
    <row r="34" spans="1:11" ht="15.75" x14ac:dyDescent="0.25">
      <c r="A34" s="6" t="s">
        <v>28</v>
      </c>
      <c r="B34" s="6">
        <v>10491</v>
      </c>
      <c r="C34" s="32">
        <f>Лист3!K16/1000</f>
        <v>4437.18282</v>
      </c>
      <c r="D34" s="12">
        <v>2638.1</v>
      </c>
    </row>
    <row r="35" spans="1:11" ht="15.75" x14ac:dyDescent="0.25">
      <c r="A35" s="6" t="s">
        <v>29</v>
      </c>
      <c r="B35" s="6">
        <v>5600.6</v>
      </c>
      <c r="C35" s="32">
        <f>Лист3!K18/1000</f>
        <v>900.20806000000005</v>
      </c>
      <c r="D35" s="12">
        <v>1790.8</v>
      </c>
    </row>
    <row r="36" spans="1:11" ht="15.75" x14ac:dyDescent="0.25">
      <c r="A36" s="6" t="s">
        <v>30</v>
      </c>
      <c r="B36" s="6">
        <v>10195.1</v>
      </c>
      <c r="C36" s="32">
        <f>Лист3!K23/1000</f>
        <v>7179.9678700000004</v>
      </c>
      <c r="D36" s="12">
        <v>3118.9</v>
      </c>
    </row>
    <row r="37" spans="1:11" ht="15.75" x14ac:dyDescent="0.25">
      <c r="A37" s="6" t="s">
        <v>31</v>
      </c>
      <c r="B37" s="6">
        <v>117.8</v>
      </c>
      <c r="C37" s="32">
        <f>Лист3!K24/1000</f>
        <v>75.5</v>
      </c>
      <c r="D37" s="12">
        <v>42.3</v>
      </c>
    </row>
    <row r="38" spans="1:11" ht="15.75" x14ac:dyDescent="0.25">
      <c r="A38" s="6" t="s">
        <v>32</v>
      </c>
      <c r="B38" s="6">
        <v>14.6</v>
      </c>
      <c r="C38" s="32">
        <f>Лист3!K27/1000</f>
        <v>14.615</v>
      </c>
      <c r="D38" s="12">
        <v>13.5</v>
      </c>
    </row>
    <row r="39" spans="1:11" x14ac:dyDescent="0.25">
      <c r="A39" s="42" t="s">
        <v>88</v>
      </c>
      <c r="B39" s="43">
        <v>1377.9</v>
      </c>
      <c r="C39" s="30"/>
      <c r="D39" s="30"/>
      <c r="E39" s="30"/>
    </row>
    <row r="40" spans="1:11" ht="20.25" customHeight="1" x14ac:dyDescent="0.25">
      <c r="A40" s="14" t="s">
        <v>33</v>
      </c>
      <c r="B40" s="44">
        <v>28.5</v>
      </c>
      <c r="C40" s="15">
        <v>29.5</v>
      </c>
      <c r="D40" s="15">
        <v>25</v>
      </c>
      <c r="E40" t="s">
        <v>40</v>
      </c>
      <c r="K40">
        <f>24+4.5+1</f>
        <v>29.5</v>
      </c>
    </row>
    <row r="41" spans="1:11" ht="32.25" customHeight="1" x14ac:dyDescent="0.25">
      <c r="A41" s="14" t="s">
        <v>37</v>
      </c>
      <c r="B41" s="35">
        <f>6821.3+179</f>
        <v>7000.3</v>
      </c>
      <c r="C41" s="34">
        <f>5059</f>
        <v>5059</v>
      </c>
      <c r="D41" s="15">
        <f>1751.2+38.4</f>
        <v>1789.6000000000001</v>
      </c>
      <c r="E41" t="s">
        <v>38</v>
      </c>
    </row>
    <row r="42" spans="1:11" ht="26.25" customHeight="1" x14ac:dyDescent="0.25">
      <c r="A42" s="14" t="s">
        <v>36</v>
      </c>
      <c r="B42" s="14">
        <v>20</v>
      </c>
      <c r="C42" s="15">
        <v>20</v>
      </c>
      <c r="D42" s="15">
        <v>19.25</v>
      </c>
    </row>
    <row r="43" spans="1:11" ht="30" x14ac:dyDescent="0.25">
      <c r="A43" s="14" t="s">
        <v>34</v>
      </c>
      <c r="B43" s="14">
        <v>6745</v>
      </c>
      <c r="C43" s="15">
        <v>5915.9</v>
      </c>
      <c r="D43" s="15">
        <v>1532.2</v>
      </c>
      <c r="E43" t="s">
        <v>39</v>
      </c>
    </row>
    <row r="44" spans="1:11" ht="15.75" x14ac:dyDescent="0.25">
      <c r="A44" s="3"/>
      <c r="B44" s="3"/>
    </row>
    <row r="45" spans="1:11" x14ac:dyDescent="0.25">
      <c r="A45" s="4"/>
      <c r="B45" s="4"/>
      <c r="C45" s="13">
        <f>C41/C40/6</f>
        <v>28.581920903954799</v>
      </c>
      <c r="D45" s="4"/>
      <c r="E45" s="4"/>
    </row>
    <row r="46" spans="1:11" x14ac:dyDescent="0.25">
      <c r="A46" s="2"/>
      <c r="B46" s="2"/>
      <c r="C46" s="9">
        <f>C43/C42/6</f>
        <v>49.299166666666657</v>
      </c>
      <c r="D46" s="4"/>
    </row>
  </sheetData>
  <mergeCells count="1">
    <mergeCell ref="A9:A10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7"/>
  <sheetViews>
    <sheetView topLeftCell="A10" workbookViewId="0">
      <selection activeCell="D16" sqref="D16:D26"/>
    </sheetView>
  </sheetViews>
  <sheetFormatPr defaultRowHeight="15" x14ac:dyDescent="0.25"/>
  <cols>
    <col min="1" max="1" width="36" customWidth="1"/>
  </cols>
  <sheetData>
    <row r="7" spans="1:6" x14ac:dyDescent="0.25">
      <c r="A7" s="47" t="s">
        <v>94</v>
      </c>
      <c r="B7" s="47"/>
      <c r="C7" s="48" t="s">
        <v>95</v>
      </c>
      <c r="D7" s="48" t="s">
        <v>96</v>
      </c>
      <c r="E7" s="48" t="s">
        <v>97</v>
      </c>
      <c r="F7" s="48" t="s">
        <v>98</v>
      </c>
    </row>
    <row r="8" spans="1:6" x14ac:dyDescent="0.25">
      <c r="A8" s="36" t="s">
        <v>99</v>
      </c>
      <c r="B8" s="36" t="s">
        <v>100</v>
      </c>
      <c r="C8" s="48"/>
      <c r="D8" s="48"/>
      <c r="E8" s="48"/>
      <c r="F8" s="48"/>
    </row>
    <row r="9" spans="1:6" ht="25.5" x14ac:dyDescent="0.25">
      <c r="A9" s="37" t="s">
        <v>42</v>
      </c>
      <c r="B9" s="38">
        <v>100</v>
      </c>
      <c r="C9" s="39">
        <v>21455532.93</v>
      </c>
      <c r="D9" s="39">
        <v>13501033.970000001</v>
      </c>
      <c r="E9" s="39">
        <v>62.93</v>
      </c>
      <c r="F9" s="39">
        <v>13755748.32</v>
      </c>
    </row>
    <row r="10" spans="1:6" ht="51" x14ac:dyDescent="0.25">
      <c r="A10" s="40" t="s">
        <v>44</v>
      </c>
      <c r="B10" s="36">
        <v>102</v>
      </c>
      <c r="C10" s="39">
        <v>1394899.93</v>
      </c>
      <c r="D10" s="39">
        <v>931907.03</v>
      </c>
      <c r="E10" s="39">
        <v>66.81</v>
      </c>
      <c r="F10" s="39">
        <v>1000285.8</v>
      </c>
    </row>
    <row r="11" spans="1:6" ht="63.75" x14ac:dyDescent="0.25">
      <c r="A11" s="40" t="s">
        <v>23</v>
      </c>
      <c r="B11" s="36">
        <v>103</v>
      </c>
      <c r="C11" s="39">
        <v>341650</v>
      </c>
      <c r="D11" s="39">
        <v>219445.04</v>
      </c>
      <c r="E11" s="39">
        <v>64.23</v>
      </c>
      <c r="F11" s="39">
        <v>192486.15</v>
      </c>
    </row>
    <row r="12" spans="1:6" ht="63.75" x14ac:dyDescent="0.25">
      <c r="A12" s="40" t="s">
        <v>47</v>
      </c>
      <c r="B12" s="36">
        <v>104</v>
      </c>
      <c r="C12" s="39">
        <v>16951374.57</v>
      </c>
      <c r="D12" s="39">
        <v>10955108.4</v>
      </c>
      <c r="E12" s="39">
        <v>64.63</v>
      </c>
      <c r="F12" s="39">
        <v>11316086.460000001</v>
      </c>
    </row>
    <row r="13" spans="1:6" x14ac:dyDescent="0.25">
      <c r="A13" s="40" t="s">
        <v>49</v>
      </c>
      <c r="B13" s="36">
        <v>111</v>
      </c>
      <c r="C13" s="39">
        <v>293329.14</v>
      </c>
      <c r="D13" s="41"/>
      <c r="E13" s="39">
        <v>0</v>
      </c>
      <c r="F13" s="41"/>
    </row>
    <row r="14" spans="1:6" x14ac:dyDescent="0.25">
      <c r="A14" s="40" t="s">
        <v>25</v>
      </c>
      <c r="B14" s="36">
        <v>113</v>
      </c>
      <c r="C14" s="39">
        <v>2474279.29</v>
      </c>
      <c r="D14" s="39">
        <v>1394573.5</v>
      </c>
      <c r="E14" s="39">
        <v>56.36</v>
      </c>
      <c r="F14" s="39">
        <v>1246889.9099999999</v>
      </c>
    </row>
    <row r="15" spans="1:6" x14ac:dyDescent="0.25">
      <c r="A15" s="37" t="s">
        <v>52</v>
      </c>
      <c r="B15" s="38">
        <v>200</v>
      </c>
      <c r="C15" s="39">
        <v>387900</v>
      </c>
      <c r="D15" s="39">
        <v>243670.27</v>
      </c>
      <c r="E15" s="39">
        <v>62.82</v>
      </c>
      <c r="F15" s="39">
        <v>272892.90999999997</v>
      </c>
    </row>
    <row r="16" spans="1:6" ht="26.25" customHeight="1" x14ac:dyDescent="0.25">
      <c r="A16" s="40" t="s">
        <v>54</v>
      </c>
      <c r="B16" s="36">
        <v>203</v>
      </c>
      <c r="C16" s="39">
        <v>387900</v>
      </c>
      <c r="D16" s="39">
        <v>243670.27</v>
      </c>
      <c r="E16" s="39">
        <v>62.82</v>
      </c>
      <c r="F16" s="39">
        <v>272892.90999999997</v>
      </c>
    </row>
    <row r="17" spans="1:6" ht="51" x14ac:dyDescent="0.25">
      <c r="A17" s="40" t="s">
        <v>58</v>
      </c>
      <c r="B17" s="36">
        <v>309</v>
      </c>
      <c r="C17" s="39">
        <v>230000</v>
      </c>
      <c r="D17" s="39">
        <v>26822</v>
      </c>
      <c r="E17" s="39">
        <v>11.66</v>
      </c>
      <c r="F17" s="39">
        <v>86468.17</v>
      </c>
    </row>
    <row r="18" spans="1:6" x14ac:dyDescent="0.25">
      <c r="A18" s="40" t="s">
        <v>62</v>
      </c>
      <c r="B18" s="36">
        <v>409</v>
      </c>
      <c r="C18" s="39">
        <v>16410278.960000001</v>
      </c>
      <c r="D18" s="39">
        <v>10491016.140000001</v>
      </c>
      <c r="E18" s="39">
        <v>63.93</v>
      </c>
      <c r="F18" s="39">
        <v>5139207.95</v>
      </c>
    </row>
    <row r="19" spans="1:6" x14ac:dyDescent="0.25">
      <c r="A19" s="40" t="s">
        <v>66</v>
      </c>
      <c r="B19" s="36">
        <v>501</v>
      </c>
      <c r="C19" s="39">
        <v>313000</v>
      </c>
      <c r="D19" s="39">
        <v>138828.92000000001</v>
      </c>
      <c r="E19" s="39">
        <v>44.35</v>
      </c>
      <c r="F19" s="39">
        <v>1208945.1399999999</v>
      </c>
    </row>
    <row r="20" spans="1:6" x14ac:dyDescent="0.25">
      <c r="A20" s="40" t="s">
        <v>68</v>
      </c>
      <c r="B20" s="36">
        <v>502</v>
      </c>
      <c r="C20" s="39">
        <v>1801000</v>
      </c>
      <c r="D20" s="39">
        <v>706249.79</v>
      </c>
      <c r="E20" s="39">
        <v>39.21</v>
      </c>
      <c r="F20" s="39">
        <v>264611.38</v>
      </c>
    </row>
    <row r="21" spans="1:6" x14ac:dyDescent="0.25">
      <c r="A21" s="40" t="s">
        <v>70</v>
      </c>
      <c r="B21" s="36">
        <v>503</v>
      </c>
      <c r="C21" s="39">
        <v>7531019.3600000003</v>
      </c>
      <c r="D21" s="39">
        <v>4755575</v>
      </c>
      <c r="E21" s="39">
        <v>63.15</v>
      </c>
      <c r="F21" s="39">
        <v>2334983.4</v>
      </c>
    </row>
    <row r="22" spans="1:6" x14ac:dyDescent="0.25">
      <c r="A22" s="40" t="s">
        <v>74</v>
      </c>
      <c r="B22" s="36">
        <v>801</v>
      </c>
      <c r="C22" s="39">
        <v>15311892.529999999</v>
      </c>
      <c r="D22" s="39">
        <v>10195051.359999999</v>
      </c>
      <c r="E22" s="39">
        <v>66.58</v>
      </c>
      <c r="F22" s="39">
        <v>9410255.1400000006</v>
      </c>
    </row>
    <row r="23" spans="1:6" x14ac:dyDescent="0.25">
      <c r="A23" s="40" t="s">
        <v>78</v>
      </c>
      <c r="B23" s="36">
        <v>1001</v>
      </c>
      <c r="C23" s="39">
        <v>161000</v>
      </c>
      <c r="D23" s="39">
        <v>112800</v>
      </c>
      <c r="E23" s="39">
        <v>70.06</v>
      </c>
      <c r="F23" s="39">
        <v>126900</v>
      </c>
    </row>
    <row r="24" spans="1:6" x14ac:dyDescent="0.25">
      <c r="A24" s="40" t="s">
        <v>80</v>
      </c>
      <c r="B24" s="36">
        <v>1003</v>
      </c>
      <c r="C24" s="39">
        <v>8000</v>
      </c>
      <c r="D24" s="39">
        <v>5000</v>
      </c>
      <c r="E24" s="39">
        <v>62.5</v>
      </c>
      <c r="F24" s="39">
        <v>161000</v>
      </c>
    </row>
    <row r="25" spans="1:6" x14ac:dyDescent="0.25">
      <c r="A25" s="40" t="s">
        <v>84</v>
      </c>
      <c r="B25" s="36">
        <v>1101</v>
      </c>
      <c r="C25" s="39">
        <v>35000</v>
      </c>
      <c r="D25" s="39">
        <v>14615</v>
      </c>
      <c r="E25" s="39">
        <v>41.76</v>
      </c>
      <c r="F25" s="39">
        <v>21254</v>
      </c>
    </row>
    <row r="26" spans="1:6" ht="25.5" x14ac:dyDescent="0.25">
      <c r="A26" s="40" t="s">
        <v>88</v>
      </c>
      <c r="B26" s="36">
        <v>1403</v>
      </c>
      <c r="C26" s="39">
        <v>2959695.44</v>
      </c>
      <c r="D26" s="39">
        <v>1377899.58</v>
      </c>
      <c r="E26" s="39">
        <v>46.56</v>
      </c>
      <c r="F26" s="39">
        <v>5278.55</v>
      </c>
    </row>
    <row r="27" spans="1:6" x14ac:dyDescent="0.25">
      <c r="A27" s="46" t="s">
        <v>90</v>
      </c>
      <c r="B27" s="46"/>
      <c r="C27" s="39">
        <v>66604319.219999999</v>
      </c>
      <c r="D27" s="39">
        <v>41568562.030000001</v>
      </c>
      <c r="E27" s="39">
        <v>62.41</v>
      </c>
      <c r="F27" s="39">
        <v>32787544.960000001</v>
      </c>
    </row>
  </sheetData>
  <mergeCells count="6">
    <mergeCell ref="F7:F8"/>
    <mergeCell ref="A27:B27"/>
    <mergeCell ref="A7:B7"/>
    <mergeCell ref="C7:C8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2"/>
  <sheetViews>
    <sheetView topLeftCell="A4" workbookViewId="0">
      <selection activeCell="C30" sqref="C30:G30"/>
    </sheetView>
  </sheetViews>
  <sheetFormatPr defaultRowHeight="15" x14ac:dyDescent="0.25"/>
  <cols>
    <col min="11" max="11" width="19.28515625" customWidth="1"/>
  </cols>
  <sheetData>
    <row r="6" spans="2:11" ht="42" customHeight="1" x14ac:dyDescent="0.25">
      <c r="B6" s="49" t="s">
        <v>42</v>
      </c>
      <c r="C6" s="49"/>
      <c r="D6" s="49"/>
      <c r="E6" s="49"/>
      <c r="F6" s="49"/>
      <c r="G6" s="49"/>
      <c r="H6" s="16" t="s">
        <v>43</v>
      </c>
      <c r="I6" s="50">
        <v>21655532.93</v>
      </c>
      <c r="J6" s="50"/>
      <c r="K6" s="22">
        <v>8876887.2799999993</v>
      </c>
    </row>
    <row r="7" spans="2:11" ht="37.5" customHeight="1" x14ac:dyDescent="0.25">
      <c r="B7" s="17"/>
      <c r="C7" s="51" t="s">
        <v>44</v>
      </c>
      <c r="D7" s="51"/>
      <c r="E7" s="51"/>
      <c r="F7" s="51"/>
      <c r="G7" s="51"/>
      <c r="H7" s="18" t="s">
        <v>45</v>
      </c>
      <c r="I7" s="52">
        <v>1335300</v>
      </c>
      <c r="J7" s="52"/>
      <c r="K7" s="26">
        <v>622282.22</v>
      </c>
    </row>
    <row r="8" spans="2:11" ht="37.5" customHeight="1" x14ac:dyDescent="0.25">
      <c r="B8" s="17"/>
      <c r="C8" s="51" t="s">
        <v>23</v>
      </c>
      <c r="D8" s="51"/>
      <c r="E8" s="51"/>
      <c r="F8" s="51"/>
      <c r="G8" s="51"/>
      <c r="H8" s="18" t="s">
        <v>46</v>
      </c>
      <c r="I8" s="53">
        <v>341650</v>
      </c>
      <c r="J8" s="53"/>
      <c r="K8" s="26">
        <v>137149.4</v>
      </c>
    </row>
    <row r="9" spans="2:11" ht="37.5" customHeight="1" x14ac:dyDescent="0.25">
      <c r="B9" s="17"/>
      <c r="C9" s="51" t="s">
        <v>47</v>
      </c>
      <c r="D9" s="51"/>
      <c r="E9" s="51"/>
      <c r="F9" s="51"/>
      <c r="G9" s="51"/>
      <c r="H9" s="18" t="s">
        <v>48</v>
      </c>
      <c r="I9" s="52">
        <v>17010974.5</v>
      </c>
      <c r="J9" s="52"/>
      <c r="K9" s="27">
        <v>7224187.2800000003</v>
      </c>
    </row>
    <row r="10" spans="2:11" ht="37.5" customHeight="1" x14ac:dyDescent="0.25">
      <c r="B10" s="17"/>
      <c r="C10" s="51" t="s">
        <v>49</v>
      </c>
      <c r="D10" s="51"/>
      <c r="E10" s="51"/>
      <c r="F10" s="51"/>
      <c r="G10" s="51"/>
      <c r="H10" s="18" t="s">
        <v>50</v>
      </c>
      <c r="I10" s="53">
        <v>308329.14</v>
      </c>
      <c r="J10" s="53"/>
      <c r="K10" s="28">
        <v>0</v>
      </c>
    </row>
    <row r="11" spans="2:11" ht="37.5" customHeight="1" x14ac:dyDescent="0.25">
      <c r="B11" s="17"/>
      <c r="C11" s="51" t="s">
        <v>25</v>
      </c>
      <c r="D11" s="51"/>
      <c r="E11" s="51"/>
      <c r="F11" s="51"/>
      <c r="G11" s="51"/>
      <c r="H11" s="18" t="s">
        <v>51</v>
      </c>
      <c r="I11" s="52">
        <v>2659279.29</v>
      </c>
      <c r="J11" s="52"/>
      <c r="K11" s="26">
        <v>893268.38</v>
      </c>
    </row>
    <row r="12" spans="2:11" ht="15.75" x14ac:dyDescent="0.25">
      <c r="B12" s="49" t="s">
        <v>52</v>
      </c>
      <c r="C12" s="49"/>
      <c r="D12" s="49"/>
      <c r="E12" s="49"/>
      <c r="F12" s="49"/>
      <c r="G12" s="49"/>
      <c r="H12" s="16" t="s">
        <v>53</v>
      </c>
      <c r="I12" s="54">
        <v>387900</v>
      </c>
      <c r="J12" s="54"/>
      <c r="K12" s="21">
        <v>173135.45</v>
      </c>
    </row>
    <row r="13" spans="2:11" ht="15.75" x14ac:dyDescent="0.25">
      <c r="B13" s="17"/>
      <c r="C13" s="51" t="s">
        <v>54</v>
      </c>
      <c r="D13" s="51"/>
      <c r="E13" s="51"/>
      <c r="F13" s="51"/>
      <c r="G13" s="51"/>
      <c r="H13" s="18" t="s">
        <v>55</v>
      </c>
      <c r="I13" s="53">
        <v>387900</v>
      </c>
      <c r="J13" s="53"/>
      <c r="K13" s="26">
        <v>173135.45</v>
      </c>
    </row>
    <row r="14" spans="2:11" ht="15.75" x14ac:dyDescent="0.25">
      <c r="B14" s="49" t="s">
        <v>56</v>
      </c>
      <c r="C14" s="49"/>
      <c r="D14" s="49"/>
      <c r="E14" s="49"/>
      <c r="F14" s="49"/>
      <c r="G14" s="49"/>
      <c r="H14" s="16" t="s">
        <v>57</v>
      </c>
      <c r="I14" s="54">
        <v>230000</v>
      </c>
      <c r="J14" s="54"/>
      <c r="K14" s="21">
        <v>16532</v>
      </c>
    </row>
    <row r="15" spans="2:11" ht="15.75" x14ac:dyDescent="0.25">
      <c r="B15" s="17"/>
      <c r="C15" s="51" t="s">
        <v>58</v>
      </c>
      <c r="D15" s="51"/>
      <c r="E15" s="51"/>
      <c r="F15" s="51"/>
      <c r="G15" s="51"/>
      <c r="H15" s="18" t="s">
        <v>59</v>
      </c>
      <c r="I15" s="53">
        <v>230000</v>
      </c>
      <c r="J15" s="53"/>
      <c r="K15" s="26">
        <v>16532</v>
      </c>
    </row>
    <row r="16" spans="2:11" ht="15.75" x14ac:dyDescent="0.25">
      <c r="B16" s="49" t="s">
        <v>60</v>
      </c>
      <c r="C16" s="49"/>
      <c r="D16" s="49"/>
      <c r="E16" s="49"/>
      <c r="F16" s="49"/>
      <c r="G16" s="49"/>
      <c r="H16" s="16" t="s">
        <v>61</v>
      </c>
      <c r="I16" s="50">
        <v>16410278.960000001</v>
      </c>
      <c r="J16" s="50"/>
      <c r="K16" s="22">
        <v>4437182.82</v>
      </c>
    </row>
    <row r="17" spans="2:11" ht="15.75" x14ac:dyDescent="0.25">
      <c r="B17" s="17"/>
      <c r="C17" s="51" t="s">
        <v>62</v>
      </c>
      <c r="D17" s="51"/>
      <c r="E17" s="51"/>
      <c r="F17" s="51"/>
      <c r="G17" s="51"/>
      <c r="H17" s="18" t="s">
        <v>63</v>
      </c>
      <c r="I17" s="52">
        <v>16410278.960000001</v>
      </c>
      <c r="J17" s="52"/>
      <c r="K17" s="27">
        <v>4437182.82</v>
      </c>
    </row>
    <row r="18" spans="2:11" x14ac:dyDescent="0.25">
      <c r="B18" s="49" t="s">
        <v>64</v>
      </c>
      <c r="C18" s="49"/>
      <c r="D18" s="49"/>
      <c r="E18" s="49"/>
      <c r="F18" s="49"/>
      <c r="G18" s="49"/>
      <c r="H18" s="16" t="s">
        <v>65</v>
      </c>
      <c r="I18" s="50">
        <v>9445019.3599999994</v>
      </c>
      <c r="J18" s="50"/>
      <c r="K18" s="25">
        <f>K19+K21+K20</f>
        <v>900208.06</v>
      </c>
    </row>
    <row r="19" spans="2:11" ht="15.75" x14ac:dyDescent="0.25">
      <c r="B19" s="17"/>
      <c r="C19" s="51" t="s">
        <v>66</v>
      </c>
      <c r="D19" s="51"/>
      <c r="E19" s="51"/>
      <c r="F19" s="51"/>
      <c r="G19" s="51"/>
      <c r="H19" s="18" t="s">
        <v>67</v>
      </c>
      <c r="I19" s="53">
        <v>413000</v>
      </c>
      <c r="J19" s="53"/>
      <c r="K19" s="21">
        <v>99003.22</v>
      </c>
    </row>
    <row r="20" spans="2:11" ht="15.75" x14ac:dyDescent="0.25">
      <c r="B20" s="17"/>
      <c r="C20" s="51" t="s">
        <v>68</v>
      </c>
      <c r="D20" s="51"/>
      <c r="E20" s="51"/>
      <c r="F20" s="51"/>
      <c r="G20" s="51"/>
      <c r="H20" s="18" t="s">
        <v>69</v>
      </c>
      <c r="I20" s="52">
        <v>1501000</v>
      </c>
      <c r="J20" s="52"/>
      <c r="K20" s="21">
        <v>215539.79</v>
      </c>
    </row>
    <row r="21" spans="2:11" ht="15.75" x14ac:dyDescent="0.25">
      <c r="B21" s="17"/>
      <c r="C21" s="51" t="s">
        <v>70</v>
      </c>
      <c r="D21" s="51"/>
      <c r="E21" s="51"/>
      <c r="F21" s="51"/>
      <c r="G21" s="51"/>
      <c r="H21" s="18" t="s">
        <v>71</v>
      </c>
      <c r="I21" s="52">
        <v>7531019.3600000003</v>
      </c>
      <c r="J21" s="52"/>
      <c r="K21" s="21">
        <v>585665.05000000005</v>
      </c>
    </row>
    <row r="22" spans="2:11" x14ac:dyDescent="0.25">
      <c r="B22" s="49" t="s">
        <v>72</v>
      </c>
      <c r="C22" s="49"/>
      <c r="D22" s="49"/>
      <c r="E22" s="49"/>
      <c r="F22" s="49"/>
      <c r="G22" s="49"/>
      <c r="H22" s="16" t="s">
        <v>73</v>
      </c>
      <c r="I22" s="50">
        <v>15311892.529999999</v>
      </c>
      <c r="J22" s="50"/>
    </row>
    <row r="23" spans="2:11" ht="15.75" x14ac:dyDescent="0.25">
      <c r="B23" s="17"/>
      <c r="C23" s="51" t="s">
        <v>74</v>
      </c>
      <c r="D23" s="51"/>
      <c r="E23" s="51"/>
      <c r="F23" s="51"/>
      <c r="G23" s="51"/>
      <c r="H23" s="18" t="s">
        <v>75</v>
      </c>
      <c r="I23" s="52">
        <v>15311892.529999999</v>
      </c>
      <c r="J23" s="52"/>
      <c r="K23" s="22">
        <v>7179967.8700000001</v>
      </c>
    </row>
    <row r="24" spans="2:11" x14ac:dyDescent="0.25">
      <c r="B24" s="49" t="s">
        <v>76</v>
      </c>
      <c r="C24" s="49"/>
      <c r="D24" s="49"/>
      <c r="E24" s="49"/>
      <c r="F24" s="49"/>
      <c r="G24" s="49"/>
      <c r="H24" s="16" t="s">
        <v>77</v>
      </c>
      <c r="I24" s="54">
        <v>169000</v>
      </c>
      <c r="J24" s="54"/>
      <c r="K24" s="25">
        <f>K25+K26</f>
        <v>75500</v>
      </c>
    </row>
    <row r="25" spans="2:11" ht="15.75" x14ac:dyDescent="0.25">
      <c r="B25" s="17"/>
      <c r="C25" s="51" t="s">
        <v>78</v>
      </c>
      <c r="D25" s="51"/>
      <c r="E25" s="51"/>
      <c r="F25" s="51"/>
      <c r="G25" s="51"/>
      <c r="H25" s="18" t="s">
        <v>79</v>
      </c>
      <c r="I25" s="53">
        <v>161000</v>
      </c>
      <c r="J25" s="53"/>
      <c r="K25" s="21">
        <v>70500</v>
      </c>
    </row>
    <row r="26" spans="2:11" ht="15.75" x14ac:dyDescent="0.25">
      <c r="B26" s="17"/>
      <c r="C26" s="51" t="s">
        <v>80</v>
      </c>
      <c r="D26" s="51"/>
      <c r="E26" s="51"/>
      <c r="F26" s="51"/>
      <c r="G26" s="51"/>
      <c r="H26" s="18" t="s">
        <v>81</v>
      </c>
      <c r="I26" s="53">
        <v>8000</v>
      </c>
      <c r="J26" s="53"/>
      <c r="K26" s="21">
        <v>5000</v>
      </c>
    </row>
    <row r="27" spans="2:11" ht="16.5" thickBot="1" x14ac:dyDescent="0.3">
      <c r="B27" s="49" t="s">
        <v>82</v>
      </c>
      <c r="C27" s="49"/>
      <c r="D27" s="49"/>
      <c r="E27" s="49"/>
      <c r="F27" s="49"/>
      <c r="G27" s="49"/>
      <c r="H27" s="16" t="s">
        <v>83</v>
      </c>
      <c r="I27" s="54">
        <v>35000</v>
      </c>
      <c r="J27" s="54"/>
      <c r="K27" s="23">
        <v>14615</v>
      </c>
    </row>
    <row r="28" spans="2:11" ht="16.5" thickBot="1" x14ac:dyDescent="0.3">
      <c r="B28" s="17"/>
      <c r="C28" s="51" t="s">
        <v>84</v>
      </c>
      <c r="D28" s="51"/>
      <c r="E28" s="51"/>
      <c r="F28" s="51"/>
      <c r="G28" s="51"/>
      <c r="H28" s="18" t="s">
        <v>85</v>
      </c>
      <c r="I28" s="53">
        <v>35000</v>
      </c>
      <c r="J28" s="53"/>
      <c r="K28" s="23">
        <v>14615</v>
      </c>
    </row>
    <row r="29" spans="2:11" ht="15.75" x14ac:dyDescent="0.25">
      <c r="B29" s="49" t="s">
        <v>86</v>
      </c>
      <c r="C29" s="49"/>
      <c r="D29" s="49"/>
      <c r="E29" s="49"/>
      <c r="F29" s="49"/>
      <c r="G29" s="49"/>
      <c r="H29" s="16" t="s">
        <v>87</v>
      </c>
      <c r="I29" s="50">
        <v>2959695.44</v>
      </c>
      <c r="J29" s="50"/>
      <c r="K29" s="24">
        <v>0</v>
      </c>
    </row>
    <row r="30" spans="2:11" ht="16.5" thickBot="1" x14ac:dyDescent="0.3">
      <c r="B30" s="17"/>
      <c r="C30" s="51" t="s">
        <v>88</v>
      </c>
      <c r="D30" s="51"/>
      <c r="E30" s="51"/>
      <c r="F30" s="51"/>
      <c r="G30" s="51"/>
      <c r="H30" s="18" t="s">
        <v>89</v>
      </c>
      <c r="I30" s="52">
        <v>2959695.44</v>
      </c>
      <c r="J30" s="52"/>
      <c r="K30" s="24">
        <v>0</v>
      </c>
    </row>
    <row r="31" spans="2:11" ht="15.75" thickBot="1" x14ac:dyDescent="0.3">
      <c r="B31" s="19"/>
      <c r="C31" s="19"/>
      <c r="D31" s="19"/>
      <c r="E31" s="19"/>
      <c r="F31" s="19"/>
      <c r="G31" s="19"/>
      <c r="H31" s="20" t="s">
        <v>90</v>
      </c>
      <c r="I31" s="55">
        <v>66604319.219999999</v>
      </c>
      <c r="J31" s="55"/>
      <c r="K31" s="25">
        <f>K28+K26+K25+K23+K21+K20+K19+K17+K15+K13+K11+K10+K9+K8+K7</f>
        <v>21674028.479999997</v>
      </c>
    </row>
    <row r="32" spans="2:11" ht="15.75" x14ac:dyDescent="0.25">
      <c r="K32" s="24">
        <v>21</v>
      </c>
    </row>
  </sheetData>
  <mergeCells count="51">
    <mergeCell ref="C30:G30"/>
    <mergeCell ref="I30:J30"/>
    <mergeCell ref="I31:J31"/>
    <mergeCell ref="B27:G27"/>
    <mergeCell ref="I27:J27"/>
    <mergeCell ref="C28:G28"/>
    <mergeCell ref="I28:J28"/>
    <mergeCell ref="B29:G29"/>
    <mergeCell ref="I29:J29"/>
    <mergeCell ref="B24:G24"/>
    <mergeCell ref="I24:J24"/>
    <mergeCell ref="C25:G25"/>
    <mergeCell ref="I25:J25"/>
    <mergeCell ref="C26:G26"/>
    <mergeCell ref="I26:J26"/>
    <mergeCell ref="C21:G21"/>
    <mergeCell ref="I21:J21"/>
    <mergeCell ref="B22:G22"/>
    <mergeCell ref="I22:J22"/>
    <mergeCell ref="C23:G23"/>
    <mergeCell ref="I23:J23"/>
    <mergeCell ref="B18:G18"/>
    <mergeCell ref="I18:J18"/>
    <mergeCell ref="C19:G19"/>
    <mergeCell ref="I19:J19"/>
    <mergeCell ref="C20:G20"/>
    <mergeCell ref="I20:J20"/>
    <mergeCell ref="C15:G15"/>
    <mergeCell ref="I15:J15"/>
    <mergeCell ref="B16:G16"/>
    <mergeCell ref="I16:J16"/>
    <mergeCell ref="C17:G17"/>
    <mergeCell ref="I17:J17"/>
    <mergeCell ref="B12:G12"/>
    <mergeCell ref="I12:J12"/>
    <mergeCell ref="C13:G13"/>
    <mergeCell ref="I13:J13"/>
    <mergeCell ref="B14:G14"/>
    <mergeCell ref="I14:J14"/>
    <mergeCell ref="C9:G9"/>
    <mergeCell ref="I9:J9"/>
    <mergeCell ref="C10:G10"/>
    <mergeCell ref="I10:J10"/>
    <mergeCell ref="C11:G11"/>
    <mergeCell ref="I11:J11"/>
    <mergeCell ref="B6:G6"/>
    <mergeCell ref="I6:J6"/>
    <mergeCell ref="C7:G7"/>
    <mergeCell ref="I7:J7"/>
    <mergeCell ref="C8:G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9 мес</vt:lpstr>
      <vt:lpstr>Лист1</vt:lpstr>
      <vt:lpstr>Лист2</vt:lpstr>
      <vt:lpstr>Лист3</vt:lpstr>
      <vt:lpstr>'9 мес'!Область_печати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2020-11-02T09:05:23Z</dcterms:modified>
</cp:coreProperties>
</file>