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" windowWidth="15450" windowHeight="11640"/>
  </bookViews>
  <sheets>
    <sheet name="МСУ" sheetId="4" r:id="rId1"/>
  </sheets>
  <definedNames>
    <definedName name="_xlnm.Print_Titles" localSheetId="0">МСУ!$4:$6</definedName>
  </definedNames>
  <calcPr calcId="125725"/>
</workbook>
</file>

<file path=xl/calcChain.xml><?xml version="1.0" encoding="utf-8"?>
<calcChain xmlns="http://schemas.openxmlformats.org/spreadsheetml/2006/main">
  <c r="P97" i="4"/>
  <c r="P30"/>
  <c r="P49"/>
  <c r="P84"/>
  <c r="R84"/>
  <c r="Q84"/>
  <c r="S84"/>
  <c r="Q103"/>
  <c r="O19" l="1"/>
  <c r="P19"/>
  <c r="Q19"/>
  <c r="R19"/>
  <c r="S19"/>
  <c r="N19"/>
  <c r="N48"/>
  <c r="O48"/>
  <c r="P48"/>
  <c r="Q48"/>
  <c r="R48"/>
  <c r="S48"/>
  <c r="N123" l="1"/>
  <c r="S126"/>
  <c r="S125" s="1"/>
  <c r="S123"/>
  <c r="R96"/>
  <c r="R95"/>
  <c r="S95" s="1"/>
  <c r="S17"/>
  <c r="O17"/>
  <c r="P17"/>
  <c r="Q17"/>
  <c r="R17"/>
  <c r="N17"/>
  <c r="Q126"/>
  <c r="Q125" s="1"/>
  <c r="O123"/>
  <c r="P123"/>
  <c r="Q123"/>
  <c r="R126" l="1"/>
  <c r="R125" s="1"/>
  <c r="R123"/>
  <c r="O40"/>
  <c r="P40"/>
  <c r="Q40"/>
  <c r="R40"/>
  <c r="S40"/>
  <c r="N40"/>
  <c r="S120" l="1"/>
  <c r="S119" s="1"/>
  <c r="T130"/>
  <c r="R120" l="1"/>
  <c r="R119" s="1"/>
  <c r="N117" l="1"/>
  <c r="O117"/>
  <c r="P117"/>
  <c r="Q117"/>
  <c r="R117"/>
  <c r="S117"/>
  <c r="O126"/>
  <c r="O125" s="1"/>
  <c r="P126"/>
  <c r="P125" s="1"/>
  <c r="N126"/>
  <c r="N125" s="1"/>
  <c r="O78"/>
  <c r="P78"/>
  <c r="Q78"/>
  <c r="N78"/>
  <c r="O120"/>
  <c r="O119" s="1"/>
  <c r="P120"/>
  <c r="P119" s="1"/>
  <c r="Q120"/>
  <c r="Q119" s="1"/>
  <c r="N120"/>
  <c r="N119" s="1"/>
  <c r="O111"/>
  <c r="P111"/>
  <c r="Q111"/>
  <c r="N111"/>
  <c r="O103"/>
  <c r="P103"/>
  <c r="N103"/>
  <c r="O21"/>
  <c r="P21"/>
  <c r="Q21"/>
  <c r="N21"/>
  <c r="O109"/>
  <c r="P109"/>
  <c r="N109"/>
  <c r="O96"/>
  <c r="P96"/>
  <c r="Q96"/>
  <c r="N96"/>
  <c r="O94"/>
  <c r="P94"/>
  <c r="Q94"/>
  <c r="N94"/>
  <c r="O88"/>
  <c r="P88"/>
  <c r="Q88"/>
  <c r="R88"/>
  <c r="S88"/>
  <c r="N88"/>
  <c r="O83"/>
  <c r="P83"/>
  <c r="Q83"/>
  <c r="N83"/>
  <c r="O76"/>
  <c r="P76"/>
  <c r="Q76"/>
  <c r="N76"/>
  <c r="O73"/>
  <c r="P73"/>
  <c r="Q73"/>
  <c r="N73"/>
  <c r="Q69"/>
  <c r="O69"/>
  <c r="P69"/>
  <c r="N69"/>
  <c r="O64"/>
  <c r="P64"/>
  <c r="Q64"/>
  <c r="N64"/>
  <c r="O56"/>
  <c r="P56"/>
  <c r="Q56"/>
  <c r="N56"/>
  <c r="O44"/>
  <c r="P44"/>
  <c r="Q44"/>
  <c r="N44"/>
  <c r="O36"/>
  <c r="P36"/>
  <c r="Q36"/>
  <c r="N36"/>
  <c r="O29"/>
  <c r="P29"/>
  <c r="N29"/>
  <c r="O27"/>
  <c r="P27"/>
  <c r="N27"/>
  <c r="O11"/>
  <c r="P11"/>
  <c r="Q11"/>
  <c r="N11"/>
  <c r="O10" l="1"/>
  <c r="O9" s="1"/>
  <c r="P10"/>
  <c r="P9" s="1"/>
  <c r="P128" s="1"/>
  <c r="N10"/>
  <c r="N9" s="1"/>
  <c r="Q29"/>
  <c r="Q10" s="1"/>
  <c r="Q109"/>
  <c r="Q27"/>
  <c r="S11"/>
  <c r="R11"/>
  <c r="S36"/>
  <c r="R36"/>
  <c r="S44"/>
  <c r="R44"/>
  <c r="S56"/>
  <c r="R56"/>
  <c r="S64"/>
  <c r="R64"/>
  <c r="S69"/>
  <c r="R69"/>
  <c r="S73"/>
  <c r="R73"/>
  <c r="S76"/>
  <c r="R76"/>
  <c r="S78"/>
  <c r="R78"/>
  <c r="S83"/>
  <c r="R83"/>
  <c r="S94"/>
  <c r="R94"/>
  <c r="S96"/>
  <c r="S21"/>
  <c r="R21"/>
  <c r="S103"/>
  <c r="R103"/>
  <c r="S111"/>
  <c r="R111"/>
  <c r="S29"/>
  <c r="R29"/>
  <c r="R10" s="1"/>
  <c r="S10" l="1"/>
  <c r="P133"/>
  <c r="Q9"/>
  <c r="Q128" s="1"/>
  <c r="Q135" s="1"/>
  <c r="N128"/>
  <c r="P130"/>
  <c r="O128"/>
  <c r="S27"/>
  <c r="R27"/>
  <c r="S109"/>
  <c r="R109"/>
  <c r="N133" l="1"/>
  <c r="Q133"/>
  <c r="S9"/>
  <c r="S128" s="1"/>
  <c r="R9"/>
  <c r="R128" s="1"/>
  <c r="N130"/>
  <c r="O130"/>
  <c r="O133"/>
  <c r="Q130"/>
  <c r="S130" l="1"/>
  <c r="S133"/>
  <c r="R130"/>
  <c r="R133"/>
</calcChain>
</file>

<file path=xl/sharedStrings.xml><?xml version="1.0" encoding="utf-8"?>
<sst xmlns="http://schemas.openxmlformats.org/spreadsheetml/2006/main" count="1047" uniqueCount="327">
  <si>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</si>
  <si>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</si>
  <si>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</si>
  <si>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</si>
  <si>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</si>
  <si>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</si>
  <si>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</si>
  <si>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</si>
  <si>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</si>
  <si>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</si>
  <si>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очередной финансовый год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</si>
  <si>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</si>
  <si>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</si>
  <si>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</si>
  <si>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</si>
  <si>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</si>
  <si>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</si>
  <si>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+2</t>
  </si>
  <si>
    <t>Итого:</t>
  </si>
  <si>
    <t>финансовый год + 1</t>
  </si>
  <si>
    <t>Единица измерения: тыс. руб.</t>
  </si>
  <si>
    <t/>
  </si>
  <si>
    <t>1</t>
  </si>
  <si>
    <t>РП</t>
  </si>
  <si>
    <t>1.1</t>
  </si>
  <si>
    <t>РП-А</t>
  </si>
  <si>
    <t>1.1.1</t>
  </si>
  <si>
    <t>Финансирование расходов на содержание органов местного самоуправления поселений</t>
  </si>
  <si>
    <t>РП-А-0100</t>
  </si>
  <si>
    <t>Закон от 06.10.2003 № 131-ФЗ Об общих принципах организации местного самоуправления в Российской Федерации"</t>
  </si>
  <si>
    <t>ст. 34</t>
  </si>
  <si>
    <t>06.10.2003 - не установлен</t>
  </si>
  <si>
    <t>Закон от 02.03.2007 № 25-ФЗ "О муниципальной службе в Российской Федерации"</t>
  </si>
  <si>
    <t>ст. 14</t>
  </si>
  <si>
    <t>Областной закон от 11.03.2008 № 14-оз "О правовом регулировании муниципальной службы в Ленинградской области</t>
  </si>
  <si>
    <t>В целом</t>
  </si>
  <si>
    <t>Решение совета депутатов от 14.11.2006 № 4/16 Об утверждении устава муниципального образования Пчевское сельское поселение Киришского муниципального района Ленинградской области</t>
  </si>
  <si>
    <t>14.11.2006 - не установлен</t>
  </si>
  <si>
    <t>1.1.2</t>
  </si>
  <si>
    <t>Владение, пользование и распоряжение имуществом, находящимся в муниципальной собственности муниципального района</t>
  </si>
  <si>
    <t>РП-А-1000</t>
  </si>
  <si>
    <t>1.1.3</t>
  </si>
  <si>
    <t>Организация в границах поселения  электро-,тепло-,газо-, и водоснабжения населения, водоотведения, снабжения населения топливом</t>
  </si>
  <si>
    <t>РП-А-1100</t>
  </si>
  <si>
    <t>пп. 4 п. 1 ст. 14</t>
  </si>
  <si>
    <t>Закон от 30.12.2004 № 210-ФЗ "Об основах регулирования тарифов организаций  коммунального комплекса"</t>
  </si>
  <si>
    <t>ст. 5</t>
  </si>
  <si>
    <t>0503</t>
  </si>
  <si>
    <t>1.1.4</t>
  </si>
  <si>
    <t>РП-А-1200</t>
  </si>
  <si>
    <t>пп. 5 п. 1 ст. 14</t>
  </si>
  <si>
    <t>Закон от 08.11.2007 № 257-ФЗ "Об автомобильных  дорогах и о дорожной деятельности в Российской Федерации и о внесении изменений в отдельные законодательные акты Российской Федерации"</t>
  </si>
  <si>
    <t>ст. 13</t>
  </si>
  <si>
    <t>1.1.5</t>
  </si>
  <si>
    <t>Обеспечение малоимущих граждан, проживающих в поселении и нуждающихся  в улучшении жилищных условий, жилыми помещениями в соответствии 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</si>
  <si>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</si>
  <si>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1.1.6</t>
  </si>
  <si>
    <t>Участие в предупреждении и ликвидации последствий чрезвычайных ситуаций в границах поселения</t>
  </si>
  <si>
    <t>РП-А-1600</t>
  </si>
  <si>
    <t>пп. 8 п. 1 ст. 14</t>
  </si>
  <si>
    <t>Закон от 21.12.1994 № 68-ФЗ "О защите населения и территории от чрезвычайных ситуаций природного и техногенного характера"</t>
  </si>
  <si>
    <t>п. 2 ст. 11</t>
  </si>
  <si>
    <t>Постановление Правительства Ленинградской области от 23.07.2007 № 126 "О методических рекомендациях по осуществлению муниципальными образованиями Ленинградской области  полномочий по вопросам гражданской обороны,  защиты населения и территорий от чрезвычайных ситуаций, обеспечения пожарной безопасности и безопасности людей на водных объектах"</t>
  </si>
  <si>
    <t>23.07.2007 - не установлен</t>
  </si>
  <si>
    <t>1.1.7</t>
  </si>
  <si>
    <t>Обеспечение первичных мер пожарной безопасности в границах населенных пунктов поселения</t>
  </si>
  <si>
    <t>РП-А-1700</t>
  </si>
  <si>
    <t>1.1.7.1</t>
  </si>
  <si>
    <t>ст. 19</t>
  </si>
  <si>
    <t>1.1.8</t>
  </si>
  <si>
    <t>Создание условий для обеспечения жителей поселения услугами связи, общественного питания, торговли и бытового обслуживания.</t>
  </si>
  <si>
    <t>РП-А-1800</t>
  </si>
  <si>
    <t>1.1.8.1</t>
  </si>
  <si>
    <t>1.1.9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</si>
  <si>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</si>
  <si>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</si>
  <si>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пп. 11 п. 1 ст. 14</t>
  </si>
  <si>
    <t>Закон от 29.12.1994 № 78-ФЗ "О библиотечном деле"</t>
  </si>
  <si>
    <t>15.05.2006 - не установлен</t>
  </si>
  <si>
    <t>1.1.10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</si>
  <si>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</si>
  <si>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</si>
  <si>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пп. 12 п. 1 ст. 14</t>
  </si>
  <si>
    <t>Постановление Правительства Ленинградской области от 20.03.2006 № 72 "Об утверждении Методических рекомендаций по исполнению муниципальными образованиями Ленинградской области полномочий в сфере культуры"</t>
  </si>
  <si>
    <t>1.1.11</t>
  </si>
  <si>
    <t>Обеспечение условий для развития на территории поселения  физической культуры и массового спорта, организация проведения официальных  физкультурно-оздоровительных  и спортивных мероприятий поселения</t>
  </si>
  <si>
    <t>РП-А-2300</t>
  </si>
  <si>
    <t>1.1.11.1</t>
  </si>
  <si>
    <t>1.1.12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</si>
  <si>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</si>
  <si>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</si>
  <si>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1.1.12.1</t>
  </si>
  <si>
    <t>пп. 15 п. 1 ст. 14</t>
  </si>
  <si>
    <t>1.1.13</t>
  </si>
  <si>
    <t>Организация сбора и вывоза бытовых отходов</t>
  </si>
  <si>
    <t>РП-А-2700</t>
  </si>
  <si>
    <t>1.1.14</t>
  </si>
  <si>
    <t>РП-А-2800</t>
  </si>
  <si>
    <t>1.1.14.1</t>
  </si>
  <si>
    <t>пп. 19 п. 1 ст. 14</t>
  </si>
  <si>
    <t>1.1.15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</si>
  <si>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</si>
  <si>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</si>
  <si>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1.1.15.1</t>
  </si>
  <si>
    <t>1.1.16</t>
  </si>
  <si>
    <t>Организация освещения улиц и установки указателей с названиями улиц и номерами домов</t>
  </si>
  <si>
    <t>РП-А-3000</t>
  </si>
  <si>
    <t>1.1.16.1</t>
  </si>
  <si>
    <t>1.1.17</t>
  </si>
  <si>
    <t>Организация ритуальных услуг и содержание мест захоронения</t>
  </si>
  <si>
    <t>РП-А-3100</t>
  </si>
  <si>
    <t>1.1.17.1</t>
  </si>
  <si>
    <t>пп. 22 п. 1 ст. 14</t>
  </si>
  <si>
    <t>Закон от 12.01.1996 № 8-ФЗ "О погребении и похоронном деле"</t>
  </si>
  <si>
    <t>ст. 26</t>
  </si>
  <si>
    <t>1.1.18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</si>
  <si>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</si>
  <si>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</si>
  <si>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1.1.18.1</t>
  </si>
  <si>
    <t>пп. 26 п. 1 ст. 14</t>
  </si>
  <si>
    <t>1.1.19</t>
  </si>
  <si>
    <t>1.1.19.1</t>
  </si>
  <si>
    <t>1.2.1</t>
  </si>
  <si>
    <t>Формирование, утверждение, исполнение бюджета поселения и контроль за исполнением данного бюджета</t>
  </si>
  <si>
    <t>1.2.1.1</t>
  </si>
  <si>
    <t>ст. 15</t>
  </si>
  <si>
    <t>1.3</t>
  </si>
  <si>
    <t>РП-В</t>
  </si>
  <si>
    <t>1.3.1</t>
  </si>
  <si>
    <t>РП-В-0100</t>
  </si>
  <si>
    <t>1.3.1.1</t>
  </si>
  <si>
    <t>0203</t>
  </si>
  <si>
    <t>Постановление Правительства Ленинградской области от 21.06.2006 № 191 "Об утверждении Порядка предоставления, расходования и учета субвенций  на осуществление полномочий по первичному воинскому учету, где отсутствуют военные комиссариаты"</t>
  </si>
  <si>
    <t>Постановление Правительства Российской Федерации от 29.04.2006 № 258 "О субвенциях на осуществление полномочий по первичному воинскому учету на территориях, где отсутствуют военные комиссариаты"</t>
  </si>
  <si>
    <t>РП-Г</t>
  </si>
  <si>
    <t>Иные расходные обязательства, исполняемые за счет собственных доходов</t>
  </si>
  <si>
    <t>РП-Г-0800</t>
  </si>
  <si>
    <t>Областной закон от 13.11.2003 №93-оз "О защите населения и территорий Ленинградской области от чрезвычайных ситуаций природного и техногенного характера"</t>
  </si>
  <si>
    <t>05.12.2003-не установлен</t>
  </si>
  <si>
    <t>01.09.2010-не установлен</t>
  </si>
  <si>
    <t>Решение совета депутатов от 06.09.2010 №14/73 "Об утверждении Порядка формирования  фонда оплаты труда главе администрации муниципального образования Пчевское сельсоке поселение Киришского муниципального района Ленинградской области "</t>
  </si>
  <si>
    <t>Решение совета депутатов от 06.09.2010 №14/74 "Об утверждении Положения о материальном стимулировании главы администрации  муниципального образования Пчевское сельсоке поселение Киришского муниципального района Ленинградской области "</t>
  </si>
  <si>
    <t>Решение совета депутатов от 22.04.2010 № 10/51 "О  порядке назначения и выплаты пенсии за выслугу лет муниципальных служащих  и доплаты к пенсиям лицам, замещавшим муниципальные должности и высшие должности в муниципальном образовании Пчевское сельское поселение Киришского муниципального района Ленинградской области"</t>
  </si>
  <si>
    <t>Распоряжение главы администрации от 20.12.2006 г.№ 40 "Об утверждении положения о порядке расходования средств  резервного фонда администрации муниципального образования Пчевское сельское поселение Киришского муниципального района Ленинградской области"</t>
  </si>
  <si>
    <t>20.12.2006-не установлен</t>
  </si>
  <si>
    <t>0113,0503</t>
  </si>
  <si>
    <t>0801</t>
  </si>
  <si>
    <t>Муниципальное образование Пчевское сельское поселение Киришского муниципального района Ленинградской области</t>
  </si>
  <si>
    <t>Решение совета депутатов от 20.04.2006  № 12/53 "Об утверждении положения о бюджетном процессе в муниципальном образовании Пчевское сельское поселение Киришского муниципального района Ленинградской области"</t>
  </si>
  <si>
    <t>0106</t>
  </si>
  <si>
    <t>0104</t>
  </si>
  <si>
    <t>0113</t>
  </si>
  <si>
    <t>01.06.2007 - не установлен</t>
  </si>
  <si>
    <t>пп. 3 п. 1 ст. 14</t>
  </si>
  <si>
    <t>14.11.2007-не установлен</t>
  </si>
  <si>
    <t>пп. 9 п. 1 ст. 14</t>
  </si>
  <si>
    <t>Закон от 21.12.1994 № 69-ФЗ "О пожарной безопасности"</t>
  </si>
  <si>
    <t>ст 16</t>
  </si>
  <si>
    <t>26.12.1994 - не установлен</t>
  </si>
  <si>
    <t>06.11.2004 - не установлен</t>
  </si>
  <si>
    <t>пп. 18 п. 1 ст. 14</t>
  </si>
  <si>
    <t>Закон от 10.01.2002 № 7-ФЗ "Об охране окружающей среды"</t>
  </si>
  <si>
    <t>ст. 7</t>
  </si>
  <si>
    <t>12.01.2002-не установлен</t>
  </si>
  <si>
    <t>20.01.1996-не установлен</t>
  </si>
  <si>
    <t>ст. 4</t>
  </si>
  <si>
    <t>0409</t>
  </si>
  <si>
    <t>ст 12</t>
  </si>
  <si>
    <t>Постановление Правительства Ленинградской области от 16.09.2011 г. №292  "Об утверждении долгосрочной целевой программы "Совершенствование добровольной пожарной охраны на территории Ленинградской области"</t>
  </si>
  <si>
    <t>08.10.2012 г.- неу становлен</t>
  </si>
  <si>
    <t>Постановление Правительства Ленинградской области от 26.04.2012 г. №129 "О внесении изменений в Постановление Правительства Ленинградской области  от 15.06.2011 г. №173 "Об утверждении Положения о системах оплаты труда в государственных бюджетных учреждениях Ленинградской области  и государственных казенных учреждениях Ленинградской области и по видам экономической деятельности" утверждении Порядка и условий предоставления и расходования субсидий бюджетам муниципальных образований на обеспечение выплат стимулирующего характера основному персоналу  муниицпальных музеев и библиотек Ленинградской области утверждения распределения субсидий на 2012 год</t>
  </si>
  <si>
    <t>01.04.2012-не установлен</t>
  </si>
  <si>
    <t>Областной закон от 25.12.2006 № 169-оз О пожарной безопасности в Ленинградской области</t>
  </si>
  <si>
    <t>ст.16.1</t>
  </si>
  <si>
    <t>30.06.2006 - не установлен</t>
  </si>
  <si>
    <t>08.05.2006-не установлен</t>
  </si>
  <si>
    <t>19.04.2008 - не установлен</t>
  </si>
  <si>
    <t>24.12.1994 - не установлен</t>
  </si>
  <si>
    <t>08.01.2007 - не установлен</t>
  </si>
  <si>
    <t>ст 40</t>
  </si>
  <si>
    <t>02.01.1995-не установлен</t>
  </si>
  <si>
    <t>0501</t>
  </si>
  <si>
    <t>01.01.2006 - не установлен</t>
  </si>
  <si>
    <t>пп. 6 п. 1 ст. 14</t>
  </si>
  <si>
    <t>01.01.2013-31.12.2013</t>
  </si>
  <si>
    <t>1101</t>
  </si>
  <si>
    <t>РП-А-8200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</si>
  <si>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энергетическорй эффективности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</si>
  <si>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</si>
  <si>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Постановление Правительства Ленинградской области от 27.03.2012 №84 "Об установлении нормативово формирования расходов на содержание органов местного самоуправления муниципальных образований Ленинградской области на 2013 год"</t>
  </si>
  <si>
    <t>Постановление Правительства Ленинградской области от 05.06.2009 г. №158 "Об утверждении Методики расчета нормативоов формирования расходов на оплату труда с начислениями депутатов, выборных должностных лиц местного самоуправления, осуществляющих свои полномочия на постоянной основе, муниципальных служащих и расходов на содержание органов местного самоуправления муниципальных образований Ленинградской обалсти"</t>
  </si>
  <si>
    <t>03.07.2009 -не установлен</t>
  </si>
  <si>
    <t>22.04.2010г-31.12.2012</t>
  </si>
  <si>
    <t xml:space="preserve">Решение совета депутатов от 25.04.2013 г. №51/239 Об утверждении Положения о пенсии за выслугу лет, назначаемой лицам, замещавшим должности муниципальной службы муниципального образования Пчевское сельсоке поселение Киришского муниципального района Ленинградской области </t>
  </si>
  <si>
    <t>01.01.2013 г.-не установлен</t>
  </si>
  <si>
    <t>0111,0113</t>
  </si>
  <si>
    <t>пп. 10 п. 1 ст. 14</t>
  </si>
  <si>
    <t>пп. 14 п. 1 ст. 14</t>
  </si>
  <si>
    <t>Закон Ленинградской области от 30.12.2009 г. №118-оз "О физической культуре и спорте в Ленинградской области"</t>
  </si>
  <si>
    <t>ст.7</t>
  </si>
  <si>
    <t>01.01.2010-не установлен</t>
  </si>
  <si>
    <t>Закон  от 04.12.2007 г. 329-ФЗ "О физической культуре и спорте в Российской Федерации"</t>
  </si>
  <si>
    <t>с.9</t>
  </si>
  <si>
    <t>08.12.2007-не установлен</t>
  </si>
  <si>
    <t>Соглашение о передаче полномочий от 07.12.2012 б/н</t>
  </si>
  <si>
    <t>01.12.2013-31.12.2013</t>
  </si>
  <si>
    <t>Соглашение о передаче полномочий №1 от 22.11.2012 г.(Пчева)</t>
  </si>
  <si>
    <t>Соглашение о передаче полномочий №3от 22.11.2012 г.(Пчева)</t>
  </si>
  <si>
    <t>Соглашение о передаче части полномочий №7 от 22.11.2012 г.(Пчева)</t>
  </si>
  <si>
    <t>Соглашение№2 от 22.11.2012   о передаче полномочий (Пчева)</t>
  </si>
  <si>
    <t>РП-А-0800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</si>
  <si>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</si>
  <si>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0104,0502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</si>
  <si>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</si>
  <si>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</si>
  <si>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</si>
  <si>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</si>
  <si>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</si>
  <si>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Осуществление отдельных государственных полномочий в сфере административных правоотношений</t>
  </si>
  <si>
    <t>РП-В-3800</t>
  </si>
  <si>
    <t>Постановление Правительства Ленинградской обаласти от 16.08.2013 г. № 256 "Об утверждении Порядка предоставлоения из областного бюджета Ленинградской области субсидий бюджетам муниципальных образований Ленинградской области на реализацию мероприятий, направленных на безаварийную работу объектов водоснабжения и водоотведения в осенне-зимний период на территории Ленинградской области"</t>
  </si>
  <si>
    <t>16.08.2013 г.-не установлен</t>
  </si>
  <si>
    <t>Постановление Правительства Ленинградской обаласти  от 27.08.2013 г. №270 "О распределении в 2013 году субсидий бюджетам муниципальных образований Ленинградской области на реализацию мероприятий, направленных на безаварийную работу объектов водоснабжения и водоотведения в осенне-зимний период на территории Ленинградской области"</t>
  </si>
  <si>
    <t>27.08.2013-не установлен</t>
  </si>
  <si>
    <t>Решение совета депутатов от 25.09.2013 г. № 51/318 "О распределении межбюджетных трансфертов бюджетам поселений на проведение непредвиденных, аварийно-восстановительных работи других неотложных мероприятий, направленных на обеспечение устойчивого функционирования лобъектов жилищно-коммунального хозяйства и социальной сферы, мероприятий по благоустройству территорий , в области дорожной деятельности 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 на 2013 год"</t>
  </si>
  <si>
    <t>Постановление Правительства Ленинградской области от 26.02.2013 г. № 39 "Об утверждении  Порядка предоставления иных межбюджетных трансфертов из областного бюджета Ленинградской области бюджетам муниципальных образований на подготовку и проведение мероприятий, посвященных дню образования Ленинградской области, и признании утратившим силу постанволения Правительства Ленинградской области от 14 февраля 2012 года №45"</t>
  </si>
  <si>
    <t>26.02.2013-не установлен</t>
  </si>
  <si>
    <t>Постановление от 06.03.2013 г. №396 Об утверждении перечня мероприятий, источником финансового обеспечения которых будут являться иные межбюджетные трансферты из областного бюджета на подготовку и проведение мероприятий, посвященных дню образования Ленинградской области"</t>
  </si>
  <si>
    <t>06.03.2013 -не у становлен</t>
  </si>
  <si>
    <t>Областной закон  о  13.10.2006 г.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</si>
  <si>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02.11.2006-не установлен</t>
  </si>
  <si>
    <t>1.1.1.</t>
  </si>
  <si>
    <t>1.1.9.1</t>
  </si>
  <si>
    <t>1.1.10.1</t>
  </si>
  <si>
    <t>1.1.13.1</t>
  </si>
  <si>
    <t>1.1.20</t>
  </si>
  <si>
    <t>1.1.20.1</t>
  </si>
  <si>
    <t>1.1.21</t>
  </si>
  <si>
    <t>1.1.21.1</t>
  </si>
  <si>
    <t>1.1.22</t>
  </si>
  <si>
    <t>1.1.22.1</t>
  </si>
  <si>
    <t>1.2</t>
  </si>
  <si>
    <t>1.2.2</t>
  </si>
  <si>
    <t>1.2.2.1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</si>
  <si>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 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образования.</t>
  </si>
  <si>
    <t>РП-А-0400</t>
  </si>
  <si>
    <t>0107</t>
  </si>
  <si>
    <t>0104,0412</t>
  </si>
  <si>
    <t>1.1.2.1</t>
  </si>
  <si>
    <t>1.1.3.1</t>
  </si>
  <si>
    <t>1.1.4.1</t>
  </si>
  <si>
    <t>1.1.5.1</t>
  </si>
  <si>
    <t>1.1.6.1</t>
  </si>
  <si>
    <t>1.1.23</t>
  </si>
  <si>
    <t>1.1.23.1</t>
  </si>
  <si>
    <t>п1 пп 5ст 17</t>
  </si>
  <si>
    <t>Решение совета депутатов от05.02.2009 № 44/247 Об утверждении устава муниципального образования Пчевское сельское поселение Киришского муниципального района Ленинградской области</t>
  </si>
  <si>
    <t>05.02.2009-не установлен</t>
  </si>
  <si>
    <t>Решение совета депутатов от 30.10.2013 г. №52/331 О распределении межбюджетных трансфертов бюджетам поселений на проведение непредвиденных, аварийно-восстановвительных работ и других неотложных мероприятий, направленных на обеспечение устойчивого функционирования объектов жилищно-коммунального хозяйства 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 населенных пунктов муниципальных образований Киришского муниципального района Ленинградской области на 2013 год"</t>
  </si>
  <si>
    <t>30.10.2013-не установлен</t>
  </si>
  <si>
    <t>25.09.2013 -30.10.2013</t>
  </si>
  <si>
    <t>Закон от 10.12.1995 № 196-ФЗ "О безопасности дорожного движения"</t>
  </si>
  <si>
    <t>с.6</t>
  </si>
  <si>
    <t>26.12.1995-не установлен</t>
  </si>
  <si>
    <t>Постановление Правительства Ленинградской области от 14.02.2012 №45 Об утверждении Порядка предоставления  иных межбюджетных трансфертов из областного бюджета бюджетам муниципальных образований на подготовку и проведение мероприятий, посвященных  дню образования Ленинградской области"</t>
  </si>
  <si>
    <t>26.02.2013-03.04.2013</t>
  </si>
  <si>
    <t>25.09.2013 - 31.10.2013</t>
  </si>
  <si>
    <t xml:space="preserve">Соглашение о передаче полномчий </t>
  </si>
  <si>
    <t>Исполнитель               Смирнова Е   т. 8 81368 ( 258 32)</t>
  </si>
  <si>
    <t>Постановление  от 12.08.2013 г. №40 "О материальном стимулировании работников культуры муниицпальеного образования Пчевское сельское поселение Киришского муниципального района Ленинградской области"</t>
  </si>
  <si>
    <t>01.09.2013-не установлен</t>
  </si>
  <si>
    <t>0104,1001,0113</t>
  </si>
  <si>
    <t>0310,0503</t>
  </si>
  <si>
    <t>Постановление Правительства Ленинградской области от 31.03.2014 №95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2014 год"</t>
  </si>
  <si>
    <t>01.01.2014-31.12.2014</t>
  </si>
  <si>
    <t>Закон Ленинградской области от 15 марта 2012 г. N 20-оз О муниципальных выборах в Ленинградской области</t>
  </si>
  <si>
    <t>17.03.2012-не установлен</t>
  </si>
  <si>
    <t>Решение совета депутатов от 17.04.2014  № 61/287 "Об утверждении положения о бюджетном процессе в муниципальном образовании Пчевское сельское поселение Киришского муниципального района Ленинградской области"</t>
  </si>
  <si>
    <t>ст 8</t>
  </si>
  <si>
    <t>Соглашение о передаче полномочий от  14.11.2013  б/н</t>
  </si>
  <si>
    <t>Соглашение о передаче полномочий б/н от 26.12.2013</t>
  </si>
  <si>
    <t>Закон РФ от 9 октября 1992 г. N 3612-I Основы законодательства Российской Федерации о культуре</t>
  </si>
  <si>
    <t>19.11.1992- не установлен</t>
  </si>
  <si>
    <t>Соглашение о передаче полномочийб/н от 26.12.2013</t>
  </si>
  <si>
    <t>0502</t>
  </si>
  <si>
    <t>Решение совета дерутатов от 28.05.2014 №62/396 О распределении межбюджетных трансфертов бюджетам поелений на проведение непредвиденных, аварийно-восстановительных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 на 2014 год</t>
  </si>
  <si>
    <t>28.05.2014-31.12.2014</t>
  </si>
  <si>
    <t>Постановление от 19.11.2013 г. №2082 О муниципальной программе "Развитие сельского хозяйства в Киришском муниципальном районе Ленинградской области на 2014-2020 годы</t>
  </si>
  <si>
    <t>01.01.2014-не установлен</t>
  </si>
  <si>
    <t>19.05.2014-не установлен</t>
  </si>
  <si>
    <t>Постановление от 19.05.2014 г.№43  Об утверждении Порядка организации приема и рассмотрения заявок на предоставление субсидии в целях возмещения затрат в связи с выполнением работ по эксплуатации жилищного фонда многоквартирных домов не обеспеченных  платежами населения в 2014 году</t>
  </si>
  <si>
    <t>Постановление от 06.06.2014 №49 О предоставлении субсидии предоставляемой в целях возмещения затрат в связи с выполнением работ по эксплуатации жилищного фонда многоквартирных домов не обеспеченных платежами населения в 2014 году</t>
  </si>
  <si>
    <t>06.06.2014-не установлен</t>
  </si>
  <si>
    <t>Постановление от 23.10.2013 года № 1881 О внесении изменений в долгосрочную целевую программу "Повышение безопасности дорожного движения в Киришском муниципальном районе на 2013-2016 годы"; долгосрочную муниципальную целевую программу "Комплексные меры противодействии злоупотреблению наркотиками и их незаконному обороту на территории Киришского муниципального района на 2011-2014 годы"; муниципальную программу "Противодействия коррупции в Киришском муниципальном районе на 2013-2014 годы"</t>
  </si>
  <si>
    <t>Приложение №5</t>
  </si>
  <si>
    <t>Постановление от 03.04.2014 г. №31 Об утверждении муниципальной программы "Развитие части территорий муниципального образования Пчевское сельское поселение Киришского муниципального района Ленинградской области на 2014-2016 годы"</t>
  </si>
  <si>
    <t>Областной закон от 14.12.2012 г. №95-оз "О содействии развитию на части территорий муниципальных образований Ленинградской области иных форм местного самоуправления"</t>
  </si>
  <si>
    <t>в целом</t>
  </si>
  <si>
    <t>01.01.2013-не установлен</t>
  </si>
  <si>
    <t>23.05.2014-31.12.2014</t>
  </si>
  <si>
    <t>Постановление Правительства Ленинградской области  от 19.07.2013  №214 Об утверждении Порядка предоставления субсидий из областного бюджета Ленинградской области  бюджетам поселений Ленинградской области на реализацию областного закона  от 14.12.2012 г. №95-оз "О содействии развитию на части территории муниципальных образований Ленинградской области иных форм местного самоуправления</t>
  </si>
  <si>
    <t>Постановление Правительства Ленинградской области от 22.05.2014 г. №188 "О распределение в 2014 году субсидии из областного бюджета Ленинградской области бюджетам поселений Ленинградской области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</t>
  </si>
  <si>
    <t>Постановление Правительства Ленинградской области от 25 июля 2014 г. N 334 "Об утверждении Порядка и условий предоставления, расходования и распределения субсидий бюджетам муниципальных образований Ленинградской области на обеспечение выплат стимулирующего характера работникам муниципальных учреждений культуры Ленинградской области в рамках реализации государственной программы Ленинградской области "Развитие культуры в Ленинградской области"</t>
  </si>
  <si>
    <t>05.08.2014-не установлен</t>
  </si>
  <si>
    <t>Постановление Правительства Ленинградской области от 14 ноября 2013 г. N 404 "О государственной программе Ленинградской области "Развитие культуры в Ленинградской области"</t>
  </si>
  <si>
    <t>12.02.2014-не установлен</t>
  </si>
  <si>
    <t>Соглашение б/н от 23.05.2014 г О предоставлении в 2014 году субсидии за счет средств областного бюджета Ленинградской области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"Устойчивре общественное развитие в Ленинградской области"</t>
  </si>
  <si>
    <t>Постановление от 05.06.2014 г. № 48 О предоставлении субсидии в целях возмещения затрат в связи с оказанием банных услуг на территории муниципального образования Пчевское сельское поселение Киришского муниципального района Ленинградской области в 2014 году</t>
  </si>
  <si>
    <t>05.06.2014-31.12.2014</t>
  </si>
  <si>
    <t>Постанвление от 19.05.2014 г. №42 "Об утверждении Порядка организации приема и рассмотрения заявко на предоставление субсидий в целях возмещения затрат в связи с оказанием банных услуг населению на территории муниципального образования Пчевское сельское поселение Киришского муниципального района Ленинградской области в 2014 году"</t>
  </si>
  <si>
    <t>19.05.2014-31.12.2014</t>
  </si>
  <si>
    <t>18.04.2014-не установлен</t>
  </si>
  <si>
    <t>РП-А-0500</t>
  </si>
  <si>
    <t>0502,0503</t>
  </si>
  <si>
    <t>ст 17</t>
  </si>
  <si>
    <t>Разработка и утверждение программ комплексного развития систем коммунальной инфраструктуры поселений, городских округов требования к которым устанавливается Правительством Российской Федерации</t>
  </si>
  <si>
    <t>22.07.2013-не ус тановлен</t>
  </si>
  <si>
    <t>27.05.2014-не установлен</t>
  </si>
  <si>
    <t>06.09.2012 17.04.2014</t>
  </si>
  <si>
    <t>17.04.2014-не установле</t>
  </si>
  <si>
    <t>06.09.2012-17.04.2014</t>
  </si>
  <si>
    <t>18.04.2014- не установлен</t>
  </si>
  <si>
    <t>03.04.2014-не установлен</t>
  </si>
  <si>
    <t xml:space="preserve">Постанволение </t>
  </si>
  <si>
    <t>Постановление от 29.10.2014 г. №104 Об утверждении муниципальной программы муниципального образования Пчевское сельское поселение Киришского муниципального района Ленинградской области "Развитие автомобильных дорог в муниципальном образовании Пчевское сельское поселение Киришского муниципального района Ленинградской области в 2015-2017 г.г."</t>
  </si>
  <si>
    <t>01.01.2015-не установлен</t>
  </si>
  <si>
    <t>Уточненные  реестры расходных обязательств на 2015-2017 годы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</si>
</sst>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?"/>
    <numFmt numFmtId="166" formatCode="#,##0.0"/>
    <numFmt numFmtId="167" formatCode="0.0"/>
  </numFmts>
  <fonts count="12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.5"/>
      <color indexed="8"/>
      <name val="MS Sans Serif"/>
      <family val="2"/>
      <charset val="204"/>
    </font>
    <font>
      <sz val="8.5"/>
      <name val="MS Sans Serif"/>
      <family val="2"/>
      <charset val="204"/>
    </font>
    <font>
      <b/>
      <sz val="8.5"/>
      <color indexed="8"/>
      <name val="MS Sans Serif"/>
      <family val="2"/>
      <charset val="204"/>
    </font>
    <font>
      <b/>
      <sz val="8.5"/>
      <name val="MS Sans Serif"/>
      <family val="2"/>
      <charset val="204"/>
    </font>
    <font>
      <b/>
      <sz val="12"/>
      <color indexed="8"/>
      <name val="Times New Roman"/>
      <family val="1"/>
      <charset val="204"/>
    </font>
    <font>
      <sz val="11"/>
      <name val="Arial Cyr"/>
      <charset val="204"/>
    </font>
    <font>
      <b/>
      <sz val="8"/>
      <name val="Arial Narrow"/>
      <family val="2"/>
    </font>
    <font>
      <b/>
      <sz val="8"/>
      <name val="MS Sans Serif"/>
      <family val="2"/>
      <charset val="204"/>
    </font>
    <font>
      <sz val="8.5"/>
      <color theme="1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183">
    <xf numFmtId="0" fontId="0" fillId="0" borderId="0" xfId="0"/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6" fillId="0" borderId="2" xfId="1" applyNumberFormat="1" applyFont="1" applyBorder="1" applyAlignment="1">
      <alignment horizontal="left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65" fontId="3" fillId="0" borderId="2" xfId="0" applyNumberFormat="1" applyFont="1" applyFill="1" applyBorder="1" applyAlignment="1" applyProtection="1">
      <alignment horizontal="left" vertical="center" wrapText="1"/>
      <protection locked="0"/>
    </xf>
    <xf numFmtId="165" fontId="6" fillId="0" borderId="2" xfId="1" applyNumberFormat="1" applyFont="1" applyBorder="1" applyAlignment="1">
      <alignment horizontal="left" vertical="center" wrapText="1"/>
    </xf>
    <xf numFmtId="0" fontId="0" fillId="0" borderId="2" xfId="0" applyBorder="1"/>
    <xf numFmtId="49" fontId="3" fillId="0" borderId="7" xfId="0" applyNumberFormat="1" applyFont="1" applyFill="1" applyBorder="1" applyAlignment="1" applyProtection="1">
      <alignment horizontal="left" vertical="center" wrapText="1" shrinkToFit="1"/>
      <protection locked="0"/>
    </xf>
    <xf numFmtId="49" fontId="6" fillId="0" borderId="8" xfId="1" applyNumberFormat="1" applyFont="1" applyBorder="1" applyAlignment="1">
      <alignment horizontal="left" vertical="center" wrapText="1"/>
    </xf>
    <xf numFmtId="49" fontId="5" fillId="0" borderId="8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0" borderId="7" xfId="0" applyNumberFormat="1" applyFont="1" applyFill="1" applyBorder="1" applyAlignment="1" applyProtection="1">
      <alignment horizontal="left" vertical="center" wrapText="1" shrinkToFit="1"/>
      <protection locked="0"/>
    </xf>
    <xf numFmtId="4" fontId="0" fillId="0" borderId="0" xfId="0" applyNumberFormat="1"/>
    <xf numFmtId="0" fontId="0" fillId="0" borderId="0" xfId="0" applyAlignment="1">
      <alignment wrapText="1"/>
    </xf>
    <xf numFmtId="0" fontId="8" fillId="0" borderId="0" xfId="0" applyFont="1"/>
    <xf numFmtId="49" fontId="3" fillId="0" borderId="7" xfId="0" applyNumberFormat="1" applyFont="1" applyFill="1" applyBorder="1" applyAlignment="1" applyProtection="1">
      <alignment horizontal="left" vertical="center" wrapText="1" shrinkToFit="1"/>
      <protection locked="0"/>
    </xf>
    <xf numFmtId="167" fontId="5" fillId="0" borderId="2" xfId="0" applyNumberFormat="1" applyFont="1" applyFill="1" applyBorder="1" applyAlignment="1" applyProtection="1">
      <alignment horizontal="right" vertical="center"/>
      <protection locked="0"/>
    </xf>
    <xf numFmtId="167" fontId="5" fillId="0" borderId="3" xfId="0" applyNumberFormat="1" applyFont="1" applyFill="1" applyBorder="1" applyAlignment="1" applyProtection="1">
      <alignment horizontal="right" vertical="center"/>
      <protection locked="0"/>
    </xf>
    <xf numFmtId="166" fontId="9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right"/>
    </xf>
    <xf numFmtId="4" fontId="0" fillId="0" borderId="0" xfId="0" applyNumberFormat="1" applyBorder="1"/>
    <xf numFmtId="49" fontId="3" fillId="0" borderId="7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0" borderId="7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167" fontId="0" fillId="0" borderId="0" xfId="0" applyNumberFormat="1"/>
    <xf numFmtId="11" fontId="6" fillId="0" borderId="2" xfId="1" applyNumberFormat="1" applyFont="1" applyBorder="1" applyAlignment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0" borderId="6" xfId="0" applyNumberFormat="1" applyFont="1" applyFill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167" fontId="6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left" vertical="center" wrapText="1"/>
    </xf>
    <xf numFmtId="49" fontId="3" fillId="0" borderId="6" xfId="0" applyNumberFormat="1" applyFont="1" applyFill="1" applyBorder="1" applyAlignment="1" applyProtection="1">
      <alignment horizontal="center" vertical="center" wrapText="1"/>
    </xf>
    <xf numFmtId="167" fontId="3" fillId="0" borderId="6" xfId="0" applyNumberFormat="1" applyFont="1" applyFill="1" applyBorder="1" applyAlignment="1" applyProtection="1">
      <alignment horizontal="right" vertical="center"/>
      <protection locked="0"/>
    </xf>
    <xf numFmtId="49" fontId="3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vertical="center" wrapText="1"/>
    </xf>
    <xf numFmtId="165" fontId="4" fillId="0" borderId="2" xfId="1" applyNumberFormat="1" applyFont="1" applyBorder="1" applyAlignment="1">
      <alignment horizontal="left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/>
    </xf>
    <xf numFmtId="49" fontId="3" fillId="0" borderId="7" xfId="0" applyNumberFormat="1" applyFont="1" applyFill="1" applyBorder="1" applyAlignment="1" applyProtection="1">
      <alignment horizontal="center" vertical="center" wrapText="1"/>
    </xf>
    <xf numFmtId="49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7" xfId="0" applyNumberFormat="1" applyFont="1" applyFill="1" applyBorder="1" applyAlignment="1" applyProtection="1">
      <alignment horizontal="right" vertical="center"/>
      <protection locked="0"/>
    </xf>
    <xf numFmtId="49" fontId="3" fillId="0" borderId="7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top" wrapText="1"/>
      <protection locked="0"/>
    </xf>
    <xf numFmtId="165" fontId="3" fillId="0" borderId="2" xfId="0" applyNumberFormat="1" applyFont="1" applyFill="1" applyBorder="1" applyAlignment="1" applyProtection="1">
      <alignment horizontal="left" vertical="top" wrapText="1"/>
      <protection locked="0"/>
    </xf>
    <xf numFmtId="12" fontId="3" fillId="0" borderId="2" xfId="0" applyNumberFormat="1" applyFont="1" applyFill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/>
    </xf>
    <xf numFmtId="0" fontId="4" fillId="0" borderId="2" xfId="0" applyFont="1" applyBorder="1" applyAlignment="1">
      <alignment horizontal="center" vertical="top" wrapText="1"/>
    </xf>
    <xf numFmtId="11" fontId="3" fillId="0" borderId="2" xfId="0" applyNumberFormat="1" applyFont="1" applyFill="1" applyBorder="1" applyAlignment="1" applyProtection="1">
      <alignment horizontal="left" vertical="top" wrapText="1"/>
      <protection locked="0"/>
    </xf>
    <xf numFmtId="49" fontId="6" fillId="0" borderId="2" xfId="1" applyNumberFormat="1" applyFont="1" applyBorder="1" applyAlignment="1">
      <alignment horizontal="left" vertical="top" wrapText="1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11" fontId="4" fillId="0" borderId="2" xfId="0" applyNumberFormat="1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49" fontId="4" fillId="0" borderId="2" xfId="0" applyNumberFormat="1" applyFont="1" applyFill="1" applyBorder="1" applyAlignment="1" applyProtection="1">
      <alignment horizontal="left" vertical="top" wrapText="1"/>
      <protection locked="0"/>
    </xf>
    <xf numFmtId="167" fontId="0" fillId="0" borderId="0" xfId="0" applyNumberFormat="1" applyAlignment="1">
      <alignment wrapText="1"/>
    </xf>
    <xf numFmtId="49" fontId="3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167" fontId="3" fillId="0" borderId="6" xfId="0" applyNumberFormat="1" applyFont="1" applyFill="1" applyBorder="1" applyAlignment="1" applyProtection="1">
      <alignment horizontal="right" vertical="center"/>
      <protection locked="0"/>
    </xf>
    <xf numFmtId="49" fontId="3" fillId="0" borderId="6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1" fontId="4" fillId="0" borderId="6" xfId="1" applyNumberFormat="1" applyFont="1" applyBorder="1" applyAlignment="1">
      <alignment horizontal="left" vertical="center" wrapText="1"/>
    </xf>
    <xf numFmtId="49" fontId="3" fillId="0" borderId="6" xfId="0" applyNumberFormat="1" applyFont="1" applyFill="1" applyBorder="1" applyAlignment="1" applyProtection="1">
      <alignment horizontal="center" vertical="center" wrapText="1"/>
    </xf>
    <xf numFmtId="49" fontId="3" fillId="0" borderId="7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7" xfId="0" applyNumberFormat="1" applyFont="1" applyFill="1" applyBorder="1" applyAlignment="1" applyProtection="1">
      <alignment horizontal="right" vertical="center"/>
      <protection locked="0"/>
    </xf>
    <xf numFmtId="49" fontId="3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0" borderId="7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6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167" fontId="4" fillId="0" borderId="6" xfId="0" applyNumberFormat="1" applyFont="1" applyBorder="1" applyAlignment="1">
      <alignment horizontal="right" vertical="center"/>
    </xf>
    <xf numFmtId="167" fontId="3" fillId="0" borderId="7" xfId="0" applyNumberFormat="1" applyFont="1" applyFill="1" applyBorder="1" applyAlignment="1" applyProtection="1">
      <alignment horizontal="right" vertical="center"/>
      <protection locked="0"/>
    </xf>
    <xf numFmtId="49" fontId="3" fillId="0" borderId="7" xfId="0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right" vertical="center"/>
    </xf>
    <xf numFmtId="49" fontId="3" fillId="0" borderId="7" xfId="0" applyNumberFormat="1" applyFont="1" applyFill="1" applyBorder="1" applyAlignment="1" applyProtection="1">
      <alignment horizontal="left" vertical="center" wrapText="1" shrinkToFit="1"/>
      <protection locked="0"/>
    </xf>
    <xf numFmtId="0" fontId="0" fillId="0" borderId="7" xfId="0" applyBorder="1" applyAlignment="1">
      <alignment horizontal="left" vertical="center" wrapText="1" shrinkToFit="1"/>
    </xf>
    <xf numFmtId="49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167" fontId="4" fillId="0" borderId="7" xfId="0" applyNumberFormat="1" applyFont="1" applyFill="1" applyBorder="1" applyAlignment="1" applyProtection="1">
      <alignment horizontal="right" vertical="center"/>
      <protection locked="0"/>
    </xf>
    <xf numFmtId="49" fontId="3" fillId="2" borderId="2" xfId="0" applyNumberFormat="1" applyFont="1" applyFill="1" applyBorder="1" applyAlignment="1" applyProtection="1">
      <alignment horizontal="left" vertical="top" wrapText="1"/>
      <protection locked="0"/>
    </xf>
    <xf numFmtId="49" fontId="3" fillId="0" borderId="7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center"/>
    </xf>
    <xf numFmtId="49" fontId="3" fillId="0" borderId="7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2" xfId="0" applyFont="1" applyBorder="1"/>
    <xf numFmtId="11" fontId="3" fillId="2" borderId="2" xfId="0" applyNumberFormat="1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center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7" xfId="0" applyNumberFormat="1" applyFont="1" applyFill="1" applyBorder="1" applyAlignment="1" applyProtection="1">
      <alignment horizontal="left" vertical="center" wrapText="1" shrinkToFit="1"/>
      <protection locked="0"/>
    </xf>
    <xf numFmtId="167" fontId="3" fillId="0" borderId="7" xfId="0" applyNumberFormat="1" applyFont="1" applyFill="1" applyBorder="1" applyAlignment="1" applyProtection="1">
      <alignment horizontal="right" vertical="center"/>
      <protection locked="0"/>
    </xf>
    <xf numFmtId="0" fontId="0" fillId="0" borderId="7" xfId="0" applyBorder="1" applyAlignment="1">
      <alignment horizontal="left" vertical="center" wrapText="1" shrinkToFit="1"/>
    </xf>
    <xf numFmtId="0" fontId="4" fillId="0" borderId="2" xfId="0" applyNumberFormat="1" applyFont="1" applyBorder="1" applyAlignment="1">
      <alignment vertical="top" wrapText="1"/>
    </xf>
    <xf numFmtId="11" fontId="11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2" xfId="0" applyNumberFormat="1" applyFont="1" applyFill="1" applyBorder="1" applyAlignment="1" applyProtection="1">
      <alignment horizontal="left" vertical="center" wrapText="1"/>
      <protection locked="0"/>
    </xf>
    <xf numFmtId="11" fontId="11" fillId="2" borderId="2" xfId="0" applyNumberFormat="1" applyFont="1" applyFill="1" applyBorder="1" applyAlignment="1" applyProtection="1">
      <alignment horizontal="left" vertical="top" wrapText="1"/>
      <protection locked="0"/>
    </xf>
    <xf numFmtId="49" fontId="11" fillId="2" borderId="2" xfId="0" applyNumberFormat="1" applyFont="1" applyFill="1" applyBorder="1" applyAlignment="1" applyProtection="1">
      <alignment horizontal="center" vertical="top" wrapText="1"/>
      <protection locked="0"/>
    </xf>
    <xf numFmtId="11" fontId="3" fillId="2" borderId="2" xfId="0" applyNumberFormat="1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>
      <alignment horizontal="center" vertical="top"/>
    </xf>
    <xf numFmtId="49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7" xfId="0" applyNumberFormat="1" applyFont="1" applyFill="1" applyBorder="1" applyAlignment="1" applyProtection="1">
      <alignment horizontal="right" vertical="center"/>
      <protection locked="0"/>
    </xf>
    <xf numFmtId="49" fontId="3" fillId="0" borderId="7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0" borderId="7" xfId="0" applyNumberFormat="1" applyFont="1" applyFill="1" applyBorder="1" applyAlignment="1" applyProtection="1">
      <alignment horizontal="center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right" vertical="center"/>
    </xf>
    <xf numFmtId="167" fontId="4" fillId="0" borderId="7" xfId="0" applyNumberFormat="1" applyFont="1" applyFill="1" applyBorder="1" applyAlignment="1" applyProtection="1">
      <alignment horizontal="right" vertical="center"/>
      <protection locked="0"/>
    </xf>
    <xf numFmtId="11" fontId="3" fillId="0" borderId="2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" xfId="0" applyNumberFormat="1" applyFont="1" applyFill="1" applyBorder="1" applyAlignment="1" applyProtection="1">
      <alignment horizontal="right" vertical="center"/>
      <protection locked="0"/>
    </xf>
    <xf numFmtId="49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 wrapText="1"/>
    </xf>
    <xf numFmtId="167" fontId="3" fillId="0" borderId="6" xfId="0" applyNumberFormat="1" applyFont="1" applyFill="1" applyBorder="1" applyAlignment="1" applyProtection="1">
      <alignment horizontal="right" vertical="center"/>
      <protection locked="0"/>
    </xf>
    <xf numFmtId="167" fontId="3" fillId="0" borderId="7" xfId="0" applyNumberFormat="1" applyFont="1" applyFill="1" applyBorder="1" applyAlignment="1" applyProtection="1">
      <alignment horizontal="right" vertical="center"/>
      <protection locked="0"/>
    </xf>
    <xf numFmtId="49" fontId="3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0" borderId="7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0" borderId="6" xfId="0" applyNumberFormat="1" applyFont="1" applyFill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1" fontId="3" fillId="0" borderId="6" xfId="0" applyNumberFormat="1" applyFont="1" applyFill="1" applyBorder="1" applyAlignment="1" applyProtection="1">
      <alignment horizontal="left" vertical="center" wrapText="1"/>
    </xf>
    <xf numFmtId="11" fontId="3" fillId="0" borderId="7" xfId="0" applyNumberFormat="1" applyFon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7" xfId="0" applyBorder="1" applyAlignment="1">
      <alignment horizontal="left" vertical="center" wrapText="1" shrinkToFi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7" xfId="1" applyNumberFormat="1" applyFont="1" applyBorder="1" applyAlignment="1">
      <alignment horizontal="left" vertical="center" wrapText="1"/>
    </xf>
    <xf numFmtId="167" fontId="3" fillId="0" borderId="6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Border="1" applyAlignment="1">
      <alignment horizontal="right" vertical="center" wrapText="1"/>
    </xf>
    <xf numFmtId="0" fontId="0" fillId="0" borderId="8" xfId="0" applyBorder="1" applyAlignment="1">
      <alignment horizontal="left" vertical="center" wrapText="1" shrinkToFit="1"/>
    </xf>
    <xf numFmtId="0" fontId="0" fillId="0" borderId="0" xfId="0" applyAlignment="1">
      <alignment wrapText="1"/>
    </xf>
    <xf numFmtId="0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49" fontId="6" fillId="0" borderId="9" xfId="1" applyNumberFormat="1" applyFont="1" applyBorder="1" applyAlignment="1">
      <alignment horizontal="left" vertical="center" wrapText="1"/>
    </xf>
    <xf numFmtId="49" fontId="6" fillId="0" borderId="10" xfId="1" applyNumberFormat="1" applyFont="1" applyBorder="1" applyAlignment="1">
      <alignment horizontal="left" vertical="center" wrapText="1"/>
    </xf>
    <xf numFmtId="49" fontId="6" fillId="0" borderId="11" xfId="1" applyNumberFormat="1" applyFont="1" applyBorder="1" applyAlignment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49" fontId="7" fillId="0" borderId="0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4" xfId="2" applyFont="1" applyFill="1" applyBorder="1" applyAlignment="1" applyProtection="1">
      <alignment horizontal="center" vertical="center" wrapText="1"/>
    </xf>
    <xf numFmtId="164" fontId="5" fillId="0" borderId="1" xfId="2" applyFont="1" applyFill="1" applyBorder="1" applyAlignment="1" applyProtection="1">
      <alignment horizontal="center" vertical="center" wrapText="1"/>
    </xf>
    <xf numFmtId="164" fontId="5" fillId="0" borderId="5" xfId="2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" fontId="3" fillId="0" borderId="7" xfId="0" applyNumberFormat="1" applyFont="1" applyFill="1" applyBorder="1" applyAlignment="1" applyProtection="1">
      <alignment horizontal="right" vertical="center"/>
      <protection locked="0"/>
    </xf>
    <xf numFmtId="4" fontId="0" fillId="0" borderId="7" xfId="0" applyNumberFormat="1" applyBorder="1" applyAlignment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4" fillId="0" borderId="7" xfId="0" applyNumberFormat="1" applyFont="1" applyFill="1" applyBorder="1" applyAlignment="1" applyProtection="1">
      <alignment horizontal="right" vertical="center"/>
      <protection locked="0"/>
    </xf>
    <xf numFmtId="165" fontId="3" fillId="0" borderId="6" xfId="0" applyNumberFormat="1" applyFont="1" applyFill="1" applyBorder="1" applyAlignment="1" applyProtection="1">
      <alignment horizontal="left" vertical="center" wrapText="1"/>
    </xf>
    <xf numFmtId="165" fontId="3" fillId="0" borderId="7" xfId="0" applyNumberFormat="1" applyFont="1" applyFill="1" applyBorder="1" applyAlignment="1" applyProtection="1">
      <alignment horizontal="left" vertical="center" wrapText="1"/>
    </xf>
    <xf numFmtId="165" fontId="4" fillId="0" borderId="6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49" fontId="4" fillId="0" borderId="7" xfId="1" applyNumberFormat="1" applyFont="1" applyBorder="1" applyAlignment="1">
      <alignment horizontal="center" vertical="center" wrapText="1"/>
    </xf>
  </cellXfs>
  <cellStyles count="3">
    <cellStyle name="Normal_TMP_2" xfId="1"/>
    <cellStyle name="Обычный" xfId="0" builtinId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1"/>
  <sheetViews>
    <sheetView showGridLines="0" tabSelected="1" workbookViewId="0">
      <selection activeCell="A4" sqref="A4:T4"/>
    </sheetView>
  </sheetViews>
  <sheetFormatPr defaultRowHeight="12.75"/>
  <cols>
    <col min="1" max="1" width="7.7109375" customWidth="1"/>
    <col min="2" max="2" width="37.7109375" customWidth="1"/>
    <col min="3" max="3" width="10.85546875" customWidth="1"/>
    <col min="4" max="4" width="13" customWidth="1"/>
    <col min="5" max="5" width="19.85546875" customWidth="1"/>
    <col min="6" max="6" width="11.7109375" customWidth="1"/>
    <col min="7" max="7" width="12.42578125" customWidth="1"/>
    <col min="8" max="8" width="20" customWidth="1"/>
    <col min="9" max="9" width="15.28515625" customWidth="1"/>
    <col min="10" max="10" width="11.7109375" customWidth="1"/>
    <col min="11" max="11" width="19.42578125" customWidth="1"/>
    <col min="12" max="12" width="10.7109375" customWidth="1"/>
    <col min="13" max="13" width="10.85546875" customWidth="1"/>
    <col min="14" max="14" width="14.28515625" customWidth="1"/>
    <col min="15" max="15" width="13.85546875" customWidth="1"/>
    <col min="16" max="16" width="14.28515625" customWidth="1"/>
    <col min="17" max="17" width="14" customWidth="1"/>
    <col min="18" max="18" width="13.5703125" customWidth="1"/>
    <col min="19" max="19" width="16" customWidth="1"/>
    <col min="20" max="20" width="18" customWidth="1"/>
    <col min="21" max="21" width="9.85546875" customWidth="1"/>
    <col min="22" max="40" width="7.5703125" customWidth="1"/>
    <col min="41" max="43" width="9.85546875" customWidth="1"/>
  </cols>
  <sheetData>
    <row r="1" spans="1:20">
      <c r="A1" s="9"/>
      <c r="B1" s="10"/>
      <c r="C1" s="10"/>
      <c r="D1" s="10"/>
      <c r="F1" s="10"/>
      <c r="G1" s="10"/>
      <c r="H1" s="10"/>
      <c r="I1" s="10"/>
      <c r="J1" s="10"/>
      <c r="K1" s="10"/>
      <c r="L1" s="10"/>
    </row>
    <row r="2" spans="1:20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20" ht="15.75">
      <c r="A3" s="163" t="s">
        <v>147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</row>
    <row r="4" spans="1:20" ht="15.75">
      <c r="A4" s="164" t="s">
        <v>326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</row>
    <row r="5" spans="1:20">
      <c r="A5" s="165" t="s">
        <v>20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</row>
    <row r="6" spans="1:20">
      <c r="A6" s="166" t="s">
        <v>0</v>
      </c>
      <c r="B6" s="166"/>
      <c r="C6" s="166"/>
      <c r="D6" s="166" t="s">
        <v>1</v>
      </c>
      <c r="E6" s="167" t="s">
        <v>2</v>
      </c>
      <c r="F6" s="168"/>
      <c r="G6" s="168"/>
      <c r="H6" s="168"/>
      <c r="I6" s="168"/>
      <c r="J6" s="168"/>
      <c r="K6" s="168"/>
      <c r="L6" s="168"/>
      <c r="M6" s="169"/>
      <c r="N6" s="170" t="s">
        <v>3</v>
      </c>
      <c r="O6" s="171"/>
      <c r="P6" s="171"/>
      <c r="Q6" s="171"/>
      <c r="R6" s="171"/>
      <c r="S6" s="171"/>
      <c r="T6" s="166" t="s">
        <v>4</v>
      </c>
    </row>
    <row r="7" spans="1:20" ht="39.75" customHeight="1">
      <c r="A7" s="166"/>
      <c r="B7" s="166"/>
      <c r="C7" s="166"/>
      <c r="D7" s="166"/>
      <c r="E7" s="170" t="s">
        <v>5</v>
      </c>
      <c r="F7" s="171"/>
      <c r="G7" s="172"/>
      <c r="H7" s="170" t="s">
        <v>6</v>
      </c>
      <c r="I7" s="171"/>
      <c r="J7" s="172"/>
      <c r="K7" s="170" t="s">
        <v>7</v>
      </c>
      <c r="L7" s="171"/>
      <c r="M7" s="172"/>
      <c r="N7" s="170" t="s">
        <v>8</v>
      </c>
      <c r="O7" s="172"/>
      <c r="P7" s="166" t="s">
        <v>9</v>
      </c>
      <c r="Q7" s="166" t="s">
        <v>10</v>
      </c>
      <c r="R7" s="170" t="s">
        <v>11</v>
      </c>
      <c r="S7" s="171"/>
      <c r="T7" s="166"/>
    </row>
    <row r="8" spans="1:20" ht="96" customHeight="1">
      <c r="A8" s="166"/>
      <c r="B8" s="166"/>
      <c r="C8" s="166"/>
      <c r="D8" s="166"/>
      <c r="E8" s="5" t="s">
        <v>12</v>
      </c>
      <c r="F8" s="5" t="s">
        <v>13</v>
      </c>
      <c r="G8" s="5" t="s">
        <v>14</v>
      </c>
      <c r="H8" s="5" t="s">
        <v>12</v>
      </c>
      <c r="I8" s="5" t="s">
        <v>13</v>
      </c>
      <c r="J8" s="5" t="s">
        <v>14</v>
      </c>
      <c r="K8" s="5" t="s">
        <v>12</v>
      </c>
      <c r="L8" s="5" t="s">
        <v>13</v>
      </c>
      <c r="M8" s="5" t="s">
        <v>14</v>
      </c>
      <c r="N8" s="5" t="s">
        <v>15</v>
      </c>
      <c r="O8" s="5" t="s">
        <v>16</v>
      </c>
      <c r="P8" s="166"/>
      <c r="Q8" s="166"/>
      <c r="R8" s="5" t="s">
        <v>19</v>
      </c>
      <c r="S8" s="5" t="s">
        <v>17</v>
      </c>
      <c r="T8" s="166"/>
    </row>
    <row r="9" spans="1:20">
      <c r="A9" s="1" t="s">
        <v>22</v>
      </c>
      <c r="B9" s="2" t="s">
        <v>21</v>
      </c>
      <c r="C9" s="3" t="s">
        <v>23</v>
      </c>
      <c r="D9" s="3" t="s">
        <v>21</v>
      </c>
      <c r="E9" s="2" t="s">
        <v>21</v>
      </c>
      <c r="F9" s="2" t="s">
        <v>21</v>
      </c>
      <c r="G9" s="2" t="s">
        <v>21</v>
      </c>
      <c r="H9" s="7" t="s">
        <v>21</v>
      </c>
      <c r="I9" s="7" t="s">
        <v>21</v>
      </c>
      <c r="J9" s="7" t="s">
        <v>21</v>
      </c>
      <c r="K9" s="7" t="s">
        <v>21</v>
      </c>
      <c r="L9" s="7" t="s">
        <v>21</v>
      </c>
      <c r="M9" s="7" t="s">
        <v>21</v>
      </c>
      <c r="N9" s="22">
        <f t="shared" ref="N9:S9" si="0">N10+N119+N125</f>
        <v>34516.199999999997</v>
      </c>
      <c r="O9" s="22">
        <f t="shared" si="0"/>
        <v>27281.5</v>
      </c>
      <c r="P9" s="22">
        <f t="shared" si="0"/>
        <v>30271.900000000009</v>
      </c>
      <c r="Q9" s="22">
        <f t="shared" si="0"/>
        <v>21940</v>
      </c>
      <c r="R9" s="22">
        <f t="shared" si="0"/>
        <v>22324.799999999999</v>
      </c>
      <c r="S9" s="22">
        <f t="shared" si="0"/>
        <v>23283.4</v>
      </c>
      <c r="T9" s="4" t="s">
        <v>21</v>
      </c>
    </row>
    <row r="10" spans="1:20">
      <c r="A10" s="1" t="s">
        <v>24</v>
      </c>
      <c r="B10" s="2" t="s">
        <v>21</v>
      </c>
      <c r="C10" s="3" t="s">
        <v>25</v>
      </c>
      <c r="D10" s="3" t="s">
        <v>21</v>
      </c>
      <c r="E10" s="2" t="s">
        <v>21</v>
      </c>
      <c r="F10" s="2" t="s">
        <v>21</v>
      </c>
      <c r="G10" s="2" t="s">
        <v>21</v>
      </c>
      <c r="H10" s="7" t="s">
        <v>21</v>
      </c>
      <c r="I10" s="7" t="s">
        <v>21</v>
      </c>
      <c r="J10" s="7" t="s">
        <v>21</v>
      </c>
      <c r="K10" s="7" t="s">
        <v>21</v>
      </c>
      <c r="L10" s="7" t="s">
        <v>21</v>
      </c>
      <c r="M10" s="7" t="s">
        <v>21</v>
      </c>
      <c r="N10" s="22">
        <f t="shared" ref="N10:P10" si="1">N11+N27+N29+N36+N44+N48+N56+N64+N69+N73+N76+N78+N83+N88+N94+N96+N109+N117+N40+N103+N111+N21+N17</f>
        <v>34419.299999999996</v>
      </c>
      <c r="O10" s="22">
        <f t="shared" si="1"/>
        <v>27185.8</v>
      </c>
      <c r="P10" s="22">
        <f t="shared" si="1"/>
        <v>30172.000000000007</v>
      </c>
      <c r="Q10" s="22">
        <f>Q11+Q27+Q29+Q36+Q44+Q48+Q56+Q64+Q69+Q73+Q76+Q78+Q83+Q88+Q94+Q96+Q109+Q117+Q40+Q103+Q111+Q21+Q17+Q19</f>
        <v>21839.8</v>
      </c>
      <c r="R10" s="22">
        <f t="shared" ref="R10:S10" si="2">R11+R27+R29+R36+R44+R48+R56+R64+R69+R73+R76+R78+R83+R88+R94+R96+R109+R117+R40+R103+R111+R21+R17+R19</f>
        <v>22224.6</v>
      </c>
      <c r="S10" s="22">
        <f t="shared" si="2"/>
        <v>23183.200000000001</v>
      </c>
      <c r="T10" s="4" t="s">
        <v>21</v>
      </c>
    </row>
    <row r="11" spans="1:20" ht="40.5" customHeight="1">
      <c r="A11" s="1" t="s">
        <v>26</v>
      </c>
      <c r="B11" s="2" t="s">
        <v>27</v>
      </c>
      <c r="C11" s="3" t="s">
        <v>28</v>
      </c>
      <c r="D11" s="3" t="s">
        <v>21</v>
      </c>
      <c r="E11" s="2" t="s">
        <v>21</v>
      </c>
      <c r="F11" s="2" t="s">
        <v>21</v>
      </c>
      <c r="G11" s="2" t="s">
        <v>21</v>
      </c>
      <c r="H11" s="7" t="s">
        <v>21</v>
      </c>
      <c r="I11" s="7" t="s">
        <v>21</v>
      </c>
      <c r="J11" s="7" t="s">
        <v>21</v>
      </c>
      <c r="K11" s="7" t="s">
        <v>21</v>
      </c>
      <c r="L11" s="7" t="s">
        <v>21</v>
      </c>
      <c r="M11" s="7" t="s">
        <v>21</v>
      </c>
      <c r="N11" s="22">
        <f>SUM(N12)</f>
        <v>3749.6</v>
      </c>
      <c r="O11" s="22">
        <f t="shared" ref="O11:S11" si="3">SUM(O12)</f>
        <v>3716.4</v>
      </c>
      <c r="P11" s="22">
        <f t="shared" si="3"/>
        <v>3796</v>
      </c>
      <c r="Q11" s="22">
        <f t="shared" si="3"/>
        <v>4264.8</v>
      </c>
      <c r="R11" s="22">
        <f t="shared" si="3"/>
        <v>4602.1000000000004</v>
      </c>
      <c r="S11" s="22">
        <f t="shared" si="3"/>
        <v>4792.1000000000004</v>
      </c>
      <c r="T11" s="4" t="s">
        <v>21</v>
      </c>
    </row>
    <row r="12" spans="1:20" ht="201.75" customHeight="1">
      <c r="A12" s="139" t="s">
        <v>231</v>
      </c>
      <c r="B12" s="146" t="s">
        <v>27</v>
      </c>
      <c r="C12" s="139" t="s">
        <v>28</v>
      </c>
      <c r="D12" s="133" t="s">
        <v>271</v>
      </c>
      <c r="E12" s="62" t="s">
        <v>29</v>
      </c>
      <c r="F12" s="62" t="s">
        <v>30</v>
      </c>
      <c r="G12" s="62" t="s">
        <v>31</v>
      </c>
      <c r="H12" s="62" t="s">
        <v>34</v>
      </c>
      <c r="I12" s="62" t="s">
        <v>35</v>
      </c>
      <c r="J12" s="62" t="s">
        <v>176</v>
      </c>
      <c r="K12" s="63" t="s">
        <v>142</v>
      </c>
      <c r="L12" s="62" t="s">
        <v>35</v>
      </c>
      <c r="M12" s="62" t="s">
        <v>192</v>
      </c>
      <c r="N12" s="135">
        <v>3749.6</v>
      </c>
      <c r="O12" s="135">
        <v>3716.4</v>
      </c>
      <c r="P12" s="135">
        <v>3796</v>
      </c>
      <c r="Q12" s="135">
        <v>4264.8</v>
      </c>
      <c r="R12" s="135">
        <v>4602.1000000000004</v>
      </c>
      <c r="S12" s="135">
        <v>4792.1000000000004</v>
      </c>
      <c r="T12" s="137" t="s">
        <v>21</v>
      </c>
    </row>
    <row r="13" spans="1:20" ht="147">
      <c r="A13" s="145"/>
      <c r="B13" s="147"/>
      <c r="C13" s="145"/>
      <c r="D13" s="132"/>
      <c r="E13" s="62" t="s">
        <v>32</v>
      </c>
      <c r="F13" s="62" t="s">
        <v>33</v>
      </c>
      <c r="G13" s="62" t="s">
        <v>152</v>
      </c>
      <c r="H13" s="8" t="s">
        <v>189</v>
      </c>
      <c r="I13" s="8" t="s">
        <v>35</v>
      </c>
      <c r="J13" s="8" t="s">
        <v>184</v>
      </c>
      <c r="K13" s="62" t="s">
        <v>256</v>
      </c>
      <c r="L13" s="62" t="s">
        <v>35</v>
      </c>
      <c r="M13" s="62" t="s">
        <v>257</v>
      </c>
      <c r="N13" s="136"/>
      <c r="O13" s="136"/>
      <c r="P13" s="136"/>
      <c r="Q13" s="148"/>
      <c r="R13" s="136"/>
      <c r="S13" s="136"/>
      <c r="T13" s="138"/>
    </row>
    <row r="14" spans="1:20" ht="165.75" customHeight="1">
      <c r="A14" s="145"/>
      <c r="B14" s="147"/>
      <c r="C14" s="145"/>
      <c r="D14" s="132"/>
      <c r="E14" s="13"/>
      <c r="F14" s="13"/>
      <c r="G14" s="13"/>
      <c r="H14" s="99" t="s">
        <v>273</v>
      </c>
      <c r="I14" s="99" t="s">
        <v>35</v>
      </c>
      <c r="J14" s="99" t="s">
        <v>274</v>
      </c>
      <c r="K14" s="8" t="s">
        <v>141</v>
      </c>
      <c r="L14" s="8" t="s">
        <v>35</v>
      </c>
      <c r="M14" s="8" t="s">
        <v>139</v>
      </c>
      <c r="N14" s="136"/>
      <c r="O14" s="136"/>
      <c r="P14" s="136"/>
      <c r="Q14" s="148"/>
      <c r="R14" s="136"/>
      <c r="S14" s="136"/>
      <c r="T14" s="138"/>
    </row>
    <row r="15" spans="1:20" ht="252">
      <c r="A15" s="145"/>
      <c r="B15" s="147"/>
      <c r="C15" s="145"/>
      <c r="D15" s="132"/>
      <c r="E15" s="8" t="s">
        <v>21</v>
      </c>
      <c r="F15" s="8" t="s">
        <v>21</v>
      </c>
      <c r="G15" s="8" t="s">
        <v>21</v>
      </c>
      <c r="H15" s="64" t="s">
        <v>190</v>
      </c>
      <c r="I15" s="62" t="s">
        <v>35</v>
      </c>
      <c r="J15" s="62" t="s">
        <v>191</v>
      </c>
      <c r="K15" s="62" t="s">
        <v>140</v>
      </c>
      <c r="L15" s="62" t="s">
        <v>35</v>
      </c>
      <c r="M15" s="62" t="s">
        <v>139</v>
      </c>
      <c r="N15" s="136"/>
      <c r="O15" s="136"/>
      <c r="P15" s="136"/>
      <c r="Q15" s="148"/>
      <c r="R15" s="136"/>
      <c r="S15" s="136"/>
      <c r="T15" s="138"/>
    </row>
    <row r="16" spans="1:20" ht="147.75">
      <c r="A16" s="134"/>
      <c r="B16" s="147"/>
      <c r="C16" s="145"/>
      <c r="D16" s="134"/>
      <c r="E16" s="8"/>
      <c r="F16" s="8"/>
      <c r="G16" s="8"/>
      <c r="H16" s="13"/>
      <c r="I16" s="13"/>
      <c r="J16" s="13"/>
      <c r="K16" s="51" t="s">
        <v>193</v>
      </c>
      <c r="L16" s="38" t="s">
        <v>35</v>
      </c>
      <c r="M16" s="52" t="s">
        <v>194</v>
      </c>
      <c r="N16" s="148"/>
      <c r="O16" s="148"/>
      <c r="P16" s="148"/>
      <c r="Q16" s="148"/>
      <c r="R16" s="148"/>
      <c r="S16" s="148"/>
      <c r="T16" s="14"/>
    </row>
    <row r="17" spans="1:20" ht="140.25" customHeight="1">
      <c r="A17" s="42" t="s">
        <v>38</v>
      </c>
      <c r="B17" s="12" t="s">
        <v>244</v>
      </c>
      <c r="C17" s="3" t="s">
        <v>245</v>
      </c>
      <c r="D17" s="41"/>
      <c r="E17" s="8"/>
      <c r="F17" s="8"/>
      <c r="G17" s="8"/>
      <c r="H17" s="13"/>
      <c r="I17" s="13"/>
      <c r="J17" s="13"/>
      <c r="K17" s="30"/>
      <c r="L17" s="31"/>
      <c r="M17" s="32"/>
      <c r="N17" s="56">
        <f>SUM(N18)</f>
        <v>0</v>
      </c>
      <c r="O17" s="56">
        <f t="shared" ref="O17:S17" si="4">SUM(O18)</f>
        <v>0</v>
      </c>
      <c r="P17" s="56">
        <f t="shared" si="4"/>
        <v>162.4</v>
      </c>
      <c r="Q17" s="56">
        <f t="shared" si="4"/>
        <v>0</v>
      </c>
      <c r="R17" s="56">
        <f t="shared" si="4"/>
        <v>0</v>
      </c>
      <c r="S17" s="56">
        <f t="shared" si="4"/>
        <v>0</v>
      </c>
      <c r="T17" s="28"/>
    </row>
    <row r="18" spans="1:20" ht="120.75" customHeight="1">
      <c r="A18" s="55" t="s">
        <v>248</v>
      </c>
      <c r="B18" s="53" t="s">
        <v>244</v>
      </c>
      <c r="C18" s="54" t="s">
        <v>245</v>
      </c>
      <c r="D18" s="55" t="s">
        <v>246</v>
      </c>
      <c r="E18" s="62" t="s">
        <v>29</v>
      </c>
      <c r="F18" s="62" t="s">
        <v>255</v>
      </c>
      <c r="G18" s="62" t="s">
        <v>31</v>
      </c>
      <c r="H18" s="62" t="s">
        <v>275</v>
      </c>
      <c r="I18" s="8" t="s">
        <v>35</v>
      </c>
      <c r="J18" s="8" t="s">
        <v>276</v>
      </c>
      <c r="K18" s="62" t="s">
        <v>256</v>
      </c>
      <c r="L18" s="62" t="s">
        <v>35</v>
      </c>
      <c r="M18" s="62" t="s">
        <v>257</v>
      </c>
      <c r="N18" s="39"/>
      <c r="O18" s="39"/>
      <c r="P18" s="39">
        <v>162.4</v>
      </c>
      <c r="Q18" s="39"/>
      <c r="R18" s="39"/>
      <c r="S18" s="39"/>
      <c r="T18" s="28"/>
    </row>
    <row r="19" spans="1:20" ht="63" hidden="1">
      <c r="A19" s="55"/>
      <c r="B19" s="12" t="s">
        <v>315</v>
      </c>
      <c r="C19" s="54" t="s">
        <v>312</v>
      </c>
      <c r="D19" s="55"/>
      <c r="E19" s="62"/>
      <c r="F19" s="62"/>
      <c r="G19" s="62"/>
      <c r="H19" s="62"/>
      <c r="I19" s="8"/>
      <c r="J19" s="8"/>
      <c r="K19" s="62"/>
      <c r="L19" s="62"/>
      <c r="M19" s="62"/>
      <c r="N19" s="56">
        <f>SUM(N20)</f>
        <v>0</v>
      </c>
      <c r="O19" s="56">
        <f t="shared" ref="O19:S19" si="5">SUM(O20)</f>
        <v>0</v>
      </c>
      <c r="P19" s="56">
        <f t="shared" si="5"/>
        <v>0</v>
      </c>
      <c r="Q19" s="56">
        <f t="shared" si="5"/>
        <v>0</v>
      </c>
      <c r="R19" s="56">
        <f t="shared" si="5"/>
        <v>0</v>
      </c>
      <c r="S19" s="56">
        <f t="shared" si="5"/>
        <v>0</v>
      </c>
      <c r="T19" s="28"/>
    </row>
    <row r="20" spans="1:20" ht="63" hidden="1">
      <c r="A20" s="55"/>
      <c r="B20" s="53" t="s">
        <v>315</v>
      </c>
      <c r="C20" s="54" t="s">
        <v>312</v>
      </c>
      <c r="D20" s="55" t="s">
        <v>313</v>
      </c>
      <c r="E20" s="62" t="s">
        <v>29</v>
      </c>
      <c r="F20" s="62" t="s">
        <v>314</v>
      </c>
      <c r="G20" s="62" t="s">
        <v>31</v>
      </c>
      <c r="H20" s="62"/>
      <c r="I20" s="8"/>
      <c r="J20" s="8"/>
      <c r="K20" s="62"/>
      <c r="L20" s="62"/>
      <c r="M20" s="62"/>
      <c r="N20" s="39"/>
      <c r="O20" s="39"/>
      <c r="P20" s="39"/>
      <c r="Q20" s="39"/>
      <c r="R20" s="39"/>
      <c r="S20" s="39"/>
      <c r="T20" s="28"/>
    </row>
    <row r="21" spans="1:20" ht="42">
      <c r="A21" s="1" t="s">
        <v>41</v>
      </c>
      <c r="B21" s="2" t="s">
        <v>123</v>
      </c>
      <c r="C21" s="3" t="s">
        <v>210</v>
      </c>
      <c r="D21" s="3" t="s">
        <v>21</v>
      </c>
      <c r="E21" s="2" t="s">
        <v>21</v>
      </c>
      <c r="F21" s="2" t="s">
        <v>21</v>
      </c>
      <c r="G21" s="2" t="s">
        <v>21</v>
      </c>
      <c r="H21" s="7" t="s">
        <v>21</v>
      </c>
      <c r="I21" s="7" t="s">
        <v>21</v>
      </c>
      <c r="J21" s="7" t="s">
        <v>21</v>
      </c>
      <c r="K21" s="7" t="s">
        <v>21</v>
      </c>
      <c r="L21" s="7" t="s">
        <v>21</v>
      </c>
      <c r="M21" s="7" t="s">
        <v>21</v>
      </c>
      <c r="N21" s="22">
        <f>SUM(N22)</f>
        <v>470.7</v>
      </c>
      <c r="O21" s="22">
        <f t="shared" ref="O21:S21" si="6">SUM(O22)</f>
        <v>470.7</v>
      </c>
      <c r="P21" s="22">
        <f t="shared" si="6"/>
        <v>416.9</v>
      </c>
      <c r="Q21" s="22">
        <f t="shared" si="6"/>
        <v>445.6</v>
      </c>
      <c r="R21" s="22">
        <f t="shared" si="6"/>
        <v>460</v>
      </c>
      <c r="S21" s="22">
        <f t="shared" si="6"/>
        <v>480</v>
      </c>
      <c r="T21" s="4" t="s">
        <v>21</v>
      </c>
    </row>
    <row r="22" spans="1:20" ht="105">
      <c r="A22" s="139" t="s">
        <v>249</v>
      </c>
      <c r="B22" s="146" t="s">
        <v>123</v>
      </c>
      <c r="C22" s="139" t="s">
        <v>210</v>
      </c>
      <c r="D22" s="133" t="s">
        <v>149</v>
      </c>
      <c r="E22" s="62" t="s">
        <v>29</v>
      </c>
      <c r="F22" s="62" t="s">
        <v>33</v>
      </c>
      <c r="G22" s="62" t="s">
        <v>31</v>
      </c>
      <c r="H22" s="8" t="s">
        <v>21</v>
      </c>
      <c r="I22" s="8" t="s">
        <v>21</v>
      </c>
      <c r="J22" s="8" t="s">
        <v>21</v>
      </c>
      <c r="K22" s="62" t="s">
        <v>256</v>
      </c>
      <c r="L22" s="62" t="s">
        <v>35</v>
      </c>
      <c r="M22" s="62" t="s">
        <v>257</v>
      </c>
      <c r="N22" s="135">
        <v>470.7</v>
      </c>
      <c r="O22" s="135">
        <v>470.7</v>
      </c>
      <c r="P22" s="135">
        <v>416.9</v>
      </c>
      <c r="Q22" s="135">
        <v>445.6</v>
      </c>
      <c r="R22" s="135">
        <v>460</v>
      </c>
      <c r="S22" s="135">
        <v>480</v>
      </c>
      <c r="T22" s="137" t="s">
        <v>21</v>
      </c>
    </row>
    <row r="23" spans="1:20" ht="126">
      <c r="A23" s="145"/>
      <c r="B23" s="147"/>
      <c r="C23" s="145"/>
      <c r="D23" s="132"/>
      <c r="E23" s="8" t="s">
        <v>21</v>
      </c>
      <c r="F23" s="8" t="s">
        <v>21</v>
      </c>
      <c r="G23" s="8" t="s">
        <v>21</v>
      </c>
      <c r="H23" s="8" t="s">
        <v>21</v>
      </c>
      <c r="I23" s="8" t="s">
        <v>21</v>
      </c>
      <c r="J23" s="8" t="s">
        <v>21</v>
      </c>
      <c r="K23" s="8" t="s">
        <v>148</v>
      </c>
      <c r="L23" s="8" t="s">
        <v>167</v>
      </c>
      <c r="M23" s="8" t="s">
        <v>318</v>
      </c>
      <c r="N23" s="136"/>
      <c r="O23" s="136"/>
      <c r="P23" s="136"/>
      <c r="Q23" s="148"/>
      <c r="R23" s="136"/>
      <c r="S23" s="136"/>
      <c r="T23" s="138"/>
    </row>
    <row r="24" spans="1:20" ht="126">
      <c r="A24" s="145"/>
      <c r="B24" s="147"/>
      <c r="C24" s="145"/>
      <c r="D24" s="132"/>
      <c r="E24" s="8" t="s">
        <v>21</v>
      </c>
      <c r="F24" s="8" t="s">
        <v>21</v>
      </c>
      <c r="G24" s="8" t="s">
        <v>21</v>
      </c>
      <c r="H24" s="8" t="s">
        <v>21</v>
      </c>
      <c r="I24" s="8" t="s">
        <v>21</v>
      </c>
      <c r="J24" s="8" t="s">
        <v>21</v>
      </c>
      <c r="K24" s="8" t="s">
        <v>277</v>
      </c>
      <c r="L24" s="8" t="s">
        <v>278</v>
      </c>
      <c r="M24" s="8" t="s">
        <v>319</v>
      </c>
      <c r="N24" s="136"/>
      <c r="O24" s="136"/>
      <c r="P24" s="136"/>
      <c r="Q24" s="148"/>
      <c r="R24" s="136"/>
      <c r="S24" s="136"/>
      <c r="T24" s="138"/>
    </row>
    <row r="25" spans="1:20" ht="31.5">
      <c r="A25" s="134"/>
      <c r="B25" s="143"/>
      <c r="C25" s="134"/>
      <c r="D25" s="134"/>
      <c r="E25" s="8"/>
      <c r="F25" s="8"/>
      <c r="G25" s="8"/>
      <c r="H25" s="8"/>
      <c r="I25" s="8"/>
      <c r="J25" s="8"/>
      <c r="K25" s="8" t="s">
        <v>279</v>
      </c>
      <c r="L25" s="8" t="s">
        <v>35</v>
      </c>
      <c r="M25" s="8" t="s">
        <v>274</v>
      </c>
      <c r="N25" s="148"/>
      <c r="O25" s="148"/>
      <c r="P25" s="148"/>
      <c r="Q25" s="148"/>
      <c r="R25" s="148"/>
      <c r="S25" s="148"/>
      <c r="T25" s="21"/>
    </row>
    <row r="26" spans="1:20" ht="31.5">
      <c r="A26" s="134"/>
      <c r="B26" s="143"/>
      <c r="C26" s="134"/>
      <c r="D26" s="134"/>
      <c r="E26" s="8"/>
      <c r="F26" s="8"/>
      <c r="G26" s="8"/>
      <c r="H26" s="8"/>
      <c r="I26" s="8"/>
      <c r="J26" s="8"/>
      <c r="K26" s="8" t="s">
        <v>204</v>
      </c>
      <c r="L26" s="8" t="s">
        <v>35</v>
      </c>
      <c r="M26" s="8" t="s">
        <v>205</v>
      </c>
      <c r="N26" s="148"/>
      <c r="O26" s="148"/>
      <c r="P26" s="148"/>
      <c r="Q26" s="148"/>
      <c r="R26" s="148"/>
      <c r="S26" s="148"/>
      <c r="T26" s="29"/>
    </row>
    <row r="27" spans="1:20" ht="50.25" customHeight="1">
      <c r="A27" s="1" t="s">
        <v>48</v>
      </c>
      <c r="B27" s="2" t="s">
        <v>39</v>
      </c>
      <c r="C27" s="3" t="s">
        <v>40</v>
      </c>
      <c r="D27" s="3" t="s">
        <v>21</v>
      </c>
      <c r="E27" s="2" t="s">
        <v>21</v>
      </c>
      <c r="F27" s="2" t="s">
        <v>21</v>
      </c>
      <c r="G27" s="2" t="s">
        <v>21</v>
      </c>
      <c r="H27" s="7" t="s">
        <v>21</v>
      </c>
      <c r="I27" s="7" t="s">
        <v>21</v>
      </c>
      <c r="J27" s="7" t="s">
        <v>21</v>
      </c>
      <c r="K27" s="7" t="s">
        <v>21</v>
      </c>
      <c r="L27" s="7" t="s">
        <v>21</v>
      </c>
      <c r="M27" s="7" t="s">
        <v>21</v>
      </c>
      <c r="N27" s="22">
        <f>SUM(N28)</f>
        <v>400.1</v>
      </c>
      <c r="O27" s="22">
        <f t="shared" ref="O27:S27" si="7">SUM(O28)</f>
        <v>392.1</v>
      </c>
      <c r="P27" s="22">
        <f t="shared" si="7"/>
        <v>246.6</v>
      </c>
      <c r="Q27" s="22">
        <f t="shared" si="7"/>
        <v>108</v>
      </c>
      <c r="R27" s="22">
        <f t="shared" si="7"/>
        <v>113</v>
      </c>
      <c r="S27" s="22">
        <f t="shared" si="7"/>
        <v>113</v>
      </c>
      <c r="T27" s="4" t="s">
        <v>21</v>
      </c>
    </row>
    <row r="28" spans="1:20" ht="105">
      <c r="A28" s="44" t="s">
        <v>250</v>
      </c>
      <c r="B28" s="43" t="s">
        <v>39</v>
      </c>
      <c r="C28" s="44" t="s">
        <v>40</v>
      </c>
      <c r="D28" s="47" t="s">
        <v>151</v>
      </c>
      <c r="E28" s="8" t="s">
        <v>29</v>
      </c>
      <c r="F28" s="8" t="s">
        <v>153</v>
      </c>
      <c r="G28" s="8" t="s">
        <v>31</v>
      </c>
      <c r="H28" s="8" t="s">
        <v>21</v>
      </c>
      <c r="I28" s="8" t="s">
        <v>21</v>
      </c>
      <c r="J28" s="8" t="s">
        <v>21</v>
      </c>
      <c r="K28" s="62" t="s">
        <v>256</v>
      </c>
      <c r="L28" s="62" t="s">
        <v>35</v>
      </c>
      <c r="M28" s="62" t="s">
        <v>257</v>
      </c>
      <c r="N28" s="45">
        <v>400.1</v>
      </c>
      <c r="O28" s="45">
        <v>392.1</v>
      </c>
      <c r="P28" s="45">
        <v>246.6</v>
      </c>
      <c r="Q28" s="76">
        <v>108</v>
      </c>
      <c r="R28" s="76">
        <v>113</v>
      </c>
      <c r="S28" s="76">
        <v>113</v>
      </c>
      <c r="T28" s="46" t="s">
        <v>21</v>
      </c>
    </row>
    <row r="29" spans="1:20" ht="50.25" customHeight="1">
      <c r="A29" s="1" t="s">
        <v>53</v>
      </c>
      <c r="B29" s="2" t="s">
        <v>42</v>
      </c>
      <c r="C29" s="3" t="s">
        <v>43</v>
      </c>
      <c r="D29" s="3" t="s">
        <v>21</v>
      </c>
      <c r="E29" s="2" t="s">
        <v>21</v>
      </c>
      <c r="F29" s="2" t="s">
        <v>21</v>
      </c>
      <c r="G29" s="2" t="s">
        <v>21</v>
      </c>
      <c r="H29" s="7" t="s">
        <v>21</v>
      </c>
      <c r="I29" s="7" t="s">
        <v>21</v>
      </c>
      <c r="J29" s="7" t="s">
        <v>21</v>
      </c>
      <c r="K29" s="7" t="s">
        <v>21</v>
      </c>
      <c r="L29" s="7" t="s">
        <v>21</v>
      </c>
      <c r="M29" s="7" t="s">
        <v>21</v>
      </c>
      <c r="N29" s="131">
        <f>SUM(N30)</f>
        <v>14074.7</v>
      </c>
      <c r="O29" s="131">
        <f t="shared" ref="O29:S29" si="8">SUM(O30)</f>
        <v>8626.4</v>
      </c>
      <c r="P29" s="131">
        <f t="shared" si="8"/>
        <v>10865.8</v>
      </c>
      <c r="Q29" s="131">
        <f t="shared" si="8"/>
        <v>2650.3</v>
      </c>
      <c r="R29" s="131">
        <f t="shared" si="8"/>
        <v>2995</v>
      </c>
      <c r="S29" s="131">
        <f t="shared" si="8"/>
        <v>3159.7</v>
      </c>
      <c r="T29" s="4" t="s">
        <v>21</v>
      </c>
    </row>
    <row r="30" spans="1:20" ht="235.5" customHeight="1">
      <c r="A30" s="145" t="s">
        <v>251</v>
      </c>
      <c r="B30" s="147"/>
      <c r="C30" s="145"/>
      <c r="D30" s="132" t="s">
        <v>284</v>
      </c>
      <c r="E30" s="62" t="s">
        <v>45</v>
      </c>
      <c r="F30" s="62" t="s">
        <v>46</v>
      </c>
      <c r="G30" s="62" t="s">
        <v>182</v>
      </c>
      <c r="H30" s="32" t="s">
        <v>220</v>
      </c>
      <c r="I30" s="31" t="s">
        <v>35</v>
      </c>
      <c r="J30" s="32" t="s">
        <v>221</v>
      </c>
      <c r="K30" s="62" t="s">
        <v>256</v>
      </c>
      <c r="L30" s="62" t="s">
        <v>35</v>
      </c>
      <c r="M30" s="62" t="s">
        <v>257</v>
      </c>
      <c r="N30" s="173">
        <v>14074.7</v>
      </c>
      <c r="O30" s="173">
        <v>8626.4</v>
      </c>
      <c r="P30" s="176">
        <f>10514.8+351</f>
        <v>10865.8</v>
      </c>
      <c r="Q30" s="173">
        <v>2650.3</v>
      </c>
      <c r="R30" s="173">
        <v>2995</v>
      </c>
      <c r="S30" s="173">
        <v>3159.7</v>
      </c>
      <c r="T30" s="138"/>
    </row>
    <row r="31" spans="1:20" ht="212.25" customHeight="1">
      <c r="A31" s="145"/>
      <c r="B31" s="147"/>
      <c r="C31" s="145"/>
      <c r="D31" s="132"/>
      <c r="E31" s="62" t="s">
        <v>29</v>
      </c>
      <c r="F31" s="62" t="s">
        <v>44</v>
      </c>
      <c r="G31" s="62" t="s">
        <v>31</v>
      </c>
      <c r="H31" s="32" t="s">
        <v>222</v>
      </c>
      <c r="I31" s="31" t="s">
        <v>35</v>
      </c>
      <c r="J31" s="32" t="s">
        <v>223</v>
      </c>
      <c r="K31" s="65" t="s">
        <v>224</v>
      </c>
      <c r="L31" s="67" t="s">
        <v>35</v>
      </c>
      <c r="M31" s="67" t="s">
        <v>260</v>
      </c>
      <c r="N31" s="174"/>
      <c r="O31" s="174"/>
      <c r="P31" s="177"/>
      <c r="Q31" s="175"/>
      <c r="R31" s="174"/>
      <c r="S31" s="174"/>
      <c r="T31" s="138"/>
    </row>
    <row r="32" spans="1:20" ht="369" customHeight="1">
      <c r="A32" s="145"/>
      <c r="B32" s="147"/>
      <c r="C32" s="145"/>
      <c r="D32" s="132"/>
      <c r="E32" s="62"/>
      <c r="F32" s="62"/>
      <c r="G32" s="62"/>
      <c r="H32" s="68"/>
      <c r="I32" s="68"/>
      <c r="J32" s="68"/>
      <c r="K32" s="71" t="s">
        <v>258</v>
      </c>
      <c r="L32" s="66" t="s">
        <v>35</v>
      </c>
      <c r="M32" s="65" t="s">
        <v>259</v>
      </c>
      <c r="N32" s="174"/>
      <c r="O32" s="174"/>
      <c r="P32" s="177"/>
      <c r="Q32" s="175"/>
      <c r="R32" s="174"/>
      <c r="S32" s="174"/>
      <c r="T32" s="138"/>
    </row>
    <row r="33" spans="1:20" ht="351" customHeight="1">
      <c r="A33" s="92"/>
      <c r="B33" s="97"/>
      <c r="C33" s="92"/>
      <c r="D33" s="96"/>
      <c r="E33" s="62"/>
      <c r="F33" s="62"/>
      <c r="G33" s="62"/>
      <c r="H33" s="68"/>
      <c r="I33" s="68"/>
      <c r="J33" s="68"/>
      <c r="K33" s="71" t="s">
        <v>285</v>
      </c>
      <c r="L33" s="66" t="s">
        <v>35</v>
      </c>
      <c r="M33" s="65" t="s">
        <v>286</v>
      </c>
      <c r="N33" s="91"/>
      <c r="O33" s="91"/>
      <c r="P33" s="98"/>
      <c r="Q33" s="93"/>
      <c r="R33" s="91"/>
      <c r="S33" s="91"/>
      <c r="T33" s="94"/>
    </row>
    <row r="34" spans="1:20" ht="94.5">
      <c r="A34" s="92"/>
      <c r="B34" s="97"/>
      <c r="C34" s="92"/>
      <c r="D34" s="96"/>
      <c r="E34" s="62"/>
      <c r="F34" s="62"/>
      <c r="G34" s="62"/>
      <c r="H34" s="68"/>
      <c r="I34" s="68"/>
      <c r="J34" s="68"/>
      <c r="K34" s="101" t="s">
        <v>287</v>
      </c>
      <c r="L34" s="102" t="s">
        <v>35</v>
      </c>
      <c r="M34" s="101" t="s">
        <v>288</v>
      </c>
      <c r="N34" s="91"/>
      <c r="O34" s="91"/>
      <c r="P34" s="98"/>
      <c r="Q34" s="93"/>
      <c r="R34" s="91"/>
      <c r="S34" s="91"/>
      <c r="T34" s="94"/>
    </row>
    <row r="35" spans="1:20">
      <c r="A35" s="126"/>
      <c r="B35" s="127"/>
      <c r="C35" s="126"/>
      <c r="D35" s="123"/>
      <c r="E35" s="62"/>
      <c r="F35" s="62"/>
      <c r="G35" s="62"/>
      <c r="H35" s="68"/>
      <c r="I35" s="68"/>
      <c r="J35" s="68"/>
      <c r="K35" s="101" t="s">
        <v>323</v>
      </c>
      <c r="L35" s="102"/>
      <c r="M35" s="101"/>
      <c r="N35" s="124"/>
      <c r="O35" s="124"/>
      <c r="P35" s="129"/>
      <c r="Q35" s="128"/>
      <c r="R35" s="124"/>
      <c r="S35" s="124"/>
      <c r="T35" s="125"/>
    </row>
    <row r="36" spans="1:20" ht="201.75" customHeight="1">
      <c r="A36" s="1" t="s">
        <v>56</v>
      </c>
      <c r="B36" s="12" t="s">
        <v>211</v>
      </c>
      <c r="C36" s="3" t="s">
        <v>49</v>
      </c>
      <c r="D36" s="3" t="s">
        <v>21</v>
      </c>
      <c r="E36" s="2" t="s">
        <v>21</v>
      </c>
      <c r="F36" s="2" t="s">
        <v>21</v>
      </c>
      <c r="G36" s="2" t="s">
        <v>21</v>
      </c>
      <c r="H36" s="7" t="s">
        <v>21</v>
      </c>
      <c r="I36" s="7" t="s">
        <v>21</v>
      </c>
      <c r="J36" s="7" t="s">
        <v>21</v>
      </c>
      <c r="K36" s="7" t="s">
        <v>21</v>
      </c>
      <c r="L36" s="7" t="s">
        <v>21</v>
      </c>
      <c r="M36" s="7" t="s">
        <v>21</v>
      </c>
      <c r="N36" s="22">
        <f>SUM(N37)</f>
        <v>1406.5</v>
      </c>
      <c r="O36" s="22">
        <f t="shared" ref="O36:S36" si="9">SUM(O37)</f>
        <v>1262.2</v>
      </c>
      <c r="P36" s="22">
        <f t="shared" si="9"/>
        <v>1016.3</v>
      </c>
      <c r="Q36" s="22">
        <f t="shared" si="9"/>
        <v>1601.8</v>
      </c>
      <c r="R36" s="22">
        <f t="shared" si="9"/>
        <v>2120</v>
      </c>
      <c r="S36" s="22">
        <f t="shared" si="9"/>
        <v>2200</v>
      </c>
      <c r="T36" s="4" t="s">
        <v>21</v>
      </c>
    </row>
    <row r="37" spans="1:20" ht="105">
      <c r="A37" s="139" t="s">
        <v>252</v>
      </c>
      <c r="B37" s="178" t="s">
        <v>211</v>
      </c>
      <c r="C37" s="139" t="s">
        <v>49</v>
      </c>
      <c r="D37" s="133" t="s">
        <v>166</v>
      </c>
      <c r="E37" s="8" t="s">
        <v>29</v>
      </c>
      <c r="F37" s="8" t="s">
        <v>50</v>
      </c>
      <c r="G37" s="8" t="s">
        <v>31</v>
      </c>
      <c r="H37" s="8"/>
      <c r="I37" s="8"/>
      <c r="J37" s="8"/>
      <c r="K37" s="62" t="s">
        <v>256</v>
      </c>
      <c r="L37" s="62" t="s">
        <v>35</v>
      </c>
      <c r="M37" s="62" t="s">
        <v>257</v>
      </c>
      <c r="N37" s="135">
        <v>1406.5</v>
      </c>
      <c r="O37" s="135">
        <v>1262.2</v>
      </c>
      <c r="P37" s="135">
        <v>1016.3</v>
      </c>
      <c r="Q37" s="135">
        <v>1601.8</v>
      </c>
      <c r="R37" s="135">
        <v>2120</v>
      </c>
      <c r="S37" s="135">
        <v>2200</v>
      </c>
      <c r="T37" s="137" t="s">
        <v>21</v>
      </c>
    </row>
    <row r="38" spans="1:20" ht="210">
      <c r="A38" s="145"/>
      <c r="B38" s="179"/>
      <c r="C38" s="145"/>
      <c r="D38" s="132"/>
      <c r="E38" s="8" t="s">
        <v>51</v>
      </c>
      <c r="F38" s="8" t="s">
        <v>52</v>
      </c>
      <c r="G38" s="8" t="s">
        <v>154</v>
      </c>
      <c r="H38" s="8" t="s">
        <v>21</v>
      </c>
      <c r="I38" s="8" t="s">
        <v>21</v>
      </c>
      <c r="J38" s="8" t="s">
        <v>21</v>
      </c>
      <c r="K38" s="130" t="s">
        <v>324</v>
      </c>
      <c r="L38" s="8" t="s">
        <v>35</v>
      </c>
      <c r="M38" s="8" t="s">
        <v>325</v>
      </c>
      <c r="N38" s="136"/>
      <c r="O38" s="136"/>
      <c r="P38" s="136"/>
      <c r="Q38" s="136"/>
      <c r="R38" s="136"/>
      <c r="S38" s="136"/>
      <c r="T38" s="138"/>
    </row>
    <row r="39" spans="1:20" ht="31.5">
      <c r="A39" s="140"/>
      <c r="B39" s="144"/>
      <c r="C39" s="140"/>
      <c r="D39" s="140"/>
      <c r="E39" s="50" t="s">
        <v>261</v>
      </c>
      <c r="F39" s="50" t="s">
        <v>262</v>
      </c>
      <c r="G39" s="50" t="s">
        <v>263</v>
      </c>
      <c r="H39" s="8"/>
      <c r="I39" s="8"/>
      <c r="J39" s="8"/>
      <c r="K39" s="8"/>
      <c r="L39" s="8"/>
      <c r="M39" s="8"/>
      <c r="N39" s="149"/>
      <c r="O39" s="149"/>
      <c r="P39" s="149"/>
      <c r="Q39" s="149"/>
      <c r="R39" s="149"/>
      <c r="S39" s="149"/>
      <c r="T39" s="60"/>
    </row>
    <row r="40" spans="1:20" ht="105">
      <c r="A40" s="1" t="s">
        <v>64</v>
      </c>
      <c r="B40" s="12" t="s">
        <v>54</v>
      </c>
      <c r="C40" s="3" t="s">
        <v>55</v>
      </c>
      <c r="D40" s="3" t="s">
        <v>21</v>
      </c>
      <c r="E40" s="2" t="s">
        <v>21</v>
      </c>
      <c r="F40" s="2" t="s">
        <v>21</v>
      </c>
      <c r="G40" s="2" t="s">
        <v>21</v>
      </c>
      <c r="H40" s="7" t="s">
        <v>21</v>
      </c>
      <c r="I40" s="7" t="s">
        <v>21</v>
      </c>
      <c r="J40" s="7" t="s">
        <v>21</v>
      </c>
      <c r="K40" s="7" t="s">
        <v>21</v>
      </c>
      <c r="L40" s="7" t="s">
        <v>21</v>
      </c>
      <c r="M40" s="7" t="s">
        <v>21</v>
      </c>
      <c r="N40" s="22">
        <f>SUM(N41)</f>
        <v>3096.9</v>
      </c>
      <c r="O40" s="22">
        <f t="shared" ref="O40:S40" si="10">SUM(O41)</f>
        <v>2158.1999999999998</v>
      </c>
      <c r="P40" s="22">
        <f t="shared" si="10"/>
        <v>2596.6999999999998</v>
      </c>
      <c r="Q40" s="22">
        <f t="shared" si="10"/>
        <v>2784.9</v>
      </c>
      <c r="R40" s="22">
        <f t="shared" si="10"/>
        <v>3050</v>
      </c>
      <c r="S40" s="22">
        <f t="shared" si="10"/>
        <v>3170</v>
      </c>
      <c r="T40" s="4" t="s">
        <v>21</v>
      </c>
    </row>
    <row r="41" spans="1:20" ht="100.5" customHeight="1">
      <c r="A41" s="139" t="s">
        <v>67</v>
      </c>
      <c r="B41" s="180" t="s">
        <v>54</v>
      </c>
      <c r="C41" s="181" t="s">
        <v>55</v>
      </c>
      <c r="D41" s="133" t="s">
        <v>181</v>
      </c>
      <c r="E41" s="62" t="s">
        <v>29</v>
      </c>
      <c r="F41" s="62" t="s">
        <v>183</v>
      </c>
      <c r="G41" s="62" t="s">
        <v>31</v>
      </c>
      <c r="H41" s="8"/>
      <c r="I41" s="8"/>
      <c r="J41" s="8"/>
      <c r="K41" s="62" t="s">
        <v>36</v>
      </c>
      <c r="L41" s="62" t="s">
        <v>35</v>
      </c>
      <c r="M41" s="8" t="s">
        <v>37</v>
      </c>
      <c r="N41" s="135">
        <v>3096.9</v>
      </c>
      <c r="O41" s="135">
        <v>2158.1999999999998</v>
      </c>
      <c r="P41" s="135">
        <v>2596.6999999999998</v>
      </c>
      <c r="Q41" s="135">
        <v>2784.9</v>
      </c>
      <c r="R41" s="135">
        <v>3050</v>
      </c>
      <c r="S41" s="135">
        <v>3170</v>
      </c>
      <c r="T41" s="137"/>
    </row>
    <row r="42" spans="1:20" ht="157.5">
      <c r="A42" s="134"/>
      <c r="B42" s="143"/>
      <c r="C42" s="182"/>
      <c r="D42" s="134"/>
      <c r="E42" s="62"/>
      <c r="F42" s="66"/>
      <c r="G42" s="65"/>
      <c r="H42" s="8"/>
      <c r="I42" s="8"/>
      <c r="J42" s="8"/>
      <c r="K42" s="68" t="s">
        <v>290</v>
      </c>
      <c r="L42" s="8" t="s">
        <v>35</v>
      </c>
      <c r="M42" s="8" t="s">
        <v>289</v>
      </c>
      <c r="N42" s="148"/>
      <c r="O42" s="148"/>
      <c r="P42" s="148"/>
      <c r="Q42" s="148"/>
      <c r="R42" s="148"/>
      <c r="S42" s="148"/>
      <c r="T42" s="150"/>
    </row>
    <row r="43" spans="1:20" ht="147">
      <c r="A43" s="140"/>
      <c r="B43" s="144"/>
      <c r="C43" s="140"/>
      <c r="D43" s="140"/>
      <c r="E43" s="62"/>
      <c r="F43" s="66"/>
      <c r="G43" s="65"/>
      <c r="H43" s="8"/>
      <c r="I43" s="8"/>
      <c r="J43" s="8"/>
      <c r="K43" s="68" t="s">
        <v>291</v>
      </c>
      <c r="L43" s="8" t="s">
        <v>35</v>
      </c>
      <c r="M43" s="8" t="s">
        <v>292</v>
      </c>
      <c r="N43" s="149"/>
      <c r="O43" s="149"/>
      <c r="P43" s="149"/>
      <c r="Q43" s="149"/>
      <c r="R43" s="149"/>
      <c r="S43" s="149"/>
      <c r="T43" s="95"/>
    </row>
    <row r="44" spans="1:20" ht="51" customHeight="1">
      <c r="A44" s="1" t="s">
        <v>69</v>
      </c>
      <c r="B44" s="2" t="s">
        <v>57</v>
      </c>
      <c r="C44" s="3" t="s">
        <v>58</v>
      </c>
      <c r="D44" s="3" t="s">
        <v>21</v>
      </c>
      <c r="E44" s="2" t="s">
        <v>21</v>
      </c>
      <c r="F44" s="2" t="s">
        <v>21</v>
      </c>
      <c r="G44" s="2" t="s">
        <v>21</v>
      </c>
      <c r="H44" s="7" t="s">
        <v>21</v>
      </c>
      <c r="I44" s="7" t="s">
        <v>21</v>
      </c>
      <c r="J44" s="7" t="s">
        <v>21</v>
      </c>
      <c r="K44" s="7" t="s">
        <v>21</v>
      </c>
      <c r="L44" s="7" t="s">
        <v>21</v>
      </c>
      <c r="M44" s="7" t="s">
        <v>21</v>
      </c>
      <c r="N44" s="22">
        <f>SUM(N45)</f>
        <v>195.1</v>
      </c>
      <c r="O44" s="22">
        <f t="shared" ref="O44:S44" si="11">SUM(O45)</f>
        <v>95</v>
      </c>
      <c r="P44" s="22">
        <f t="shared" si="11"/>
        <v>103.9</v>
      </c>
      <c r="Q44" s="22">
        <f t="shared" si="11"/>
        <v>100</v>
      </c>
      <c r="R44" s="22">
        <f t="shared" si="11"/>
        <v>100</v>
      </c>
      <c r="S44" s="22">
        <f t="shared" si="11"/>
        <v>100</v>
      </c>
      <c r="T44" s="4" t="s">
        <v>21</v>
      </c>
    </row>
    <row r="45" spans="1:20" ht="199.5">
      <c r="A45" s="139" t="s">
        <v>72</v>
      </c>
      <c r="B45" s="146" t="s">
        <v>57</v>
      </c>
      <c r="C45" s="139" t="s">
        <v>58</v>
      </c>
      <c r="D45" s="133" t="s">
        <v>195</v>
      </c>
      <c r="E45" s="62" t="s">
        <v>29</v>
      </c>
      <c r="F45" s="62" t="s">
        <v>59</v>
      </c>
      <c r="G45" s="62" t="s">
        <v>31</v>
      </c>
      <c r="H45" s="63" t="s">
        <v>62</v>
      </c>
      <c r="I45" s="62" t="s">
        <v>35</v>
      </c>
      <c r="J45" s="62" t="s">
        <v>63</v>
      </c>
      <c r="K45" s="62" t="s">
        <v>256</v>
      </c>
      <c r="L45" s="62" t="s">
        <v>35</v>
      </c>
      <c r="M45" s="62" t="s">
        <v>257</v>
      </c>
      <c r="N45" s="135">
        <v>195.1</v>
      </c>
      <c r="O45" s="135">
        <v>95</v>
      </c>
      <c r="P45" s="135">
        <v>103.9</v>
      </c>
      <c r="Q45" s="135">
        <v>100</v>
      </c>
      <c r="R45" s="135">
        <v>100</v>
      </c>
      <c r="S45" s="135">
        <v>100</v>
      </c>
      <c r="T45" s="137" t="s">
        <v>21</v>
      </c>
    </row>
    <row r="46" spans="1:20" ht="147">
      <c r="A46" s="145"/>
      <c r="B46" s="147"/>
      <c r="C46" s="145"/>
      <c r="D46" s="132"/>
      <c r="E46" s="62" t="s">
        <v>60</v>
      </c>
      <c r="F46" s="62" t="s">
        <v>61</v>
      </c>
      <c r="G46" s="62" t="s">
        <v>177</v>
      </c>
      <c r="H46" s="62" t="s">
        <v>137</v>
      </c>
      <c r="I46" s="62" t="s">
        <v>35</v>
      </c>
      <c r="J46" s="62" t="s">
        <v>138</v>
      </c>
      <c r="K46" s="62" t="s">
        <v>143</v>
      </c>
      <c r="L46" s="62" t="s">
        <v>35</v>
      </c>
      <c r="M46" s="62" t="s">
        <v>144</v>
      </c>
      <c r="N46" s="136"/>
      <c r="O46" s="136"/>
      <c r="P46" s="136"/>
      <c r="Q46" s="136"/>
      <c r="R46" s="136"/>
      <c r="S46" s="136"/>
      <c r="T46" s="138"/>
    </row>
    <row r="47" spans="1:20" ht="283.5">
      <c r="A47" s="140"/>
      <c r="B47" s="144"/>
      <c r="C47" s="140"/>
      <c r="D47" s="140"/>
      <c r="E47" s="62"/>
      <c r="F47" s="62"/>
      <c r="G47" s="62"/>
      <c r="H47" s="62"/>
      <c r="I47" s="62"/>
      <c r="J47" s="62"/>
      <c r="K47" s="68" t="s">
        <v>293</v>
      </c>
      <c r="L47" s="68" t="s">
        <v>294</v>
      </c>
      <c r="M47" s="68" t="s">
        <v>288</v>
      </c>
      <c r="N47" s="149"/>
      <c r="O47" s="149"/>
      <c r="P47" s="149"/>
      <c r="Q47" s="149"/>
      <c r="R47" s="149"/>
      <c r="S47" s="149"/>
      <c r="T47" s="100"/>
    </row>
    <row r="48" spans="1:20" ht="44.25" customHeight="1">
      <c r="A48" s="1" t="s">
        <v>73</v>
      </c>
      <c r="B48" s="2" t="s">
        <v>65</v>
      </c>
      <c r="C48" s="3" t="s">
        <v>66</v>
      </c>
      <c r="D48" s="3" t="s">
        <v>21</v>
      </c>
      <c r="E48" s="2" t="s">
        <v>21</v>
      </c>
      <c r="F48" s="2" t="s">
        <v>21</v>
      </c>
      <c r="G48" s="2" t="s">
        <v>21</v>
      </c>
      <c r="H48" s="7" t="s">
        <v>21</v>
      </c>
      <c r="I48" s="7" t="s">
        <v>21</v>
      </c>
      <c r="J48" s="7" t="s">
        <v>21</v>
      </c>
      <c r="K48" s="7" t="s">
        <v>21</v>
      </c>
      <c r="L48" s="7" t="s">
        <v>21</v>
      </c>
      <c r="M48" s="7" t="s">
        <v>21</v>
      </c>
      <c r="N48" s="22">
        <f>SUM(N49)</f>
        <v>71.8</v>
      </c>
      <c r="O48" s="22">
        <f t="shared" ref="O48:S48" si="12">SUM(O49)</f>
        <v>69.400000000000006</v>
      </c>
      <c r="P48" s="22">
        <f t="shared" si="12"/>
        <v>527.4</v>
      </c>
      <c r="Q48" s="22">
        <f t="shared" si="12"/>
        <v>80</v>
      </c>
      <c r="R48" s="22">
        <f t="shared" si="12"/>
        <v>100</v>
      </c>
      <c r="S48" s="22">
        <f t="shared" si="12"/>
        <v>100</v>
      </c>
      <c r="T48" s="4" t="s">
        <v>21</v>
      </c>
    </row>
    <row r="49" spans="1:20" ht="228.75" customHeight="1">
      <c r="A49" s="139" t="s">
        <v>232</v>
      </c>
      <c r="B49" s="146" t="s">
        <v>65</v>
      </c>
      <c r="C49" s="139" t="s">
        <v>66</v>
      </c>
      <c r="D49" s="133" t="s">
        <v>272</v>
      </c>
      <c r="E49" s="62" t="s">
        <v>29</v>
      </c>
      <c r="F49" s="62" t="s">
        <v>155</v>
      </c>
      <c r="G49" s="62" t="s">
        <v>31</v>
      </c>
      <c r="H49" s="63" t="s">
        <v>62</v>
      </c>
      <c r="I49" s="62" t="s">
        <v>35</v>
      </c>
      <c r="J49" s="62" t="s">
        <v>63</v>
      </c>
      <c r="K49" s="62" t="s">
        <v>256</v>
      </c>
      <c r="L49" s="62" t="s">
        <v>35</v>
      </c>
      <c r="M49" s="62" t="s">
        <v>257</v>
      </c>
      <c r="N49" s="135">
        <v>71.8</v>
      </c>
      <c r="O49" s="135">
        <v>69.400000000000006</v>
      </c>
      <c r="P49" s="135">
        <f>149.4+378</f>
        <v>527.4</v>
      </c>
      <c r="Q49" s="135">
        <v>80</v>
      </c>
      <c r="R49" s="135">
        <v>100</v>
      </c>
      <c r="S49" s="135">
        <v>100</v>
      </c>
      <c r="T49" s="137" t="s">
        <v>21</v>
      </c>
    </row>
    <row r="50" spans="1:20" ht="137.25">
      <c r="A50" s="134"/>
      <c r="B50" s="143"/>
      <c r="C50" s="134"/>
      <c r="D50" s="134"/>
      <c r="E50" s="62" t="s">
        <v>156</v>
      </c>
      <c r="F50" s="62" t="s">
        <v>157</v>
      </c>
      <c r="G50" s="62" t="s">
        <v>158</v>
      </c>
      <c r="H50" s="65" t="s">
        <v>168</v>
      </c>
      <c r="I50" s="66" t="s">
        <v>35</v>
      </c>
      <c r="J50" s="32" t="s">
        <v>169</v>
      </c>
      <c r="K50" s="30" t="s">
        <v>295</v>
      </c>
      <c r="L50" s="31" t="s">
        <v>35</v>
      </c>
      <c r="M50" s="104"/>
      <c r="N50" s="148"/>
      <c r="O50" s="148"/>
      <c r="P50" s="148"/>
      <c r="Q50" s="148"/>
      <c r="R50" s="148"/>
      <c r="S50" s="148"/>
      <c r="T50" s="150"/>
    </row>
    <row r="51" spans="1:20" ht="61.5" customHeight="1">
      <c r="A51" s="134"/>
      <c r="B51" s="143"/>
      <c r="C51" s="134"/>
      <c r="D51" s="134"/>
      <c r="E51" s="8"/>
      <c r="F51" s="8"/>
      <c r="G51" s="8"/>
      <c r="H51" s="62" t="s">
        <v>172</v>
      </c>
      <c r="I51" s="62" t="s">
        <v>173</v>
      </c>
      <c r="J51" s="62" t="s">
        <v>178</v>
      </c>
      <c r="K51" s="8"/>
      <c r="L51" s="8"/>
      <c r="M51" s="8"/>
      <c r="N51" s="148"/>
      <c r="O51" s="148"/>
      <c r="P51" s="148"/>
      <c r="Q51" s="148"/>
      <c r="R51" s="148"/>
      <c r="S51" s="148"/>
      <c r="T51" s="150"/>
    </row>
    <row r="52" spans="1:20" ht="94.5">
      <c r="A52" s="134"/>
      <c r="B52" s="143"/>
      <c r="C52" s="134"/>
      <c r="D52" s="134"/>
      <c r="E52" s="8"/>
      <c r="F52" s="8"/>
      <c r="G52" s="8"/>
      <c r="H52" s="62" t="s">
        <v>296</v>
      </c>
      <c r="I52" s="62" t="s">
        <v>297</v>
      </c>
      <c r="J52" s="62" t="s">
        <v>298</v>
      </c>
      <c r="K52" s="8"/>
      <c r="L52" s="8"/>
      <c r="M52" s="8"/>
      <c r="N52" s="148"/>
      <c r="O52" s="148"/>
      <c r="P52" s="148"/>
      <c r="Q52" s="148"/>
      <c r="R52" s="148"/>
      <c r="S52" s="148"/>
      <c r="T52" s="150"/>
    </row>
    <row r="53" spans="1:20" ht="220.5">
      <c r="A53" s="134"/>
      <c r="B53" s="143"/>
      <c r="C53" s="134"/>
      <c r="D53" s="134"/>
      <c r="E53" s="8"/>
      <c r="F53" s="8"/>
      <c r="G53" s="8"/>
      <c r="H53" s="116" t="s">
        <v>306</v>
      </c>
      <c r="I53" s="117" t="s">
        <v>35</v>
      </c>
      <c r="J53" s="118" t="s">
        <v>299</v>
      </c>
      <c r="K53" s="8"/>
      <c r="L53" s="8"/>
      <c r="M53" s="8"/>
      <c r="N53" s="148"/>
      <c r="O53" s="148"/>
      <c r="P53" s="148"/>
      <c r="Q53" s="148"/>
      <c r="R53" s="148"/>
      <c r="S53" s="148"/>
      <c r="T53" s="150"/>
    </row>
    <row r="54" spans="1:20" ht="220.5">
      <c r="A54" s="134"/>
      <c r="B54" s="143"/>
      <c r="C54" s="134"/>
      <c r="D54" s="134"/>
      <c r="E54" s="8"/>
      <c r="F54" s="8"/>
      <c r="G54" s="8"/>
      <c r="H54" s="105" t="s">
        <v>300</v>
      </c>
      <c r="I54" s="106" t="s">
        <v>35</v>
      </c>
      <c r="J54" s="62" t="s">
        <v>316</v>
      </c>
      <c r="K54" s="8"/>
      <c r="L54" s="8"/>
      <c r="M54" s="8"/>
      <c r="N54" s="148"/>
      <c r="O54" s="148"/>
      <c r="P54" s="148"/>
      <c r="Q54" s="148"/>
      <c r="R54" s="148"/>
      <c r="S54" s="148"/>
      <c r="T54" s="150"/>
    </row>
    <row r="55" spans="1:20" ht="283.5">
      <c r="A55" s="140"/>
      <c r="B55" s="144"/>
      <c r="C55" s="140"/>
      <c r="D55" s="140"/>
      <c r="E55" s="8"/>
      <c r="F55" s="8"/>
      <c r="G55" s="8"/>
      <c r="H55" s="105" t="s">
        <v>301</v>
      </c>
      <c r="I55" s="106" t="s">
        <v>35</v>
      </c>
      <c r="J55" s="8" t="s">
        <v>317</v>
      </c>
      <c r="K55" s="8"/>
      <c r="L55" s="8"/>
      <c r="M55" s="8"/>
      <c r="N55" s="149"/>
      <c r="O55" s="149"/>
      <c r="P55" s="149"/>
      <c r="Q55" s="149"/>
      <c r="R55" s="149"/>
      <c r="S55" s="149"/>
      <c r="T55" s="156"/>
    </row>
    <row r="56" spans="1:20" ht="54.75" customHeight="1">
      <c r="A56" s="1" t="s">
        <v>79</v>
      </c>
      <c r="B56" s="2" t="s">
        <v>70</v>
      </c>
      <c r="C56" s="3" t="s">
        <v>71</v>
      </c>
      <c r="D56" s="3" t="s">
        <v>21</v>
      </c>
      <c r="E56" s="2" t="s">
        <v>21</v>
      </c>
      <c r="F56" s="2" t="s">
        <v>21</v>
      </c>
      <c r="G56" s="2" t="s">
        <v>21</v>
      </c>
      <c r="H56" s="7" t="s">
        <v>21</v>
      </c>
      <c r="I56" s="7" t="s">
        <v>21</v>
      </c>
      <c r="J56" s="7" t="s">
        <v>21</v>
      </c>
      <c r="K56" s="7" t="s">
        <v>21</v>
      </c>
      <c r="L56" s="7" t="s">
        <v>21</v>
      </c>
      <c r="M56" s="7" t="s">
        <v>21</v>
      </c>
      <c r="N56" s="22">
        <f t="shared" ref="N56:S56" si="13">SUM(N57)</f>
        <v>682.6</v>
      </c>
      <c r="O56" s="22">
        <f t="shared" si="13"/>
        <v>641.4</v>
      </c>
      <c r="P56" s="22">
        <f t="shared" si="13"/>
        <v>692.6</v>
      </c>
      <c r="Q56" s="22">
        <f t="shared" si="13"/>
        <v>727.3</v>
      </c>
      <c r="R56" s="22">
        <f t="shared" si="13"/>
        <v>700</v>
      </c>
      <c r="S56" s="22">
        <f t="shared" si="13"/>
        <v>730</v>
      </c>
      <c r="T56" s="4" t="s">
        <v>21</v>
      </c>
    </row>
    <row r="57" spans="1:20" ht="129.75" customHeight="1">
      <c r="A57" s="139" t="s">
        <v>233</v>
      </c>
      <c r="B57" s="146" t="s">
        <v>70</v>
      </c>
      <c r="C57" s="139" t="s">
        <v>71</v>
      </c>
      <c r="D57" s="133" t="s">
        <v>212</v>
      </c>
      <c r="E57" s="62" t="s">
        <v>29</v>
      </c>
      <c r="F57" s="62" t="s">
        <v>196</v>
      </c>
      <c r="G57" s="69"/>
      <c r="H57" s="70"/>
      <c r="I57" s="70"/>
      <c r="J57" s="70"/>
      <c r="K57" s="62" t="s">
        <v>256</v>
      </c>
      <c r="L57" s="62" t="s">
        <v>35</v>
      </c>
      <c r="M57" s="62" t="s">
        <v>257</v>
      </c>
      <c r="N57" s="135">
        <v>682.6</v>
      </c>
      <c r="O57" s="135">
        <v>641.4</v>
      </c>
      <c r="P57" s="135">
        <v>692.6</v>
      </c>
      <c r="Q57" s="135">
        <v>727.3</v>
      </c>
      <c r="R57" s="135">
        <v>700</v>
      </c>
      <c r="S57" s="135">
        <v>730</v>
      </c>
      <c r="T57" s="137" t="s">
        <v>21</v>
      </c>
    </row>
    <row r="58" spans="1:20" ht="126">
      <c r="A58" s="145"/>
      <c r="B58" s="147"/>
      <c r="C58" s="145"/>
      <c r="D58" s="132"/>
      <c r="E58" s="2"/>
      <c r="F58" s="2"/>
      <c r="G58" s="2"/>
      <c r="H58" s="7"/>
      <c r="I58" s="7"/>
      <c r="J58" s="7"/>
      <c r="K58" s="62" t="s">
        <v>148</v>
      </c>
      <c r="L58" s="62" t="s">
        <v>167</v>
      </c>
      <c r="M58" s="62" t="s">
        <v>320</v>
      </c>
      <c r="N58" s="136"/>
      <c r="O58" s="136"/>
      <c r="P58" s="136"/>
      <c r="Q58" s="136"/>
      <c r="R58" s="136"/>
      <c r="S58" s="136"/>
      <c r="T58" s="138"/>
    </row>
    <row r="59" spans="1:20" ht="133.5" customHeight="1">
      <c r="A59" s="134"/>
      <c r="B59" s="143"/>
      <c r="C59" s="134"/>
      <c r="D59" s="134"/>
      <c r="E59" s="8"/>
      <c r="F59" s="8"/>
      <c r="G59" s="8"/>
      <c r="H59" s="8" t="s">
        <v>21</v>
      </c>
      <c r="I59" s="8" t="s">
        <v>21</v>
      </c>
      <c r="J59" s="8" t="s">
        <v>21</v>
      </c>
      <c r="K59" s="8" t="s">
        <v>277</v>
      </c>
      <c r="L59" s="8" t="s">
        <v>278</v>
      </c>
      <c r="M59" s="62" t="s">
        <v>321</v>
      </c>
      <c r="N59" s="148"/>
      <c r="O59" s="148"/>
      <c r="P59" s="148"/>
      <c r="Q59" s="148"/>
      <c r="R59" s="148"/>
      <c r="S59" s="148"/>
      <c r="T59" s="150"/>
    </row>
    <row r="60" spans="1:20" ht="31.5">
      <c r="A60" s="134"/>
      <c r="B60" s="143"/>
      <c r="C60" s="134"/>
      <c r="D60" s="134"/>
      <c r="E60" s="8"/>
      <c r="F60" s="8"/>
      <c r="G60" s="8"/>
      <c r="H60" s="8"/>
      <c r="I60" s="8"/>
      <c r="J60" s="8"/>
      <c r="K60" s="62" t="s">
        <v>206</v>
      </c>
      <c r="L60" s="62" t="s">
        <v>35</v>
      </c>
      <c r="M60" s="62" t="s">
        <v>184</v>
      </c>
      <c r="N60" s="148"/>
      <c r="O60" s="148"/>
      <c r="P60" s="148"/>
      <c r="Q60" s="148"/>
      <c r="R60" s="148"/>
      <c r="S60" s="148"/>
      <c r="T60" s="150"/>
    </row>
    <row r="61" spans="1:20" ht="31.5">
      <c r="A61" s="134"/>
      <c r="B61" s="143"/>
      <c r="C61" s="134"/>
      <c r="D61" s="134"/>
      <c r="E61" s="8"/>
      <c r="F61" s="8"/>
      <c r="G61" s="8"/>
      <c r="H61" s="8"/>
      <c r="I61" s="8"/>
      <c r="J61" s="8"/>
      <c r="K61" s="62" t="s">
        <v>280</v>
      </c>
      <c r="L61" s="62" t="s">
        <v>35</v>
      </c>
      <c r="M61" s="62" t="s">
        <v>274</v>
      </c>
      <c r="N61" s="148"/>
      <c r="O61" s="148"/>
      <c r="P61" s="148"/>
      <c r="Q61" s="148"/>
      <c r="R61" s="148"/>
      <c r="S61" s="148"/>
      <c r="T61" s="150"/>
    </row>
    <row r="62" spans="1:20" ht="157.5">
      <c r="A62" s="134"/>
      <c r="B62" s="143"/>
      <c r="C62" s="134"/>
      <c r="D62" s="134"/>
      <c r="E62" s="8"/>
      <c r="F62" s="8"/>
      <c r="G62" s="8"/>
      <c r="H62" s="8"/>
      <c r="I62" s="8"/>
      <c r="J62" s="8"/>
      <c r="K62" s="68" t="s">
        <v>307</v>
      </c>
      <c r="L62" s="62" t="s">
        <v>35</v>
      </c>
      <c r="M62" s="62" t="s">
        <v>308</v>
      </c>
      <c r="N62" s="148"/>
      <c r="O62" s="148"/>
      <c r="P62" s="148"/>
      <c r="Q62" s="148"/>
      <c r="R62" s="148"/>
      <c r="S62" s="148"/>
      <c r="T62" s="114"/>
    </row>
    <row r="63" spans="1:20" ht="189">
      <c r="A63" s="140"/>
      <c r="B63" s="144"/>
      <c r="C63" s="140"/>
      <c r="D63" s="140"/>
      <c r="E63" s="8"/>
      <c r="F63" s="8"/>
      <c r="G63" s="8"/>
      <c r="H63" s="8"/>
      <c r="I63" s="8"/>
      <c r="J63" s="8"/>
      <c r="K63" s="68" t="s">
        <v>309</v>
      </c>
      <c r="L63" s="62" t="s">
        <v>35</v>
      </c>
      <c r="M63" s="62" t="s">
        <v>310</v>
      </c>
      <c r="N63" s="149"/>
      <c r="O63" s="149"/>
      <c r="P63" s="149"/>
      <c r="Q63" s="149"/>
      <c r="R63" s="149"/>
      <c r="S63" s="149"/>
      <c r="T63" s="114"/>
    </row>
    <row r="64" spans="1:20" ht="65.25" customHeight="1">
      <c r="A64" s="1" t="s">
        <v>84</v>
      </c>
      <c r="B64" s="2" t="s">
        <v>74</v>
      </c>
      <c r="C64" s="3" t="s">
        <v>75</v>
      </c>
      <c r="D64" s="3" t="s">
        <v>21</v>
      </c>
      <c r="E64" s="2" t="s">
        <v>21</v>
      </c>
      <c r="F64" s="2" t="s">
        <v>21</v>
      </c>
      <c r="G64" s="2" t="s">
        <v>21</v>
      </c>
      <c r="H64" s="7" t="s">
        <v>21</v>
      </c>
      <c r="I64" s="7" t="s">
        <v>21</v>
      </c>
      <c r="J64" s="7" t="s">
        <v>21</v>
      </c>
      <c r="K64" s="7" t="s">
        <v>21</v>
      </c>
      <c r="L64" s="7" t="s">
        <v>21</v>
      </c>
      <c r="M64" s="7" t="s">
        <v>21</v>
      </c>
      <c r="N64" s="22">
        <f>SUM(N65)</f>
        <v>1324.9</v>
      </c>
      <c r="O64" s="22">
        <f t="shared" ref="O64:S64" si="14">SUM(O65)</f>
        <v>1316.1</v>
      </c>
      <c r="P64" s="22">
        <f t="shared" si="14"/>
        <v>733.3</v>
      </c>
      <c r="Q64" s="22">
        <f t="shared" si="14"/>
        <v>852.6</v>
      </c>
      <c r="R64" s="22">
        <f t="shared" si="14"/>
        <v>1000</v>
      </c>
      <c r="S64" s="22">
        <f t="shared" si="14"/>
        <v>1040</v>
      </c>
      <c r="T64" s="4" t="s">
        <v>21</v>
      </c>
    </row>
    <row r="65" spans="1:20" ht="138.75" customHeight="1">
      <c r="A65" s="139" t="s">
        <v>87</v>
      </c>
      <c r="B65" s="146"/>
      <c r="C65" s="139"/>
      <c r="D65" s="133" t="s">
        <v>146</v>
      </c>
      <c r="E65" s="62" t="s">
        <v>29</v>
      </c>
      <c r="F65" s="62" t="s">
        <v>76</v>
      </c>
      <c r="G65" s="62" t="s">
        <v>31</v>
      </c>
      <c r="H65" s="62" t="s">
        <v>83</v>
      </c>
      <c r="I65" s="62" t="s">
        <v>35</v>
      </c>
      <c r="J65" s="62"/>
      <c r="K65" s="62" t="s">
        <v>256</v>
      </c>
      <c r="L65" s="62" t="s">
        <v>35</v>
      </c>
      <c r="M65" s="62" t="s">
        <v>257</v>
      </c>
      <c r="N65" s="135">
        <v>1324.9</v>
      </c>
      <c r="O65" s="135">
        <v>1316.1</v>
      </c>
      <c r="P65" s="135">
        <v>733.3</v>
      </c>
      <c r="Q65" s="135">
        <v>852.6</v>
      </c>
      <c r="R65" s="135">
        <v>1000</v>
      </c>
      <c r="S65" s="135">
        <v>1040</v>
      </c>
      <c r="T65" s="138"/>
    </row>
    <row r="66" spans="1:20" ht="388.5">
      <c r="A66" s="145"/>
      <c r="B66" s="147"/>
      <c r="C66" s="145"/>
      <c r="D66" s="132"/>
      <c r="E66" s="62" t="s">
        <v>77</v>
      </c>
      <c r="F66" s="62" t="s">
        <v>179</v>
      </c>
      <c r="G66" s="62" t="s">
        <v>180</v>
      </c>
      <c r="H66" s="65" t="s">
        <v>170</v>
      </c>
      <c r="I66" s="72" t="s">
        <v>35</v>
      </c>
      <c r="J66" s="65" t="s">
        <v>171</v>
      </c>
      <c r="K66" s="65" t="s">
        <v>269</v>
      </c>
      <c r="L66" s="66" t="s">
        <v>35</v>
      </c>
      <c r="M66" s="65" t="s">
        <v>270</v>
      </c>
      <c r="N66" s="136"/>
      <c r="O66" s="136"/>
      <c r="P66" s="136"/>
      <c r="Q66" s="136"/>
      <c r="R66" s="136"/>
      <c r="S66" s="136"/>
      <c r="T66" s="138"/>
    </row>
    <row r="67" spans="1:20" ht="262.5">
      <c r="A67" s="81"/>
      <c r="B67" s="83"/>
      <c r="C67" s="81"/>
      <c r="D67" s="84"/>
      <c r="E67" s="99" t="s">
        <v>281</v>
      </c>
      <c r="F67" s="99" t="s">
        <v>179</v>
      </c>
      <c r="G67" s="99" t="s">
        <v>282</v>
      </c>
      <c r="H67" s="115" t="s">
        <v>302</v>
      </c>
      <c r="I67" s="66" t="s">
        <v>35</v>
      </c>
      <c r="J67" s="65" t="s">
        <v>303</v>
      </c>
      <c r="K67" s="101" t="s">
        <v>287</v>
      </c>
      <c r="L67" s="102" t="s">
        <v>35</v>
      </c>
      <c r="M67" s="101" t="s">
        <v>288</v>
      </c>
      <c r="N67" s="85"/>
      <c r="O67" s="85"/>
      <c r="P67" s="85"/>
      <c r="Q67" s="85"/>
      <c r="R67" s="85"/>
      <c r="S67" s="85"/>
      <c r="T67" s="87"/>
    </row>
    <row r="68" spans="1:20" ht="112.5" customHeight="1">
      <c r="A68" s="109"/>
      <c r="B68" s="110"/>
      <c r="C68" s="109"/>
      <c r="D68" s="111"/>
      <c r="E68" s="99"/>
      <c r="F68" s="99"/>
      <c r="G68" s="99"/>
      <c r="H68" s="115" t="s">
        <v>304</v>
      </c>
      <c r="I68" s="66" t="s">
        <v>35</v>
      </c>
      <c r="J68" s="65" t="s">
        <v>305</v>
      </c>
      <c r="K68" s="101"/>
      <c r="L68" s="102"/>
      <c r="M68" s="101"/>
      <c r="N68" s="113"/>
      <c r="O68" s="113"/>
      <c r="P68" s="113"/>
      <c r="Q68" s="113"/>
      <c r="R68" s="113"/>
      <c r="S68" s="113"/>
      <c r="T68" s="112"/>
    </row>
    <row r="69" spans="1:20" ht="42">
      <c r="A69" s="1" t="s">
        <v>88</v>
      </c>
      <c r="B69" s="2" t="s">
        <v>80</v>
      </c>
      <c r="C69" s="3" t="s">
        <v>81</v>
      </c>
      <c r="D69" s="3" t="s">
        <v>21</v>
      </c>
      <c r="E69" s="2" t="s">
        <v>21</v>
      </c>
      <c r="F69" s="2" t="s">
        <v>21</v>
      </c>
      <c r="G69" s="2" t="s">
        <v>21</v>
      </c>
      <c r="H69" s="7" t="s">
        <v>21</v>
      </c>
      <c r="I69" s="7" t="s">
        <v>21</v>
      </c>
      <c r="J69" s="7" t="s">
        <v>21</v>
      </c>
      <c r="K69" s="7" t="s">
        <v>21</v>
      </c>
      <c r="L69" s="7" t="s">
        <v>21</v>
      </c>
      <c r="M69" s="7" t="s">
        <v>21</v>
      </c>
      <c r="N69" s="22">
        <f>SUM(N70)</f>
        <v>5041.6000000000004</v>
      </c>
      <c r="O69" s="22">
        <f t="shared" ref="O69:P69" si="15">SUM(O70)</f>
        <v>4906.3</v>
      </c>
      <c r="P69" s="22">
        <f t="shared" si="15"/>
        <v>4461.1000000000004</v>
      </c>
      <c r="Q69" s="22">
        <f t="shared" ref="Q69" si="16">SUM(Q70)</f>
        <v>3594.6</v>
      </c>
      <c r="R69" s="22">
        <f t="shared" ref="R69" si="17">SUM(R70)</f>
        <v>3900</v>
      </c>
      <c r="S69" s="22">
        <f t="shared" ref="S69" si="18">SUM(S70)</f>
        <v>4060</v>
      </c>
      <c r="T69" s="4" t="s">
        <v>21</v>
      </c>
    </row>
    <row r="70" spans="1:20" ht="163.5" customHeight="1">
      <c r="A70" s="145" t="s">
        <v>91</v>
      </c>
      <c r="B70" s="147"/>
      <c r="C70" s="145"/>
      <c r="D70" s="132" t="s">
        <v>146</v>
      </c>
      <c r="E70" s="62" t="s">
        <v>29</v>
      </c>
      <c r="F70" s="62" t="s">
        <v>82</v>
      </c>
      <c r="G70" s="62" t="s">
        <v>31</v>
      </c>
      <c r="H70" s="62" t="s">
        <v>83</v>
      </c>
      <c r="I70" s="62" t="s">
        <v>35</v>
      </c>
      <c r="J70" s="62" t="s">
        <v>78</v>
      </c>
      <c r="K70" s="65" t="s">
        <v>227</v>
      </c>
      <c r="L70" s="66" t="s">
        <v>35</v>
      </c>
      <c r="M70" s="65" t="s">
        <v>228</v>
      </c>
      <c r="N70" s="135">
        <v>5041.6000000000004</v>
      </c>
      <c r="O70" s="135">
        <v>4906.3</v>
      </c>
      <c r="P70" s="135">
        <v>4461.1000000000004</v>
      </c>
      <c r="Q70" s="135">
        <v>3594.6</v>
      </c>
      <c r="R70" s="135">
        <v>3900</v>
      </c>
      <c r="S70" s="135">
        <v>4060</v>
      </c>
      <c r="T70" s="138"/>
    </row>
    <row r="71" spans="1:20" ht="252">
      <c r="A71" s="145"/>
      <c r="B71" s="147"/>
      <c r="C71" s="145"/>
      <c r="D71" s="132"/>
      <c r="E71" s="99" t="s">
        <v>281</v>
      </c>
      <c r="F71" s="99" t="s">
        <v>179</v>
      </c>
      <c r="G71" s="99" t="s">
        <v>282</v>
      </c>
      <c r="H71" s="65" t="s">
        <v>225</v>
      </c>
      <c r="I71" s="66" t="s">
        <v>35</v>
      </c>
      <c r="J71" s="65" t="s">
        <v>226</v>
      </c>
      <c r="K71" s="62" t="s">
        <v>256</v>
      </c>
      <c r="L71" s="62" t="s">
        <v>35</v>
      </c>
      <c r="M71" s="62" t="s">
        <v>257</v>
      </c>
      <c r="N71" s="136"/>
      <c r="O71" s="136"/>
      <c r="P71" s="136"/>
      <c r="Q71" s="136"/>
      <c r="R71" s="136"/>
      <c r="S71" s="136"/>
      <c r="T71" s="138"/>
    </row>
    <row r="72" spans="1:20" ht="195.75" customHeight="1">
      <c r="A72" s="57"/>
      <c r="B72" s="61"/>
      <c r="C72" s="57"/>
      <c r="D72" s="58"/>
      <c r="E72" s="62"/>
      <c r="F72" s="62"/>
      <c r="G72" s="62"/>
      <c r="H72" s="68" t="s">
        <v>264</v>
      </c>
      <c r="I72" s="62" t="s">
        <v>35</v>
      </c>
      <c r="J72" s="62" t="s">
        <v>265</v>
      </c>
      <c r="K72" s="101"/>
      <c r="L72" s="102"/>
      <c r="M72" s="101"/>
      <c r="N72" s="149"/>
      <c r="O72" s="149"/>
      <c r="P72" s="149"/>
      <c r="Q72" s="149"/>
      <c r="R72" s="149"/>
      <c r="S72" s="149"/>
      <c r="T72" s="60"/>
    </row>
    <row r="73" spans="1:20" ht="79.5" customHeight="1">
      <c r="A73" s="1" t="s">
        <v>93</v>
      </c>
      <c r="B73" s="2" t="s">
        <v>85</v>
      </c>
      <c r="C73" s="3" t="s">
        <v>86</v>
      </c>
      <c r="D73" s="3" t="s">
        <v>21</v>
      </c>
      <c r="E73" s="2" t="s">
        <v>21</v>
      </c>
      <c r="F73" s="2" t="s">
        <v>21</v>
      </c>
      <c r="G73" s="2" t="s">
        <v>21</v>
      </c>
      <c r="H73" s="7" t="s">
        <v>21</v>
      </c>
      <c r="I73" s="7" t="s">
        <v>21</v>
      </c>
      <c r="J73" s="7" t="s">
        <v>21</v>
      </c>
      <c r="K73" s="7" t="s">
        <v>21</v>
      </c>
      <c r="L73" s="7" t="s">
        <v>21</v>
      </c>
      <c r="M73" s="7" t="s">
        <v>21</v>
      </c>
      <c r="N73" s="22">
        <f t="shared" ref="N73:S73" si="19">SUM(N74)</f>
        <v>339.9</v>
      </c>
      <c r="O73" s="22">
        <f t="shared" si="19"/>
        <v>322.60000000000002</v>
      </c>
      <c r="P73" s="22">
        <f t="shared" si="19"/>
        <v>125</v>
      </c>
      <c r="Q73" s="22">
        <f t="shared" si="19"/>
        <v>125</v>
      </c>
      <c r="R73" s="22">
        <f t="shared" si="19"/>
        <v>150</v>
      </c>
      <c r="S73" s="22">
        <f t="shared" si="19"/>
        <v>160</v>
      </c>
      <c r="T73" s="4" t="s">
        <v>21</v>
      </c>
    </row>
    <row r="74" spans="1:20" ht="105">
      <c r="A74" s="139" t="s">
        <v>234</v>
      </c>
      <c r="B74" s="146" t="s">
        <v>85</v>
      </c>
      <c r="C74" s="139" t="s">
        <v>86</v>
      </c>
      <c r="D74" s="133" t="s">
        <v>185</v>
      </c>
      <c r="E74" s="62" t="s">
        <v>29</v>
      </c>
      <c r="F74" s="62" t="s">
        <v>197</v>
      </c>
      <c r="G74" s="62" t="s">
        <v>31</v>
      </c>
      <c r="H74" s="62" t="s">
        <v>198</v>
      </c>
      <c r="I74" s="62" t="s">
        <v>199</v>
      </c>
      <c r="J74" s="62" t="s">
        <v>200</v>
      </c>
      <c r="K74" s="62" t="s">
        <v>256</v>
      </c>
      <c r="L74" s="62" t="s">
        <v>35</v>
      </c>
      <c r="M74" s="62" t="s">
        <v>257</v>
      </c>
      <c r="N74" s="135">
        <v>339.9</v>
      </c>
      <c r="O74" s="135">
        <v>322.60000000000002</v>
      </c>
      <c r="P74" s="135">
        <v>125</v>
      </c>
      <c r="Q74" s="135">
        <v>125</v>
      </c>
      <c r="R74" s="135">
        <v>150</v>
      </c>
      <c r="S74" s="135">
        <v>160</v>
      </c>
      <c r="T74" s="137" t="s">
        <v>21</v>
      </c>
    </row>
    <row r="75" spans="1:20" ht="94.5">
      <c r="A75" s="145"/>
      <c r="B75" s="147"/>
      <c r="C75" s="145"/>
      <c r="D75" s="132"/>
      <c r="E75" s="62" t="s">
        <v>201</v>
      </c>
      <c r="F75" s="62" t="s">
        <v>202</v>
      </c>
      <c r="G75" s="62" t="s">
        <v>203</v>
      </c>
      <c r="H75" s="8" t="s">
        <v>21</v>
      </c>
      <c r="I75" s="8" t="s">
        <v>21</v>
      </c>
      <c r="J75" s="8" t="s">
        <v>21</v>
      </c>
      <c r="K75" s="101" t="s">
        <v>287</v>
      </c>
      <c r="L75" s="102" t="s">
        <v>35</v>
      </c>
      <c r="M75" s="101" t="s">
        <v>288</v>
      </c>
      <c r="N75" s="148"/>
      <c r="O75" s="148"/>
      <c r="P75" s="148"/>
      <c r="Q75" s="148"/>
      <c r="R75" s="148"/>
      <c r="S75" s="148"/>
      <c r="T75" s="150"/>
    </row>
    <row r="76" spans="1:20" ht="59.25" customHeight="1">
      <c r="A76" s="1" t="s">
        <v>96</v>
      </c>
      <c r="B76" s="2" t="s">
        <v>89</v>
      </c>
      <c r="C76" s="3" t="s">
        <v>90</v>
      </c>
      <c r="D76" s="3" t="s">
        <v>21</v>
      </c>
      <c r="E76" s="2" t="s">
        <v>21</v>
      </c>
      <c r="F76" s="2" t="s">
        <v>21</v>
      </c>
      <c r="G76" s="2" t="s">
        <v>21</v>
      </c>
      <c r="H76" s="7" t="s">
        <v>21</v>
      </c>
      <c r="I76" s="7" t="s">
        <v>21</v>
      </c>
      <c r="J76" s="7" t="s">
        <v>21</v>
      </c>
      <c r="K76" s="7" t="s">
        <v>21</v>
      </c>
      <c r="L76" s="7" t="s">
        <v>21</v>
      </c>
      <c r="M76" s="7" t="s">
        <v>21</v>
      </c>
      <c r="N76" s="22">
        <f>SUM(N77)</f>
        <v>53.7</v>
      </c>
      <c r="O76" s="22">
        <f t="shared" ref="O76:S76" si="20">SUM(O77)</f>
        <v>53.3</v>
      </c>
      <c r="P76" s="22">
        <f t="shared" si="20"/>
        <v>10.3</v>
      </c>
      <c r="Q76" s="22">
        <f t="shared" si="20"/>
        <v>10</v>
      </c>
      <c r="R76" s="22">
        <f t="shared" si="20"/>
        <v>10</v>
      </c>
      <c r="S76" s="22">
        <f t="shared" si="20"/>
        <v>10</v>
      </c>
      <c r="T76" s="4" t="s">
        <v>21</v>
      </c>
    </row>
    <row r="77" spans="1:20" ht="114" customHeight="1">
      <c r="A77" s="44" t="s">
        <v>98</v>
      </c>
      <c r="B77" s="43" t="s">
        <v>89</v>
      </c>
      <c r="C77" s="44" t="s">
        <v>90</v>
      </c>
      <c r="D77" s="47" t="s">
        <v>47</v>
      </c>
      <c r="E77" s="62" t="s">
        <v>29</v>
      </c>
      <c r="F77" s="62" t="s">
        <v>92</v>
      </c>
      <c r="G77" s="62" t="s">
        <v>31</v>
      </c>
      <c r="H77" s="8" t="s">
        <v>21</v>
      </c>
      <c r="I77" s="8" t="s">
        <v>21</v>
      </c>
      <c r="J77" s="8" t="s">
        <v>21</v>
      </c>
      <c r="K77" s="62" t="s">
        <v>256</v>
      </c>
      <c r="L77" s="62" t="s">
        <v>35</v>
      </c>
      <c r="M77" s="62" t="s">
        <v>257</v>
      </c>
      <c r="N77" s="45">
        <v>53.7</v>
      </c>
      <c r="O77" s="45">
        <v>53.3</v>
      </c>
      <c r="P77" s="45">
        <v>10.3</v>
      </c>
      <c r="Q77" s="76">
        <v>10</v>
      </c>
      <c r="R77" s="76">
        <v>10</v>
      </c>
      <c r="S77" s="76">
        <v>10</v>
      </c>
      <c r="T77" s="46" t="s">
        <v>21</v>
      </c>
    </row>
    <row r="78" spans="1:20" ht="29.25" customHeight="1">
      <c r="A78" s="1" t="s">
        <v>100</v>
      </c>
      <c r="B78" s="2" t="s">
        <v>94</v>
      </c>
      <c r="C78" s="3" t="s">
        <v>95</v>
      </c>
      <c r="D78" s="3" t="s">
        <v>21</v>
      </c>
      <c r="E78" s="2" t="s">
        <v>21</v>
      </c>
      <c r="F78" s="2" t="s">
        <v>21</v>
      </c>
      <c r="G78" s="2" t="s">
        <v>21</v>
      </c>
      <c r="H78" s="7" t="s">
        <v>21</v>
      </c>
      <c r="I78" s="7" t="s">
        <v>21</v>
      </c>
      <c r="J78" s="7" t="s">
        <v>21</v>
      </c>
      <c r="K78" s="7" t="s">
        <v>21</v>
      </c>
      <c r="L78" s="7" t="s">
        <v>21</v>
      </c>
      <c r="M78" s="7" t="s">
        <v>21</v>
      </c>
      <c r="N78" s="22">
        <f>SUM(N79)</f>
        <v>270.7</v>
      </c>
      <c r="O78" s="22">
        <f t="shared" ref="O78:S78" si="21">SUM(O79)</f>
        <v>215.7</v>
      </c>
      <c r="P78" s="22">
        <f t="shared" si="21"/>
        <v>334.6</v>
      </c>
      <c r="Q78" s="22">
        <f t="shared" si="21"/>
        <v>90</v>
      </c>
      <c r="R78" s="22">
        <f t="shared" si="21"/>
        <v>150</v>
      </c>
      <c r="S78" s="22">
        <f t="shared" si="21"/>
        <v>160</v>
      </c>
      <c r="T78" s="4" t="s">
        <v>21</v>
      </c>
    </row>
    <row r="79" spans="1:20" ht="108" customHeight="1">
      <c r="A79" s="139" t="s">
        <v>103</v>
      </c>
      <c r="B79" s="151" t="s">
        <v>94</v>
      </c>
      <c r="C79" s="139" t="s">
        <v>95</v>
      </c>
      <c r="D79" s="133" t="s">
        <v>145</v>
      </c>
      <c r="E79" s="62" t="s">
        <v>29</v>
      </c>
      <c r="F79" s="62" t="s">
        <v>160</v>
      </c>
      <c r="G79" s="62" t="s">
        <v>159</v>
      </c>
      <c r="H79" s="62" t="s">
        <v>296</v>
      </c>
      <c r="I79" s="50" t="s">
        <v>297</v>
      </c>
      <c r="J79" s="8" t="s">
        <v>298</v>
      </c>
      <c r="K79" s="62" t="s">
        <v>256</v>
      </c>
      <c r="L79" s="62" t="s">
        <v>35</v>
      </c>
      <c r="M79" s="62" t="s">
        <v>257</v>
      </c>
      <c r="N79" s="135">
        <v>270.7</v>
      </c>
      <c r="O79" s="135">
        <v>215.7</v>
      </c>
      <c r="P79" s="135">
        <v>334.6</v>
      </c>
      <c r="Q79" s="135">
        <v>90</v>
      </c>
      <c r="R79" s="135">
        <v>150</v>
      </c>
      <c r="S79" s="135">
        <v>160</v>
      </c>
      <c r="T79" s="17"/>
    </row>
    <row r="80" spans="1:20" ht="363" customHeight="1">
      <c r="A80" s="134"/>
      <c r="B80" s="152"/>
      <c r="C80" s="145"/>
      <c r="D80" s="132"/>
      <c r="E80" s="62" t="s">
        <v>161</v>
      </c>
      <c r="F80" s="62" t="s">
        <v>162</v>
      </c>
      <c r="G80" s="62" t="s">
        <v>163</v>
      </c>
      <c r="H80" s="119" t="s">
        <v>306</v>
      </c>
      <c r="I80" s="117" t="s">
        <v>35</v>
      </c>
      <c r="J80" s="8" t="s">
        <v>299</v>
      </c>
      <c r="K80" s="65" t="s">
        <v>224</v>
      </c>
      <c r="L80" s="67" t="s">
        <v>35</v>
      </c>
      <c r="M80" s="67" t="s">
        <v>266</v>
      </c>
      <c r="N80" s="136"/>
      <c r="O80" s="136"/>
      <c r="P80" s="136"/>
      <c r="Q80" s="136"/>
      <c r="R80" s="136"/>
      <c r="S80" s="136"/>
      <c r="T80" s="36"/>
    </row>
    <row r="81" spans="1:20" ht="356.25" customHeight="1">
      <c r="A81" s="140"/>
      <c r="B81" s="144"/>
      <c r="C81" s="140"/>
      <c r="D81" s="140"/>
      <c r="E81" s="62"/>
      <c r="F81" s="62"/>
      <c r="G81" s="62"/>
      <c r="H81" s="105" t="s">
        <v>300</v>
      </c>
      <c r="I81" s="106" t="s">
        <v>35</v>
      </c>
      <c r="J81" s="8"/>
      <c r="K81" s="71" t="s">
        <v>258</v>
      </c>
      <c r="L81" s="66" t="s">
        <v>35</v>
      </c>
      <c r="M81" s="65" t="s">
        <v>259</v>
      </c>
      <c r="N81" s="59"/>
      <c r="O81" s="59"/>
      <c r="P81" s="59"/>
      <c r="Q81" s="59"/>
      <c r="R81" s="59"/>
      <c r="S81" s="59"/>
      <c r="T81" s="60"/>
    </row>
    <row r="82" spans="1:20" ht="283.5">
      <c r="A82" s="107"/>
      <c r="B82" s="108"/>
      <c r="C82" s="107"/>
      <c r="D82" s="107"/>
      <c r="E82" s="62"/>
      <c r="F82" s="62"/>
      <c r="G82" s="62"/>
      <c r="H82" s="105" t="s">
        <v>301</v>
      </c>
      <c r="I82" s="106" t="s">
        <v>35</v>
      </c>
      <c r="J82" s="8"/>
      <c r="K82" s="62" t="s">
        <v>295</v>
      </c>
      <c r="L82" s="62" t="s">
        <v>35</v>
      </c>
      <c r="M82" s="62"/>
      <c r="N82" s="113"/>
      <c r="O82" s="113"/>
      <c r="P82" s="113"/>
      <c r="Q82" s="113"/>
      <c r="R82" s="113"/>
      <c r="S82" s="113"/>
      <c r="T82" s="112"/>
    </row>
    <row r="83" spans="1:20" ht="170.25" customHeight="1">
      <c r="A83" s="1" t="s">
        <v>104</v>
      </c>
      <c r="B83" s="12" t="s">
        <v>213</v>
      </c>
      <c r="C83" s="3" t="s">
        <v>97</v>
      </c>
      <c r="D83" s="3" t="s">
        <v>21</v>
      </c>
      <c r="E83" s="2" t="s">
        <v>21</v>
      </c>
      <c r="F83" s="2" t="s">
        <v>21</v>
      </c>
      <c r="G83" s="2" t="s">
        <v>21</v>
      </c>
      <c r="H83" s="7" t="s">
        <v>21</v>
      </c>
      <c r="I83" s="7" t="s">
        <v>21</v>
      </c>
      <c r="J83" s="7" t="s">
        <v>21</v>
      </c>
      <c r="K83" s="7" t="s">
        <v>21</v>
      </c>
      <c r="L83" s="7" t="s">
        <v>21</v>
      </c>
      <c r="M83" s="7" t="s">
        <v>21</v>
      </c>
      <c r="N83" s="22">
        <f>SUM(N84)</f>
        <v>2321</v>
      </c>
      <c r="O83" s="22">
        <f t="shared" ref="O83:S83" si="22">SUM(O84)</f>
        <v>2021.4</v>
      </c>
      <c r="P83" s="22">
        <f t="shared" si="22"/>
        <v>2504.9</v>
      </c>
      <c r="Q83" s="22">
        <f t="shared" si="22"/>
        <v>1656.5</v>
      </c>
      <c r="R83" s="22">
        <f t="shared" si="22"/>
        <v>1858</v>
      </c>
      <c r="S83" s="22">
        <f t="shared" si="22"/>
        <v>1961.9</v>
      </c>
      <c r="T83" s="4" t="s">
        <v>21</v>
      </c>
    </row>
    <row r="84" spans="1:20" ht="105">
      <c r="A84" s="139" t="s">
        <v>107</v>
      </c>
      <c r="B84" s="141" t="s">
        <v>213</v>
      </c>
      <c r="C84" s="139" t="s">
        <v>97</v>
      </c>
      <c r="D84" s="133" t="s">
        <v>145</v>
      </c>
      <c r="E84" s="62" t="s">
        <v>29</v>
      </c>
      <c r="F84" s="62" t="s">
        <v>99</v>
      </c>
      <c r="G84" s="62" t="s">
        <v>31</v>
      </c>
      <c r="H84" s="62" t="s">
        <v>296</v>
      </c>
      <c r="I84" s="8" t="s">
        <v>297</v>
      </c>
      <c r="J84" s="8" t="s">
        <v>21</v>
      </c>
      <c r="K84" s="62" t="s">
        <v>256</v>
      </c>
      <c r="L84" s="62" t="s">
        <v>35</v>
      </c>
      <c r="M84" s="62" t="s">
        <v>257</v>
      </c>
      <c r="N84" s="135">
        <v>2321</v>
      </c>
      <c r="O84" s="135">
        <v>2021.4</v>
      </c>
      <c r="P84" s="135">
        <f>3669.6-378-351-435.7</f>
        <v>2504.9</v>
      </c>
      <c r="Q84" s="135">
        <f>145+1511.5</f>
        <v>1656.5</v>
      </c>
      <c r="R84" s="135">
        <f>150+1708</f>
        <v>1858</v>
      </c>
      <c r="S84" s="135">
        <f>160+1801.9</f>
        <v>1961.9</v>
      </c>
      <c r="T84" s="137" t="s">
        <v>21</v>
      </c>
    </row>
    <row r="85" spans="1:20" ht="220.5">
      <c r="A85" s="134"/>
      <c r="B85" s="142"/>
      <c r="C85" s="134"/>
      <c r="D85" s="134"/>
      <c r="E85" s="62"/>
      <c r="F85" s="62"/>
      <c r="G85" s="62"/>
      <c r="H85" s="116" t="s">
        <v>306</v>
      </c>
      <c r="I85" s="117" t="s">
        <v>35</v>
      </c>
      <c r="J85" s="118" t="s">
        <v>299</v>
      </c>
      <c r="K85" s="62" t="s">
        <v>295</v>
      </c>
      <c r="L85" s="62" t="s">
        <v>35</v>
      </c>
      <c r="M85" s="62" t="s">
        <v>322</v>
      </c>
      <c r="N85" s="148"/>
      <c r="O85" s="148"/>
      <c r="P85" s="148"/>
      <c r="Q85" s="148"/>
      <c r="R85" s="148"/>
      <c r="S85" s="148"/>
      <c r="T85" s="150"/>
    </row>
    <row r="86" spans="1:20" ht="220.5">
      <c r="A86" s="134"/>
      <c r="B86" s="143"/>
      <c r="C86" s="134"/>
      <c r="D86" s="134"/>
      <c r="E86" s="62"/>
      <c r="F86" s="62"/>
      <c r="G86" s="62"/>
      <c r="H86" s="105" t="s">
        <v>300</v>
      </c>
      <c r="I86" s="106" t="s">
        <v>35</v>
      </c>
      <c r="J86" s="8"/>
      <c r="K86" s="62"/>
      <c r="L86" s="62"/>
      <c r="M86" s="62"/>
      <c r="N86" s="148"/>
      <c r="O86" s="148"/>
      <c r="P86" s="148"/>
      <c r="Q86" s="148"/>
      <c r="R86" s="148"/>
      <c r="S86" s="148"/>
      <c r="T86" s="150"/>
    </row>
    <row r="87" spans="1:20" ht="283.5">
      <c r="A87" s="140"/>
      <c r="B87" s="144"/>
      <c r="C87" s="140"/>
      <c r="D87" s="140"/>
      <c r="E87" s="62"/>
      <c r="F87" s="62"/>
      <c r="G87" s="62"/>
      <c r="H87" s="105" t="s">
        <v>301</v>
      </c>
      <c r="I87" s="106" t="s">
        <v>35</v>
      </c>
      <c r="J87" s="8"/>
      <c r="K87" s="62"/>
      <c r="L87" s="62"/>
      <c r="M87" s="62"/>
      <c r="N87" s="149"/>
      <c r="O87" s="149"/>
      <c r="P87" s="149"/>
      <c r="Q87" s="149"/>
      <c r="R87" s="149"/>
      <c r="S87" s="149"/>
      <c r="T87" s="156"/>
    </row>
    <row r="88" spans="1:20" ht="220.5">
      <c r="A88" s="1" t="s">
        <v>108</v>
      </c>
      <c r="B88" s="12" t="s">
        <v>101</v>
      </c>
      <c r="C88" s="3" t="s">
        <v>102</v>
      </c>
      <c r="D88" s="3" t="s">
        <v>21</v>
      </c>
      <c r="E88" s="2" t="s">
        <v>21</v>
      </c>
      <c r="F88" s="2" t="s">
        <v>21</v>
      </c>
      <c r="G88" s="2" t="s">
        <v>21</v>
      </c>
      <c r="H88" s="7" t="s">
        <v>21</v>
      </c>
      <c r="I88" s="7" t="s">
        <v>21</v>
      </c>
      <c r="J88" s="7" t="s">
        <v>21</v>
      </c>
      <c r="K88" s="7" t="s">
        <v>21</v>
      </c>
      <c r="L88" s="7" t="s">
        <v>21</v>
      </c>
      <c r="M88" s="7" t="s">
        <v>21</v>
      </c>
      <c r="N88" s="22">
        <f>SUM(N89)</f>
        <v>252.3</v>
      </c>
      <c r="O88" s="22">
        <f t="shared" ref="O88:S88" si="23">SUM(O89)</f>
        <v>252.3</v>
      </c>
      <c r="P88" s="22">
        <f t="shared" si="23"/>
        <v>275</v>
      </c>
      <c r="Q88" s="22">
        <f t="shared" si="23"/>
        <v>1863</v>
      </c>
      <c r="R88" s="22">
        <f t="shared" si="23"/>
        <v>0</v>
      </c>
      <c r="S88" s="22">
        <f t="shared" si="23"/>
        <v>0</v>
      </c>
      <c r="T88" s="4" t="s">
        <v>21</v>
      </c>
    </row>
    <row r="89" spans="1:20" ht="105">
      <c r="A89" s="139" t="s">
        <v>111</v>
      </c>
      <c r="B89" s="178" t="s">
        <v>101</v>
      </c>
      <c r="C89" s="139" t="s">
        <v>102</v>
      </c>
      <c r="D89" s="133" t="s">
        <v>247</v>
      </c>
      <c r="E89" s="8"/>
      <c r="F89" s="8"/>
      <c r="G89" s="8"/>
      <c r="H89" s="8" t="s">
        <v>21</v>
      </c>
      <c r="I89" s="8" t="s">
        <v>21</v>
      </c>
      <c r="J89" s="8" t="s">
        <v>21</v>
      </c>
      <c r="K89" s="62" t="s">
        <v>256</v>
      </c>
      <c r="L89" s="62" t="s">
        <v>35</v>
      </c>
      <c r="M89" s="62" t="s">
        <v>257</v>
      </c>
      <c r="N89" s="135">
        <v>252.3</v>
      </c>
      <c r="O89" s="135">
        <v>252.3</v>
      </c>
      <c r="P89" s="135">
        <v>275</v>
      </c>
      <c r="Q89" s="135">
        <v>1863</v>
      </c>
      <c r="R89" s="135"/>
      <c r="S89" s="135"/>
      <c r="T89" s="137" t="s">
        <v>21</v>
      </c>
    </row>
    <row r="90" spans="1:20" ht="126">
      <c r="A90" s="134"/>
      <c r="B90" s="143"/>
      <c r="C90" s="134"/>
      <c r="D90" s="132"/>
      <c r="E90" s="8"/>
      <c r="F90" s="8"/>
      <c r="G90" s="8"/>
      <c r="H90" s="8"/>
      <c r="I90" s="8"/>
      <c r="J90" s="8"/>
      <c r="K90" s="8" t="s">
        <v>148</v>
      </c>
      <c r="L90" s="8" t="s">
        <v>167</v>
      </c>
      <c r="M90" s="8" t="s">
        <v>320</v>
      </c>
      <c r="N90" s="148"/>
      <c r="O90" s="148"/>
      <c r="P90" s="148"/>
      <c r="Q90" s="148"/>
      <c r="R90" s="148"/>
      <c r="S90" s="148"/>
      <c r="T90" s="150"/>
    </row>
    <row r="91" spans="1:20" ht="127.5" customHeight="1">
      <c r="A91" s="134"/>
      <c r="B91" s="143"/>
      <c r="C91" s="134"/>
      <c r="D91" s="132"/>
      <c r="E91" s="8"/>
      <c r="F91" s="8"/>
      <c r="G91" s="8"/>
      <c r="H91" s="8"/>
      <c r="I91" s="8"/>
      <c r="J91" s="8"/>
      <c r="K91" s="8" t="s">
        <v>277</v>
      </c>
      <c r="L91" s="8" t="s">
        <v>278</v>
      </c>
      <c r="M91" s="62" t="s">
        <v>311</v>
      </c>
      <c r="N91" s="148"/>
      <c r="O91" s="148"/>
      <c r="P91" s="148"/>
      <c r="Q91" s="148"/>
      <c r="R91" s="148"/>
      <c r="S91" s="148"/>
      <c r="T91" s="150"/>
    </row>
    <row r="92" spans="1:20" ht="31.5">
      <c r="A92" s="134"/>
      <c r="B92" s="143"/>
      <c r="C92" s="134"/>
      <c r="D92" s="132"/>
      <c r="E92" s="8"/>
      <c r="F92" s="8"/>
      <c r="G92" s="8"/>
      <c r="H92" s="8"/>
      <c r="I92" s="8"/>
      <c r="J92" s="8"/>
      <c r="K92" s="8" t="s">
        <v>207</v>
      </c>
      <c r="L92" s="8" t="s">
        <v>35</v>
      </c>
      <c r="M92" s="8" t="s">
        <v>184</v>
      </c>
      <c r="N92" s="148"/>
      <c r="O92" s="148"/>
      <c r="P92" s="148"/>
      <c r="Q92" s="148"/>
      <c r="R92" s="148"/>
      <c r="S92" s="148"/>
      <c r="T92" s="150"/>
    </row>
    <row r="93" spans="1:20" ht="31.5">
      <c r="A93" s="134"/>
      <c r="B93" s="143"/>
      <c r="C93" s="134"/>
      <c r="D93" s="132"/>
      <c r="E93" s="8"/>
      <c r="F93" s="8"/>
      <c r="G93" s="8"/>
      <c r="H93" s="8"/>
      <c r="I93" s="8"/>
      <c r="J93" s="8"/>
      <c r="K93" s="8" t="s">
        <v>283</v>
      </c>
      <c r="L93" s="8" t="s">
        <v>35</v>
      </c>
      <c r="M93" s="8" t="s">
        <v>274</v>
      </c>
      <c r="N93" s="148"/>
      <c r="O93" s="148"/>
      <c r="P93" s="148"/>
      <c r="Q93" s="148"/>
      <c r="R93" s="148"/>
      <c r="S93" s="148"/>
      <c r="T93" s="150"/>
    </row>
    <row r="94" spans="1:20" ht="50.25" hidden="1" customHeight="1">
      <c r="A94" s="1" t="s">
        <v>115</v>
      </c>
      <c r="B94" s="2" t="s">
        <v>105</v>
      </c>
      <c r="C94" s="3" t="s">
        <v>106</v>
      </c>
      <c r="D94" s="3" t="s">
        <v>21</v>
      </c>
      <c r="E94" s="2" t="s">
        <v>21</v>
      </c>
      <c r="F94" s="2" t="s">
        <v>21</v>
      </c>
      <c r="G94" s="2" t="s">
        <v>21</v>
      </c>
      <c r="H94" s="7" t="s">
        <v>21</v>
      </c>
      <c r="I94" s="7" t="s">
        <v>21</v>
      </c>
      <c r="J94" s="7" t="s">
        <v>21</v>
      </c>
      <c r="K94" s="7" t="s">
        <v>21</v>
      </c>
      <c r="L94" s="7" t="s">
        <v>21</v>
      </c>
      <c r="M94" s="7" t="s">
        <v>21</v>
      </c>
      <c r="N94" s="22">
        <f>SUM(N95)</f>
        <v>0</v>
      </c>
      <c r="O94" s="22">
        <f t="shared" ref="O94:S94" si="24">SUM(O95)</f>
        <v>0</v>
      </c>
      <c r="P94" s="22">
        <f t="shared" si="24"/>
        <v>0</v>
      </c>
      <c r="Q94" s="22">
        <f t="shared" si="24"/>
        <v>0</v>
      </c>
      <c r="R94" s="22">
        <f t="shared" si="24"/>
        <v>0</v>
      </c>
      <c r="S94" s="22">
        <f t="shared" si="24"/>
        <v>0</v>
      </c>
      <c r="T94" s="4" t="s">
        <v>21</v>
      </c>
    </row>
    <row r="95" spans="1:20" ht="31.5" hidden="1">
      <c r="A95" s="44" t="s">
        <v>118</v>
      </c>
      <c r="B95" s="43" t="s">
        <v>105</v>
      </c>
      <c r="C95" s="44" t="s">
        <v>106</v>
      </c>
      <c r="D95" s="47"/>
      <c r="E95" s="62"/>
      <c r="F95" s="62"/>
      <c r="G95" s="62"/>
      <c r="H95" s="8"/>
      <c r="I95" s="8"/>
      <c r="J95" s="8"/>
      <c r="K95" s="62"/>
      <c r="L95" s="62"/>
      <c r="M95" s="62"/>
      <c r="N95" s="45"/>
      <c r="O95" s="45"/>
      <c r="P95" s="45"/>
      <c r="Q95" s="45"/>
      <c r="R95" s="45">
        <f>ROUND(Q95*104.1%,1)</f>
        <v>0</v>
      </c>
      <c r="S95" s="45">
        <f>ROUND(R95*102.2%,1)</f>
        <v>0</v>
      </c>
      <c r="T95" s="46" t="s">
        <v>21</v>
      </c>
    </row>
    <row r="96" spans="1:20" ht="33.75" customHeight="1">
      <c r="A96" s="1" t="s">
        <v>120</v>
      </c>
      <c r="B96" s="2" t="s">
        <v>109</v>
      </c>
      <c r="C96" s="3" t="s">
        <v>110</v>
      </c>
      <c r="D96" s="3" t="s">
        <v>21</v>
      </c>
      <c r="E96" s="2" t="s">
        <v>21</v>
      </c>
      <c r="F96" s="2" t="s">
        <v>21</v>
      </c>
      <c r="G96" s="2" t="s">
        <v>21</v>
      </c>
      <c r="H96" s="7" t="s">
        <v>21</v>
      </c>
      <c r="I96" s="7" t="s">
        <v>21</v>
      </c>
      <c r="J96" s="7" t="s">
        <v>21</v>
      </c>
      <c r="K96" s="7" t="s">
        <v>21</v>
      </c>
      <c r="L96" s="7" t="s">
        <v>21</v>
      </c>
      <c r="M96" s="7" t="s">
        <v>21</v>
      </c>
      <c r="N96" s="22">
        <f>SUM(N97)</f>
        <v>451.3</v>
      </c>
      <c r="O96" s="22">
        <f t="shared" ref="O96:S96" si="25">SUM(O97)</f>
        <v>451.3</v>
      </c>
      <c r="P96" s="22">
        <f t="shared" si="25"/>
        <v>1097.4000000000001</v>
      </c>
      <c r="Q96" s="22">
        <f t="shared" si="25"/>
        <v>346.6</v>
      </c>
      <c r="R96" s="22">
        <f>SUM(R97)</f>
        <v>361.3</v>
      </c>
      <c r="S96" s="22">
        <f t="shared" si="25"/>
        <v>371.3</v>
      </c>
      <c r="T96" s="4" t="s">
        <v>21</v>
      </c>
    </row>
    <row r="97" spans="1:20" ht="105">
      <c r="A97" s="139" t="s">
        <v>121</v>
      </c>
      <c r="B97" s="146" t="s">
        <v>109</v>
      </c>
      <c r="C97" s="139" t="s">
        <v>110</v>
      </c>
      <c r="D97" s="133" t="s">
        <v>47</v>
      </c>
      <c r="E97" s="62" t="s">
        <v>29</v>
      </c>
      <c r="F97" s="62" t="s">
        <v>112</v>
      </c>
      <c r="G97" s="62" t="s">
        <v>31</v>
      </c>
      <c r="H97" s="62" t="s">
        <v>296</v>
      </c>
      <c r="I97" s="8" t="s">
        <v>297</v>
      </c>
      <c r="J97" s="8" t="s">
        <v>21</v>
      </c>
      <c r="K97" s="62" t="s">
        <v>256</v>
      </c>
      <c r="L97" s="62" t="s">
        <v>35</v>
      </c>
      <c r="M97" s="62" t="s">
        <v>257</v>
      </c>
      <c r="N97" s="135">
        <v>451.3</v>
      </c>
      <c r="O97" s="135">
        <v>451.3</v>
      </c>
      <c r="P97" s="135">
        <f>661.7+435.7</f>
        <v>1097.4000000000001</v>
      </c>
      <c r="Q97" s="135">
        <v>346.6</v>
      </c>
      <c r="R97" s="135">
        <v>361.3</v>
      </c>
      <c r="S97" s="135">
        <v>371.3</v>
      </c>
      <c r="T97" s="137" t="s">
        <v>21</v>
      </c>
    </row>
    <row r="98" spans="1:20" ht="220.5">
      <c r="A98" s="145"/>
      <c r="B98" s="147"/>
      <c r="C98" s="145"/>
      <c r="D98" s="132"/>
      <c r="E98" s="62" t="s">
        <v>113</v>
      </c>
      <c r="F98" s="62" t="s">
        <v>114</v>
      </c>
      <c r="G98" s="62" t="s">
        <v>164</v>
      </c>
      <c r="H98" s="119" t="s">
        <v>306</v>
      </c>
      <c r="I98" s="120" t="s">
        <v>35</v>
      </c>
      <c r="J98" s="62"/>
      <c r="K98" s="62" t="s">
        <v>148</v>
      </c>
      <c r="L98" s="62" t="s">
        <v>167</v>
      </c>
      <c r="M98" s="62" t="s">
        <v>320</v>
      </c>
      <c r="N98" s="136"/>
      <c r="O98" s="136"/>
      <c r="P98" s="136"/>
      <c r="Q98" s="148"/>
      <c r="R98" s="148"/>
      <c r="S98" s="148"/>
      <c r="T98" s="138"/>
    </row>
    <row r="99" spans="1:20" ht="220.5">
      <c r="A99" s="134"/>
      <c r="B99" s="143"/>
      <c r="C99" s="134"/>
      <c r="D99" s="134"/>
      <c r="E99" s="8"/>
      <c r="F99" s="8"/>
      <c r="G99" s="8"/>
      <c r="H99" s="121" t="s">
        <v>300</v>
      </c>
      <c r="I99" s="122" t="s">
        <v>35</v>
      </c>
      <c r="J99" s="62"/>
      <c r="K99" s="62" t="s">
        <v>277</v>
      </c>
      <c r="L99" s="62" t="s">
        <v>278</v>
      </c>
      <c r="M99" s="62" t="s">
        <v>311</v>
      </c>
      <c r="N99" s="148"/>
      <c r="O99" s="148"/>
      <c r="P99" s="148"/>
      <c r="Q99" s="148"/>
      <c r="R99" s="148"/>
      <c r="S99" s="148"/>
      <c r="T99" s="87"/>
    </row>
    <row r="100" spans="1:20" ht="283.5">
      <c r="A100" s="134"/>
      <c r="B100" s="143"/>
      <c r="C100" s="134"/>
      <c r="D100" s="134"/>
      <c r="E100" s="8"/>
      <c r="F100" s="8"/>
      <c r="G100" s="8"/>
      <c r="H100" s="121" t="s">
        <v>301</v>
      </c>
      <c r="I100" s="122" t="s">
        <v>35</v>
      </c>
      <c r="J100" s="62"/>
      <c r="K100" s="62" t="s">
        <v>267</v>
      </c>
      <c r="L100" s="62" t="s">
        <v>35</v>
      </c>
      <c r="M100" s="62" t="s">
        <v>184</v>
      </c>
      <c r="N100" s="148"/>
      <c r="O100" s="148"/>
      <c r="P100" s="148"/>
      <c r="Q100" s="148"/>
      <c r="R100" s="148"/>
      <c r="S100" s="148"/>
      <c r="T100" s="87"/>
    </row>
    <row r="101" spans="1:20" ht="31.5">
      <c r="A101" s="134"/>
      <c r="B101" s="143"/>
      <c r="C101" s="134"/>
      <c r="D101" s="134"/>
      <c r="E101" s="8"/>
      <c r="F101" s="8"/>
      <c r="G101" s="8"/>
      <c r="H101" s="8"/>
      <c r="I101" s="8"/>
      <c r="J101" s="8"/>
      <c r="K101" s="8" t="s">
        <v>283</v>
      </c>
      <c r="L101" s="8" t="s">
        <v>35</v>
      </c>
      <c r="M101" s="8" t="s">
        <v>274</v>
      </c>
      <c r="N101" s="148"/>
      <c r="O101" s="148"/>
      <c r="P101" s="148"/>
      <c r="Q101" s="148"/>
      <c r="R101" s="148"/>
      <c r="S101" s="148"/>
      <c r="T101" s="87"/>
    </row>
    <row r="102" spans="1:20" ht="161.25" customHeight="1">
      <c r="A102" s="140"/>
      <c r="B102" s="144"/>
      <c r="C102" s="140"/>
      <c r="D102" s="140"/>
      <c r="E102" s="8"/>
      <c r="F102" s="8"/>
      <c r="G102" s="8"/>
      <c r="H102" s="8"/>
      <c r="I102" s="8"/>
      <c r="J102" s="8"/>
      <c r="K102" s="62" t="s">
        <v>295</v>
      </c>
      <c r="L102" s="8" t="s">
        <v>35</v>
      </c>
      <c r="M102" s="8" t="s">
        <v>322</v>
      </c>
      <c r="N102" s="149"/>
      <c r="O102" s="149"/>
      <c r="P102" s="149"/>
      <c r="Q102" s="149"/>
      <c r="R102" s="149"/>
      <c r="S102" s="149"/>
      <c r="T102" s="103"/>
    </row>
    <row r="103" spans="1:20" ht="54" customHeight="1">
      <c r="A103" s="1" t="s">
        <v>235</v>
      </c>
      <c r="B103" s="2" t="s">
        <v>214</v>
      </c>
      <c r="C103" s="3" t="s">
        <v>215</v>
      </c>
      <c r="D103" s="3" t="s">
        <v>21</v>
      </c>
      <c r="E103" s="2" t="s">
        <v>21</v>
      </c>
      <c r="F103" s="2" t="s">
        <v>21</v>
      </c>
      <c r="G103" s="2" t="s">
        <v>21</v>
      </c>
      <c r="H103" s="7" t="s">
        <v>21</v>
      </c>
      <c r="I103" s="7" t="s">
        <v>21</v>
      </c>
      <c r="J103" s="7" t="s">
        <v>21</v>
      </c>
      <c r="K103" s="7" t="s">
        <v>21</v>
      </c>
      <c r="L103" s="7" t="s">
        <v>21</v>
      </c>
      <c r="M103" s="7" t="s">
        <v>21</v>
      </c>
      <c r="N103" s="22">
        <f>SUM(N104)</f>
        <v>160.1</v>
      </c>
      <c r="O103" s="22">
        <f t="shared" ref="O103:S103" si="26">SUM(O104)</f>
        <v>160.1</v>
      </c>
      <c r="P103" s="22">
        <f t="shared" si="26"/>
        <v>170.2</v>
      </c>
      <c r="Q103" s="22">
        <f>SUM(Q104)</f>
        <v>483.6</v>
      </c>
      <c r="R103" s="22">
        <f t="shared" si="26"/>
        <v>500</v>
      </c>
      <c r="S103" s="22">
        <f t="shared" si="26"/>
        <v>520</v>
      </c>
      <c r="T103" s="4" t="s">
        <v>21</v>
      </c>
    </row>
    <row r="104" spans="1:20" ht="105">
      <c r="A104" s="139" t="s">
        <v>236</v>
      </c>
      <c r="B104" s="146" t="s">
        <v>214</v>
      </c>
      <c r="C104" s="139" t="s">
        <v>215</v>
      </c>
      <c r="D104" s="133" t="s">
        <v>150</v>
      </c>
      <c r="E104" s="62" t="s">
        <v>29</v>
      </c>
      <c r="F104" s="62" t="s">
        <v>125</v>
      </c>
      <c r="G104" s="62" t="s">
        <v>31</v>
      </c>
      <c r="H104" s="8" t="s">
        <v>21</v>
      </c>
      <c r="I104" s="8" t="s">
        <v>21</v>
      </c>
      <c r="J104" s="8" t="s">
        <v>21</v>
      </c>
      <c r="K104" s="62" t="s">
        <v>256</v>
      </c>
      <c r="L104" s="62" t="s">
        <v>35</v>
      </c>
      <c r="M104" s="62" t="s">
        <v>257</v>
      </c>
      <c r="N104" s="135">
        <v>160.1</v>
      </c>
      <c r="O104" s="135">
        <v>160.1</v>
      </c>
      <c r="P104" s="135">
        <v>170.2</v>
      </c>
      <c r="Q104" s="135">
        <v>483.6</v>
      </c>
      <c r="R104" s="135">
        <v>500</v>
      </c>
      <c r="S104" s="135">
        <v>520</v>
      </c>
      <c r="T104" s="137" t="s">
        <v>21</v>
      </c>
    </row>
    <row r="105" spans="1:20" ht="126">
      <c r="A105" s="145"/>
      <c r="B105" s="147"/>
      <c r="C105" s="145"/>
      <c r="D105" s="132"/>
      <c r="E105" s="8" t="s">
        <v>21</v>
      </c>
      <c r="F105" s="8" t="s">
        <v>21</v>
      </c>
      <c r="G105" s="8" t="s">
        <v>21</v>
      </c>
      <c r="H105" s="8" t="s">
        <v>21</v>
      </c>
      <c r="I105" s="8" t="s">
        <v>21</v>
      </c>
      <c r="J105" s="8" t="s">
        <v>21</v>
      </c>
      <c r="K105" s="8" t="s">
        <v>148</v>
      </c>
      <c r="L105" s="8" t="s">
        <v>167</v>
      </c>
      <c r="M105" s="8" t="s">
        <v>320</v>
      </c>
      <c r="N105" s="136"/>
      <c r="O105" s="136"/>
      <c r="P105" s="136"/>
      <c r="Q105" s="148"/>
      <c r="R105" s="148"/>
      <c r="S105" s="148"/>
      <c r="T105" s="138"/>
    </row>
    <row r="106" spans="1:20" ht="126">
      <c r="A106" s="145"/>
      <c r="B106" s="147"/>
      <c r="C106" s="145"/>
      <c r="D106" s="132"/>
      <c r="E106" s="8" t="s">
        <v>21</v>
      </c>
      <c r="F106" s="8" t="s">
        <v>21</v>
      </c>
      <c r="G106" s="8" t="s">
        <v>21</v>
      </c>
      <c r="H106" s="8" t="s">
        <v>21</v>
      </c>
      <c r="I106" s="8" t="s">
        <v>21</v>
      </c>
      <c r="J106" s="8" t="s">
        <v>21</v>
      </c>
      <c r="K106" s="8" t="s">
        <v>277</v>
      </c>
      <c r="L106" s="8" t="s">
        <v>278</v>
      </c>
      <c r="M106" s="62" t="s">
        <v>311</v>
      </c>
      <c r="N106" s="136"/>
      <c r="O106" s="136"/>
      <c r="P106" s="136"/>
      <c r="Q106" s="148"/>
      <c r="R106" s="148"/>
      <c r="S106" s="148"/>
      <c r="T106" s="138"/>
    </row>
    <row r="107" spans="1:20" ht="31.5">
      <c r="A107" s="134"/>
      <c r="B107" s="147"/>
      <c r="C107" s="145"/>
      <c r="D107" s="134"/>
      <c r="E107" s="8"/>
      <c r="F107" s="8"/>
      <c r="G107" s="8"/>
      <c r="H107" s="8"/>
      <c r="I107" s="8"/>
      <c r="J107" s="8"/>
      <c r="K107" s="8" t="s">
        <v>208</v>
      </c>
      <c r="L107" s="8" t="s">
        <v>35</v>
      </c>
      <c r="M107" s="8" t="s">
        <v>184</v>
      </c>
      <c r="N107" s="148"/>
      <c r="O107" s="148"/>
      <c r="P107" s="148"/>
      <c r="Q107" s="148"/>
      <c r="R107" s="148"/>
      <c r="S107" s="148"/>
      <c r="T107" s="27"/>
    </row>
    <row r="108" spans="1:20" ht="31.5">
      <c r="A108" s="134"/>
      <c r="B108" s="147"/>
      <c r="C108" s="145"/>
      <c r="D108" s="134"/>
      <c r="E108" s="8"/>
      <c r="F108" s="8"/>
      <c r="G108" s="8"/>
      <c r="H108" s="8"/>
      <c r="I108" s="8"/>
      <c r="J108" s="8"/>
      <c r="K108" s="8" t="s">
        <v>283</v>
      </c>
      <c r="L108" s="8" t="s">
        <v>35</v>
      </c>
      <c r="M108" s="8" t="s">
        <v>274</v>
      </c>
      <c r="N108" s="148"/>
      <c r="O108" s="148"/>
      <c r="P108" s="148"/>
      <c r="Q108" s="148"/>
      <c r="R108" s="148"/>
      <c r="S108" s="148"/>
      <c r="T108" s="27"/>
    </row>
    <row r="109" spans="1:20" ht="60.75" customHeight="1">
      <c r="A109" s="1" t="s">
        <v>237</v>
      </c>
      <c r="B109" s="2" t="s">
        <v>116</v>
      </c>
      <c r="C109" s="3" t="s">
        <v>117</v>
      </c>
      <c r="D109" s="3" t="s">
        <v>21</v>
      </c>
      <c r="E109" s="2" t="s">
        <v>21</v>
      </c>
      <c r="F109" s="2" t="s">
        <v>21</v>
      </c>
      <c r="G109" s="2" t="s">
        <v>21</v>
      </c>
      <c r="H109" s="7" t="s">
        <v>21</v>
      </c>
      <c r="I109" s="7" t="s">
        <v>21</v>
      </c>
      <c r="J109" s="7" t="s">
        <v>21</v>
      </c>
      <c r="K109" s="7" t="s">
        <v>21</v>
      </c>
      <c r="L109" s="7" t="s">
        <v>21</v>
      </c>
      <c r="M109" s="7" t="s">
        <v>21</v>
      </c>
      <c r="N109" s="22">
        <f>SUM(N110)</f>
        <v>37.799999999999997</v>
      </c>
      <c r="O109" s="22">
        <f t="shared" ref="O109:S109" si="27">SUM(O110)</f>
        <v>36.9</v>
      </c>
      <c r="P109" s="22">
        <f t="shared" si="27"/>
        <v>15.9</v>
      </c>
      <c r="Q109" s="22">
        <f t="shared" si="27"/>
        <v>34.4</v>
      </c>
      <c r="R109" s="22">
        <f t="shared" si="27"/>
        <v>34.4</v>
      </c>
      <c r="S109" s="22">
        <f t="shared" si="27"/>
        <v>34.4</v>
      </c>
      <c r="T109" s="4" t="s">
        <v>21</v>
      </c>
    </row>
    <row r="110" spans="1:20" ht="199.5">
      <c r="A110" s="44" t="s">
        <v>238</v>
      </c>
      <c r="B110" s="43" t="s">
        <v>116</v>
      </c>
      <c r="C110" s="44" t="s">
        <v>117</v>
      </c>
      <c r="D110" s="47" t="s">
        <v>47</v>
      </c>
      <c r="E110" s="62" t="s">
        <v>29</v>
      </c>
      <c r="F110" s="62" t="s">
        <v>119</v>
      </c>
      <c r="G110" s="62" t="s">
        <v>31</v>
      </c>
      <c r="H110" s="11" t="s">
        <v>62</v>
      </c>
      <c r="I110" s="8" t="s">
        <v>35</v>
      </c>
      <c r="J110" s="8" t="s">
        <v>63</v>
      </c>
      <c r="K110" s="62" t="s">
        <v>256</v>
      </c>
      <c r="L110" s="62" t="s">
        <v>35</v>
      </c>
      <c r="M110" s="62" t="s">
        <v>257</v>
      </c>
      <c r="N110" s="45">
        <v>37.799999999999997</v>
      </c>
      <c r="O110" s="45">
        <v>36.9</v>
      </c>
      <c r="P110" s="45">
        <v>15.9</v>
      </c>
      <c r="Q110" s="45">
        <v>34.4</v>
      </c>
      <c r="R110" s="45">
        <v>34.4</v>
      </c>
      <c r="S110" s="45">
        <v>34.4</v>
      </c>
      <c r="T110" s="46" t="s">
        <v>21</v>
      </c>
    </row>
    <row r="111" spans="1:20" ht="55.5" customHeight="1">
      <c r="A111" s="1" t="s">
        <v>239</v>
      </c>
      <c r="B111" s="2" t="s">
        <v>216</v>
      </c>
      <c r="C111" s="3" t="s">
        <v>217</v>
      </c>
      <c r="D111" s="3" t="s">
        <v>21</v>
      </c>
      <c r="E111" s="2" t="s">
        <v>21</v>
      </c>
      <c r="F111" s="2" t="s">
        <v>21</v>
      </c>
      <c r="G111" s="2" t="s">
        <v>21</v>
      </c>
      <c r="H111" s="7" t="s">
        <v>21</v>
      </c>
      <c r="I111" s="7" t="s">
        <v>21</v>
      </c>
      <c r="J111" s="7" t="s">
        <v>21</v>
      </c>
      <c r="K111" s="7" t="s">
        <v>21</v>
      </c>
      <c r="L111" s="7" t="s">
        <v>21</v>
      </c>
      <c r="M111" s="7" t="s">
        <v>21</v>
      </c>
      <c r="N111" s="22">
        <f>SUM(N112)</f>
        <v>18</v>
      </c>
      <c r="O111" s="22">
        <f t="shared" ref="O111:S111" si="28">SUM(O112)</f>
        <v>18</v>
      </c>
      <c r="P111" s="22">
        <f t="shared" si="28"/>
        <v>19.7</v>
      </c>
      <c r="Q111" s="22">
        <f t="shared" si="28"/>
        <v>20.8</v>
      </c>
      <c r="R111" s="22">
        <f t="shared" si="28"/>
        <v>20.8</v>
      </c>
      <c r="S111" s="22">
        <f t="shared" si="28"/>
        <v>20.8</v>
      </c>
      <c r="T111" s="4" t="s">
        <v>21</v>
      </c>
    </row>
    <row r="112" spans="1:20" ht="105">
      <c r="A112" s="139" t="s">
        <v>240</v>
      </c>
      <c r="B112" s="146" t="s">
        <v>216</v>
      </c>
      <c r="C112" s="139" t="s">
        <v>217</v>
      </c>
      <c r="D112" s="133" t="s">
        <v>150</v>
      </c>
      <c r="E112" s="62" t="s">
        <v>29</v>
      </c>
      <c r="F112" s="62" t="s">
        <v>125</v>
      </c>
      <c r="G112" s="62" t="s">
        <v>31</v>
      </c>
      <c r="H112" s="8" t="s">
        <v>21</v>
      </c>
      <c r="I112" s="8" t="s">
        <v>21</v>
      </c>
      <c r="J112" s="8" t="s">
        <v>21</v>
      </c>
      <c r="K112" s="62" t="s">
        <v>256</v>
      </c>
      <c r="L112" s="62" t="s">
        <v>35</v>
      </c>
      <c r="M112" s="62" t="s">
        <v>257</v>
      </c>
      <c r="N112" s="153">
        <v>18</v>
      </c>
      <c r="O112" s="135">
        <v>18</v>
      </c>
      <c r="P112" s="135">
        <v>19.7</v>
      </c>
      <c r="Q112" s="135">
        <v>20.8</v>
      </c>
      <c r="R112" s="135">
        <v>20.8</v>
      </c>
      <c r="S112" s="135">
        <v>20.8</v>
      </c>
      <c r="T112" s="137" t="s">
        <v>21</v>
      </c>
    </row>
    <row r="113" spans="1:20" ht="126">
      <c r="A113" s="145"/>
      <c r="B113" s="147"/>
      <c r="C113" s="145"/>
      <c r="D113" s="132"/>
      <c r="E113" s="8" t="s">
        <v>21</v>
      </c>
      <c r="F113" s="8" t="s">
        <v>21</v>
      </c>
      <c r="G113" s="8" t="s">
        <v>21</v>
      </c>
      <c r="H113" s="8" t="s">
        <v>21</v>
      </c>
      <c r="I113" s="8" t="s">
        <v>21</v>
      </c>
      <c r="J113" s="8" t="s">
        <v>21</v>
      </c>
      <c r="K113" s="8" t="s">
        <v>148</v>
      </c>
      <c r="L113" s="8" t="s">
        <v>167</v>
      </c>
      <c r="M113" s="8" t="s">
        <v>320</v>
      </c>
      <c r="N113" s="154"/>
      <c r="O113" s="136"/>
      <c r="P113" s="136"/>
      <c r="Q113" s="136"/>
      <c r="R113" s="136"/>
      <c r="S113" s="136"/>
      <c r="T113" s="138"/>
    </row>
    <row r="114" spans="1:20" ht="126">
      <c r="A114" s="145"/>
      <c r="B114" s="147"/>
      <c r="C114" s="145"/>
      <c r="D114" s="132"/>
      <c r="E114" s="8" t="s">
        <v>21</v>
      </c>
      <c r="F114" s="8" t="s">
        <v>21</v>
      </c>
      <c r="G114" s="8" t="s">
        <v>21</v>
      </c>
      <c r="H114" s="8" t="s">
        <v>21</v>
      </c>
      <c r="I114" s="8" t="s">
        <v>21</v>
      </c>
      <c r="J114" s="8" t="s">
        <v>21</v>
      </c>
      <c r="K114" s="8" t="s">
        <v>277</v>
      </c>
      <c r="L114" s="8" t="s">
        <v>278</v>
      </c>
      <c r="M114" s="62" t="s">
        <v>311</v>
      </c>
      <c r="N114" s="154"/>
      <c r="O114" s="136"/>
      <c r="P114" s="136"/>
      <c r="Q114" s="136"/>
      <c r="R114" s="136"/>
      <c r="S114" s="136"/>
      <c r="T114" s="138"/>
    </row>
    <row r="115" spans="1:20" ht="48" customHeight="1">
      <c r="A115" s="134"/>
      <c r="B115" s="143"/>
      <c r="C115" s="134"/>
      <c r="D115" s="134"/>
      <c r="E115" s="8"/>
      <c r="F115" s="8"/>
      <c r="G115" s="8"/>
      <c r="H115" s="8"/>
      <c r="I115" s="8"/>
      <c r="J115" s="8"/>
      <c r="K115" s="8" t="s">
        <v>209</v>
      </c>
      <c r="L115" s="8" t="s">
        <v>35</v>
      </c>
      <c r="M115" s="8" t="s">
        <v>184</v>
      </c>
      <c r="N115" s="155"/>
      <c r="O115" s="148"/>
      <c r="P115" s="148"/>
      <c r="Q115" s="148"/>
      <c r="R115" s="148"/>
      <c r="S115" s="148"/>
      <c r="T115" s="150"/>
    </row>
    <row r="116" spans="1:20" ht="31.5">
      <c r="A116" s="134"/>
      <c r="B116" s="143"/>
      <c r="C116" s="134"/>
      <c r="D116" s="134"/>
      <c r="E116" s="8"/>
      <c r="F116" s="8"/>
      <c r="G116" s="8"/>
      <c r="H116" s="8"/>
      <c r="I116" s="8"/>
      <c r="J116" s="8"/>
      <c r="K116" s="8" t="s">
        <v>283</v>
      </c>
      <c r="L116" s="8" t="s">
        <v>35</v>
      </c>
      <c r="M116" s="8" t="s">
        <v>274</v>
      </c>
      <c r="N116" s="155"/>
      <c r="O116" s="148"/>
      <c r="P116" s="148"/>
      <c r="Q116" s="148"/>
      <c r="R116" s="148"/>
      <c r="S116" s="148"/>
      <c r="T116" s="150"/>
    </row>
    <row r="117" spans="1:20" ht="168" hidden="1" customHeight="1">
      <c r="A117" s="1" t="s">
        <v>253</v>
      </c>
      <c r="B117" s="35" t="s">
        <v>187</v>
      </c>
      <c r="C117" s="3" t="s">
        <v>186</v>
      </c>
      <c r="D117" s="3" t="s">
        <v>21</v>
      </c>
      <c r="E117" s="2" t="s">
        <v>21</v>
      </c>
      <c r="F117" s="2" t="s">
        <v>21</v>
      </c>
      <c r="G117" s="2" t="s">
        <v>21</v>
      </c>
      <c r="H117" s="7" t="s">
        <v>21</v>
      </c>
      <c r="I117" s="7" t="s">
        <v>21</v>
      </c>
      <c r="J117" s="7" t="s">
        <v>21</v>
      </c>
      <c r="K117" s="7" t="s">
        <v>21</v>
      </c>
      <c r="L117" s="7" t="s">
        <v>21</v>
      </c>
      <c r="M117" s="7" t="s">
        <v>21</v>
      </c>
      <c r="N117" s="22">
        <f>SUM(N118)</f>
        <v>0</v>
      </c>
      <c r="O117" s="22">
        <f t="shared" ref="O117:S117" si="29">SUM(O118)</f>
        <v>0</v>
      </c>
      <c r="P117" s="22">
        <f t="shared" si="29"/>
        <v>0</v>
      </c>
      <c r="Q117" s="22">
        <f t="shared" si="29"/>
        <v>0</v>
      </c>
      <c r="R117" s="22">
        <f t="shared" si="29"/>
        <v>0</v>
      </c>
      <c r="S117" s="22">
        <f t="shared" si="29"/>
        <v>0</v>
      </c>
      <c r="T117" s="4" t="s">
        <v>21</v>
      </c>
    </row>
    <row r="118" spans="1:20" ht="112.5" hidden="1" customHeight="1">
      <c r="A118" s="77" t="s">
        <v>254</v>
      </c>
      <c r="B118" s="79" t="s">
        <v>188</v>
      </c>
      <c r="C118" s="77" t="s">
        <v>186</v>
      </c>
      <c r="D118" s="78"/>
      <c r="E118" s="62"/>
      <c r="F118" s="62"/>
      <c r="G118" s="62"/>
      <c r="H118" s="8"/>
      <c r="I118" s="8"/>
      <c r="J118" s="8"/>
      <c r="K118" s="62"/>
      <c r="L118" s="62"/>
      <c r="M118" s="62"/>
      <c r="N118" s="76"/>
      <c r="O118" s="76"/>
      <c r="P118" s="76"/>
      <c r="Q118" s="76"/>
      <c r="R118" s="76"/>
      <c r="S118" s="76"/>
      <c r="T118" s="75" t="s">
        <v>21</v>
      </c>
    </row>
    <row r="119" spans="1:20">
      <c r="A119" s="1" t="s">
        <v>241</v>
      </c>
      <c r="B119" s="2" t="s">
        <v>21</v>
      </c>
      <c r="C119" s="3" t="s">
        <v>127</v>
      </c>
      <c r="D119" s="3" t="s">
        <v>21</v>
      </c>
      <c r="E119" s="2" t="s">
        <v>21</v>
      </c>
      <c r="F119" s="2" t="s">
        <v>21</v>
      </c>
      <c r="G119" s="2" t="s">
        <v>21</v>
      </c>
      <c r="H119" s="7" t="s">
        <v>21</v>
      </c>
      <c r="I119" s="7" t="s">
        <v>21</v>
      </c>
      <c r="J119" s="7" t="s">
        <v>21</v>
      </c>
      <c r="K119" s="7" t="s">
        <v>21</v>
      </c>
      <c r="L119" s="7" t="s">
        <v>21</v>
      </c>
      <c r="M119" s="7" t="s">
        <v>21</v>
      </c>
      <c r="N119" s="22">
        <f t="shared" ref="N119:S119" si="30">SUM(N120+N123)</f>
        <v>96.9</v>
      </c>
      <c r="O119" s="22">
        <f t="shared" si="30"/>
        <v>95.7</v>
      </c>
      <c r="P119" s="22">
        <f t="shared" si="30"/>
        <v>99.9</v>
      </c>
      <c r="Q119" s="22">
        <f t="shared" si="30"/>
        <v>100.2</v>
      </c>
      <c r="R119" s="22">
        <f t="shared" si="30"/>
        <v>100.2</v>
      </c>
      <c r="S119" s="22">
        <f t="shared" si="30"/>
        <v>100.2</v>
      </c>
      <c r="T119" s="4" t="s">
        <v>21</v>
      </c>
    </row>
    <row r="120" spans="1:20" ht="43.5" customHeight="1">
      <c r="A120" s="1" t="s">
        <v>122</v>
      </c>
      <c r="B120" s="2" t="s">
        <v>27</v>
      </c>
      <c r="C120" s="3" t="s">
        <v>129</v>
      </c>
      <c r="D120" s="3" t="s">
        <v>21</v>
      </c>
      <c r="E120" s="2" t="s">
        <v>21</v>
      </c>
      <c r="F120" s="2" t="s">
        <v>21</v>
      </c>
      <c r="G120" s="2" t="s">
        <v>21</v>
      </c>
      <c r="H120" s="7" t="s">
        <v>21</v>
      </c>
      <c r="I120" s="7" t="s">
        <v>21</v>
      </c>
      <c r="J120" s="7" t="s">
        <v>21</v>
      </c>
      <c r="K120" s="7" t="s">
        <v>21</v>
      </c>
      <c r="L120" s="7" t="s">
        <v>21</v>
      </c>
      <c r="M120" s="7" t="s">
        <v>21</v>
      </c>
      <c r="N120" s="22">
        <f>SUM(N121)</f>
        <v>95.9</v>
      </c>
      <c r="O120" s="22">
        <f t="shared" ref="O120:S120" si="31">SUM(O121)</f>
        <v>95.7</v>
      </c>
      <c r="P120" s="22">
        <f t="shared" si="31"/>
        <v>98.9</v>
      </c>
      <c r="Q120" s="22">
        <f t="shared" si="31"/>
        <v>99.2</v>
      </c>
      <c r="R120" s="22">
        <f t="shared" si="31"/>
        <v>99.2</v>
      </c>
      <c r="S120" s="22">
        <f t="shared" si="31"/>
        <v>99.2</v>
      </c>
      <c r="T120" s="4" t="s">
        <v>21</v>
      </c>
    </row>
    <row r="121" spans="1:20" ht="136.5">
      <c r="A121" s="139" t="s">
        <v>124</v>
      </c>
      <c r="B121" s="146" t="s">
        <v>27</v>
      </c>
      <c r="C121" s="139" t="s">
        <v>129</v>
      </c>
      <c r="D121" s="133" t="s">
        <v>131</v>
      </c>
      <c r="E121" s="62" t="s">
        <v>29</v>
      </c>
      <c r="F121" s="62" t="s">
        <v>68</v>
      </c>
      <c r="G121" s="62" t="s">
        <v>31</v>
      </c>
      <c r="H121" s="73" t="s">
        <v>132</v>
      </c>
      <c r="I121" s="73" t="s">
        <v>35</v>
      </c>
      <c r="J121" s="73" t="s">
        <v>174</v>
      </c>
      <c r="K121" s="62" t="s">
        <v>256</v>
      </c>
      <c r="L121" s="62" t="s">
        <v>35</v>
      </c>
      <c r="M121" s="62" t="s">
        <v>257</v>
      </c>
      <c r="N121" s="135">
        <v>95.9</v>
      </c>
      <c r="O121" s="135">
        <v>95.7</v>
      </c>
      <c r="P121" s="135">
        <v>98.9</v>
      </c>
      <c r="Q121" s="135">
        <v>99.2</v>
      </c>
      <c r="R121" s="135">
        <v>99.2</v>
      </c>
      <c r="S121" s="135">
        <v>99.2</v>
      </c>
      <c r="T121" s="137" t="s">
        <v>21</v>
      </c>
    </row>
    <row r="122" spans="1:20" ht="115.5">
      <c r="A122" s="145"/>
      <c r="B122" s="147"/>
      <c r="C122" s="145"/>
      <c r="D122" s="132"/>
      <c r="E122" s="62" t="s">
        <v>133</v>
      </c>
      <c r="F122" s="62" t="s">
        <v>165</v>
      </c>
      <c r="G122" s="62" t="s">
        <v>175</v>
      </c>
      <c r="H122" s="37"/>
      <c r="I122" s="38"/>
      <c r="J122" s="37"/>
      <c r="K122" s="8"/>
      <c r="L122" s="8"/>
      <c r="M122" s="8"/>
      <c r="N122" s="136"/>
      <c r="O122" s="136"/>
      <c r="P122" s="136"/>
      <c r="Q122" s="136"/>
      <c r="R122" s="136"/>
      <c r="S122" s="136"/>
      <c r="T122" s="138"/>
    </row>
    <row r="123" spans="1:20" ht="78.75" customHeight="1">
      <c r="A123" s="42" t="s">
        <v>242</v>
      </c>
      <c r="B123" s="2" t="s">
        <v>218</v>
      </c>
      <c r="C123" s="3" t="s">
        <v>219</v>
      </c>
      <c r="D123" s="33"/>
      <c r="E123" s="11"/>
      <c r="F123" s="8"/>
      <c r="G123" s="8"/>
      <c r="H123" s="8"/>
      <c r="I123" s="31"/>
      <c r="J123" s="8"/>
      <c r="K123" s="8"/>
      <c r="L123" s="8"/>
      <c r="M123" s="8"/>
      <c r="N123" s="40">
        <f>SUM(N124)</f>
        <v>1</v>
      </c>
      <c r="O123" s="40">
        <f t="shared" ref="O123:S123" si="32">SUM(O124)</f>
        <v>0</v>
      </c>
      <c r="P123" s="40">
        <f t="shared" si="32"/>
        <v>1</v>
      </c>
      <c r="Q123" s="40">
        <f t="shared" si="32"/>
        <v>1</v>
      </c>
      <c r="R123" s="40">
        <f t="shared" si="32"/>
        <v>1</v>
      </c>
      <c r="S123" s="40">
        <f t="shared" si="32"/>
        <v>1</v>
      </c>
      <c r="T123" s="28"/>
    </row>
    <row r="124" spans="1:20" ht="136.5">
      <c r="A124" s="88" t="s">
        <v>243</v>
      </c>
      <c r="B124" s="82" t="s">
        <v>218</v>
      </c>
      <c r="C124" s="80" t="s">
        <v>219</v>
      </c>
      <c r="D124" s="89" t="s">
        <v>150</v>
      </c>
      <c r="E124" s="62" t="s">
        <v>29</v>
      </c>
      <c r="F124" s="62" t="s">
        <v>68</v>
      </c>
      <c r="G124" s="62" t="s">
        <v>31</v>
      </c>
      <c r="H124" s="62" t="s">
        <v>229</v>
      </c>
      <c r="I124" s="62" t="s">
        <v>35</v>
      </c>
      <c r="J124" s="62" t="s">
        <v>230</v>
      </c>
      <c r="K124" s="62" t="s">
        <v>256</v>
      </c>
      <c r="L124" s="62" t="s">
        <v>35</v>
      </c>
      <c r="M124" s="62" t="s">
        <v>257</v>
      </c>
      <c r="N124" s="90">
        <v>1</v>
      </c>
      <c r="O124" s="90"/>
      <c r="P124" s="90">
        <v>1</v>
      </c>
      <c r="Q124" s="90">
        <v>1</v>
      </c>
      <c r="R124" s="90">
        <v>1</v>
      </c>
      <c r="S124" s="90">
        <v>1</v>
      </c>
      <c r="T124" s="86"/>
    </row>
    <row r="125" spans="1:20">
      <c r="A125" s="1" t="s">
        <v>126</v>
      </c>
      <c r="B125" s="2" t="s">
        <v>21</v>
      </c>
      <c r="C125" s="3" t="s">
        <v>134</v>
      </c>
      <c r="D125" s="3" t="s">
        <v>21</v>
      </c>
      <c r="E125" s="2" t="s">
        <v>21</v>
      </c>
      <c r="F125" s="2" t="s">
        <v>21</v>
      </c>
      <c r="G125" s="2" t="s">
        <v>21</v>
      </c>
      <c r="H125" s="7" t="s">
        <v>21</v>
      </c>
      <c r="I125" s="7" t="s">
        <v>21</v>
      </c>
      <c r="J125" s="7" t="s">
        <v>21</v>
      </c>
      <c r="K125" s="7" t="s">
        <v>21</v>
      </c>
      <c r="L125" s="7" t="s">
        <v>21</v>
      </c>
      <c r="M125" s="7" t="s">
        <v>21</v>
      </c>
      <c r="N125" s="22">
        <f>SUM(N126)</f>
        <v>0</v>
      </c>
      <c r="O125" s="22">
        <f t="shared" ref="O125:O126" si="33">SUM(O126)</f>
        <v>0</v>
      </c>
      <c r="P125" s="22">
        <f t="shared" ref="P125:P126" si="34">SUM(P126)</f>
        <v>0</v>
      </c>
      <c r="Q125" s="22">
        <f t="shared" ref="Q125:S126" si="35">SUM(Q126)</f>
        <v>0</v>
      </c>
      <c r="R125" s="22">
        <f t="shared" si="35"/>
        <v>0</v>
      </c>
      <c r="S125" s="22">
        <f t="shared" si="35"/>
        <v>0</v>
      </c>
      <c r="T125" s="4" t="s">
        <v>21</v>
      </c>
    </row>
    <row r="126" spans="1:20" ht="31.5">
      <c r="A126" s="1" t="s">
        <v>128</v>
      </c>
      <c r="B126" s="2" t="s">
        <v>135</v>
      </c>
      <c r="C126" s="3" t="s">
        <v>136</v>
      </c>
      <c r="D126" s="3" t="s">
        <v>21</v>
      </c>
      <c r="E126" s="2" t="s">
        <v>21</v>
      </c>
      <c r="F126" s="2" t="s">
        <v>21</v>
      </c>
      <c r="G126" s="2" t="s">
        <v>21</v>
      </c>
      <c r="H126" s="7" t="s">
        <v>21</v>
      </c>
      <c r="I126" s="7" t="s">
        <v>21</v>
      </c>
      <c r="J126" s="7" t="s">
        <v>21</v>
      </c>
      <c r="K126" s="7" t="s">
        <v>21</v>
      </c>
      <c r="L126" s="7" t="s">
        <v>21</v>
      </c>
      <c r="M126" s="7" t="s">
        <v>21</v>
      </c>
      <c r="N126" s="22">
        <f>SUM(N127)</f>
        <v>0</v>
      </c>
      <c r="O126" s="22">
        <f t="shared" si="33"/>
        <v>0</v>
      </c>
      <c r="P126" s="22">
        <f t="shared" si="34"/>
        <v>0</v>
      </c>
      <c r="Q126" s="22">
        <f t="shared" si="35"/>
        <v>0</v>
      </c>
      <c r="R126" s="22">
        <f t="shared" ref="R126" si="36">SUM(R127)</f>
        <v>0</v>
      </c>
      <c r="S126" s="22">
        <f t="shared" ref="S126" si="37">SUM(S127)</f>
        <v>0</v>
      </c>
      <c r="T126" s="4" t="s">
        <v>21</v>
      </c>
    </row>
    <row r="127" spans="1:20" ht="21.75" thickBot="1">
      <c r="A127" s="48" t="s">
        <v>130</v>
      </c>
      <c r="B127" s="49" t="s">
        <v>135</v>
      </c>
      <c r="C127" s="48" t="s">
        <v>136</v>
      </c>
      <c r="D127" s="50"/>
      <c r="E127" s="62"/>
      <c r="F127" s="62"/>
      <c r="G127" s="62"/>
      <c r="H127" s="8" t="s">
        <v>21</v>
      </c>
      <c r="I127" s="8" t="s">
        <v>21</v>
      </c>
      <c r="J127" s="8" t="s">
        <v>21</v>
      </c>
      <c r="K127" s="62"/>
      <c r="L127" s="62"/>
      <c r="M127" s="62"/>
      <c r="N127" s="45"/>
      <c r="O127" s="45"/>
      <c r="P127" s="45"/>
      <c r="Q127" s="45"/>
      <c r="R127" s="45"/>
      <c r="S127" s="45"/>
      <c r="T127" s="46" t="s">
        <v>21</v>
      </c>
    </row>
    <row r="128" spans="1:20" ht="13.5" thickTop="1">
      <c r="A128" s="160" t="s">
        <v>18</v>
      </c>
      <c r="B128" s="161"/>
      <c r="C128" s="161"/>
      <c r="D128" s="162"/>
      <c r="E128" s="15"/>
      <c r="F128" s="15"/>
      <c r="G128" s="15"/>
      <c r="H128" s="16"/>
      <c r="I128" s="6"/>
      <c r="J128" s="6"/>
      <c r="K128" s="6"/>
      <c r="L128" s="6"/>
      <c r="M128" s="6"/>
      <c r="N128" s="23">
        <f>N9</f>
        <v>34516.199999999997</v>
      </c>
      <c r="O128" s="23">
        <f>O9</f>
        <v>27281.5</v>
      </c>
      <c r="P128" s="23">
        <f t="shared" ref="P128:S128" si="38">P9</f>
        <v>30271.900000000009</v>
      </c>
      <c r="Q128" s="23">
        <f t="shared" si="38"/>
        <v>21940</v>
      </c>
      <c r="R128" s="23">
        <f t="shared" si="38"/>
        <v>22324.799999999999</v>
      </c>
      <c r="S128" s="23">
        <f t="shared" si="38"/>
        <v>23283.4</v>
      </c>
      <c r="T128" s="6"/>
    </row>
    <row r="129" spans="1:20" ht="14.1" hidden="1" customHeight="1">
      <c r="N129">
        <v>17328.400000000001</v>
      </c>
      <c r="O129">
        <v>16436.400000000001</v>
      </c>
      <c r="P129">
        <v>18379.2</v>
      </c>
      <c r="Q129">
        <v>22330.2</v>
      </c>
    </row>
    <row r="130" spans="1:20" ht="14.1" hidden="1" customHeight="1">
      <c r="N130" s="18">
        <f t="shared" ref="N130:T130" si="39">N128-N129</f>
        <v>17187.799999999996</v>
      </c>
      <c r="O130" s="18">
        <f t="shared" si="39"/>
        <v>10845.099999999999</v>
      </c>
      <c r="P130" s="18">
        <f t="shared" si="39"/>
        <v>11892.700000000008</v>
      </c>
      <c r="Q130" s="18">
        <f t="shared" si="39"/>
        <v>-390.20000000000073</v>
      </c>
      <c r="R130" s="18">
        <f t="shared" si="39"/>
        <v>22324.799999999999</v>
      </c>
      <c r="S130" s="18">
        <f t="shared" si="39"/>
        <v>23283.4</v>
      </c>
      <c r="T130" s="18">
        <f t="shared" si="39"/>
        <v>0</v>
      </c>
    </row>
    <row r="131" spans="1:20" ht="14.1" hidden="1" customHeight="1">
      <c r="N131" s="24">
        <v>11037</v>
      </c>
      <c r="O131" s="25">
        <v>10994.8</v>
      </c>
      <c r="P131" s="25">
        <v>11670.1</v>
      </c>
      <c r="Q131" s="26">
        <v>10925.9</v>
      </c>
    </row>
    <row r="132" spans="1:20" ht="14.1" hidden="1" customHeight="1">
      <c r="N132">
        <v>25017.3</v>
      </c>
      <c r="O132">
        <v>20028.3</v>
      </c>
      <c r="P132">
        <v>32341</v>
      </c>
      <c r="Q132">
        <v>22487.4</v>
      </c>
    </row>
    <row r="133" spans="1:20" ht="14.1" hidden="1" customHeight="1">
      <c r="N133" s="34">
        <f>N128-N132</f>
        <v>9498.8999999999978</v>
      </c>
      <c r="O133" s="34">
        <f t="shared" ref="O133:S133" si="40">O128-O132</f>
        <v>7253.2000000000007</v>
      </c>
      <c r="P133" s="34">
        <f t="shared" si="40"/>
        <v>-2069.0999999999913</v>
      </c>
      <c r="Q133" s="34">
        <f t="shared" si="40"/>
        <v>-547.40000000000146</v>
      </c>
      <c r="R133" s="34">
        <f t="shared" si="40"/>
        <v>22324.799999999999</v>
      </c>
      <c r="S133" s="34">
        <f t="shared" si="40"/>
        <v>23283.4</v>
      </c>
    </row>
    <row r="134" spans="1:20" ht="14.1" hidden="1" customHeight="1">
      <c r="A134" s="20"/>
      <c r="B134" s="20"/>
      <c r="C134" s="20"/>
      <c r="D134" s="20"/>
      <c r="E134" s="20"/>
      <c r="Q134">
        <v>21940</v>
      </c>
      <c r="R134">
        <v>22321.8</v>
      </c>
      <c r="S134">
        <v>23281.8</v>
      </c>
    </row>
    <row r="135" spans="1:20" ht="56.25" hidden="1" customHeight="1">
      <c r="A135" s="158" t="s">
        <v>268</v>
      </c>
      <c r="B135" s="159"/>
      <c r="C135" s="159"/>
      <c r="D135" s="159"/>
      <c r="E135" s="159"/>
      <c r="F135" s="19"/>
      <c r="G135" s="19"/>
      <c r="H135" s="19"/>
      <c r="I135" s="19"/>
      <c r="J135" s="19"/>
      <c r="K135" s="19"/>
      <c r="L135" s="19"/>
      <c r="M135" s="19"/>
      <c r="N135" s="74"/>
      <c r="O135" s="74"/>
      <c r="P135" s="74"/>
      <c r="Q135" s="74">
        <f>Q128-Q134</f>
        <v>0</v>
      </c>
      <c r="R135" s="74"/>
      <c r="S135" s="74"/>
      <c r="T135" s="19"/>
    </row>
    <row r="136" spans="1:20" ht="35.25" customHeight="1">
      <c r="A136" s="158"/>
      <c r="B136" s="159"/>
      <c r="C136" s="159"/>
      <c r="D136" s="159"/>
      <c r="E136" s="15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</row>
    <row r="137" spans="1:20" ht="62.25" customHeight="1">
      <c r="A137" s="159"/>
      <c r="B137" s="159"/>
      <c r="C137" s="159"/>
      <c r="D137" s="159"/>
      <c r="E137" s="15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</row>
    <row r="138" spans="1:20" ht="14.1" customHeight="1"/>
    <row r="139" spans="1:20" ht="38.25" customHeight="1">
      <c r="A139" s="157"/>
      <c r="B139" s="157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</row>
    <row r="140" spans="1:20" ht="14.1" customHeight="1"/>
    <row r="141" spans="1:20" ht="14.1" customHeight="1"/>
    <row r="142" spans="1:20" ht="14.1" customHeight="1"/>
    <row r="143" spans="1:20" ht="14.1" customHeight="1"/>
    <row r="144" spans="1:20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3.9" customHeight="1"/>
    <row r="174" ht="14.1" customHeight="1"/>
    <row r="175" ht="13.9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  <row r="270" ht="14.1" customHeight="1"/>
    <row r="271" ht="14.1" customHeight="1"/>
    <row r="272" ht="14.1" customHeight="1"/>
    <row r="273" ht="14.1" customHeight="1"/>
    <row r="274" ht="14.1" customHeight="1"/>
    <row r="275" ht="14.1" customHeight="1"/>
    <row r="276" ht="14.1" customHeight="1"/>
    <row r="277" ht="14.1" customHeight="1"/>
    <row r="278" ht="14.1" customHeight="1"/>
    <row r="279" ht="14.1" customHeight="1"/>
    <row r="280" ht="14.1" customHeight="1"/>
    <row r="281" ht="14.1" customHeight="1"/>
    <row r="282" ht="14.1" customHeight="1"/>
    <row r="283" ht="14.1" customHeight="1"/>
    <row r="284" ht="14.1" customHeight="1"/>
    <row r="285" ht="14.1" customHeight="1"/>
    <row r="286" ht="14.1" customHeight="1"/>
    <row r="287" ht="14.1" customHeight="1"/>
    <row r="288" ht="14.1" customHeight="1"/>
    <row r="289" ht="14.1" customHeight="1"/>
    <row r="290" ht="14.1" customHeight="1"/>
    <row r="291" ht="14.1" customHeight="1"/>
    <row r="292" ht="14.1" customHeight="1"/>
    <row r="293" ht="14.1" customHeight="1"/>
    <row r="294" ht="14.1" customHeight="1"/>
    <row r="295" ht="14.1" customHeight="1"/>
    <row r="296" ht="14.1" customHeight="1"/>
    <row r="297" ht="14.1" customHeight="1"/>
    <row r="298" ht="14.1" customHeight="1"/>
    <row r="299" ht="14.1" customHeight="1"/>
    <row r="300" ht="14.1" customHeight="1"/>
    <row r="301" ht="14.1" customHeight="1"/>
    <row r="302" ht="14.1" customHeight="1"/>
    <row r="303" ht="14.1" customHeight="1"/>
    <row r="304" ht="14.1" customHeight="1"/>
    <row r="305" ht="14.1" customHeight="1"/>
    <row r="306" ht="14.1" customHeight="1"/>
    <row r="307" ht="14.1" customHeight="1"/>
    <row r="308" ht="13.9" customHeight="1"/>
    <row r="309" ht="14.1" customHeight="1"/>
    <row r="310" ht="13.9" customHeight="1"/>
    <row r="311" ht="14.1" customHeight="1"/>
  </sheetData>
  <mergeCells count="216">
    <mergeCell ref="T84:T87"/>
    <mergeCell ref="O74:O75"/>
    <mergeCell ref="T65:T66"/>
    <mergeCell ref="T70:T71"/>
    <mergeCell ref="S65:S66"/>
    <mergeCell ref="N74:N75"/>
    <mergeCell ref="A104:A108"/>
    <mergeCell ref="B104:B108"/>
    <mergeCell ref="C104:C108"/>
    <mergeCell ref="N65:N66"/>
    <mergeCell ref="P65:P66"/>
    <mergeCell ref="B65:B66"/>
    <mergeCell ref="C65:C66"/>
    <mergeCell ref="O65:O66"/>
    <mergeCell ref="A65:A66"/>
    <mergeCell ref="R65:R66"/>
    <mergeCell ref="Q65:Q66"/>
    <mergeCell ref="T74:T75"/>
    <mergeCell ref="D104:D108"/>
    <mergeCell ref="N97:N102"/>
    <mergeCell ref="O97:O102"/>
    <mergeCell ref="N84:N87"/>
    <mergeCell ref="O84:O87"/>
    <mergeCell ref="D74:D75"/>
    <mergeCell ref="A112:A116"/>
    <mergeCell ref="B112:B116"/>
    <mergeCell ref="C112:C116"/>
    <mergeCell ref="B89:B93"/>
    <mergeCell ref="A89:A93"/>
    <mergeCell ref="A70:A71"/>
    <mergeCell ref="A74:A75"/>
    <mergeCell ref="B74:B75"/>
    <mergeCell ref="C74:C75"/>
    <mergeCell ref="B70:B71"/>
    <mergeCell ref="C70:C71"/>
    <mergeCell ref="T45:T46"/>
    <mergeCell ref="P37:P39"/>
    <mergeCell ref="Q37:Q39"/>
    <mergeCell ref="R37:R39"/>
    <mergeCell ref="S37:S39"/>
    <mergeCell ref="D41:D43"/>
    <mergeCell ref="N49:N55"/>
    <mergeCell ref="A12:A16"/>
    <mergeCell ref="B12:B16"/>
    <mergeCell ref="C12:C16"/>
    <mergeCell ref="D12:D16"/>
    <mergeCell ref="A30:A32"/>
    <mergeCell ref="C30:C32"/>
    <mergeCell ref="D30:D32"/>
    <mergeCell ref="B30:B32"/>
    <mergeCell ref="A22:A26"/>
    <mergeCell ref="B22:B26"/>
    <mergeCell ref="C22:C26"/>
    <mergeCell ref="D22:D26"/>
    <mergeCell ref="A45:A47"/>
    <mergeCell ref="B45:B47"/>
    <mergeCell ref="C45:C47"/>
    <mergeCell ref="D45:D47"/>
    <mergeCell ref="N41:N43"/>
    <mergeCell ref="N57:N63"/>
    <mergeCell ref="O57:O63"/>
    <mergeCell ref="A37:A39"/>
    <mergeCell ref="B37:B39"/>
    <mergeCell ref="C37:C39"/>
    <mergeCell ref="D37:D39"/>
    <mergeCell ref="A41:A43"/>
    <mergeCell ref="B41:B43"/>
    <mergeCell ref="C41:C43"/>
    <mergeCell ref="O41:O43"/>
    <mergeCell ref="A49:A55"/>
    <mergeCell ref="B49:B55"/>
    <mergeCell ref="C49:C55"/>
    <mergeCell ref="D49:D55"/>
    <mergeCell ref="A57:A63"/>
    <mergeCell ref="B57:B63"/>
    <mergeCell ref="C57:C63"/>
    <mergeCell ref="D57:D63"/>
    <mergeCell ref="P41:P43"/>
    <mergeCell ref="N45:N47"/>
    <mergeCell ref="O45:O47"/>
    <mergeCell ref="P45:P47"/>
    <mergeCell ref="O49:O55"/>
    <mergeCell ref="T12:T15"/>
    <mergeCell ref="T30:T32"/>
    <mergeCell ref="N22:N26"/>
    <mergeCell ref="T41:T42"/>
    <mergeCell ref="N12:N16"/>
    <mergeCell ref="O12:O16"/>
    <mergeCell ref="P12:P16"/>
    <mergeCell ref="Q12:Q16"/>
    <mergeCell ref="R12:R16"/>
    <mergeCell ref="S12:S16"/>
    <mergeCell ref="R30:R32"/>
    <mergeCell ref="S30:S32"/>
    <mergeCell ref="N30:N32"/>
    <mergeCell ref="Q30:Q32"/>
    <mergeCell ref="O30:O32"/>
    <mergeCell ref="P30:P32"/>
    <mergeCell ref="N37:N39"/>
    <mergeCell ref="O37:O39"/>
    <mergeCell ref="O22:O26"/>
    <mergeCell ref="P22:P26"/>
    <mergeCell ref="Q22:Q26"/>
    <mergeCell ref="R22:R26"/>
    <mergeCell ref="S22:S26"/>
    <mergeCell ref="T37:T38"/>
    <mergeCell ref="A3:T3"/>
    <mergeCell ref="A4:T4"/>
    <mergeCell ref="A5:T5"/>
    <mergeCell ref="A6:C8"/>
    <mergeCell ref="D6:D8"/>
    <mergeCell ref="E6:M6"/>
    <mergeCell ref="N6:S6"/>
    <mergeCell ref="T6:T8"/>
    <mergeCell ref="E7:G7"/>
    <mergeCell ref="Q7:Q8"/>
    <mergeCell ref="R7:S7"/>
    <mergeCell ref="H7:J7"/>
    <mergeCell ref="K7:M7"/>
    <mergeCell ref="N7:O7"/>
    <mergeCell ref="P7:P8"/>
    <mergeCell ref="T22:T24"/>
    <mergeCell ref="A139:Q139"/>
    <mergeCell ref="A136:E137"/>
    <mergeCell ref="A135:E135"/>
    <mergeCell ref="A128:D128"/>
    <mergeCell ref="A121:A122"/>
    <mergeCell ref="B121:B122"/>
    <mergeCell ref="C121:C122"/>
    <mergeCell ref="D121:D122"/>
    <mergeCell ref="N121:N122"/>
    <mergeCell ref="O121:O122"/>
    <mergeCell ref="Q121:Q122"/>
    <mergeCell ref="P121:P122"/>
    <mergeCell ref="R45:R47"/>
    <mergeCell ref="S45:S47"/>
    <mergeCell ref="P74:P75"/>
    <mergeCell ref="Q74:Q75"/>
    <mergeCell ref="R74:R75"/>
    <mergeCell ref="S74:S75"/>
    <mergeCell ref="P49:P55"/>
    <mergeCell ref="Q49:Q55"/>
    <mergeCell ref="R49:R55"/>
    <mergeCell ref="S49:S55"/>
    <mergeCell ref="S104:S108"/>
    <mergeCell ref="D89:D93"/>
    <mergeCell ref="T49:T55"/>
    <mergeCell ref="P57:P63"/>
    <mergeCell ref="Q57:Q63"/>
    <mergeCell ref="R57:R63"/>
    <mergeCell ref="S57:S63"/>
    <mergeCell ref="T57:T61"/>
    <mergeCell ref="Q41:Q43"/>
    <mergeCell ref="Q104:Q108"/>
    <mergeCell ref="Q89:Q93"/>
    <mergeCell ref="R89:R93"/>
    <mergeCell ref="S89:S93"/>
    <mergeCell ref="Q79:Q80"/>
    <mergeCell ref="R79:R80"/>
    <mergeCell ref="S79:S80"/>
    <mergeCell ref="P97:P102"/>
    <mergeCell ref="P84:P87"/>
    <mergeCell ref="Q84:Q87"/>
    <mergeCell ref="R84:R87"/>
    <mergeCell ref="S84:S87"/>
    <mergeCell ref="R41:R43"/>
    <mergeCell ref="S41:S43"/>
    <mergeCell ref="Q45:Q47"/>
    <mergeCell ref="O104:O108"/>
    <mergeCell ref="P104:P108"/>
    <mergeCell ref="T121:T122"/>
    <mergeCell ref="P112:P116"/>
    <mergeCell ref="Q112:Q116"/>
    <mergeCell ref="A79:A81"/>
    <mergeCell ref="B79:B81"/>
    <mergeCell ref="N70:N72"/>
    <mergeCell ref="O70:O72"/>
    <mergeCell ref="P70:P72"/>
    <mergeCell ref="Q70:Q72"/>
    <mergeCell ref="R70:R72"/>
    <mergeCell ref="S70:S72"/>
    <mergeCell ref="C89:C93"/>
    <mergeCell ref="R112:R116"/>
    <mergeCell ref="T112:T116"/>
    <mergeCell ref="O112:O116"/>
    <mergeCell ref="R121:R122"/>
    <mergeCell ref="S121:S122"/>
    <mergeCell ref="C79:C81"/>
    <mergeCell ref="D79:D81"/>
    <mergeCell ref="S112:S116"/>
    <mergeCell ref="N112:N116"/>
    <mergeCell ref="R104:R108"/>
    <mergeCell ref="D70:D71"/>
    <mergeCell ref="D65:D66"/>
    <mergeCell ref="D112:D116"/>
    <mergeCell ref="P79:P80"/>
    <mergeCell ref="T104:T106"/>
    <mergeCell ref="A84:A87"/>
    <mergeCell ref="B84:B87"/>
    <mergeCell ref="C84:C87"/>
    <mergeCell ref="D84:D87"/>
    <mergeCell ref="A97:A102"/>
    <mergeCell ref="B97:B102"/>
    <mergeCell ref="C97:C102"/>
    <mergeCell ref="D97:D102"/>
    <mergeCell ref="Q97:Q102"/>
    <mergeCell ref="R97:R102"/>
    <mergeCell ref="S97:S102"/>
    <mergeCell ref="N89:N93"/>
    <mergeCell ref="T89:T93"/>
    <mergeCell ref="N79:N80"/>
    <mergeCell ref="O79:O80"/>
    <mergeCell ref="T97:T98"/>
    <mergeCell ref="O89:O93"/>
    <mergeCell ref="P89:P93"/>
    <mergeCell ref="N104:N108"/>
  </mergeCells>
  <printOptions horizontalCentered="1"/>
  <pageMargins left="0" right="0" top="0.55118110236220474" bottom="0.43307086614173229" header="0" footer="0"/>
  <pageSetup paperSize="9" scale="48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МСУ</vt:lpstr>
      <vt:lpstr>МСУ!Заголовки_для_печати</vt:lpstr>
    </vt:vector>
  </TitlesOfParts>
  <Company>MF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Danchikov</dc:creator>
  <cp:lastModifiedBy>User</cp:lastModifiedBy>
  <cp:lastPrinted>2015-01-22T15:20:25Z</cp:lastPrinted>
  <dcterms:created xsi:type="dcterms:W3CDTF">2007-07-27T06:36:16Z</dcterms:created>
  <dcterms:modified xsi:type="dcterms:W3CDTF">2015-03-04T14:26:27Z</dcterms:modified>
</cp:coreProperties>
</file>