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72" windowHeight="9012" activeTab="4"/>
  </bookViews>
  <sheets>
    <sheet name="решение" sheetId="1" r:id="rId1"/>
    <sheet name="РзПрЦст" sheetId="2" r:id="rId2"/>
    <sheet name="Сведен.для редакции" sheetId="3" r:id="rId3"/>
    <sheet name="РзПр" sheetId="4" r:id="rId4"/>
    <sheet name="доходы" sheetId="5" r:id="rId5"/>
  </sheets>
  <definedNames>
    <definedName name="_xlnm.Print_Area" localSheetId="3">'РзПр'!$A$1:$F$29</definedName>
    <definedName name="_xlnm.Print_Area" localSheetId="2">'Сведен.для редакции'!$A$1:$C$46</definedName>
  </definedNames>
  <calcPr fullCalcOnLoad="1"/>
</workbook>
</file>

<file path=xl/sharedStrings.xml><?xml version="1.0" encoding="utf-8"?>
<sst xmlns="http://schemas.openxmlformats.org/spreadsheetml/2006/main" count="503" uniqueCount="264">
  <si>
    <t xml:space="preserve">ОБЪЕМ ПОСТУПЛЕНИЯ ДОХОДОВ В БЮДЖЕТ СЕЛЬСКОГО ПОСЕЛЕНИЯ РАМЕНСКОЕ </t>
  </si>
  <si>
    <t>Код дохода</t>
  </si>
  <si>
    <t>Наименование</t>
  </si>
  <si>
    <t>Назначение</t>
  </si>
  <si>
    <t xml:space="preserve">          Исполнено</t>
  </si>
  <si>
    <t>сумма</t>
  </si>
  <si>
    <t>%</t>
  </si>
  <si>
    <t xml:space="preserve"> 1 00 00000 00 0000 000  </t>
  </si>
  <si>
    <t>ДОХОДЫ</t>
  </si>
  <si>
    <t xml:space="preserve"> 1 01 00000 00 0000 000</t>
  </si>
  <si>
    <t>НАЛОГИ НА ПРИБЫЛЬ, ДОХОДЫ</t>
  </si>
  <si>
    <t>Налог на доходы физических лиц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</si>
  <si>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</si>
  <si>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</si>
  <si>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</si>
  <si>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1 06 06000 00 0000 000</t>
  </si>
  <si>
    <t>Земельный налог</t>
  </si>
  <si>
    <t xml:space="preserve"> 1 06 06013 10 0000 110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</si>
  <si>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</si>
  <si>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</si>
  <si>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 2 00 00000 00 0000 000</t>
  </si>
  <si>
    <t>БЕЗВОЗМЕЗДНЫЕ ПОСТУПЛЕНИЯ</t>
  </si>
  <si>
    <t xml:space="preserve">  2 02 00000 00 0000 000</t>
  </si>
  <si>
    <t xml:space="preserve">  2 02 01000 00 0000 151</t>
  </si>
  <si>
    <t xml:space="preserve">  2 02 01001 00 0000 151</t>
  </si>
  <si>
    <t xml:space="preserve">  2 02 01001 10 0000 151</t>
  </si>
  <si>
    <t>разделам,подразделам функциональной классификации расходов бюджетов РФ</t>
  </si>
  <si>
    <t>Рз</t>
  </si>
  <si>
    <t>ПР</t>
  </si>
  <si>
    <t>Назначено тыс.руб</t>
  </si>
  <si>
    <t>Сумма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</si>
  <si>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</si>
  <si>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</si>
  <si>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</si>
  <si>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</si>
  <si>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</si>
  <si>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</si>
  <si>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</si>
  <si>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</si>
  <si>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</si>
  <si>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ЖИЛИЩНО _ КОММУНАЛЬНОЕ ХОЗЯЙСТВО</t>
  </si>
  <si>
    <t>05</t>
  </si>
  <si>
    <t>Жилищное хозяйство</t>
  </si>
  <si>
    <t>ОБРАЗОВАНИЕ</t>
  </si>
  <si>
    <t>07</t>
  </si>
  <si>
    <t>Молодежная политика и оздоровление детей</t>
  </si>
  <si>
    <t>КУЛЬТУРА КИНЕМАТОГРАФИЯ И СРЕДСТВА МАССОВОЙ ИНФОРМАЦИИ</t>
  </si>
  <si>
    <t>08</t>
  </si>
  <si>
    <t>Культура</t>
  </si>
  <si>
    <t>МЕЖБЮДЖЕТНЫЕ ТРАНСФЕРТЫ</t>
  </si>
  <si>
    <t>Благоустройство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</si>
  <si>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</si>
  <si>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</si>
  <si>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</si>
  <si>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</si>
  <si>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</si>
  <si>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</si>
  <si>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</si>
  <si>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</si>
  <si>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</si>
  <si>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</si>
  <si>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</si>
  <si>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  2 02 03000 00 0000 151 </t>
  </si>
  <si>
    <t xml:space="preserve">Субвенции бюджетам субъектов Российской Федерации и муниципальных образований </t>
  </si>
  <si>
    <t xml:space="preserve">  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</si>
  <si>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</si>
  <si>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2 02 03015 10 0000 151</t>
  </si>
  <si>
    <r>
      <t xml:space="preserve">Субвенции бюджетам поселений на осуществление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первичного воинского учета на территориях, где отсутствуют военные комиссариаты</t>
    </r>
  </si>
  <si>
    <t xml:space="preserve">  2 02 03024 00 0000 151 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</si>
  <si>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</si>
  <si>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2 02 03024 10 0000 151</t>
  </si>
  <si>
    <t>Субвенции бюджетам поселений на выполнение передаваемых полномочий субъектов Российской Федерации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</si>
  <si>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</si>
  <si>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</si>
  <si>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</si>
  <si>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Сведения об исполнении бюджета сельского поселения Раменское</t>
  </si>
  <si>
    <t xml:space="preserve">     1. ДОХОДЫ БЮДЖЕТА СЕЛЬСКОГО ПОСЕЛЕНИЯ РАМЕНСКОЕ</t>
  </si>
  <si>
    <t>(тыс.рублей)</t>
  </si>
  <si>
    <t>Годовой план в соответствии с решением о бюджете района на текущий финансовый год</t>
  </si>
  <si>
    <t>Фактическое исполнение за отчетный период</t>
  </si>
  <si>
    <t>из них:</t>
  </si>
  <si>
    <t xml:space="preserve">Земельный налог </t>
  </si>
  <si>
    <t>Арендная плата</t>
  </si>
  <si>
    <t>Субвенции бюджетам поселений</t>
  </si>
  <si>
    <t>ВСЕГО ДОХОДОВ</t>
  </si>
  <si>
    <t xml:space="preserve">     2. РАСХОДЫ БЮДЖЕТА СЕЛЬСКОГО ПОСЕЛЕНИЯ РАМЕНСКОЕ</t>
  </si>
  <si>
    <t>ЖИЛИЩНО-КОММУНАЛЬНОЕ ХОЗЯЙСТВО</t>
  </si>
  <si>
    <t>КУЛЬТУРА , КИНЕМАТОГРАФИЯ И СРЕДСТВА МАССОВОЙ ИНФОРМАЦИИ</t>
  </si>
  <si>
    <t>ЗДРАВООХРАНЕНИЕ И СПОРТ</t>
  </si>
  <si>
    <t>ВСЕГО РАСХОДОВ</t>
  </si>
  <si>
    <t xml:space="preserve">     3. ДЕФИЦИТ (ПРОФИЦИТ) БЮДЖЕТА СЕЛЬСКОГО ПОСЕЛЕНИЯ РАМЕНСКОЕ</t>
  </si>
  <si>
    <t>Годовой план в соответствии с решением о бюджете СЕЛЬСКОГО ПОСЕЛЕНИЯ РАМЕНСКОЕ на текущий финансовый год</t>
  </si>
  <si>
    <t>Дефицит (-), профицит (+) бюджета сельского поселения Раменское</t>
  </si>
  <si>
    <t>ГОСУДАРСТВЕННАЯ ПОШЛИНА</t>
  </si>
  <si>
    <t>СОВЕТ СЕЛЬСКОГО ПОСЕЛЕНИЯ РАМЕНСКОЕ</t>
  </si>
  <si>
    <t>РЕШЕНИЕ</t>
  </si>
  <si>
    <t>Об исполнении бюджета сельского</t>
  </si>
  <si>
    <t>Прочие субсидии бюджетам поселений</t>
  </si>
  <si>
    <t>ДОХОДЫ ОТ ПРОДАЖИ МАТЕРИАЛЬНЫХ И НЕМАТЕРИАЛЬНЫХ АКТИВОВ</t>
  </si>
  <si>
    <t xml:space="preserve"> 1 14 00000 00 0000 000</t>
  </si>
  <si>
    <t>Доходы от продажи земельных участков,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</si>
  <si>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 xml:space="preserve">    Исполнено</t>
  </si>
  <si>
    <t>Сямженского муниципального района</t>
  </si>
  <si>
    <t>Вологодской области</t>
  </si>
  <si>
    <t>Субсидии бюджетам субъектов Российской Федерации и муниципальных образований (межбюджетные субсидии)</t>
  </si>
  <si>
    <t xml:space="preserve">  2 02 02999 00 0000 151   </t>
  </si>
  <si>
    <t>Прочие субсидии</t>
  </si>
  <si>
    <t xml:space="preserve">  2 02 02999 10 0000 151   </t>
  </si>
  <si>
    <t xml:space="preserve">Прочие субсидии бюджетам поселений       </t>
  </si>
  <si>
    <t>Приложение 2 к решению Совета</t>
  </si>
  <si>
    <t>СОЦИАЛЬНАЯ ПОЛИТИКА</t>
  </si>
  <si>
    <t>10</t>
  </si>
  <si>
    <t>Пенсионное обеспечение</t>
  </si>
  <si>
    <t>ЗДРАВООХРАНЕНИЕ,ФИЗИЧЕСКАЯ КУЛЬТУРА И СПОРТ</t>
  </si>
  <si>
    <t>Физическая культура и спорт</t>
  </si>
  <si>
    <t>Доходы от продажи зем.участков</t>
  </si>
  <si>
    <t>Сямженского района</t>
  </si>
  <si>
    <t>Дотации на на поддержку мер по обеспечению сбалансированности</t>
  </si>
  <si>
    <t>Резервный фонд</t>
  </si>
  <si>
    <t>11</t>
  </si>
  <si>
    <t>13</t>
  </si>
  <si>
    <t>Социальное обеспечение населения</t>
  </si>
  <si>
    <t xml:space="preserve">  2 02 01003 00 0000 151</t>
  </si>
  <si>
    <t>Дотации бюджетам  на поддержку мер по обеспечении сбалансированности бюджетов</t>
  </si>
  <si>
    <t xml:space="preserve">  2 02 01003 10 0000 151</t>
  </si>
  <si>
    <t>Дотации бюджетам поселений на поддержку мер по обеспечении сбалансированности бюджетов</t>
  </si>
  <si>
    <t xml:space="preserve"> 1 06 01000 00 0000 110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</si>
  <si>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</si>
  <si>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налогообложения,расположенным в границах поселения</t>
  </si>
  <si>
    <t xml:space="preserve">            по разделам, подразделам, целевым статьям и видам функциональной классификации </t>
  </si>
  <si>
    <t xml:space="preserve"> расходов бюджетов РФ</t>
  </si>
  <si>
    <t xml:space="preserve">     Исполнено</t>
  </si>
  <si>
    <t>тыс.руб</t>
  </si>
  <si>
    <t>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</si>
  <si>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</si>
  <si>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</si>
  <si>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</si>
  <si>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</si>
  <si>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</si>
  <si>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</si>
  <si>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</si>
  <si>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</si>
  <si>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0020400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</si>
  <si>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</si>
  <si>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</si>
  <si>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</si>
  <si>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</si>
  <si>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Мобилизационная и вневойсковая подготовка  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</si>
  <si>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</si>
  <si>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</si>
  <si>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территориях,где отсутствуют военные комиссариаты</t>
  </si>
  <si>
    <t>0013600</t>
  </si>
  <si>
    <t>6000000</t>
  </si>
  <si>
    <t>Уличное освещение</t>
  </si>
  <si>
    <t>6000100</t>
  </si>
  <si>
    <t>6000200</t>
  </si>
  <si>
    <t>Прочие мероприятия городских округов и поселений</t>
  </si>
  <si>
    <t>6000500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</si>
  <si>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</si>
  <si>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</si>
  <si>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</si>
  <si>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</si>
  <si>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Выполнение функций бюджетными учреждениями</t>
  </si>
  <si>
    <t>001</t>
  </si>
  <si>
    <t>Иные межбюджетные трансферты</t>
  </si>
  <si>
    <t>017</t>
  </si>
  <si>
    <t>4879700</t>
  </si>
  <si>
    <t>ФИЗИЧЕСКАЯ КУЛЬТУРА И СПОРТ</t>
  </si>
  <si>
    <t xml:space="preserve">Физическая культура </t>
  </si>
  <si>
    <t>Реализация государственных функций в области физической культуры и спорта</t>
  </si>
  <si>
    <t>Мероприятия в области спорта и физической культуры</t>
  </si>
  <si>
    <t>Раздел</t>
  </si>
  <si>
    <t>Подраздел</t>
  </si>
  <si>
    <t>Целевая статья</t>
  </si>
  <si>
    <t>Вид расходов</t>
  </si>
  <si>
    <t>Осуществление отдельных государственных полномочий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</si>
  <si>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</t>
  </si>
  <si>
    <t>5251300</t>
  </si>
  <si>
    <t xml:space="preserve">Резервные  фонды </t>
  </si>
  <si>
    <t>0700000</t>
  </si>
  <si>
    <t>Резервные  фонды местных администраций</t>
  </si>
  <si>
    <t>0700500</t>
  </si>
  <si>
    <t>Прочие расходы</t>
  </si>
  <si>
    <t>013</t>
  </si>
  <si>
    <t>5220000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</si>
  <si>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</si>
  <si>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</si>
  <si>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</si>
  <si>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</si>
  <si>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Организация и содержание мест захоронения</t>
  </si>
  <si>
    <t>6000400</t>
  </si>
  <si>
    <t>КУЛЬТУРА И КИНЕМАТОГРАФИЯ</t>
  </si>
  <si>
    <t>Учреждения культуры и мероприятия в сфере культуры и кинематографии</t>
  </si>
  <si>
    <t>Долгосрочныеные целевые программы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</si>
  <si>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</si>
  <si>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</si>
  <si>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</si>
  <si>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</si>
  <si>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</si>
  <si>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</si>
  <si>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</si>
  <si>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</si>
  <si>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Социальная помощь</t>
  </si>
  <si>
    <t>5050000</t>
  </si>
  <si>
    <t>Оказание других видов социальной помощи</t>
  </si>
  <si>
    <t>5058500</t>
  </si>
  <si>
    <t>ВСЕГО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</si>
  <si>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</si>
  <si>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1 06 06023 10 0000 110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</si>
  <si>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поселений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</si>
  <si>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поселений</t>
  </si>
  <si>
    <t>4.СВЕДЕНИЯ О ЧИСЛЕННОСТИ МУНИЦИПАЛЬНЫХ СЛУЖАЩИХ СЕЛЬСКОГО ПОСЕЛЕНИЯ РАМЕНСКОЕ С УКАЗАНИЕМ ФАКТИЧЕСКИХ ЗАТРАТ НА ИХ ДЕНЕЖНОЕ СОДЕРЖАНИЕ</t>
  </si>
  <si>
    <t>Категория</t>
  </si>
  <si>
    <t>Численность человек</t>
  </si>
  <si>
    <t>Фактические затраты на денежное содержание</t>
  </si>
  <si>
    <t>Муниципальные служащие сельского поселения</t>
  </si>
  <si>
    <t>Работники муниципальных учреждений сельского поселения</t>
  </si>
  <si>
    <t xml:space="preserve">  2 02 02000 00 0000 151   </t>
  </si>
  <si>
    <t xml:space="preserve"> 1 14 06013 10 0000 430</t>
  </si>
  <si>
    <t xml:space="preserve">  1 11 05013 10 0000 120</t>
  </si>
  <si>
    <t xml:space="preserve"> 1 05 01050 01 0000 110</t>
  </si>
  <si>
    <t>Минимальный налог, зачисляемый в бюджеты субъектов Российской Федерации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</si>
  <si>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</si>
  <si>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01.01.2011 года)</t>
  </si>
  <si>
    <t xml:space="preserve">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</si>
  <si>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</si>
  <si>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1 05 01012 01 0000 110</t>
  </si>
  <si>
    <t>Налог, взимаемый с налогоплательщиков, выбравших в качестве объекта налогообложения доходы, (за налоговые периоды, истекшие до 01.01.2011 года)</t>
  </si>
  <si>
    <t xml:space="preserve"> 1 05 01011 01 0000 110</t>
  </si>
  <si>
    <t xml:space="preserve">Налог, взимаемый с налогоплательщиков, выбравших в качестве объекта налогообложения доходы,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</si>
  <si>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</si>
  <si>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</si>
  <si>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1 01 02020 01 0000 110</t>
  </si>
  <si>
    <t>поселения Раменское</t>
  </si>
  <si>
    <t xml:space="preserve"> 1 01 02000 01 0000 110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</si>
  <si>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</si>
  <si>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</si>
  <si>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</si>
  <si>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 xml:space="preserve"> 1 05 00000 00 0000 000</t>
  </si>
  <si>
    <t>НАЛОГИ НА СОВОКУПНЫЙ ДОХОД</t>
  </si>
  <si>
    <t>805</t>
  </si>
  <si>
    <t>4400000</t>
  </si>
  <si>
    <t>804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</si>
  <si>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</si>
  <si>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</si>
  <si>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Налоги на совокупный доход</t>
  </si>
  <si>
    <t>Долгосрочная  целевая программа "Энергосбережение и повышениеэнергетической эффективности на территории Вологодской области, на 2010 - 2015 годы и на перспективу до 2020 года"</t>
  </si>
  <si>
    <t>5225500</t>
  </si>
  <si>
    <t xml:space="preserve"> 2012 год</t>
  </si>
  <si>
    <t xml:space="preserve">       Расходы бюджета сельского поселения Раменское за 2012 год</t>
  </si>
  <si>
    <t>за 2012 год</t>
  </si>
  <si>
    <r>
      <t xml:space="preserve">за 2012 год, </t>
    </r>
    <r>
      <rPr>
        <sz val="14"/>
        <rFont val="Times New Roman"/>
        <family val="1"/>
      </rPr>
      <t>подлежащие официальному опубликованию</t>
    </r>
  </si>
  <si>
    <t xml:space="preserve">      Рассмотрев информацию начальника отдела по формированию и исполнению бюджета, земельным и имущественным отношениям администрации сельского поселения об исполнении бюджета сельского поселения за 2012 год Совет сельского поселения Раменское</t>
  </si>
  <si>
    <r>
      <t>РЕШИЛ</t>
    </r>
    <r>
      <rPr>
        <sz val="16"/>
        <rFont val="Times New Roman"/>
        <family val="1"/>
      </rPr>
      <t>:</t>
    </r>
  </si>
  <si>
    <r>
      <t xml:space="preserve">1.Информацию об исполнении бюджета сельского поселения Раменское       за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2012 год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принять к сведению.</t>
    </r>
  </si>
  <si>
    <r>
      <t>2.Сведения об исполнении бюджета сельского поселения за 2012 год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подлежат официальному опубликованию в газете «Восход».</t>
    </r>
  </si>
  <si>
    <t>Глава  сельского поселения Раменское                                И.И.Калабашина</t>
  </si>
  <si>
    <t xml:space="preserve">Приложение №1   к решению Совета </t>
  </si>
  <si>
    <t xml:space="preserve">сельского поселения Раменское </t>
  </si>
  <si>
    <r>
      <t xml:space="preserve">Расходы бюджета сельского поселения Раменское </t>
    </r>
    <r>
      <rPr>
        <b/>
        <sz val="12"/>
        <rFont val="Arial Cyr"/>
        <family val="0"/>
      </rPr>
      <t>за 2012 год</t>
    </r>
  </si>
  <si>
    <t>от 30.04.2013г.                № 157</t>
  </si>
  <si>
    <t>от 30.04.2013 г             № 157</t>
  </si>
  <si>
    <t xml:space="preserve">поселения от 30.04.2013 г     №157 </t>
  </si>
  <si>
    <t xml:space="preserve">Приложение №3  к решению Совета поселения № 157    от30.04.2013 г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</si>
</sst>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"/>
    <numFmt numFmtId="171" formatCode="000"/>
  </numFmts>
  <fonts count="2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justify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justify"/>
    </xf>
    <xf numFmtId="0" fontId="9" fillId="0" borderId="1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" xfId="0" applyNumberFormat="1" applyFont="1" applyFill="1" applyBorder="1" applyAlignment="1" applyProtection="1">
      <alignment horizontal="right" vertical="center" indent="1"/>
      <protection/>
    </xf>
    <xf numFmtId="164" fontId="7" fillId="0" borderId="1" xfId="0" applyNumberFormat="1" applyFont="1" applyBorder="1" applyAlignment="1">
      <alignment horizontal="right" indent="1"/>
    </xf>
    <xf numFmtId="164" fontId="5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left" wrapText="1" indent="1"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7" fillId="0" borderId="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>
      <alignment horizontal="left" vertical="justify"/>
    </xf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164" fontId="0" fillId="0" borderId="0" xfId="0" applyNumberFormat="1" applyAlignment="1">
      <alignment/>
    </xf>
    <xf numFmtId="0" fontId="7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indent="1"/>
    </xf>
    <xf numFmtId="0" fontId="7" fillId="2" borderId="1" xfId="0" applyNumberFormat="1" applyFont="1" applyFill="1" applyBorder="1" applyAlignment="1" applyProtection="1">
      <alignment horizontal="right" vertical="center" indent="1"/>
      <protection/>
    </xf>
    <xf numFmtId="0" fontId="10" fillId="0" borderId="0" xfId="0" applyFont="1" applyAlignment="1">
      <alignment horizontal="left" vertical="justify"/>
    </xf>
    <xf numFmtId="0" fontId="7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164" fontId="0" fillId="0" borderId="1" xfId="0" applyNumberFormat="1" applyBorder="1" applyAlignment="1">
      <alignment horizontal="center"/>
    </xf>
    <xf numFmtId="0" fontId="16" fillId="0" borderId="1" xfId="0" applyFont="1" applyFill="1" applyBorder="1" applyAlignment="1">
      <alignment horizontal="left" vertical="justify"/>
    </xf>
    <xf numFmtId="164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justify"/>
    </xf>
    <xf numFmtId="0" fontId="17" fillId="0" borderId="1" xfId="0" applyFont="1" applyBorder="1" applyAlignment="1">
      <alignment horizontal="left" vertical="justify"/>
    </xf>
    <xf numFmtId="0" fontId="18" fillId="0" borderId="1" xfId="0" applyFont="1" applyBorder="1" applyAlignment="1">
      <alignment horizontal="left" vertical="justify"/>
    </xf>
    <xf numFmtId="0" fontId="9" fillId="3" borderId="1" xfId="0" applyFont="1" applyFill="1" applyBorder="1" applyAlignment="1">
      <alignment horizontal="left" vertical="justify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4" xfId="18" applyNumberFormat="1" applyFont="1" applyFill="1" applyBorder="1" applyAlignment="1" applyProtection="1">
      <alignment horizontal="left" vertical="center" wrapText="1"/>
      <protection hidden="1"/>
    </xf>
    <xf numFmtId="170" fontId="7" fillId="0" borderId="4" xfId="18" applyNumberFormat="1" applyFont="1" applyFill="1" applyBorder="1" applyAlignment="1" applyProtection="1">
      <alignment horizontal="center" vertical="center"/>
      <protection hidden="1"/>
    </xf>
    <xf numFmtId="171" fontId="7" fillId="0" borderId="4" xfId="18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justify"/>
    </xf>
    <xf numFmtId="164" fontId="9" fillId="0" borderId="1" xfId="0" applyNumberFormat="1" applyFont="1" applyBorder="1" applyAlignment="1">
      <alignment horizontal="center" vertical="justify"/>
    </xf>
    <xf numFmtId="0" fontId="20" fillId="0" borderId="2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left" vertical="justify"/>
    </xf>
    <xf numFmtId="49" fontId="7" fillId="0" borderId="4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6" fillId="0" borderId="4" xfId="18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>
      <alignment horizontal="left" wrapText="1" indent="1"/>
    </xf>
    <xf numFmtId="0" fontId="16" fillId="0" borderId="1" xfId="0" applyFont="1" applyBorder="1" applyAlignment="1">
      <alignment/>
    </xf>
    <xf numFmtId="0" fontId="7" fillId="4" borderId="1" xfId="0" applyFont="1" applyFill="1" applyBorder="1" applyAlignment="1">
      <alignment horizontal="left" vertical="justify"/>
    </xf>
    <xf numFmtId="164" fontId="1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justify"/>
    </xf>
    <xf numFmtId="10" fontId="2" fillId="0" borderId="1" xfId="0" applyNumberFormat="1" applyFont="1" applyBorder="1" applyAlignment="1">
      <alignment/>
    </xf>
    <xf numFmtId="0" fontId="0" fillId="0" borderId="0" xfId="0" applyAlignment="1">
      <alignment horizontal="left" vertical="justify"/>
    </xf>
    <xf numFmtId="0" fontId="14" fillId="0" borderId="0" xfId="0" applyFont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6" fillId="5" borderId="1" xfId="0" applyNumberFormat="1" applyFont="1" applyFill="1" applyBorder="1" applyAlignment="1">
      <alignment/>
    </xf>
    <xf numFmtId="164" fontId="5" fillId="5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/>
    </xf>
    <xf numFmtId="164" fontId="9" fillId="5" borderId="1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164" fontId="7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="80" zoomScaleNormal="80" workbookViewId="0" topLeftCell="A1">
      <selection activeCell="A19" sqref="A19"/>
    </sheetView>
  </sheetViews>
  <sheetFormatPr defaultColWidth="9.00390625" defaultRowHeight="12.75"/>
  <cols>
    <col min="1" max="1" width="89.125" style="0" customWidth="1"/>
  </cols>
  <sheetData>
    <row r="1" s="47" customFormat="1" ht="18" customHeight="1">
      <c r="A1" s="105" t="s">
        <v>94</v>
      </c>
    </row>
    <row r="2" s="52" customFormat="1" ht="18" customHeight="1">
      <c r="A2" s="51" t="s">
        <v>102</v>
      </c>
    </row>
    <row r="3" s="52" customFormat="1" ht="18" customHeight="1">
      <c r="A3" s="51" t="s">
        <v>103</v>
      </c>
    </row>
    <row r="4" s="47" customFormat="1" ht="18" customHeight="1">
      <c r="A4" s="50"/>
    </row>
    <row r="5" s="47" customFormat="1" ht="18" customHeight="1">
      <c r="A5" s="105" t="s">
        <v>95</v>
      </c>
    </row>
    <row r="6" s="47" customFormat="1" ht="18" customHeight="1">
      <c r="A6" s="51"/>
    </row>
    <row r="7" ht="18">
      <c r="A7" s="48" t="s">
        <v>260</v>
      </c>
    </row>
    <row r="8" ht="18">
      <c r="A8" s="48" t="s">
        <v>96</v>
      </c>
    </row>
    <row r="9" ht="18">
      <c r="A9" s="48" t="s">
        <v>233</v>
      </c>
    </row>
    <row r="10" ht="18">
      <c r="A10" s="61" t="s">
        <v>116</v>
      </c>
    </row>
    <row r="11" ht="18">
      <c r="A11" s="48" t="s">
        <v>250</v>
      </c>
    </row>
    <row r="12" ht="18">
      <c r="A12" s="48"/>
    </row>
    <row r="13" ht="72">
      <c r="A13" s="48" t="s">
        <v>252</v>
      </c>
    </row>
    <row r="14" ht="21">
      <c r="A14" s="106" t="s">
        <v>253</v>
      </c>
    </row>
    <row r="15" ht="36">
      <c r="A15" s="48" t="s">
        <v>254</v>
      </c>
    </row>
    <row r="16" ht="37.5" customHeight="1">
      <c r="A16" s="48" t="s">
        <v>255</v>
      </c>
    </row>
    <row r="17" ht="18">
      <c r="A17" s="48"/>
    </row>
    <row r="18" ht="18">
      <c r="A18" s="48"/>
    </row>
    <row r="19" ht="18">
      <c r="A19" s="48"/>
    </row>
    <row r="20" ht="18">
      <c r="A20" s="48"/>
    </row>
    <row r="21" ht="18">
      <c r="A21" s="48" t="s">
        <v>256</v>
      </c>
    </row>
    <row r="22" ht="18">
      <c r="A22" s="48"/>
    </row>
    <row r="23" ht="12.75">
      <c r="A23" s="49"/>
    </row>
    <row r="24" ht="12.75">
      <c r="A24" s="49"/>
    </row>
    <row r="25" ht="12.75">
      <c r="A25" s="49"/>
    </row>
    <row r="26" ht="12.75">
      <c r="A26" s="49"/>
    </row>
    <row r="27" ht="12.75">
      <c r="A27" s="49"/>
    </row>
    <row r="28" ht="12.75">
      <c r="A28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="80" zoomScaleNormal="80" zoomScaleSheetLayoutView="80" workbookViewId="0" topLeftCell="A1">
      <selection activeCell="F1" sqref="F1:H3"/>
    </sheetView>
  </sheetViews>
  <sheetFormatPr defaultColWidth="9.00390625" defaultRowHeight="12.75"/>
  <cols>
    <col min="1" max="1" width="55.50390625" style="0" customWidth="1"/>
    <col min="2" max="2" width="14.125" style="0" customWidth="1"/>
    <col min="6" max="6" width="20.375" style="0" customWidth="1"/>
    <col min="7" max="7" width="11.125" style="64" customWidth="1"/>
  </cols>
  <sheetData>
    <row r="1" spans="6:8" ht="12.75">
      <c r="F1" s="108" t="s">
        <v>263</v>
      </c>
      <c r="G1" s="108"/>
      <c r="H1" s="108"/>
    </row>
    <row r="2" spans="6:8" ht="12.75">
      <c r="F2" s="108"/>
      <c r="G2" s="108"/>
      <c r="H2" s="108"/>
    </row>
    <row r="3" spans="6:8" ht="12.75">
      <c r="F3" s="108"/>
      <c r="G3" s="108"/>
      <c r="H3" s="108"/>
    </row>
    <row r="5" spans="1:8" s="63" customFormat="1" ht="18" customHeight="1">
      <c r="A5" s="109" t="s">
        <v>249</v>
      </c>
      <c r="B5" s="110"/>
      <c r="C5" s="110"/>
      <c r="D5" s="110"/>
      <c r="E5" s="110"/>
      <c r="F5" s="110"/>
      <c r="G5" s="110"/>
      <c r="H5" s="110"/>
    </row>
    <row r="6" spans="1:8" s="63" customFormat="1" ht="18.75" customHeight="1">
      <c r="A6" s="111" t="s">
        <v>129</v>
      </c>
      <c r="B6" s="112"/>
      <c r="C6" s="112"/>
      <c r="D6" s="112"/>
      <c r="E6" s="112"/>
      <c r="F6" s="112"/>
      <c r="G6" s="112"/>
      <c r="H6" s="112"/>
    </row>
    <row r="7" spans="1:8" s="63" customFormat="1" ht="18.75" customHeight="1">
      <c r="A7" s="111" t="s">
        <v>130</v>
      </c>
      <c r="B7" s="113"/>
      <c r="C7" s="113"/>
      <c r="D7" s="113"/>
      <c r="E7" s="113"/>
      <c r="F7" s="113"/>
      <c r="G7" s="113"/>
      <c r="H7" s="113"/>
    </row>
    <row r="9" spans="1:8" s="64" customFormat="1" ht="26.25">
      <c r="A9" s="83" t="s">
        <v>2</v>
      </c>
      <c r="B9" s="84" t="s">
        <v>171</v>
      </c>
      <c r="C9" s="84" t="s">
        <v>172</v>
      </c>
      <c r="D9" s="84" t="s">
        <v>173</v>
      </c>
      <c r="E9" s="84" t="s">
        <v>174</v>
      </c>
      <c r="F9" s="85" t="s">
        <v>30</v>
      </c>
      <c r="G9" s="97" t="s">
        <v>131</v>
      </c>
      <c r="H9" s="65"/>
    </row>
    <row r="10" spans="1:8" s="64" customFormat="1" ht="12.75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8" t="s">
        <v>133</v>
      </c>
      <c r="G10" s="3" t="s">
        <v>132</v>
      </c>
      <c r="H10" s="3" t="s">
        <v>6</v>
      </c>
    </row>
    <row r="11" spans="1:8" ht="12.75">
      <c r="A11" s="76" t="s">
        <v>31</v>
      </c>
      <c r="B11" s="77" t="s">
        <v>32</v>
      </c>
      <c r="C11" s="77" t="s">
        <v>33</v>
      </c>
      <c r="D11" s="77"/>
      <c r="E11" s="77"/>
      <c r="F11" s="55">
        <f>(F12+F16+F24+F28)</f>
        <v>2897.4</v>
      </c>
      <c r="G11" s="55">
        <f>(G12+G16+G24+G28)</f>
        <v>2714.3</v>
      </c>
      <c r="H11" s="66">
        <v>8</v>
      </c>
    </row>
    <row r="12" spans="1:8" ht="12.75" customHeight="1">
      <c r="A12" s="69" t="s">
        <v>73</v>
      </c>
      <c r="B12" s="77" t="s">
        <v>32</v>
      </c>
      <c r="C12" s="77" t="s">
        <v>34</v>
      </c>
      <c r="D12" s="77"/>
      <c r="E12" s="77"/>
      <c r="F12" s="55">
        <f aca="true" t="shared" si="0" ref="F12:G14">(F13)</f>
        <v>504.5</v>
      </c>
      <c r="G12" s="55">
        <f t="shared" si="0"/>
        <v>485.9</v>
      </c>
      <c r="H12" s="68">
        <f>(G12/F12)</f>
        <v>0.9631318136769078</v>
      </c>
    </row>
    <row r="13" spans="1:8" ht="33" customHeight="1">
      <c r="A13" s="62" t="s">
        <v>134</v>
      </c>
      <c r="B13" s="82" t="s">
        <v>32</v>
      </c>
      <c r="C13" s="82" t="s">
        <v>34</v>
      </c>
      <c r="D13" s="82" t="s">
        <v>135</v>
      </c>
      <c r="E13" s="77"/>
      <c r="F13" s="78">
        <f t="shared" si="0"/>
        <v>504.5</v>
      </c>
      <c r="G13" s="78">
        <f t="shared" si="0"/>
        <v>485.9</v>
      </c>
      <c r="H13" s="68">
        <f aca="true" t="shared" si="1" ref="H13:H68">(G13/F13)</f>
        <v>0.9631318136769078</v>
      </c>
    </row>
    <row r="14" spans="1:8" ht="41.25" customHeight="1">
      <c r="A14" s="71" t="s">
        <v>136</v>
      </c>
      <c r="B14" s="82" t="s">
        <v>32</v>
      </c>
      <c r="C14" s="82" t="s">
        <v>34</v>
      </c>
      <c r="D14" s="82" t="s">
        <v>137</v>
      </c>
      <c r="E14" s="77"/>
      <c r="F14" s="78">
        <f t="shared" si="0"/>
        <v>504.5</v>
      </c>
      <c r="G14" s="78">
        <f t="shared" si="0"/>
        <v>485.9</v>
      </c>
      <c r="H14" s="68">
        <f t="shared" si="1"/>
        <v>0.9631318136769078</v>
      </c>
    </row>
    <row r="15" spans="1:8" ht="20.25" customHeight="1">
      <c r="A15" s="71" t="s">
        <v>138</v>
      </c>
      <c r="B15" s="77" t="s">
        <v>32</v>
      </c>
      <c r="C15" s="77" t="s">
        <v>34</v>
      </c>
      <c r="D15" s="77" t="s">
        <v>137</v>
      </c>
      <c r="E15" s="77" t="s">
        <v>139</v>
      </c>
      <c r="F15" s="135">
        <v>504.5</v>
      </c>
      <c r="G15" s="136">
        <v>485.9</v>
      </c>
      <c r="H15" s="68">
        <f t="shared" si="1"/>
        <v>0.9631318136769078</v>
      </c>
    </row>
    <row r="16" spans="1:8" ht="56.25" customHeight="1">
      <c r="A16" s="73" t="s">
        <v>140</v>
      </c>
      <c r="B16" s="77" t="s">
        <v>32</v>
      </c>
      <c r="C16" s="77" t="s">
        <v>35</v>
      </c>
      <c r="D16" s="77"/>
      <c r="E16" s="77"/>
      <c r="F16" s="55">
        <f>(F17+F21)</f>
        <v>2340</v>
      </c>
      <c r="G16" s="55">
        <f>(G17+G21)</f>
        <v>2210.6</v>
      </c>
      <c r="H16" s="68">
        <f t="shared" si="1"/>
        <v>0.9447008547008546</v>
      </c>
    </row>
    <row r="17" spans="1:8" ht="42.75" customHeight="1">
      <c r="A17" s="62" t="s">
        <v>134</v>
      </c>
      <c r="B17" s="77" t="s">
        <v>32</v>
      </c>
      <c r="C17" s="77" t="s">
        <v>35</v>
      </c>
      <c r="D17" s="77" t="s">
        <v>135</v>
      </c>
      <c r="E17" s="77"/>
      <c r="F17" s="55">
        <f>(F18)</f>
        <v>2339.6</v>
      </c>
      <c r="G17" s="55">
        <f>(G18)</f>
        <v>2210.2</v>
      </c>
      <c r="H17" s="68">
        <f t="shared" si="1"/>
        <v>0.9446914002393572</v>
      </c>
    </row>
    <row r="18" spans="1:8" ht="44.25" customHeight="1">
      <c r="A18" s="62" t="s">
        <v>141</v>
      </c>
      <c r="B18" s="77" t="s">
        <v>32</v>
      </c>
      <c r="C18" s="77" t="s">
        <v>35</v>
      </c>
      <c r="D18" s="77" t="s">
        <v>142</v>
      </c>
      <c r="E18" s="77"/>
      <c r="F18" s="55">
        <f>F19+F20</f>
        <v>2339.6</v>
      </c>
      <c r="G18" s="55">
        <f>G19+G20</f>
        <v>2210.2</v>
      </c>
      <c r="H18" s="68">
        <f t="shared" si="1"/>
        <v>0.9446914002393572</v>
      </c>
    </row>
    <row r="19" spans="1:8" ht="16.5" customHeight="1">
      <c r="A19" s="71" t="s">
        <v>138</v>
      </c>
      <c r="B19" s="77" t="s">
        <v>32</v>
      </c>
      <c r="C19" s="77" t="s">
        <v>35</v>
      </c>
      <c r="D19" s="77" t="s">
        <v>142</v>
      </c>
      <c r="E19" s="77" t="s">
        <v>139</v>
      </c>
      <c r="F19" s="135">
        <v>2175</v>
      </c>
      <c r="G19" s="135">
        <v>2045.6</v>
      </c>
      <c r="H19" s="68">
        <f t="shared" si="1"/>
        <v>0.9405057471264368</v>
      </c>
    </row>
    <row r="20" spans="1:8" ht="27" customHeight="1">
      <c r="A20" s="89" t="s">
        <v>164</v>
      </c>
      <c r="B20" s="90" t="s">
        <v>32</v>
      </c>
      <c r="C20" s="90" t="s">
        <v>35</v>
      </c>
      <c r="D20" s="90" t="s">
        <v>142</v>
      </c>
      <c r="E20" s="77" t="s">
        <v>165</v>
      </c>
      <c r="F20" s="135">
        <v>164.6</v>
      </c>
      <c r="G20" s="136">
        <v>164.6</v>
      </c>
      <c r="H20" s="68">
        <f t="shared" si="1"/>
        <v>1</v>
      </c>
    </row>
    <row r="21" spans="1:8" ht="15" customHeight="1">
      <c r="A21" s="79" t="s">
        <v>175</v>
      </c>
      <c r="B21" s="80">
        <v>1</v>
      </c>
      <c r="C21" s="80">
        <v>4</v>
      </c>
      <c r="D21" s="81">
        <v>5250000</v>
      </c>
      <c r="E21" s="82"/>
      <c r="F21" s="91">
        <f>F22</f>
        <v>0.4</v>
      </c>
      <c r="G21" s="91">
        <f>G22</f>
        <v>0.4</v>
      </c>
      <c r="H21" s="68">
        <f t="shared" si="1"/>
        <v>1</v>
      </c>
    </row>
    <row r="22" spans="1:8" ht="37.5" customHeight="1">
      <c r="A22" s="92" t="s">
        <v>176</v>
      </c>
      <c r="B22" s="80">
        <v>1</v>
      </c>
      <c r="C22" s="80">
        <v>4</v>
      </c>
      <c r="D22" s="81">
        <v>5251300</v>
      </c>
      <c r="E22" s="82"/>
      <c r="F22" s="91">
        <f>F23</f>
        <v>0.4</v>
      </c>
      <c r="G22" s="91">
        <f>G23</f>
        <v>0.4</v>
      </c>
      <c r="H22" s="68">
        <f t="shared" si="1"/>
        <v>1</v>
      </c>
    </row>
    <row r="23" spans="1:8" ht="14.25" customHeight="1">
      <c r="A23" s="71" t="s">
        <v>138</v>
      </c>
      <c r="B23" s="82" t="s">
        <v>32</v>
      </c>
      <c r="C23" s="82" t="s">
        <v>35</v>
      </c>
      <c r="D23" s="82" t="s">
        <v>177</v>
      </c>
      <c r="E23" s="82" t="s">
        <v>139</v>
      </c>
      <c r="F23" s="103">
        <v>0.4</v>
      </c>
      <c r="G23" s="104">
        <v>0.4</v>
      </c>
      <c r="H23" s="68">
        <f t="shared" si="1"/>
        <v>1</v>
      </c>
    </row>
    <row r="24" spans="1:8" ht="15" customHeight="1">
      <c r="A24" s="73" t="s">
        <v>118</v>
      </c>
      <c r="B24" s="77" t="s">
        <v>32</v>
      </c>
      <c r="C24" s="77" t="s">
        <v>119</v>
      </c>
      <c r="D24" s="77"/>
      <c r="E24" s="77"/>
      <c r="F24" s="55">
        <f aca="true" t="shared" si="2" ref="F24:G26">(F25)</f>
        <v>5.4</v>
      </c>
      <c r="G24" s="55">
        <f t="shared" si="2"/>
        <v>0</v>
      </c>
      <c r="H24" s="68">
        <f t="shared" si="1"/>
        <v>0</v>
      </c>
    </row>
    <row r="25" spans="1:8" ht="20.25" customHeight="1">
      <c r="A25" s="19" t="s">
        <v>178</v>
      </c>
      <c r="B25" s="77" t="s">
        <v>32</v>
      </c>
      <c r="C25" s="77" t="s">
        <v>119</v>
      </c>
      <c r="D25" s="77" t="s">
        <v>179</v>
      </c>
      <c r="E25" s="77"/>
      <c r="F25" s="78">
        <f t="shared" si="2"/>
        <v>5.4</v>
      </c>
      <c r="G25" s="78">
        <f t="shared" si="2"/>
        <v>0</v>
      </c>
      <c r="H25" s="68">
        <f t="shared" si="1"/>
        <v>0</v>
      </c>
    </row>
    <row r="26" spans="1:8" ht="25.5" customHeight="1">
      <c r="A26" s="19" t="s">
        <v>180</v>
      </c>
      <c r="B26" s="77" t="s">
        <v>32</v>
      </c>
      <c r="C26" s="77" t="s">
        <v>119</v>
      </c>
      <c r="D26" s="77" t="s">
        <v>181</v>
      </c>
      <c r="E26" s="77"/>
      <c r="F26" s="78">
        <f t="shared" si="2"/>
        <v>5.4</v>
      </c>
      <c r="G26" s="78">
        <f t="shared" si="2"/>
        <v>0</v>
      </c>
      <c r="H26" s="68">
        <f>(G26/F26)</f>
        <v>0</v>
      </c>
    </row>
    <row r="27" spans="1:8" ht="17.25" customHeight="1">
      <c r="A27" s="71" t="s">
        <v>182</v>
      </c>
      <c r="B27" s="77" t="s">
        <v>32</v>
      </c>
      <c r="C27" s="77" t="s">
        <v>119</v>
      </c>
      <c r="D27" s="77" t="s">
        <v>181</v>
      </c>
      <c r="E27" s="77" t="s">
        <v>183</v>
      </c>
      <c r="F27" s="135">
        <v>5.4</v>
      </c>
      <c r="G27" s="137">
        <v>0</v>
      </c>
      <c r="H27" s="68">
        <f>(G27/F27)</f>
        <v>0</v>
      </c>
    </row>
    <row r="28" spans="1:8" ht="20.25" customHeight="1">
      <c r="A28" s="73" t="s">
        <v>36</v>
      </c>
      <c r="B28" s="77" t="s">
        <v>32</v>
      </c>
      <c r="C28" s="77" t="s">
        <v>120</v>
      </c>
      <c r="D28" s="77"/>
      <c r="E28" s="77"/>
      <c r="F28" s="55">
        <f aca="true" t="shared" si="3" ref="F28:G30">(F29)</f>
        <v>47.5</v>
      </c>
      <c r="G28" s="55">
        <f t="shared" si="3"/>
        <v>17.8</v>
      </c>
      <c r="H28" s="68">
        <f t="shared" si="1"/>
        <v>0.37473684210526315</v>
      </c>
    </row>
    <row r="29" spans="1:8" ht="17.25" customHeight="1">
      <c r="A29" s="19" t="s">
        <v>143</v>
      </c>
      <c r="B29" s="77" t="s">
        <v>32</v>
      </c>
      <c r="C29" s="77" t="s">
        <v>120</v>
      </c>
      <c r="D29" s="77" t="s">
        <v>144</v>
      </c>
      <c r="E29" s="77"/>
      <c r="F29" s="78">
        <f t="shared" si="3"/>
        <v>47.5</v>
      </c>
      <c r="G29" s="78">
        <f t="shared" si="3"/>
        <v>17.8</v>
      </c>
      <c r="H29" s="68">
        <f t="shared" si="1"/>
        <v>0.37473684210526315</v>
      </c>
    </row>
    <row r="30" spans="1:8" ht="20.25" customHeight="1">
      <c r="A30" s="19" t="s">
        <v>145</v>
      </c>
      <c r="B30" s="77" t="s">
        <v>32</v>
      </c>
      <c r="C30" s="77" t="s">
        <v>120</v>
      </c>
      <c r="D30" s="77" t="s">
        <v>146</v>
      </c>
      <c r="E30" s="77"/>
      <c r="F30" s="78">
        <f t="shared" si="3"/>
        <v>47.5</v>
      </c>
      <c r="G30" s="67">
        <f t="shared" si="3"/>
        <v>17.8</v>
      </c>
      <c r="H30" s="68">
        <f t="shared" si="1"/>
        <v>0.37473684210526315</v>
      </c>
    </row>
    <row r="31" spans="1:8" ht="28.5" customHeight="1">
      <c r="A31" s="71" t="s">
        <v>138</v>
      </c>
      <c r="B31" s="77" t="s">
        <v>32</v>
      </c>
      <c r="C31" s="77" t="s">
        <v>120</v>
      </c>
      <c r="D31" s="77" t="s">
        <v>146</v>
      </c>
      <c r="E31" s="77" t="s">
        <v>139</v>
      </c>
      <c r="F31" s="135">
        <v>47.5</v>
      </c>
      <c r="G31" s="136">
        <v>17.8</v>
      </c>
      <c r="H31" s="68">
        <f t="shared" si="1"/>
        <v>0.37473684210526315</v>
      </c>
    </row>
    <row r="32" spans="1:8" ht="28.5" customHeight="1">
      <c r="A32" s="76" t="s">
        <v>37</v>
      </c>
      <c r="B32" s="77" t="s">
        <v>34</v>
      </c>
      <c r="C32" s="77" t="s">
        <v>33</v>
      </c>
      <c r="D32" s="77"/>
      <c r="E32" s="77"/>
      <c r="F32" s="55">
        <f aca="true" t="shared" si="4" ref="F32:G35">(F33)</f>
        <v>66.8</v>
      </c>
      <c r="G32" s="55">
        <f t="shared" si="4"/>
        <v>66.8</v>
      </c>
      <c r="H32" s="68">
        <f t="shared" si="1"/>
        <v>1</v>
      </c>
    </row>
    <row r="33" spans="1:8" ht="22.5" customHeight="1">
      <c r="A33" s="73" t="s">
        <v>147</v>
      </c>
      <c r="B33" s="77" t="s">
        <v>34</v>
      </c>
      <c r="C33" s="77" t="s">
        <v>39</v>
      </c>
      <c r="D33" s="77"/>
      <c r="E33" s="77"/>
      <c r="F33" s="78">
        <f t="shared" si="4"/>
        <v>66.8</v>
      </c>
      <c r="G33" s="78">
        <f t="shared" si="4"/>
        <v>66.8</v>
      </c>
      <c r="H33" s="68">
        <f t="shared" si="1"/>
        <v>1</v>
      </c>
    </row>
    <row r="34" spans="1:8" ht="24.75" customHeight="1">
      <c r="A34" s="19" t="s">
        <v>148</v>
      </c>
      <c r="B34" s="77" t="s">
        <v>34</v>
      </c>
      <c r="C34" s="77" t="s">
        <v>39</v>
      </c>
      <c r="D34" s="77" t="s">
        <v>149</v>
      </c>
      <c r="E34" s="77"/>
      <c r="F34" s="78">
        <f t="shared" si="4"/>
        <v>66.8</v>
      </c>
      <c r="G34" s="67">
        <f t="shared" si="4"/>
        <v>66.8</v>
      </c>
      <c r="H34" s="68">
        <f t="shared" si="1"/>
        <v>1</v>
      </c>
    </row>
    <row r="35" spans="1:8" ht="18" customHeight="1">
      <c r="A35" s="71" t="s">
        <v>150</v>
      </c>
      <c r="B35" s="77" t="s">
        <v>34</v>
      </c>
      <c r="C35" s="77" t="s">
        <v>39</v>
      </c>
      <c r="D35" s="77" t="s">
        <v>151</v>
      </c>
      <c r="E35" s="77"/>
      <c r="F35" s="78">
        <f t="shared" si="4"/>
        <v>66.8</v>
      </c>
      <c r="G35" s="72">
        <f t="shared" si="4"/>
        <v>66.8</v>
      </c>
      <c r="H35" s="68">
        <f t="shared" si="1"/>
        <v>1</v>
      </c>
    </row>
    <row r="36" spans="1:8" ht="24" customHeight="1">
      <c r="A36" s="71" t="s">
        <v>138</v>
      </c>
      <c r="B36" s="77" t="s">
        <v>34</v>
      </c>
      <c r="C36" s="77" t="s">
        <v>39</v>
      </c>
      <c r="D36" s="77" t="s">
        <v>151</v>
      </c>
      <c r="E36" s="77" t="s">
        <v>139</v>
      </c>
      <c r="F36" s="135">
        <v>66.8</v>
      </c>
      <c r="G36" s="136">
        <v>66.8</v>
      </c>
      <c r="H36" s="68">
        <f t="shared" si="1"/>
        <v>1</v>
      </c>
    </row>
    <row r="37" spans="1:8" ht="14.25" customHeight="1">
      <c r="A37" s="76" t="s">
        <v>40</v>
      </c>
      <c r="B37" s="77" t="s">
        <v>41</v>
      </c>
      <c r="C37" s="77" t="s">
        <v>33</v>
      </c>
      <c r="D37" s="77"/>
      <c r="E37" s="77"/>
      <c r="F37" s="55">
        <f>(F38+F42)</f>
        <v>384.49999999999994</v>
      </c>
      <c r="G37" s="55">
        <f>(G38+G42)</f>
        <v>371.2</v>
      </c>
      <c r="H37" s="68">
        <f t="shared" si="1"/>
        <v>0.9654096228868662</v>
      </c>
    </row>
    <row r="38" spans="1:8" ht="28.5" customHeight="1">
      <c r="A38" s="27" t="s">
        <v>42</v>
      </c>
      <c r="B38" s="77" t="s">
        <v>41</v>
      </c>
      <c r="C38" s="77" t="s">
        <v>32</v>
      </c>
      <c r="D38" s="77"/>
      <c r="E38" s="77"/>
      <c r="F38" s="55">
        <f aca="true" t="shared" si="5" ref="F38:G40">(F39)</f>
        <v>124.2</v>
      </c>
      <c r="G38" s="55">
        <f t="shared" si="5"/>
        <v>124.2</v>
      </c>
      <c r="H38" s="68">
        <f t="shared" si="1"/>
        <v>1</v>
      </c>
    </row>
    <row r="39" spans="1:8" ht="28.5" customHeight="1">
      <c r="A39" s="19" t="s">
        <v>185</v>
      </c>
      <c r="B39" s="77" t="s">
        <v>41</v>
      </c>
      <c r="C39" s="77" t="s">
        <v>32</v>
      </c>
      <c r="D39" s="77" t="s">
        <v>186</v>
      </c>
      <c r="E39" s="77"/>
      <c r="F39" s="78">
        <f t="shared" si="5"/>
        <v>124.2</v>
      </c>
      <c r="G39" s="78">
        <f t="shared" si="5"/>
        <v>124.2</v>
      </c>
      <c r="H39" s="68">
        <f t="shared" si="1"/>
        <v>1</v>
      </c>
    </row>
    <row r="40" spans="1:8" ht="16.5" customHeight="1">
      <c r="A40" s="71" t="s">
        <v>187</v>
      </c>
      <c r="B40" s="77" t="s">
        <v>41</v>
      </c>
      <c r="C40" s="77" t="s">
        <v>32</v>
      </c>
      <c r="D40" s="77" t="s">
        <v>188</v>
      </c>
      <c r="E40" s="77"/>
      <c r="F40" s="78">
        <f t="shared" si="5"/>
        <v>124.2</v>
      </c>
      <c r="G40" s="78">
        <f t="shared" si="5"/>
        <v>124.2</v>
      </c>
      <c r="H40" s="68">
        <f t="shared" si="1"/>
        <v>1</v>
      </c>
    </row>
    <row r="41" spans="1:8" ht="16.5" customHeight="1">
      <c r="A41" s="71" t="s">
        <v>138</v>
      </c>
      <c r="B41" s="77" t="s">
        <v>41</v>
      </c>
      <c r="C41" s="77" t="s">
        <v>32</v>
      </c>
      <c r="D41" s="77" t="s">
        <v>188</v>
      </c>
      <c r="E41" s="77" t="s">
        <v>139</v>
      </c>
      <c r="F41" s="135">
        <v>124.2</v>
      </c>
      <c r="G41" s="136">
        <v>124.2</v>
      </c>
      <c r="H41" s="68">
        <f t="shared" si="1"/>
        <v>1</v>
      </c>
    </row>
    <row r="42" spans="1:8" ht="16.5" customHeight="1">
      <c r="A42" s="73" t="s">
        <v>50</v>
      </c>
      <c r="B42" s="77" t="s">
        <v>41</v>
      </c>
      <c r="C42" s="77" t="s">
        <v>39</v>
      </c>
      <c r="D42" s="77"/>
      <c r="E42" s="77"/>
      <c r="F42" s="55">
        <f>(F43)</f>
        <v>260.29999999999995</v>
      </c>
      <c r="G42" s="55">
        <f>(G43)</f>
        <v>247</v>
      </c>
      <c r="H42" s="68">
        <f t="shared" si="1"/>
        <v>0.9489051094890513</v>
      </c>
    </row>
    <row r="43" spans="1:8" ht="25.5" customHeight="1">
      <c r="A43" s="19" t="s">
        <v>50</v>
      </c>
      <c r="B43" s="77" t="s">
        <v>41</v>
      </c>
      <c r="C43" s="77" t="s">
        <v>39</v>
      </c>
      <c r="D43" s="77" t="s">
        <v>152</v>
      </c>
      <c r="E43" s="77"/>
      <c r="F43" s="55">
        <f>(F44+F46+F48+F50)</f>
        <v>260.29999999999995</v>
      </c>
      <c r="G43" s="55">
        <f>(G44+G46+G48+G50)</f>
        <v>247</v>
      </c>
      <c r="H43" s="68">
        <f t="shared" si="1"/>
        <v>0.9489051094890513</v>
      </c>
    </row>
    <row r="44" spans="1:8" ht="25.5" customHeight="1">
      <c r="A44" s="71" t="s">
        <v>153</v>
      </c>
      <c r="B44" s="77" t="s">
        <v>41</v>
      </c>
      <c r="C44" s="77" t="s">
        <v>39</v>
      </c>
      <c r="D44" s="77" t="s">
        <v>154</v>
      </c>
      <c r="E44" s="77"/>
      <c r="F44" s="55">
        <f>(F45)</f>
        <v>84.8</v>
      </c>
      <c r="G44" s="55">
        <f>(G45)</f>
        <v>81.8</v>
      </c>
      <c r="H44" s="68">
        <f t="shared" si="1"/>
        <v>0.964622641509434</v>
      </c>
    </row>
    <row r="45" spans="1:8" ht="12.75">
      <c r="A45" s="71" t="s">
        <v>138</v>
      </c>
      <c r="B45" s="77" t="s">
        <v>41</v>
      </c>
      <c r="C45" s="77" t="s">
        <v>39</v>
      </c>
      <c r="D45" s="77" t="s">
        <v>154</v>
      </c>
      <c r="E45" s="77" t="s">
        <v>139</v>
      </c>
      <c r="F45" s="135">
        <v>84.8</v>
      </c>
      <c r="G45" s="138">
        <v>81.8</v>
      </c>
      <c r="H45" s="68">
        <f t="shared" si="1"/>
        <v>0.964622641509434</v>
      </c>
    </row>
    <row r="46" spans="1:8" ht="39">
      <c r="A46" s="71" t="s">
        <v>207</v>
      </c>
      <c r="B46" s="77" t="s">
        <v>41</v>
      </c>
      <c r="C46" s="77" t="s">
        <v>39</v>
      </c>
      <c r="D46" s="77" t="s">
        <v>155</v>
      </c>
      <c r="E46" s="77"/>
      <c r="F46" s="78">
        <f>F47</f>
        <v>0</v>
      </c>
      <c r="G46" s="72">
        <f>G47</f>
        <v>0</v>
      </c>
      <c r="H46" s="68"/>
    </row>
    <row r="47" spans="1:8" ht="12.75">
      <c r="A47" s="74" t="s">
        <v>138</v>
      </c>
      <c r="B47" s="77" t="s">
        <v>41</v>
      </c>
      <c r="C47" s="77" t="s">
        <v>39</v>
      </c>
      <c r="D47" s="77" t="s">
        <v>155</v>
      </c>
      <c r="E47" s="77" t="s">
        <v>139</v>
      </c>
      <c r="F47" s="135">
        <v>0</v>
      </c>
      <c r="G47" s="137">
        <v>0</v>
      </c>
      <c r="H47" s="68"/>
    </row>
    <row r="48" spans="1:8" ht="24" customHeight="1">
      <c r="A48" s="94" t="s">
        <v>189</v>
      </c>
      <c r="B48" s="77" t="s">
        <v>41</v>
      </c>
      <c r="C48" s="77" t="s">
        <v>39</v>
      </c>
      <c r="D48" s="77" t="s">
        <v>190</v>
      </c>
      <c r="E48" s="77"/>
      <c r="F48" s="55">
        <f>(F49)</f>
        <v>10.3</v>
      </c>
      <c r="G48" s="70">
        <f>(G49)</f>
        <v>0</v>
      </c>
      <c r="H48" s="68">
        <f t="shared" si="1"/>
        <v>0</v>
      </c>
    </row>
    <row r="49" spans="1:8" ht="24" customHeight="1">
      <c r="A49" s="74" t="s">
        <v>138</v>
      </c>
      <c r="B49" s="77" t="s">
        <v>41</v>
      </c>
      <c r="C49" s="77" t="s">
        <v>39</v>
      </c>
      <c r="D49" s="77" t="s">
        <v>190</v>
      </c>
      <c r="E49" s="77" t="s">
        <v>139</v>
      </c>
      <c r="F49" s="135">
        <v>10.3</v>
      </c>
      <c r="G49" s="136">
        <v>0</v>
      </c>
      <c r="H49" s="68">
        <f t="shared" si="1"/>
        <v>0</v>
      </c>
    </row>
    <row r="50" spans="1:8" ht="12.75">
      <c r="A50" s="74" t="s">
        <v>156</v>
      </c>
      <c r="B50" s="77" t="s">
        <v>41</v>
      </c>
      <c r="C50" s="77" t="s">
        <v>39</v>
      </c>
      <c r="D50" s="77" t="s">
        <v>157</v>
      </c>
      <c r="E50" s="77"/>
      <c r="F50" s="55">
        <f>(F51)</f>
        <v>165.2</v>
      </c>
      <c r="G50" s="70">
        <f>(G51)</f>
        <v>165.2</v>
      </c>
      <c r="H50" s="68">
        <f t="shared" si="1"/>
        <v>1</v>
      </c>
    </row>
    <row r="51" spans="1:8" ht="20.25" customHeight="1">
      <c r="A51" s="74" t="s">
        <v>138</v>
      </c>
      <c r="B51" s="77" t="s">
        <v>41</v>
      </c>
      <c r="C51" s="77" t="s">
        <v>39</v>
      </c>
      <c r="D51" s="77" t="s">
        <v>157</v>
      </c>
      <c r="E51" s="77" t="s">
        <v>139</v>
      </c>
      <c r="F51" s="135">
        <v>165.2</v>
      </c>
      <c r="G51" s="136">
        <v>165.2</v>
      </c>
      <c r="H51" s="68">
        <f t="shared" si="1"/>
        <v>1</v>
      </c>
    </row>
    <row r="52" spans="1:8" ht="12.75">
      <c r="A52" s="76" t="s">
        <v>43</v>
      </c>
      <c r="B52" s="82" t="s">
        <v>44</v>
      </c>
      <c r="C52" s="82" t="s">
        <v>33</v>
      </c>
      <c r="D52" s="82"/>
      <c r="E52" s="82"/>
      <c r="F52" s="91">
        <f aca="true" t="shared" si="6" ref="F52:G55">(F53)</f>
        <v>5.7</v>
      </c>
      <c r="G52" s="91">
        <f t="shared" si="6"/>
        <v>5.7</v>
      </c>
      <c r="H52" s="68">
        <f t="shared" si="1"/>
        <v>1</v>
      </c>
    </row>
    <row r="53" spans="1:8" ht="12.75">
      <c r="A53" s="27" t="s">
        <v>45</v>
      </c>
      <c r="B53" s="77" t="s">
        <v>44</v>
      </c>
      <c r="C53" s="77" t="s">
        <v>44</v>
      </c>
      <c r="D53" s="77"/>
      <c r="E53" s="77"/>
      <c r="F53" s="78">
        <f t="shared" si="6"/>
        <v>5.7</v>
      </c>
      <c r="G53" s="78">
        <f t="shared" si="6"/>
        <v>5.7</v>
      </c>
      <c r="H53" s="68">
        <f t="shared" si="1"/>
        <v>1</v>
      </c>
    </row>
    <row r="54" spans="1:8" ht="12.75">
      <c r="A54" s="18" t="s">
        <v>158</v>
      </c>
      <c r="B54" s="77" t="s">
        <v>44</v>
      </c>
      <c r="C54" s="77" t="s">
        <v>44</v>
      </c>
      <c r="D54" s="77" t="s">
        <v>159</v>
      </c>
      <c r="E54" s="77"/>
      <c r="F54" s="78">
        <f t="shared" si="6"/>
        <v>5.7</v>
      </c>
      <c r="G54" s="78">
        <f t="shared" si="6"/>
        <v>5.7</v>
      </c>
      <c r="H54" s="68">
        <f t="shared" si="1"/>
        <v>1</v>
      </c>
    </row>
    <row r="55" spans="1:8" ht="12.75">
      <c r="A55" s="71" t="s">
        <v>160</v>
      </c>
      <c r="B55" s="77" t="s">
        <v>44</v>
      </c>
      <c r="C55" s="77" t="s">
        <v>44</v>
      </c>
      <c r="D55" s="77" t="s">
        <v>161</v>
      </c>
      <c r="E55" s="77"/>
      <c r="F55" s="78">
        <f t="shared" si="6"/>
        <v>5.7</v>
      </c>
      <c r="G55" s="78">
        <f t="shared" si="6"/>
        <v>5.7</v>
      </c>
      <c r="H55" s="68">
        <f t="shared" si="1"/>
        <v>1</v>
      </c>
    </row>
    <row r="56" spans="1:8" ht="12.75">
      <c r="A56" s="71" t="s">
        <v>162</v>
      </c>
      <c r="B56" s="77" t="s">
        <v>44</v>
      </c>
      <c r="C56" s="77" t="s">
        <v>44</v>
      </c>
      <c r="D56" s="77" t="s">
        <v>161</v>
      </c>
      <c r="E56" s="77" t="s">
        <v>163</v>
      </c>
      <c r="F56" s="135">
        <v>5.7</v>
      </c>
      <c r="G56" s="136">
        <v>5.7</v>
      </c>
      <c r="H56" s="68">
        <f t="shared" si="1"/>
        <v>1</v>
      </c>
    </row>
    <row r="57" spans="1:8" ht="12.75">
      <c r="A57" s="76" t="s">
        <v>191</v>
      </c>
      <c r="B57" s="77" t="s">
        <v>47</v>
      </c>
      <c r="C57" s="77" t="s">
        <v>33</v>
      </c>
      <c r="D57" s="77"/>
      <c r="E57" s="77"/>
      <c r="F57" s="55">
        <f>(F58)</f>
        <v>1574.6000000000001</v>
      </c>
      <c r="G57" s="55">
        <f>(G58)</f>
        <v>1574.6000000000001</v>
      </c>
      <c r="H57" s="68">
        <f t="shared" si="1"/>
        <v>1</v>
      </c>
    </row>
    <row r="58" spans="1:8" ht="12.75">
      <c r="A58" s="27" t="s">
        <v>48</v>
      </c>
      <c r="B58" s="77" t="s">
        <v>47</v>
      </c>
      <c r="C58" s="77" t="s">
        <v>32</v>
      </c>
      <c r="D58" s="77"/>
      <c r="E58" s="77"/>
      <c r="F58" s="78">
        <f>(F59+F62)</f>
        <v>1574.6000000000001</v>
      </c>
      <c r="G58" s="78">
        <f>(G59+G62)</f>
        <v>1574.6000000000001</v>
      </c>
      <c r="H58" s="68">
        <f t="shared" si="1"/>
        <v>1</v>
      </c>
    </row>
    <row r="59" spans="1:8" ht="26.25">
      <c r="A59" s="79" t="s">
        <v>192</v>
      </c>
      <c r="B59" s="77" t="s">
        <v>47</v>
      </c>
      <c r="C59" s="77" t="s">
        <v>32</v>
      </c>
      <c r="D59" s="77">
        <v>4400000</v>
      </c>
      <c r="E59" s="77"/>
      <c r="F59" s="78">
        <f>F60+F61</f>
        <v>1574.6000000000001</v>
      </c>
      <c r="G59" s="78">
        <f>G60+G61</f>
        <v>1574.6000000000001</v>
      </c>
      <c r="H59" s="68">
        <f t="shared" si="1"/>
        <v>1</v>
      </c>
    </row>
    <row r="60" spans="1:8" ht="39">
      <c r="A60" s="18" t="s">
        <v>243</v>
      </c>
      <c r="B60" s="77" t="s">
        <v>47</v>
      </c>
      <c r="C60" s="77" t="s">
        <v>32</v>
      </c>
      <c r="D60" s="77" t="s">
        <v>241</v>
      </c>
      <c r="E60" s="77" t="s">
        <v>242</v>
      </c>
      <c r="F60" s="135">
        <v>1096.9</v>
      </c>
      <c r="G60" s="135">
        <v>1096.9</v>
      </c>
      <c r="H60" s="68">
        <f t="shared" si="1"/>
        <v>1</v>
      </c>
    </row>
    <row r="61" spans="1:8" ht="12.75">
      <c r="A61" s="18" t="s">
        <v>244</v>
      </c>
      <c r="B61" s="77" t="s">
        <v>47</v>
      </c>
      <c r="C61" s="77" t="s">
        <v>32</v>
      </c>
      <c r="D61" s="77" t="s">
        <v>241</v>
      </c>
      <c r="E61" s="77" t="s">
        <v>240</v>
      </c>
      <c r="F61" s="135">
        <v>477.7</v>
      </c>
      <c r="G61" s="136">
        <v>477.7</v>
      </c>
      <c r="H61" s="68">
        <f t="shared" si="1"/>
        <v>1</v>
      </c>
    </row>
    <row r="62" spans="1:8" ht="12.75">
      <c r="A62" s="19" t="s">
        <v>193</v>
      </c>
      <c r="B62" s="77" t="s">
        <v>47</v>
      </c>
      <c r="C62" s="77" t="s">
        <v>32</v>
      </c>
      <c r="D62" s="77" t="s">
        <v>184</v>
      </c>
      <c r="E62" s="77"/>
      <c r="F62" s="78">
        <f>(F63)</f>
        <v>0</v>
      </c>
      <c r="G62" s="78">
        <f>G63</f>
        <v>0</v>
      </c>
      <c r="H62" s="68">
        <v>0</v>
      </c>
    </row>
    <row r="63" spans="1:8" ht="60.75" customHeight="1">
      <c r="A63" s="93" t="s">
        <v>246</v>
      </c>
      <c r="B63" s="77" t="s">
        <v>47</v>
      </c>
      <c r="C63" s="77" t="s">
        <v>32</v>
      </c>
      <c r="D63" s="77" t="s">
        <v>247</v>
      </c>
      <c r="E63" s="77"/>
      <c r="F63" s="78">
        <f>(F64)</f>
        <v>0</v>
      </c>
      <c r="G63" s="78">
        <f>G64</f>
        <v>0</v>
      </c>
      <c r="H63" s="68">
        <v>0</v>
      </c>
    </row>
    <row r="64" spans="1:8" ht="12.75">
      <c r="A64" s="18" t="s">
        <v>244</v>
      </c>
      <c r="B64" s="77" t="s">
        <v>47</v>
      </c>
      <c r="C64" s="77" t="s">
        <v>32</v>
      </c>
      <c r="D64" s="77" t="s">
        <v>247</v>
      </c>
      <c r="E64" s="77" t="s">
        <v>240</v>
      </c>
      <c r="F64" s="135">
        <v>0</v>
      </c>
      <c r="G64" s="139">
        <v>0</v>
      </c>
      <c r="H64" s="68">
        <v>0</v>
      </c>
    </row>
    <row r="65" spans="1:8" ht="12.75">
      <c r="A65" s="76" t="s">
        <v>110</v>
      </c>
      <c r="B65" s="77" t="s">
        <v>111</v>
      </c>
      <c r="C65" s="77" t="s">
        <v>33</v>
      </c>
      <c r="D65" s="77"/>
      <c r="E65" s="77"/>
      <c r="F65" s="55">
        <f>F66+F71</f>
        <v>173.8</v>
      </c>
      <c r="G65" s="55">
        <f>G66+G71</f>
        <v>173.8</v>
      </c>
      <c r="H65" s="68">
        <f t="shared" si="1"/>
        <v>1</v>
      </c>
    </row>
    <row r="66" spans="1:8" ht="12.75">
      <c r="A66" s="27" t="s">
        <v>112</v>
      </c>
      <c r="B66" s="77" t="s">
        <v>111</v>
      </c>
      <c r="C66" s="77" t="s">
        <v>32</v>
      </c>
      <c r="D66" s="77"/>
      <c r="E66" s="77"/>
      <c r="F66" s="78">
        <f aca="true" t="shared" si="7" ref="F66:G69">F67</f>
        <v>150.3</v>
      </c>
      <c r="G66" s="78">
        <f t="shared" si="7"/>
        <v>150.3</v>
      </c>
      <c r="H66" s="68">
        <f t="shared" si="1"/>
        <v>1</v>
      </c>
    </row>
    <row r="67" spans="1:8" ht="12.75">
      <c r="A67" s="75" t="s">
        <v>194</v>
      </c>
      <c r="B67" s="77" t="s">
        <v>111</v>
      </c>
      <c r="C67" s="77" t="s">
        <v>32</v>
      </c>
      <c r="D67" s="77" t="s">
        <v>195</v>
      </c>
      <c r="E67" s="77"/>
      <c r="F67" s="78">
        <f t="shared" si="7"/>
        <v>150.3</v>
      </c>
      <c r="G67" s="78">
        <f t="shared" si="7"/>
        <v>150.3</v>
      </c>
      <c r="H67" s="68">
        <f t="shared" si="1"/>
        <v>1</v>
      </c>
    </row>
    <row r="68" spans="1:8" ht="12.75">
      <c r="A68" s="75" t="s">
        <v>196</v>
      </c>
      <c r="B68" s="77" t="s">
        <v>111</v>
      </c>
      <c r="C68" s="77" t="s">
        <v>32</v>
      </c>
      <c r="D68" s="77" t="s">
        <v>197</v>
      </c>
      <c r="E68" s="77"/>
      <c r="F68" s="78">
        <f t="shared" si="7"/>
        <v>150.3</v>
      </c>
      <c r="G68" s="78">
        <f t="shared" si="7"/>
        <v>150.3</v>
      </c>
      <c r="H68" s="68">
        <f t="shared" si="1"/>
        <v>1</v>
      </c>
    </row>
    <row r="69" spans="1:8" ht="26.25">
      <c r="A69" s="19" t="s">
        <v>198</v>
      </c>
      <c r="B69" s="77" t="s">
        <v>111</v>
      </c>
      <c r="C69" s="77" t="s">
        <v>32</v>
      </c>
      <c r="D69" s="77" t="s">
        <v>199</v>
      </c>
      <c r="E69" s="77"/>
      <c r="F69" s="78">
        <f t="shared" si="7"/>
        <v>150.3</v>
      </c>
      <c r="G69" s="78">
        <f t="shared" si="7"/>
        <v>150.3</v>
      </c>
      <c r="H69" s="68">
        <f aca="true" t="shared" si="8" ref="H69:H79">(G69/F69)</f>
        <v>1</v>
      </c>
    </row>
    <row r="70" spans="1:8" ht="12.75">
      <c r="A70" s="71" t="s">
        <v>200</v>
      </c>
      <c r="B70" s="77" t="s">
        <v>111</v>
      </c>
      <c r="C70" s="77" t="s">
        <v>32</v>
      </c>
      <c r="D70" s="77" t="s">
        <v>199</v>
      </c>
      <c r="E70" s="77" t="s">
        <v>201</v>
      </c>
      <c r="F70" s="135">
        <v>150.3</v>
      </c>
      <c r="G70" s="139">
        <v>150.3</v>
      </c>
      <c r="H70" s="68">
        <f t="shared" si="8"/>
        <v>1</v>
      </c>
    </row>
    <row r="71" spans="1:8" ht="12.75">
      <c r="A71" s="27" t="s">
        <v>121</v>
      </c>
      <c r="B71" s="77" t="s">
        <v>111</v>
      </c>
      <c r="C71" s="77" t="s">
        <v>39</v>
      </c>
      <c r="D71" s="77"/>
      <c r="E71" s="77"/>
      <c r="F71" s="78">
        <f aca="true" t="shared" si="9" ref="F71:G73">F72</f>
        <v>23.5</v>
      </c>
      <c r="G71" s="78">
        <f t="shared" si="9"/>
        <v>23.5</v>
      </c>
      <c r="H71" s="68">
        <f t="shared" si="8"/>
        <v>1</v>
      </c>
    </row>
    <row r="72" spans="1:8" ht="12.75">
      <c r="A72" s="27" t="s">
        <v>202</v>
      </c>
      <c r="B72" s="77" t="s">
        <v>111</v>
      </c>
      <c r="C72" s="77" t="s">
        <v>39</v>
      </c>
      <c r="D72" s="77" t="s">
        <v>203</v>
      </c>
      <c r="E72" s="77"/>
      <c r="F72" s="78">
        <f t="shared" si="9"/>
        <v>23.5</v>
      </c>
      <c r="G72" s="78">
        <f t="shared" si="9"/>
        <v>23.5</v>
      </c>
      <c r="H72" s="68">
        <f t="shared" si="8"/>
        <v>1</v>
      </c>
    </row>
    <row r="73" spans="1:8" ht="12.75">
      <c r="A73" s="18" t="s">
        <v>204</v>
      </c>
      <c r="B73" s="77" t="s">
        <v>111</v>
      </c>
      <c r="C73" s="77" t="s">
        <v>39</v>
      </c>
      <c r="D73" s="77" t="s">
        <v>205</v>
      </c>
      <c r="E73" s="77"/>
      <c r="F73" s="78">
        <f t="shared" si="9"/>
        <v>23.5</v>
      </c>
      <c r="G73" s="78">
        <f t="shared" si="9"/>
        <v>23.5</v>
      </c>
      <c r="H73" s="68">
        <f t="shared" si="8"/>
        <v>1</v>
      </c>
    </row>
    <row r="74" spans="1:8" ht="12.75">
      <c r="A74" s="71" t="s">
        <v>200</v>
      </c>
      <c r="B74" s="77" t="s">
        <v>111</v>
      </c>
      <c r="C74" s="77" t="s">
        <v>39</v>
      </c>
      <c r="D74" s="77" t="s">
        <v>205</v>
      </c>
      <c r="E74" s="77" t="s">
        <v>201</v>
      </c>
      <c r="F74" s="135">
        <v>23.5</v>
      </c>
      <c r="G74" s="136">
        <v>23.5</v>
      </c>
      <c r="H74" s="68">
        <f t="shared" si="8"/>
        <v>1</v>
      </c>
    </row>
    <row r="75" spans="1:8" ht="12.75">
      <c r="A75" s="76" t="s">
        <v>167</v>
      </c>
      <c r="B75" s="77" t="s">
        <v>119</v>
      </c>
      <c r="C75" s="77" t="s">
        <v>33</v>
      </c>
      <c r="D75" s="77"/>
      <c r="E75" s="77"/>
      <c r="F75" s="55">
        <f aca="true" t="shared" si="10" ref="F75:G78">(F76)</f>
        <v>50</v>
      </c>
      <c r="G75" s="55">
        <f t="shared" si="10"/>
        <v>41.7</v>
      </c>
      <c r="H75" s="68">
        <f t="shared" si="8"/>
        <v>0.8340000000000001</v>
      </c>
    </row>
    <row r="76" spans="1:8" ht="12.75">
      <c r="A76" s="27" t="s">
        <v>168</v>
      </c>
      <c r="B76" s="77" t="s">
        <v>119</v>
      </c>
      <c r="C76" s="77" t="s">
        <v>32</v>
      </c>
      <c r="D76" s="77"/>
      <c r="E76" s="77"/>
      <c r="F76" s="78">
        <f t="shared" si="10"/>
        <v>50</v>
      </c>
      <c r="G76" s="78">
        <f t="shared" si="10"/>
        <v>41.7</v>
      </c>
      <c r="H76" s="68">
        <f t="shared" si="8"/>
        <v>0.8340000000000001</v>
      </c>
    </row>
    <row r="77" spans="1:8" ht="26.25">
      <c r="A77" s="79" t="s">
        <v>169</v>
      </c>
      <c r="B77" s="80">
        <v>11</v>
      </c>
      <c r="C77" s="80">
        <v>1</v>
      </c>
      <c r="D77" s="81">
        <v>4870000</v>
      </c>
      <c r="E77" s="77"/>
      <c r="F77" s="78">
        <f t="shared" si="10"/>
        <v>50</v>
      </c>
      <c r="G77" s="78">
        <f t="shared" si="10"/>
        <v>41.7</v>
      </c>
      <c r="H77" s="68">
        <f t="shared" si="8"/>
        <v>0.8340000000000001</v>
      </c>
    </row>
    <row r="78" spans="1:8" ht="12.75">
      <c r="A78" s="79" t="s">
        <v>170</v>
      </c>
      <c r="B78" s="80">
        <v>11</v>
      </c>
      <c r="C78" s="80">
        <v>1</v>
      </c>
      <c r="D78" s="81">
        <v>4879700</v>
      </c>
      <c r="E78" s="77"/>
      <c r="F78" s="78">
        <f t="shared" si="10"/>
        <v>50</v>
      </c>
      <c r="G78" s="78">
        <f t="shared" si="10"/>
        <v>41.7</v>
      </c>
      <c r="H78" s="68">
        <f t="shared" si="8"/>
        <v>0.8340000000000001</v>
      </c>
    </row>
    <row r="79" spans="1:8" ht="12.75">
      <c r="A79" s="71" t="s">
        <v>162</v>
      </c>
      <c r="B79" s="82" t="s">
        <v>119</v>
      </c>
      <c r="C79" s="82" t="s">
        <v>32</v>
      </c>
      <c r="D79" s="82" t="s">
        <v>166</v>
      </c>
      <c r="E79" s="77" t="s">
        <v>163</v>
      </c>
      <c r="F79" s="135">
        <v>50</v>
      </c>
      <c r="G79" s="139">
        <v>41.7</v>
      </c>
      <c r="H79" s="68">
        <f t="shared" si="8"/>
        <v>0.8340000000000001</v>
      </c>
    </row>
    <row r="80" spans="1:8" ht="17.25">
      <c r="A80" s="95" t="s">
        <v>206</v>
      </c>
      <c r="B80" s="77"/>
      <c r="C80" s="77"/>
      <c r="D80" s="77"/>
      <c r="E80" s="77"/>
      <c r="F80" s="96">
        <f>(F11+F32+F37+F52+F57+F65+F75)</f>
        <v>5152.8</v>
      </c>
      <c r="G80" s="96">
        <f>(G11+G32+G37+G52+G57+G65+G75)</f>
        <v>4948.1</v>
      </c>
      <c r="H80" s="107">
        <v>0.963</v>
      </c>
    </row>
  </sheetData>
  <mergeCells count="4">
    <mergeCell ref="F1:H3"/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72.125" style="0" customWidth="1"/>
    <col min="2" max="2" width="15.50390625" style="0" customWidth="1"/>
    <col min="3" max="3" width="14.50390625" style="0" customWidth="1"/>
  </cols>
  <sheetData>
    <row r="1" spans="1:3" ht="15">
      <c r="A1" s="34"/>
      <c r="B1" s="34"/>
      <c r="C1" s="34"/>
    </row>
    <row r="2" spans="1:3" ht="18">
      <c r="A2" s="114" t="s">
        <v>75</v>
      </c>
      <c r="B2" s="114"/>
      <c r="C2" s="114"/>
    </row>
    <row r="3" spans="1:3" ht="18">
      <c r="A3" s="115" t="s">
        <v>251</v>
      </c>
      <c r="B3" s="115"/>
      <c r="C3" s="115"/>
    </row>
    <row r="4" spans="1:3" ht="15">
      <c r="A4" s="34"/>
      <c r="B4" s="34"/>
      <c r="C4" s="34"/>
    </row>
    <row r="5" spans="1:3" ht="12.75">
      <c r="A5" s="118" t="s">
        <v>76</v>
      </c>
      <c r="B5" s="118"/>
      <c r="C5" s="118"/>
    </row>
    <row r="6" spans="1:3" ht="12.75">
      <c r="A6" s="35"/>
      <c r="B6" s="35"/>
      <c r="C6" s="35" t="s">
        <v>77</v>
      </c>
    </row>
    <row r="7" spans="1:3" ht="81.75" customHeight="1">
      <c r="A7" s="36" t="s">
        <v>2</v>
      </c>
      <c r="B7" s="37" t="s">
        <v>78</v>
      </c>
      <c r="C7" s="38" t="s">
        <v>79</v>
      </c>
    </row>
    <row r="8" spans="1:3" ht="12.75">
      <c r="A8" s="39" t="s">
        <v>8</v>
      </c>
      <c r="B8" s="40">
        <f>(B10+B11+B12+B13+B14+B15+B16)</f>
        <v>691</v>
      </c>
      <c r="C8" s="40">
        <f>(C10+C11+C12+C13+C14+C15+C16)</f>
        <v>507.79999999999995</v>
      </c>
    </row>
    <row r="9" spans="1:3" ht="12.75">
      <c r="A9" s="41" t="s">
        <v>80</v>
      </c>
      <c r="B9" s="42"/>
      <c r="C9" s="42"/>
    </row>
    <row r="10" spans="1:3" ht="12.75">
      <c r="A10" s="43" t="s">
        <v>11</v>
      </c>
      <c r="B10" s="42">
        <v>264</v>
      </c>
      <c r="C10" s="59">
        <v>213.5</v>
      </c>
    </row>
    <row r="11" spans="1:3" ht="12.75">
      <c r="A11" s="43" t="s">
        <v>245</v>
      </c>
      <c r="B11" s="42">
        <v>153</v>
      </c>
      <c r="C11" s="59">
        <v>80.4</v>
      </c>
    </row>
    <row r="12" spans="1:3" ht="12.75">
      <c r="A12" s="43" t="s">
        <v>14</v>
      </c>
      <c r="B12" s="42">
        <v>89</v>
      </c>
      <c r="C12" s="59">
        <v>69.1</v>
      </c>
    </row>
    <row r="13" spans="1:3" ht="12.75">
      <c r="A13" s="41" t="s">
        <v>81</v>
      </c>
      <c r="B13" s="42">
        <v>49</v>
      </c>
      <c r="C13" s="59">
        <v>72.2</v>
      </c>
    </row>
    <row r="14" spans="1:3" ht="12.75">
      <c r="A14" s="41" t="s">
        <v>52</v>
      </c>
      <c r="B14" s="42">
        <v>8</v>
      </c>
      <c r="C14" s="59">
        <v>6.8</v>
      </c>
    </row>
    <row r="15" spans="1:3" ht="12.75">
      <c r="A15" s="41" t="s">
        <v>82</v>
      </c>
      <c r="B15" s="42">
        <v>78</v>
      </c>
      <c r="C15" s="59">
        <v>49.9</v>
      </c>
    </row>
    <row r="16" spans="1:3" ht="12.75">
      <c r="A16" s="41" t="s">
        <v>115</v>
      </c>
      <c r="B16" s="42">
        <v>50</v>
      </c>
      <c r="C16" s="59">
        <v>15.9</v>
      </c>
    </row>
    <row r="17" spans="1:3" ht="12.75">
      <c r="A17" s="39" t="s">
        <v>21</v>
      </c>
      <c r="B17" s="40">
        <f>(B19+B20+B21+B22)</f>
        <v>4363</v>
      </c>
      <c r="C17" s="40">
        <f>(C19+C20+C21+C22)</f>
        <v>4363</v>
      </c>
    </row>
    <row r="18" spans="1:3" ht="12.75">
      <c r="A18" s="41" t="s">
        <v>80</v>
      </c>
      <c r="B18" s="42"/>
      <c r="C18" s="42"/>
    </row>
    <row r="19" spans="1:3" ht="15.75" customHeight="1">
      <c r="A19" s="43" t="s">
        <v>60</v>
      </c>
      <c r="B19" s="42">
        <v>3722.6</v>
      </c>
      <c r="C19" s="59">
        <v>3722.6</v>
      </c>
    </row>
    <row r="20" spans="1:3" ht="15.75" customHeight="1">
      <c r="A20" s="43" t="s">
        <v>117</v>
      </c>
      <c r="B20" s="42">
        <v>573.2</v>
      </c>
      <c r="C20" s="59">
        <v>573.2</v>
      </c>
    </row>
    <row r="21" spans="1:3" ht="15.75" customHeight="1">
      <c r="A21" s="43" t="s">
        <v>97</v>
      </c>
      <c r="B21" s="42">
        <v>0</v>
      </c>
      <c r="C21" s="59">
        <v>0</v>
      </c>
    </row>
    <row r="22" spans="1:3" ht="17.25" customHeight="1">
      <c r="A22" s="43" t="s">
        <v>83</v>
      </c>
      <c r="B22" s="42">
        <v>67.2</v>
      </c>
      <c r="C22" s="59">
        <v>67.2</v>
      </c>
    </row>
    <row r="23" spans="1:3" ht="12.75">
      <c r="A23" s="39" t="s">
        <v>84</v>
      </c>
      <c r="B23" s="40">
        <f>(B8+B17)</f>
        <v>5054</v>
      </c>
      <c r="C23" s="40">
        <f>(C8+C17)</f>
        <v>4870.8</v>
      </c>
    </row>
    <row r="24" spans="1:3" ht="12.75">
      <c r="A24" s="24"/>
      <c r="B24" s="24"/>
      <c r="C24" s="24"/>
    </row>
    <row r="25" spans="1:3" ht="12.75">
      <c r="A25" s="119" t="s">
        <v>85</v>
      </c>
      <c r="B25" s="120"/>
      <c r="C25" s="121"/>
    </row>
    <row r="26" spans="1:3" ht="12.75">
      <c r="A26" s="24"/>
      <c r="B26" s="24"/>
      <c r="C26" s="24" t="s">
        <v>77</v>
      </c>
    </row>
    <row r="27" spans="1:3" ht="81" customHeight="1">
      <c r="A27" s="36" t="s">
        <v>2</v>
      </c>
      <c r="B27" s="37" t="s">
        <v>78</v>
      </c>
      <c r="C27" s="38" t="s">
        <v>79</v>
      </c>
    </row>
    <row r="28" spans="1:3" ht="12.75">
      <c r="A28" s="41" t="s">
        <v>31</v>
      </c>
      <c r="B28" s="42">
        <v>2732.8</v>
      </c>
      <c r="C28" s="59">
        <v>2549.7</v>
      </c>
    </row>
    <row r="29" spans="1:3" ht="12.75">
      <c r="A29" s="44" t="s">
        <v>37</v>
      </c>
      <c r="B29" s="42">
        <v>66.8</v>
      </c>
      <c r="C29" s="59">
        <v>66.8</v>
      </c>
    </row>
    <row r="30" spans="1:3" ht="12.75">
      <c r="A30" s="44" t="s">
        <v>86</v>
      </c>
      <c r="B30" s="42">
        <v>384.5</v>
      </c>
      <c r="C30" s="59">
        <v>371.2</v>
      </c>
    </row>
    <row r="31" spans="1:3" ht="12.75">
      <c r="A31" s="44" t="s">
        <v>43</v>
      </c>
      <c r="B31" s="42">
        <v>5.7</v>
      </c>
      <c r="C31" s="59">
        <v>5.7</v>
      </c>
    </row>
    <row r="32" spans="1:3" ht="14.25" customHeight="1">
      <c r="A32" s="45" t="s">
        <v>87</v>
      </c>
      <c r="B32" s="42">
        <v>1574.6</v>
      </c>
      <c r="C32" s="59">
        <v>1574.6</v>
      </c>
    </row>
    <row r="33" spans="1:3" ht="12.75">
      <c r="A33" s="44" t="s">
        <v>88</v>
      </c>
      <c r="B33" s="42">
        <v>50</v>
      </c>
      <c r="C33" s="59">
        <v>41.7</v>
      </c>
    </row>
    <row r="34" spans="1:3" ht="12.75">
      <c r="A34" s="44" t="s">
        <v>110</v>
      </c>
      <c r="B34" s="42">
        <v>173.8</v>
      </c>
      <c r="C34" s="59">
        <v>173.8</v>
      </c>
    </row>
    <row r="35" spans="1:3" ht="12.75">
      <c r="A35" s="44" t="s">
        <v>49</v>
      </c>
      <c r="B35" s="46">
        <v>164.6</v>
      </c>
      <c r="C35" s="60">
        <v>164.6</v>
      </c>
    </row>
    <row r="36" spans="1:3" ht="13.5" customHeight="1">
      <c r="A36" s="45" t="s">
        <v>72</v>
      </c>
      <c r="B36" s="42">
        <f>SUM(B28:B35)</f>
        <v>5152.8</v>
      </c>
      <c r="C36" s="42">
        <f>SUM(C28:C35)</f>
        <v>4948.1</v>
      </c>
    </row>
    <row r="37" spans="1:3" ht="12.75">
      <c r="A37" s="28" t="s">
        <v>89</v>
      </c>
      <c r="B37" s="29">
        <f>(B36)</f>
        <v>5152.8</v>
      </c>
      <c r="C37" s="29">
        <f>(C36)</f>
        <v>4948.1</v>
      </c>
    </row>
    <row r="38" spans="1:3" ht="12.75">
      <c r="A38" s="35"/>
      <c r="B38" s="35"/>
      <c r="C38" s="35"/>
    </row>
    <row r="39" spans="1:3" ht="12.75">
      <c r="A39" s="35" t="s">
        <v>90</v>
      </c>
      <c r="B39" s="35"/>
      <c r="C39" s="35"/>
    </row>
    <row r="40" spans="1:3" ht="17.25" customHeight="1">
      <c r="A40" s="35"/>
      <c r="B40" s="35"/>
      <c r="C40" s="35" t="s">
        <v>77</v>
      </c>
    </row>
    <row r="41" spans="1:3" ht="118.5" customHeight="1">
      <c r="A41" s="36" t="s">
        <v>2</v>
      </c>
      <c r="B41" s="37" t="s">
        <v>91</v>
      </c>
      <c r="C41" s="38" t="s">
        <v>79</v>
      </c>
    </row>
    <row r="42" spans="1:3" ht="18.75" customHeight="1" thickBot="1">
      <c r="A42" s="41" t="s">
        <v>92</v>
      </c>
      <c r="B42" s="30">
        <f>(B23-B37)</f>
        <v>-98.80000000000018</v>
      </c>
      <c r="C42" s="30">
        <f>C23-C37</f>
        <v>-77.30000000000018</v>
      </c>
    </row>
    <row r="43" spans="1:3" ht="28.5" customHeight="1" thickBot="1">
      <c r="A43" s="116" t="s">
        <v>211</v>
      </c>
      <c r="B43" s="117"/>
      <c r="C43" s="117"/>
    </row>
    <row r="44" spans="1:3" ht="53.25" thickBot="1">
      <c r="A44" s="98" t="s">
        <v>212</v>
      </c>
      <c r="B44" s="99" t="s">
        <v>213</v>
      </c>
      <c r="C44" s="100" t="s">
        <v>214</v>
      </c>
    </row>
    <row r="45" spans="1:3" ht="15.75" thickBot="1">
      <c r="A45" s="98" t="s">
        <v>215</v>
      </c>
      <c r="B45" s="99">
        <v>3</v>
      </c>
      <c r="C45" s="102">
        <v>666.6</v>
      </c>
    </row>
    <row r="46" spans="1:3" ht="15.75" thickBot="1">
      <c r="A46" s="98" t="s">
        <v>216</v>
      </c>
      <c r="B46" s="99">
        <v>16</v>
      </c>
      <c r="C46" s="102">
        <v>849.2</v>
      </c>
    </row>
  </sheetData>
  <mergeCells count="5">
    <mergeCell ref="A2:C2"/>
    <mergeCell ref="A3:C3"/>
    <mergeCell ref="A43:C43"/>
    <mergeCell ref="A5:C5"/>
    <mergeCell ref="A25:C2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50.125" style="0" customWidth="1"/>
    <col min="2" max="3" width="7.125" style="0" customWidth="1"/>
    <col min="4" max="4" width="12.375" style="53" customWidth="1"/>
    <col min="6" max="6" width="10.875" style="0" customWidth="1"/>
    <col min="7" max="16384" width="39.875" style="0" customWidth="1"/>
  </cols>
  <sheetData>
    <row r="1" ht="12.75">
      <c r="D1" s="53" t="s">
        <v>109</v>
      </c>
    </row>
    <row r="2" ht="12.75">
      <c r="D2" s="53" t="s">
        <v>262</v>
      </c>
    </row>
    <row r="4" ht="15">
      <c r="A4" s="7" t="s">
        <v>259</v>
      </c>
    </row>
    <row r="5" ht="12.75">
      <c r="A5" s="7" t="s">
        <v>26</v>
      </c>
    </row>
    <row r="7" spans="1:6" ht="15">
      <c r="A7" s="122" t="s">
        <v>2</v>
      </c>
      <c r="B7" s="124" t="s">
        <v>27</v>
      </c>
      <c r="C7" s="125" t="s">
        <v>28</v>
      </c>
      <c r="D7" s="126" t="s">
        <v>29</v>
      </c>
      <c r="E7" s="9" t="s">
        <v>101</v>
      </c>
      <c r="F7" s="4"/>
    </row>
    <row r="8" spans="1:6" ht="15.75" customHeight="1">
      <c r="A8" s="123"/>
      <c r="B8" s="124"/>
      <c r="C8" s="125"/>
      <c r="D8" s="126"/>
      <c r="E8" s="4" t="s">
        <v>30</v>
      </c>
      <c r="F8" s="3" t="s">
        <v>6</v>
      </c>
    </row>
    <row r="9" spans="1:6" ht="15">
      <c r="A9" s="10">
        <v>1</v>
      </c>
      <c r="B9" s="11">
        <v>2</v>
      </c>
      <c r="C9" s="12">
        <v>3</v>
      </c>
      <c r="D9" s="58">
        <v>4</v>
      </c>
      <c r="E9" s="4">
        <v>5</v>
      </c>
      <c r="F9" s="4">
        <v>6</v>
      </c>
    </row>
    <row r="10" spans="1:6" ht="42" customHeight="1">
      <c r="A10" s="13" t="s">
        <v>31</v>
      </c>
      <c r="B10" s="14" t="s">
        <v>32</v>
      </c>
      <c r="C10" s="14" t="s">
        <v>33</v>
      </c>
      <c r="D10" s="16">
        <f>(D11+D12+D13+D14)</f>
        <v>2897.4</v>
      </c>
      <c r="E10" s="16">
        <f>(E11+E12+E13+E14)</f>
        <v>2714.3</v>
      </c>
      <c r="F10" s="17">
        <f>(E10/D10)</f>
        <v>0.9368054117484642</v>
      </c>
    </row>
    <row r="11" spans="1:6" ht="63" customHeight="1">
      <c r="A11" s="13" t="s">
        <v>73</v>
      </c>
      <c r="B11" s="14" t="s">
        <v>32</v>
      </c>
      <c r="C11" s="15" t="s">
        <v>34</v>
      </c>
      <c r="D11" s="31">
        <v>504.5</v>
      </c>
      <c r="E11" s="127">
        <v>485.9</v>
      </c>
      <c r="F11" s="17">
        <f aca="true" t="shared" si="0" ref="F11:F26">(E11/D11)</f>
        <v>0.9631318136769078</v>
      </c>
    </row>
    <row r="12" spans="1:6" ht="48.75" customHeight="1">
      <c r="A12" s="13" t="s">
        <v>74</v>
      </c>
      <c r="B12" s="14" t="s">
        <v>32</v>
      </c>
      <c r="C12" s="15" t="s">
        <v>35</v>
      </c>
      <c r="D12" s="31">
        <v>2340</v>
      </c>
      <c r="E12" s="127">
        <v>2210.6</v>
      </c>
      <c r="F12" s="17">
        <f t="shared" si="0"/>
        <v>0.9447008547008546</v>
      </c>
    </row>
    <row r="13" spans="1:6" ht="37.5" customHeight="1">
      <c r="A13" s="13" t="s">
        <v>118</v>
      </c>
      <c r="B13" s="14" t="s">
        <v>32</v>
      </c>
      <c r="C13" s="15" t="s">
        <v>119</v>
      </c>
      <c r="D13" s="31">
        <v>5.4</v>
      </c>
      <c r="E13" s="127">
        <v>0</v>
      </c>
      <c r="F13" s="17">
        <f t="shared" si="0"/>
        <v>0</v>
      </c>
    </row>
    <row r="14" spans="1:6" ht="36" customHeight="1">
      <c r="A14" s="13" t="s">
        <v>36</v>
      </c>
      <c r="B14" s="14" t="s">
        <v>32</v>
      </c>
      <c r="C14" s="15" t="s">
        <v>120</v>
      </c>
      <c r="D14" s="31">
        <v>47.5</v>
      </c>
      <c r="E14" s="128">
        <v>17.8</v>
      </c>
      <c r="F14" s="17">
        <f t="shared" si="0"/>
        <v>0.37473684210526315</v>
      </c>
    </row>
    <row r="15" spans="1:6" ht="32.25" customHeight="1">
      <c r="A15" s="13" t="s">
        <v>37</v>
      </c>
      <c r="B15" s="14" t="s">
        <v>34</v>
      </c>
      <c r="C15" s="15" t="s">
        <v>33</v>
      </c>
      <c r="D15" s="16">
        <f>(D16)</f>
        <v>66.8</v>
      </c>
      <c r="E15" s="33">
        <f>(E16)</f>
        <v>66.8</v>
      </c>
      <c r="F15" s="17">
        <f t="shared" si="0"/>
        <v>1</v>
      </c>
    </row>
    <row r="16" spans="1:6" ht="33" customHeight="1">
      <c r="A16" s="13" t="s">
        <v>38</v>
      </c>
      <c r="B16" s="14" t="s">
        <v>34</v>
      </c>
      <c r="C16" s="15" t="s">
        <v>39</v>
      </c>
      <c r="D16" s="57">
        <v>66.8</v>
      </c>
      <c r="E16" s="129">
        <v>66.8</v>
      </c>
      <c r="F16" s="17">
        <f t="shared" si="0"/>
        <v>1</v>
      </c>
    </row>
    <row r="17" spans="1:6" ht="34.5" customHeight="1">
      <c r="A17" s="13" t="s">
        <v>40</v>
      </c>
      <c r="B17" s="14" t="s">
        <v>41</v>
      </c>
      <c r="C17" s="14" t="s">
        <v>33</v>
      </c>
      <c r="D17" s="16">
        <f>(D18+D19)</f>
        <v>384.5</v>
      </c>
      <c r="E17" s="16">
        <f>(E18+E19)</f>
        <v>371.2</v>
      </c>
      <c r="F17" s="17">
        <f t="shared" si="0"/>
        <v>0.965409622886866</v>
      </c>
    </row>
    <row r="18" spans="1:6" ht="32.25" customHeight="1">
      <c r="A18" s="13" t="s">
        <v>42</v>
      </c>
      <c r="B18" s="14" t="s">
        <v>41</v>
      </c>
      <c r="C18" s="14" t="s">
        <v>32</v>
      </c>
      <c r="D18" s="16">
        <v>124.2</v>
      </c>
      <c r="E18" s="128">
        <v>124.2</v>
      </c>
      <c r="F18" s="17">
        <f t="shared" si="0"/>
        <v>1</v>
      </c>
    </row>
    <row r="19" spans="1:6" ht="32.25" customHeight="1">
      <c r="A19" s="13" t="s">
        <v>50</v>
      </c>
      <c r="B19" s="14" t="s">
        <v>41</v>
      </c>
      <c r="C19" s="14" t="s">
        <v>39</v>
      </c>
      <c r="D19" s="16">
        <v>260.3</v>
      </c>
      <c r="E19" s="127">
        <v>247</v>
      </c>
      <c r="F19" s="17">
        <f t="shared" si="0"/>
        <v>0.948905109489051</v>
      </c>
    </row>
    <row r="20" spans="1:6" ht="22.5" customHeight="1">
      <c r="A20" s="13" t="s">
        <v>43</v>
      </c>
      <c r="B20" s="14" t="s">
        <v>44</v>
      </c>
      <c r="C20" s="14" t="s">
        <v>33</v>
      </c>
      <c r="D20" s="16">
        <f>(D21)</f>
        <v>5.7</v>
      </c>
      <c r="E20" s="33">
        <f>(E21)</f>
        <v>5.7</v>
      </c>
      <c r="F20" s="17">
        <f t="shared" si="0"/>
        <v>1</v>
      </c>
    </row>
    <row r="21" spans="1:6" ht="22.5" customHeight="1">
      <c r="A21" s="13" t="s">
        <v>45</v>
      </c>
      <c r="B21" s="14" t="s">
        <v>44</v>
      </c>
      <c r="C21" s="14" t="s">
        <v>44</v>
      </c>
      <c r="D21" s="57">
        <v>5.7</v>
      </c>
      <c r="E21" s="128">
        <v>5.7</v>
      </c>
      <c r="F21" s="17">
        <f t="shared" si="0"/>
        <v>1</v>
      </c>
    </row>
    <row r="22" spans="1:6" ht="35.25" customHeight="1">
      <c r="A22" s="13" t="s">
        <v>46</v>
      </c>
      <c r="B22" s="14" t="s">
        <v>47</v>
      </c>
      <c r="C22" s="14" t="s">
        <v>33</v>
      </c>
      <c r="D22" s="16">
        <f>(D23)</f>
        <v>1574.6</v>
      </c>
      <c r="E22" s="33">
        <f>(E23)</f>
        <v>1574.6</v>
      </c>
      <c r="F22" s="17">
        <f t="shared" si="0"/>
        <v>1</v>
      </c>
    </row>
    <row r="23" spans="1:6" ht="50.25" customHeight="1">
      <c r="A23" s="13" t="s">
        <v>48</v>
      </c>
      <c r="B23" s="14" t="s">
        <v>47</v>
      </c>
      <c r="C23" s="14" t="s">
        <v>32</v>
      </c>
      <c r="D23" s="57">
        <v>1574.6</v>
      </c>
      <c r="E23" s="128">
        <v>1574.6</v>
      </c>
      <c r="F23" s="17">
        <f t="shared" si="0"/>
        <v>1</v>
      </c>
    </row>
    <row r="24" spans="1:6" ht="24" customHeight="1">
      <c r="A24" s="13" t="s">
        <v>110</v>
      </c>
      <c r="B24" s="14" t="s">
        <v>111</v>
      </c>
      <c r="C24" s="14" t="s">
        <v>33</v>
      </c>
      <c r="D24" s="16">
        <f>D25+D26</f>
        <v>173.8</v>
      </c>
      <c r="E24" s="16">
        <f>E25+E26</f>
        <v>173.8</v>
      </c>
      <c r="F24" s="17">
        <f t="shared" si="0"/>
        <v>1</v>
      </c>
    </row>
    <row r="25" spans="1:6" ht="24" customHeight="1">
      <c r="A25" s="13" t="s">
        <v>112</v>
      </c>
      <c r="B25" s="14" t="s">
        <v>111</v>
      </c>
      <c r="C25" s="14" t="s">
        <v>32</v>
      </c>
      <c r="D25" s="16">
        <v>150.3</v>
      </c>
      <c r="E25" s="130">
        <v>150.3</v>
      </c>
      <c r="F25" s="17">
        <f t="shared" si="0"/>
        <v>1</v>
      </c>
    </row>
    <row r="26" spans="1:6" ht="24" customHeight="1">
      <c r="A26" s="13" t="s">
        <v>121</v>
      </c>
      <c r="B26" s="14" t="s">
        <v>111</v>
      </c>
      <c r="C26" s="14" t="s">
        <v>39</v>
      </c>
      <c r="D26" s="16">
        <v>23.5</v>
      </c>
      <c r="E26" s="131">
        <v>23.5</v>
      </c>
      <c r="F26" s="17">
        <f t="shared" si="0"/>
        <v>1</v>
      </c>
    </row>
    <row r="27" spans="1:6" ht="33" customHeight="1">
      <c r="A27" s="13" t="s">
        <v>113</v>
      </c>
      <c r="B27" s="14" t="s">
        <v>119</v>
      </c>
      <c r="C27" s="14" t="s">
        <v>33</v>
      </c>
      <c r="D27" s="16">
        <f>(D28)</f>
        <v>50</v>
      </c>
      <c r="E27" s="16">
        <f>(E28)</f>
        <v>41.7</v>
      </c>
      <c r="F27" s="17">
        <f>(E27/D27)</f>
        <v>0.8340000000000001</v>
      </c>
    </row>
    <row r="28" spans="1:6" ht="24.75" customHeight="1">
      <c r="A28" s="13" t="s">
        <v>114</v>
      </c>
      <c r="B28" s="14" t="s">
        <v>119</v>
      </c>
      <c r="C28" s="14" t="s">
        <v>32</v>
      </c>
      <c r="D28" s="16">
        <v>50</v>
      </c>
      <c r="E28" s="130">
        <v>41.7</v>
      </c>
      <c r="F28" s="17">
        <f>(E28/D28)</f>
        <v>0.8340000000000001</v>
      </c>
    </row>
    <row r="29" spans="1:6" ht="32.25" customHeight="1">
      <c r="A29" s="13" t="s">
        <v>72</v>
      </c>
      <c r="B29" s="8"/>
      <c r="C29" s="8"/>
      <c r="D29" s="16">
        <f>(D10+D15+D17+D20+D22+D24+D27)</f>
        <v>5152.8</v>
      </c>
      <c r="E29" s="16">
        <f>(E10+E15+E17+E20+E22+E24+E27)</f>
        <v>4948.1</v>
      </c>
      <c r="F29" s="16">
        <v>96.3</v>
      </c>
    </row>
  </sheetData>
  <mergeCells count="4"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90" workbookViewId="0" topLeftCell="B1">
      <selection activeCell="B2" sqref="B2"/>
    </sheetView>
  </sheetViews>
  <sheetFormatPr defaultColWidth="9.125" defaultRowHeight="12.75"/>
  <cols>
    <col min="1" max="1" width="24.875" style="0" customWidth="1"/>
    <col min="2" max="2" width="63.50390625" style="0" customWidth="1"/>
    <col min="3" max="3" width="15.875" style="53" customWidth="1"/>
    <col min="4" max="4" width="12.125" style="53" customWidth="1"/>
    <col min="5" max="5" width="16.125" style="0" customWidth="1"/>
    <col min="6" max="6" width="10.375" style="0" customWidth="1"/>
  </cols>
  <sheetData>
    <row r="1" ht="12.75">
      <c r="C1" s="53" t="s">
        <v>257</v>
      </c>
    </row>
    <row r="2" ht="12.75">
      <c r="C2" s="53" t="s">
        <v>258</v>
      </c>
    </row>
    <row r="3" ht="12.75">
      <c r="C3" s="53" t="s">
        <v>261</v>
      </c>
    </row>
    <row r="4" ht="31.5" customHeight="1">
      <c r="B4" s="1" t="s">
        <v>0</v>
      </c>
    </row>
    <row r="5" ht="15">
      <c r="B5" s="2" t="s">
        <v>248</v>
      </c>
    </row>
    <row r="7" spans="1:5" ht="12.75">
      <c r="A7" s="21" t="s">
        <v>1</v>
      </c>
      <c r="B7" s="22" t="s">
        <v>2</v>
      </c>
      <c r="C7" s="55" t="s">
        <v>3</v>
      </c>
      <c r="D7" s="25" t="s">
        <v>4</v>
      </c>
      <c r="E7" s="24"/>
    </row>
    <row r="8" spans="1:5" ht="12.75">
      <c r="A8" s="24"/>
      <c r="B8" s="24"/>
      <c r="C8" s="26"/>
      <c r="D8" s="26" t="s">
        <v>5</v>
      </c>
      <c r="E8" s="24" t="s">
        <v>6</v>
      </c>
    </row>
    <row r="9" spans="1:5" ht="12.75">
      <c r="A9" s="24"/>
      <c r="B9" s="24"/>
      <c r="C9" s="26"/>
      <c r="D9" s="26"/>
      <c r="E9" s="24"/>
    </row>
    <row r="10" spans="1:5" ht="12.75">
      <c r="A10" s="24" t="s">
        <v>7</v>
      </c>
      <c r="B10" s="23" t="s">
        <v>8</v>
      </c>
      <c r="C10" s="25">
        <f>(C11+C16+C22+C28+C31+C33)</f>
        <v>691</v>
      </c>
      <c r="D10" s="25">
        <f>(D11+D16+D22+D28+D31+D33)</f>
        <v>507.79999999999995</v>
      </c>
      <c r="E10" s="32">
        <f aca="true" t="shared" si="0" ref="E10:E50">(D10/C10)</f>
        <v>0.7348769898697539</v>
      </c>
    </row>
    <row r="11" spans="1:5" ht="12.75">
      <c r="A11" s="24" t="s">
        <v>9</v>
      </c>
      <c r="B11" s="23" t="s">
        <v>10</v>
      </c>
      <c r="C11" s="25">
        <f>C12</f>
        <v>264</v>
      </c>
      <c r="D11" s="25">
        <f>D12</f>
        <v>213.5</v>
      </c>
      <c r="E11" s="32">
        <f t="shared" si="0"/>
        <v>0.8087121212121212</v>
      </c>
    </row>
    <row r="12" spans="1:5" ht="12.75">
      <c r="A12" s="24" t="s">
        <v>234</v>
      </c>
      <c r="B12" s="24" t="s">
        <v>11</v>
      </c>
      <c r="C12" s="26">
        <f>C13+C14+C15</f>
        <v>264</v>
      </c>
      <c r="D12" s="26">
        <f>D13+D14+D15</f>
        <v>213.5</v>
      </c>
      <c r="E12" s="32">
        <f t="shared" si="0"/>
        <v>0.8087121212121212</v>
      </c>
    </row>
    <row r="13" spans="1:5" ht="52.5">
      <c r="A13" s="24" t="s">
        <v>235</v>
      </c>
      <c r="B13" s="18" t="s">
        <v>236</v>
      </c>
      <c r="C13" s="26">
        <v>261.5</v>
      </c>
      <c r="D13" s="132">
        <v>198.3</v>
      </c>
      <c r="E13" s="32">
        <f t="shared" si="0"/>
        <v>0.7583173996175908</v>
      </c>
    </row>
    <row r="14" spans="1:5" ht="78.75">
      <c r="A14" s="24" t="s">
        <v>232</v>
      </c>
      <c r="B14" s="18" t="s">
        <v>237</v>
      </c>
      <c r="C14" s="26">
        <v>1.5</v>
      </c>
      <c r="D14" s="132">
        <v>15.1</v>
      </c>
      <c r="E14" s="32">
        <f t="shared" si="0"/>
        <v>10.066666666666666</v>
      </c>
    </row>
    <row r="15" spans="1:5" ht="39">
      <c r="A15" s="24" t="s">
        <v>231</v>
      </c>
      <c r="B15" s="18" t="s">
        <v>230</v>
      </c>
      <c r="C15" s="26">
        <v>1</v>
      </c>
      <c r="D15" s="132">
        <v>0.1</v>
      </c>
      <c r="E15" s="32">
        <f t="shared" si="0"/>
        <v>0.1</v>
      </c>
    </row>
    <row r="16" spans="1:5" ht="12.75">
      <c r="A16" s="24" t="s">
        <v>238</v>
      </c>
      <c r="B16" s="27" t="s">
        <v>239</v>
      </c>
      <c r="C16" s="25">
        <f>C17+C18+C19+C20+C21</f>
        <v>153</v>
      </c>
      <c r="D16" s="133">
        <f>D17+D18+D19+D20+D21</f>
        <v>80.39999999999999</v>
      </c>
      <c r="E16" s="32">
        <f t="shared" si="0"/>
        <v>0.5254901960784313</v>
      </c>
    </row>
    <row r="17" spans="1:5" ht="26.25">
      <c r="A17" s="24" t="s">
        <v>228</v>
      </c>
      <c r="B17" s="18" t="s">
        <v>229</v>
      </c>
      <c r="C17" s="26">
        <v>110</v>
      </c>
      <c r="D17" s="132">
        <v>48</v>
      </c>
      <c r="E17" s="32">
        <f t="shared" si="0"/>
        <v>0.43636363636363634</v>
      </c>
    </row>
    <row r="18" spans="1:5" ht="39">
      <c r="A18" s="24" t="s">
        <v>226</v>
      </c>
      <c r="B18" s="18" t="s">
        <v>227</v>
      </c>
      <c r="C18" s="26">
        <v>0</v>
      </c>
      <c r="D18" s="132">
        <v>4.3</v>
      </c>
      <c r="E18" s="32">
        <v>0</v>
      </c>
    </row>
    <row r="19" spans="1:5" ht="26.25">
      <c r="A19" s="24" t="s">
        <v>224</v>
      </c>
      <c r="B19" s="18" t="s">
        <v>225</v>
      </c>
      <c r="C19" s="26">
        <v>28</v>
      </c>
      <c r="D19" s="132">
        <v>22.5</v>
      </c>
      <c r="E19" s="32">
        <f t="shared" si="0"/>
        <v>0.8035714285714286</v>
      </c>
    </row>
    <row r="20" spans="1:5" ht="39">
      <c r="A20" s="24" t="s">
        <v>222</v>
      </c>
      <c r="B20" s="18" t="s">
        <v>223</v>
      </c>
      <c r="C20" s="26">
        <v>0</v>
      </c>
      <c r="D20" s="132">
        <v>0.5</v>
      </c>
      <c r="E20" s="32">
        <v>0</v>
      </c>
    </row>
    <row r="21" spans="1:5" ht="26.25">
      <c r="A21" s="24" t="s">
        <v>220</v>
      </c>
      <c r="B21" s="18" t="s">
        <v>221</v>
      </c>
      <c r="C21" s="26">
        <v>15</v>
      </c>
      <c r="D21" s="132">
        <v>5.1</v>
      </c>
      <c r="E21" s="32">
        <f t="shared" si="0"/>
        <v>0.33999999999999997</v>
      </c>
    </row>
    <row r="22" spans="1:5" ht="12.75">
      <c r="A22" s="24" t="s">
        <v>12</v>
      </c>
      <c r="B22" s="23" t="s">
        <v>13</v>
      </c>
      <c r="C22" s="25">
        <f>(C23+C25)</f>
        <v>138</v>
      </c>
      <c r="D22" s="25">
        <f>(D23+D25)</f>
        <v>141.3</v>
      </c>
      <c r="E22" s="32">
        <f t="shared" si="0"/>
        <v>1.0239130434782608</v>
      </c>
    </row>
    <row r="23" spans="1:5" ht="12.75">
      <c r="A23" s="24" t="s">
        <v>126</v>
      </c>
      <c r="B23" s="23" t="s">
        <v>14</v>
      </c>
      <c r="C23" s="26">
        <f>(C24)</f>
        <v>89</v>
      </c>
      <c r="D23" s="24">
        <f>(D24)</f>
        <v>69.1</v>
      </c>
      <c r="E23" s="32">
        <f t="shared" si="0"/>
        <v>0.7764044943820224</v>
      </c>
    </row>
    <row r="24" spans="1:5" ht="26.25" customHeight="1">
      <c r="A24" s="24" t="s">
        <v>127</v>
      </c>
      <c r="B24" s="18" t="s">
        <v>128</v>
      </c>
      <c r="C24" s="26">
        <v>89</v>
      </c>
      <c r="D24" s="26">
        <v>69.1</v>
      </c>
      <c r="E24" s="32">
        <f t="shared" si="0"/>
        <v>0.7764044943820224</v>
      </c>
    </row>
    <row r="25" spans="1:5" ht="12.75">
      <c r="A25" s="24" t="s">
        <v>15</v>
      </c>
      <c r="B25" s="23" t="s">
        <v>16</v>
      </c>
      <c r="C25" s="25">
        <f>(C26+C27)</f>
        <v>49</v>
      </c>
      <c r="D25" s="25">
        <f>(D26+D27)</f>
        <v>72.2</v>
      </c>
      <c r="E25" s="32">
        <f t="shared" si="0"/>
        <v>1.4734693877551022</v>
      </c>
    </row>
    <row r="26" spans="1:5" ht="54" customHeight="1">
      <c r="A26" s="24" t="s">
        <v>17</v>
      </c>
      <c r="B26" s="18" t="s">
        <v>210</v>
      </c>
      <c r="C26" s="26">
        <v>49</v>
      </c>
      <c r="D26" s="132">
        <v>30.2</v>
      </c>
      <c r="E26" s="32">
        <f t="shared" si="0"/>
        <v>0.6163265306122448</v>
      </c>
    </row>
    <row r="27" spans="1:5" ht="54" customHeight="1">
      <c r="A27" s="24" t="s">
        <v>208</v>
      </c>
      <c r="B27" s="18" t="s">
        <v>209</v>
      </c>
      <c r="C27" s="26">
        <v>0</v>
      </c>
      <c r="D27" s="132">
        <v>42</v>
      </c>
      <c r="E27" s="32">
        <v>0</v>
      </c>
    </row>
    <row r="28" spans="1:5" ht="15" customHeight="1">
      <c r="A28" s="24" t="s">
        <v>51</v>
      </c>
      <c r="B28" s="23" t="s">
        <v>93</v>
      </c>
      <c r="C28" s="25">
        <f>(C29)</f>
        <v>8</v>
      </c>
      <c r="D28" s="26">
        <f>(D29)</f>
        <v>6.8</v>
      </c>
      <c r="E28" s="32">
        <f t="shared" si="0"/>
        <v>0.85</v>
      </c>
    </row>
    <row r="29" spans="1:5" ht="46.5" customHeight="1">
      <c r="A29" s="24" t="s">
        <v>53</v>
      </c>
      <c r="B29" s="18" t="s">
        <v>54</v>
      </c>
      <c r="C29" s="26">
        <f>(C30)</f>
        <v>8</v>
      </c>
      <c r="D29" s="26">
        <f>(D30)</f>
        <v>6.8</v>
      </c>
      <c r="E29" s="32">
        <f t="shared" si="0"/>
        <v>0.85</v>
      </c>
    </row>
    <row r="30" spans="1:5" ht="54.75" customHeight="1">
      <c r="A30" s="24" t="s">
        <v>55</v>
      </c>
      <c r="B30" s="18" t="s">
        <v>56</v>
      </c>
      <c r="C30" s="26">
        <v>8</v>
      </c>
      <c r="D30" s="132">
        <v>6.8</v>
      </c>
      <c r="E30" s="32">
        <f t="shared" si="0"/>
        <v>0.85</v>
      </c>
    </row>
    <row r="31" spans="1:5" ht="24.75" customHeight="1">
      <c r="A31" s="24" t="s">
        <v>18</v>
      </c>
      <c r="B31" s="27" t="s">
        <v>19</v>
      </c>
      <c r="C31" s="25">
        <f>C32</f>
        <v>78</v>
      </c>
      <c r="D31" s="25">
        <f>(D32)</f>
        <v>49.9</v>
      </c>
      <c r="E31" s="32">
        <f t="shared" si="0"/>
        <v>0.6397435897435897</v>
      </c>
    </row>
    <row r="32" spans="1:5" ht="49.5" customHeight="1">
      <c r="A32" s="24" t="s">
        <v>219</v>
      </c>
      <c r="B32" s="18" t="s">
        <v>57</v>
      </c>
      <c r="C32" s="26">
        <v>78</v>
      </c>
      <c r="D32" s="132">
        <v>49.9</v>
      </c>
      <c r="E32" s="32">
        <f t="shared" si="0"/>
        <v>0.6397435897435897</v>
      </c>
    </row>
    <row r="33" spans="1:5" ht="24.75" customHeight="1">
      <c r="A33" s="24" t="s">
        <v>99</v>
      </c>
      <c r="B33" s="27" t="s">
        <v>98</v>
      </c>
      <c r="C33" s="25">
        <f>C34</f>
        <v>50</v>
      </c>
      <c r="D33" s="25">
        <f>D34</f>
        <v>15.9</v>
      </c>
      <c r="E33" s="32">
        <f t="shared" si="0"/>
        <v>0.318</v>
      </c>
    </row>
    <row r="34" spans="1:5" ht="36.75" customHeight="1">
      <c r="A34" s="24" t="s">
        <v>218</v>
      </c>
      <c r="B34" s="20" t="s">
        <v>100</v>
      </c>
      <c r="C34" s="26">
        <v>50</v>
      </c>
      <c r="D34" s="132">
        <v>15.9</v>
      </c>
      <c r="E34" s="32">
        <f t="shared" si="0"/>
        <v>0.318</v>
      </c>
    </row>
    <row r="35" spans="1:5" ht="12.75">
      <c r="A35" s="24" t="s">
        <v>20</v>
      </c>
      <c r="B35" s="27" t="s">
        <v>21</v>
      </c>
      <c r="C35" s="25">
        <f>(C36)</f>
        <v>4363</v>
      </c>
      <c r="D35" s="25">
        <f>(D36)</f>
        <v>4363</v>
      </c>
      <c r="E35" s="32">
        <f t="shared" si="0"/>
        <v>1</v>
      </c>
    </row>
    <row r="36" spans="1:5" ht="26.25">
      <c r="A36" s="24" t="s">
        <v>22</v>
      </c>
      <c r="B36" s="18" t="s">
        <v>58</v>
      </c>
      <c r="C36" s="25">
        <f>(C37+C42+C45)</f>
        <v>4363</v>
      </c>
      <c r="D36" s="25">
        <f>(D37+D42+D45)</f>
        <v>4363</v>
      </c>
      <c r="E36" s="32">
        <f t="shared" si="0"/>
        <v>1</v>
      </c>
    </row>
    <row r="37" spans="1:5" ht="26.25">
      <c r="A37" s="24" t="s">
        <v>23</v>
      </c>
      <c r="B37" s="18" t="s">
        <v>59</v>
      </c>
      <c r="C37" s="25">
        <f>(C38+C40)</f>
        <v>4295.8</v>
      </c>
      <c r="D37" s="25">
        <f>(D38+D40)</f>
        <v>4295.8</v>
      </c>
      <c r="E37" s="32">
        <f t="shared" si="0"/>
        <v>1</v>
      </c>
    </row>
    <row r="38" spans="1:5" ht="12.75" customHeight="1">
      <c r="A38" s="24" t="s">
        <v>24</v>
      </c>
      <c r="B38" s="54" t="s">
        <v>60</v>
      </c>
      <c r="C38" s="25">
        <f>(C39)</f>
        <v>3722.6</v>
      </c>
      <c r="D38" s="25">
        <f>(D39)</f>
        <v>3722.6</v>
      </c>
      <c r="E38" s="32">
        <f t="shared" si="0"/>
        <v>1</v>
      </c>
    </row>
    <row r="39" spans="1:5" ht="27.75" customHeight="1">
      <c r="A39" s="24" t="s">
        <v>25</v>
      </c>
      <c r="B39" s="54" t="s">
        <v>61</v>
      </c>
      <c r="C39" s="25">
        <v>3722.6</v>
      </c>
      <c r="D39" s="133">
        <v>3722.6</v>
      </c>
      <c r="E39" s="32">
        <f t="shared" si="0"/>
        <v>1</v>
      </c>
    </row>
    <row r="40" spans="1:5" ht="27.75" customHeight="1">
      <c r="A40" s="24" t="s">
        <v>122</v>
      </c>
      <c r="B40" s="54" t="s">
        <v>123</v>
      </c>
      <c r="C40" s="25">
        <f>C41</f>
        <v>573.2</v>
      </c>
      <c r="D40" s="25">
        <f>D41</f>
        <v>573.2</v>
      </c>
      <c r="E40" s="32">
        <f t="shared" si="0"/>
        <v>1</v>
      </c>
    </row>
    <row r="41" spans="1:5" ht="27.75" customHeight="1">
      <c r="A41" s="101" t="s">
        <v>124</v>
      </c>
      <c r="B41" s="54" t="s">
        <v>125</v>
      </c>
      <c r="C41" s="25">
        <v>573.2</v>
      </c>
      <c r="D41" s="133">
        <v>573.2</v>
      </c>
      <c r="E41" s="32">
        <f t="shared" si="0"/>
        <v>1</v>
      </c>
    </row>
    <row r="42" spans="1:5" s="56" customFormat="1" ht="33.75" customHeight="1">
      <c r="A42" s="101" t="s">
        <v>217</v>
      </c>
      <c r="B42" s="18" t="s">
        <v>104</v>
      </c>
      <c r="C42" s="25">
        <f>C43</f>
        <v>0</v>
      </c>
      <c r="D42" s="25">
        <f>D43</f>
        <v>0</v>
      </c>
      <c r="E42" s="32">
        <v>0</v>
      </c>
    </row>
    <row r="43" spans="1:5" s="56" customFormat="1" ht="27.75" customHeight="1">
      <c r="A43" s="101" t="s">
        <v>105</v>
      </c>
      <c r="B43" s="18" t="s">
        <v>106</v>
      </c>
      <c r="C43" s="25">
        <f>C44</f>
        <v>0</v>
      </c>
      <c r="D43" s="25">
        <f>D44</f>
        <v>0</v>
      </c>
      <c r="E43" s="32">
        <v>0</v>
      </c>
    </row>
    <row r="44" spans="1:5" s="56" customFormat="1" ht="27.75" customHeight="1">
      <c r="A44" s="101" t="s">
        <v>107</v>
      </c>
      <c r="B44" s="18" t="s">
        <v>108</v>
      </c>
      <c r="C44" s="25">
        <v>0</v>
      </c>
      <c r="D44" s="134">
        <v>0</v>
      </c>
      <c r="E44" s="32">
        <v>0</v>
      </c>
    </row>
    <row r="45" spans="1:5" ht="26.25">
      <c r="A45" s="24" t="s">
        <v>62</v>
      </c>
      <c r="B45" s="18" t="s">
        <v>63</v>
      </c>
      <c r="C45" s="25">
        <f>C46+C48</f>
        <v>67.2</v>
      </c>
      <c r="D45" s="25">
        <f>(D46+D48)</f>
        <v>67.2</v>
      </c>
      <c r="E45" s="32">
        <f t="shared" si="0"/>
        <v>1</v>
      </c>
    </row>
    <row r="46" spans="1:5" ht="26.25" customHeight="1">
      <c r="A46" s="24" t="s">
        <v>64</v>
      </c>
      <c r="B46" s="19" t="s">
        <v>65</v>
      </c>
      <c r="C46" s="25">
        <f>C47</f>
        <v>66.8</v>
      </c>
      <c r="D46" s="25">
        <f>D47</f>
        <v>66.8</v>
      </c>
      <c r="E46" s="32">
        <f t="shared" si="0"/>
        <v>1</v>
      </c>
    </row>
    <row r="47" spans="1:5" ht="26.25" customHeight="1">
      <c r="A47" s="24" t="s">
        <v>66</v>
      </c>
      <c r="B47" s="18" t="s">
        <v>67</v>
      </c>
      <c r="C47" s="26">
        <v>66.8</v>
      </c>
      <c r="D47" s="132">
        <v>66.8</v>
      </c>
      <c r="E47" s="32">
        <f t="shared" si="0"/>
        <v>1</v>
      </c>
    </row>
    <row r="48" spans="1:5" ht="26.25" customHeight="1">
      <c r="A48" s="24" t="s">
        <v>68</v>
      </c>
      <c r="B48" s="18" t="s">
        <v>69</v>
      </c>
      <c r="C48" s="25">
        <f>(C49)</f>
        <v>0.4</v>
      </c>
      <c r="D48" s="26">
        <f>(D49)</f>
        <v>0.4</v>
      </c>
      <c r="E48" s="32">
        <f t="shared" si="0"/>
        <v>1</v>
      </c>
    </row>
    <row r="49" spans="1:5" ht="27.75" customHeight="1">
      <c r="A49" s="24" t="s">
        <v>70</v>
      </c>
      <c r="B49" s="18" t="s">
        <v>71</v>
      </c>
      <c r="C49" s="26">
        <v>0.4</v>
      </c>
      <c r="D49" s="132">
        <v>0.4</v>
      </c>
      <c r="E49" s="32">
        <f t="shared" si="0"/>
        <v>1</v>
      </c>
    </row>
    <row r="50" spans="1:5" ht="31.5" customHeight="1">
      <c r="A50" s="24"/>
      <c r="B50" s="27" t="s">
        <v>72</v>
      </c>
      <c r="C50" s="25">
        <f>(C10+C35)</f>
        <v>5054</v>
      </c>
      <c r="D50" s="25">
        <f>(D10+D35)</f>
        <v>4870.8</v>
      </c>
      <c r="E50" s="32">
        <f t="shared" si="0"/>
        <v>0.9637514839730906</v>
      </c>
    </row>
    <row r="51" ht="12.75">
      <c r="B51" s="5"/>
    </row>
    <row r="52" ht="12.75">
      <c r="B52" s="6"/>
    </row>
  </sheetData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самоуправления Раменского с/с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В.А.</dc:creator>
  <cp:keywords/>
  <dc:description/>
  <cp:lastModifiedBy>111</cp:lastModifiedBy>
  <cp:lastPrinted>2013-05-06T04:21:37Z</cp:lastPrinted>
  <dcterms:created xsi:type="dcterms:W3CDTF">2007-10-04T06:05:59Z</dcterms:created>
  <dcterms:modified xsi:type="dcterms:W3CDTF">2013-05-06T04:27:03Z</dcterms:modified>
  <cp:category/>
  <cp:version/>
  <cp:contentType/>
  <cp:contentStatus/>
</cp:coreProperties>
</file>