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activeTab="0"/>
  </bookViews>
  <sheets>
    <sheet name="прилож.№ 1" sheetId="1" r:id="rId1"/>
    <sheet name="прил.№ 4" sheetId="2" r:id="rId2"/>
    <sheet name="прилож.№ 5(3)" sheetId="3" r:id="rId3"/>
    <sheet name="прилож. № 7(4)" sheetId="4" r:id="rId4"/>
    <sheet name="прил. № 9(5)" sheetId="5" r:id="rId5"/>
    <sheet name="ДЦП. прилож. 11" sheetId="6" r:id="rId6"/>
    <sheet name="источники 13(6)" sheetId="7" r:id="rId7"/>
  </sheets>
  <externalReferences>
    <externalReference r:id="rId10"/>
  </externalReferences>
  <definedNames>
    <definedName name="_xlnm.Print_Area" localSheetId="5">'ДЦП. прилож. 11'!$A$1:$P$15</definedName>
    <definedName name="_xlnm.Print_Area" localSheetId="4">'прил. № 9(5)'!$A$1:$N$230</definedName>
  </definedNames>
  <calcPr fullCalcOnLoad="1" refMode="R1C1"/>
</workbook>
</file>

<file path=xl/sharedStrings.xml><?xml version="1.0" encoding="utf-8"?>
<sst xmlns="http://schemas.openxmlformats.org/spreadsheetml/2006/main" count="3270" uniqueCount="414">
  <si>
    <t>Организация и содержание мест захоронения</t>
  </si>
  <si>
    <t>СОЦИАЛЬНАЯ ПОЛИТИКА</t>
  </si>
  <si>
    <t>10</t>
  </si>
  <si>
    <t>03</t>
  </si>
  <si>
    <t>РАСХОДЫ</t>
  </si>
  <si>
    <t>Социальное обеспечение</t>
  </si>
  <si>
    <t>Пособия по социальной помощи населению</t>
  </si>
  <si>
    <t>262</t>
  </si>
  <si>
    <t>11</t>
  </si>
  <si>
    <t>06</t>
  </si>
  <si>
    <t>5220000</t>
  </si>
  <si>
    <t>260</t>
  </si>
  <si>
    <t>Перечисления другим бюджетам бюджетной системы</t>
  </si>
  <si>
    <t>720</t>
  </si>
  <si>
    <t>Код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</si>
  <si>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</si>
  <si>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</si>
  <si>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</si>
  <si>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</si>
  <si>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</si>
  <si>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</si>
  <si>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</si>
  <si>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</si>
  <si>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>707</t>
  </si>
  <si>
    <t xml:space="preserve"> 06 01 02 00 10 0000 430 </t>
  </si>
  <si>
    <t>1 11 08045 10 0000 120</t>
  </si>
  <si>
    <t xml:space="preserve">Прочие поступления от использования имущества, находящегося в собственности  поселений </t>
  </si>
  <si>
    <t>Отклон</t>
  </si>
  <si>
    <t>СОЦИАЛЬНАЯ  ПОЛИТИКА</t>
  </si>
  <si>
    <t>ИТОГО РАСХОДОВ</t>
  </si>
  <si>
    <t>Поступления от продажи иных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</si>
  <si>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Доходы от продажи земельных участков государственная собственность, на которые не разграничена и которые расположены в границах поселений</t>
  </si>
  <si>
    <t>114 06010 10 0000 420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</si>
  <si>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</si>
  <si>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</si>
  <si>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</si>
  <si>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</si>
  <si>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Администрация Дзержинского МО</t>
  </si>
  <si>
    <t>Оплата работ, услуг</t>
  </si>
  <si>
    <t>Прочие работы, услуги</t>
  </si>
  <si>
    <t>14</t>
  </si>
  <si>
    <t>Оплата труда и начисления на выплаты по оплате труда</t>
  </si>
  <si>
    <t>Начисления на выплаты по  оплате труда</t>
  </si>
  <si>
    <t>Работы, услуги по содержанию имущества</t>
  </si>
  <si>
    <t>Начисления на выплаты по оплате труда</t>
  </si>
  <si>
    <t>Безвозмездны перечисления организациям</t>
  </si>
  <si>
    <t xml:space="preserve">Безвозмездны перечисления организациям, за исключением государст-х и муниципальных организаций </t>
  </si>
  <si>
    <t>12</t>
  </si>
  <si>
    <t>ДОХОДЫ ОТ ПРОДАЖИ МАТЕРИАЛЬНЫХ И НЕМАТЕРИАЛЬНЫХ АКТИВОВ</t>
  </si>
  <si>
    <t>013</t>
  </si>
  <si>
    <t>0020000</t>
  </si>
  <si>
    <t>Руководство и управление в сфере установленных функций органов государствееной власти субъектов Российской Федерации и органов местного самоуправления</t>
  </si>
  <si>
    <t>Глава муниципального образования</t>
  </si>
  <si>
    <t>0020300</t>
  </si>
  <si>
    <t>500</t>
  </si>
  <si>
    <t>0020400</t>
  </si>
  <si>
    <t>Резервные фонды местных администраций</t>
  </si>
  <si>
    <t>0700500</t>
  </si>
  <si>
    <t>3500300</t>
  </si>
  <si>
    <t>3510500</t>
  </si>
  <si>
    <t>6000100</t>
  </si>
  <si>
    <t>6000400</t>
  </si>
  <si>
    <t>6000500</t>
  </si>
  <si>
    <t>08</t>
  </si>
  <si>
    <t>4508500</t>
  </si>
  <si>
    <t>012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</si>
  <si>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</si>
  <si>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органами местного самоуправления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</si>
  <si>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</si>
  <si>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</si>
  <si>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017</t>
  </si>
  <si>
    <t>Безвозмездные перечисления бюджетам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</si>
  <si>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</si>
  <si>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муниципальных образований</t>
  </si>
  <si>
    <t>Дотации на выравнивание бюджетной обеспеченности</t>
  </si>
  <si>
    <t>*Дотации бюджетам поселений на выравнивание бюджетной обеспеченности</t>
  </si>
  <si>
    <t>№ 14/57-дсп   от " 25 " сентября 2013 г.</t>
  </si>
  <si>
    <t>№ 14/57-дсп от " 25 " сентября  2013 г.</t>
  </si>
  <si>
    <t xml:space="preserve">                                                                                                № 14/57-дсп от " 25 " сентября 2013 г.</t>
  </si>
  <si>
    <t xml:space="preserve">                                                                                                   № 14/57-дсп от " 25 " сентября 2013 г.</t>
  </si>
  <si>
    <t>№ 14/57-дсп  от " 25 " сентября  2013 г.</t>
  </si>
  <si>
    <t xml:space="preserve"> Субсидии бюджетам субъектов Российской Федерации и муниципальных образований (межбюджетные субсидии) </t>
  </si>
  <si>
    <t xml:space="preserve"> Прочие субсидии</t>
  </si>
  <si>
    <t xml:space="preserve"> Прочие субсидии бюджетам поселений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</si>
  <si>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</si>
  <si>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</si>
  <si>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Субсидии юридическим лицам</t>
  </si>
  <si>
    <t>006</t>
  </si>
  <si>
    <t>ДОХОДЫ БЮДЖЕТОВ БЮДЖЕТНОЙ СИСТЕМЫ РОССИЙСКОЙ ФЕДЕРАЦИИ ОТ ВОЗВРАТА ОСТАТКОВ СУБСИДИЙ И СУБВЕНЦИЙ ПРОШЛЫХ ЛЕТ</t>
  </si>
  <si>
    <t xml:space="preserve"> 1 18 00000 00  0000 000</t>
  </si>
  <si>
    <t>ВОЗВРАТ ОСТАТКОВ СУБСИДИЙ И СУБВЕНЦИЙ ПРОШЛЫХ ЛЕТ</t>
  </si>
  <si>
    <t xml:space="preserve"> 1 19 00000 00 0000 000</t>
  </si>
  <si>
    <t>09</t>
  </si>
  <si>
    <t>1 18 05030 10  0000 151</t>
  </si>
  <si>
    <t>ДОХОДЫ БЮДЖЕТОВ ПОСЕЛЕНИЙ ОТ ВОЗВРАТА ОСТАТКОВ СУБСИДИЙ И СУБВЕНЦИЙ ПРОШЛЫХ ЛЕТ ИЗ БЮДЖЕТОВ МУНИЦИПАЛЬНЫХ РАЙОНОВ</t>
  </si>
  <si>
    <t xml:space="preserve">ДОХОДЫ БЮДЖЕТОВ ПОСЕЛЕНИЙ ОТ ВОЗВРАТА ОСТАТКОВ СУБСИДИЙ И СУБВЕНЦИЙ ПРОШЛЫХ ЛЕТ </t>
  </si>
  <si>
    <t xml:space="preserve"> 1 18 05000 10  0000 000</t>
  </si>
  <si>
    <t>Арендная плата за пользование имуществом</t>
  </si>
  <si>
    <t xml:space="preserve">Получение кредитов от кредитных организаций бюджетами поселений в валюте Российской Федерации </t>
  </si>
  <si>
    <t>Погашение кредитов,представленных кредитными организациями в валюте Российской Федерации</t>
  </si>
  <si>
    <t>1 19 05000 10 0000 151</t>
  </si>
  <si>
    <t>5129700</t>
  </si>
  <si>
    <t>Приобретение работ, услуг</t>
  </si>
  <si>
    <t>НАЛОГОВЫЕ И НЕНАЛОГОВЫЕ ДОХОДЫ</t>
  </si>
  <si>
    <t>Фонд софинансирования</t>
  </si>
  <si>
    <t>Транспортный налог</t>
  </si>
  <si>
    <t>Транспортный налог с физических лиц</t>
  </si>
  <si>
    <t>Возврат остатков субсидий и субвенций из бюджетов поселений</t>
  </si>
  <si>
    <t>ФИЗИЧЕСКАЯ КУЛЬТУРА И СПОРТ</t>
  </si>
  <si>
    <t>Функционирование Правительства Российской Федерации, высших органов испольнительной власти субъектов РФ, местных администраций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</si>
  <si>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</si>
  <si>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</si>
  <si>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</si>
  <si>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</si>
  <si>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</si>
  <si>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КУЛЬТУРА И КИНЕМАТОГРАФИЯ</t>
  </si>
  <si>
    <t>Другие вопросы в области физической культуры и спорта</t>
  </si>
  <si>
    <t xml:space="preserve">Другие вопросы в области культуры, кинематографии </t>
  </si>
  <si>
    <t>Мероприятия в области физической культуры и спорта</t>
  </si>
  <si>
    <t xml:space="preserve"> 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</si>
  <si>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</si>
  <si>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</si>
  <si>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</si>
  <si>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 и муниципальных служащих</t>
  </si>
  <si>
    <t>Социальные выплаты</t>
  </si>
  <si>
    <t>4910000</t>
  </si>
  <si>
    <t>4910100</t>
  </si>
  <si>
    <t>263</t>
  </si>
  <si>
    <t>Пенсии, пособия, выплачиваемые организациями сектора государственного управления</t>
  </si>
  <si>
    <t xml:space="preserve">КУЛЬТУРА И КИНЕМАТОГРАФИЯ </t>
  </si>
  <si>
    <t>МЕЖБЮДЖЕТНЫЕ ТРАНСФЕРТЫ БЮДЖЕТАМ СУБЪЕКТОВ РОССИЙСКОЙ ФЕДЕРАЦИИ И МУНИЦИПАЛЬНЫХ ОБРАЗОВАНИЙ ОБЩЕГО ХАРАКТЕРА</t>
  </si>
  <si>
    <t>коммунальные услуги</t>
  </si>
  <si>
    <t>НАЦИОНАЛЬНАЯ ЭКОНОМИКА</t>
  </si>
  <si>
    <t>Другие вопросы в области национальной экономике</t>
  </si>
  <si>
    <t>Мероприятия в области строительства, архитектуры и градостроительства</t>
  </si>
  <si>
    <t>3380000</t>
  </si>
  <si>
    <t>ГРБС</t>
  </si>
  <si>
    <t>АДМИНИСТРАЦИЯ ДЗЕРЖИНСКОГО МУНИЦИПАЛЬНОГО ОБРАЗОВАНИЯ</t>
  </si>
  <si>
    <t>Резервные фонды органов местных администраций</t>
  </si>
  <si>
    <t>Жилищно-коммунальное хозяйство</t>
  </si>
  <si>
    <t>Мероприятия в области жилищного хозяйства</t>
  </si>
  <si>
    <t>Мероприятия в области коммунального хозяйства</t>
  </si>
  <si>
    <t>6000000</t>
  </si>
  <si>
    <t>Прочие мероприятия по благоустройству городских округов и поселений</t>
  </si>
  <si>
    <t>Другие вопросы в области культуры, кинематографии</t>
  </si>
  <si>
    <t xml:space="preserve"> ФИЗИЧЕСКАЯ КУЛЬТУРА И СПОРТ</t>
  </si>
  <si>
    <t>Сумма         (тыс. руб)</t>
  </si>
  <si>
    <t>Сумма (тыс. руб.)</t>
  </si>
  <si>
    <t>Сумма         (тыс. руб.)</t>
  </si>
  <si>
    <t>Код  главного администратора</t>
  </si>
  <si>
    <t>БК источников финансирования дефицита бюджета</t>
  </si>
  <si>
    <t xml:space="preserve">Наименование </t>
  </si>
  <si>
    <t>01 02 00 00 10 0000 710</t>
  </si>
  <si>
    <t>01 02 00 00 10 0000 810</t>
  </si>
  <si>
    <t xml:space="preserve">Получение кредитов от кредитных организаций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</si>
  <si>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бюджетами поселений кредитов от кредитных организаций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</si>
  <si>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Перечень главных администраторов источников финансирования дефицита местного бюджета </t>
  </si>
  <si>
    <t>720 01 02 00 00 10 0000 810</t>
  </si>
  <si>
    <t>720 01 02 00 00 10 0000 710</t>
  </si>
  <si>
    <t>720 01 02 00 00 00 0000 000</t>
  </si>
  <si>
    <t>720 01 02 00 00 00 0000 700</t>
  </si>
  <si>
    <t>720 01 02 00 00 00 0000 800</t>
  </si>
  <si>
    <t xml:space="preserve">Погашение бюджетами поселений кредитов от кредитных организаций  в валюте Российской Федерации </t>
  </si>
  <si>
    <t>КОСГУ</t>
  </si>
  <si>
    <t>ПР</t>
  </si>
  <si>
    <t>Прочие межбюджетные трансферты, передаваемые бюджетам поселений</t>
  </si>
  <si>
    <t>Прочие межбюджетные трансферты</t>
  </si>
  <si>
    <t>720 01 00 00 00 00 0000 000</t>
  </si>
  <si>
    <t>720 01 05 00 00 00 0000 000</t>
  </si>
  <si>
    <t>720 01 05 02 00 00 0000 500</t>
  </si>
  <si>
    <t>720 01 05 02 0100 0000 510</t>
  </si>
  <si>
    <t>720 01 05 00 00 00 0000 500</t>
  </si>
  <si>
    <t>720 01 05 02 01 10 0000 510</t>
  </si>
  <si>
    <t>720 01 05 02 00 00 0000 600</t>
  </si>
  <si>
    <t>720 01 05 00 00 00 0000 600</t>
  </si>
  <si>
    <t>720 01 05 02 01 00 0000 610</t>
  </si>
  <si>
    <t>720 01 05 02 01 10 0000 610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</si>
  <si>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</si>
  <si>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</si>
  <si>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</si>
  <si>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</si>
  <si>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поселений на поддержку мер по обеспечению сбалансированности бюджетов</t>
  </si>
  <si>
    <t xml:space="preserve"> 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</si>
  <si>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</si>
  <si>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</si>
  <si>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</t>
  </si>
  <si>
    <t>Земельный налог, взимаемый по ставкам, установленным в соответствии с подпунктом 2 пункта 1 статьи 394 Налогового кодекса 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</si>
  <si>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</si>
  <si>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</si>
  <si>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Дотации бюджетам на поддержку мер по обеспечению сбалансированности бюджетов</t>
  </si>
  <si>
    <t>182 1 00 00000 00 0000 000</t>
  </si>
  <si>
    <t>182 1 01 02000 01 0000 110</t>
  </si>
  <si>
    <t>182 1 01 02010 01 0000 110</t>
  </si>
  <si>
    <t xml:space="preserve"> 1821 01 02020 01 0000 110</t>
  </si>
  <si>
    <t>182 1 01 02030 01 0000 110</t>
  </si>
  <si>
    <t>182 1 05 00000 00 0000 000</t>
  </si>
  <si>
    <t>182 1 05 03000 01 0000 110</t>
  </si>
  <si>
    <t>182 1 05 03011 01 0000 110</t>
  </si>
  <si>
    <t>182 1 05 03012 01 0000 110</t>
  </si>
  <si>
    <t>18 21 06 01000 00 0000 110</t>
  </si>
  <si>
    <t>182 1 06 01030 10 0000 110</t>
  </si>
  <si>
    <t>182 1 06 04000 00 0000 110</t>
  </si>
  <si>
    <t>182 1 06 04012 00 0000 110</t>
  </si>
  <si>
    <t>182 1 06 04012 10 0000 110</t>
  </si>
  <si>
    <t>182 1 06 06000 00 0000 110</t>
  </si>
  <si>
    <t>182 1 06 06010 00 0000 110</t>
  </si>
  <si>
    <t>182 1 06 06013 10 0000 110</t>
  </si>
  <si>
    <t>182 1 06 06020 00 0000 110</t>
  </si>
  <si>
    <t>720 1 08 00000 00 0000 000</t>
  </si>
  <si>
    <t>720 1 08 04020 01 0000 110</t>
  </si>
  <si>
    <t>182 1 06 06023 10 0000 110</t>
  </si>
  <si>
    <t>5224700</t>
  </si>
  <si>
    <t>010</t>
  </si>
  <si>
    <t>«Долгосрочная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2011-2014 годы»</t>
  </si>
  <si>
    <t>Дорожное хозяйство (дорожные фонды)</t>
  </si>
  <si>
    <t>7970000</t>
  </si>
  <si>
    <t>Долгосрочные целевые программы</t>
  </si>
  <si>
    <t>7970401</t>
  </si>
  <si>
    <t>Целевые программы муниципальных образований</t>
  </si>
  <si>
    <t>7970402</t>
  </si>
  <si>
    <t>Программа «Развитие автомобильных дорог общего пользования местного значения Дзержинского муниципального образования на 2012-2014 годы»</t>
  </si>
  <si>
    <t>720 2 02 02000 00 0000 151</t>
  </si>
  <si>
    <t>720 2 02 02999 00 0000 151</t>
  </si>
  <si>
    <t>720 2 02 02999 10 0000 151</t>
  </si>
  <si>
    <t>01 03 01 00 10 0000 710</t>
  </si>
  <si>
    <t>01 03 01 00 10 0000 810</t>
  </si>
  <si>
    <t>Программа «Ремонт дворовых территорий и проездов к многоквартирным домам Дзержинского муниципального образования на 2012-2014 годы».</t>
  </si>
  <si>
    <t>"Реализация мероприятий перечня проектов народных инициатив по подготовке к празднованию 75-летия Иркутской области"</t>
  </si>
  <si>
    <t>5930000</t>
  </si>
  <si>
    <t>Долгосрочная целевая программа "Развитие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</si>
  <si>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Поддержка дорожного хозяйства</t>
  </si>
  <si>
    <t>3150200</t>
  </si>
  <si>
    <t>Дорожное хозяйство</t>
  </si>
  <si>
    <t>3150000</t>
  </si>
  <si>
    <t>0200002</t>
  </si>
  <si>
    <t xml:space="preserve">0200000 </t>
  </si>
  <si>
    <t xml:space="preserve">        к решению Думы Дзержинского муниципального образования                                                                "О бюджете на 2013 год и плановый период 2014 и 2015 годов"</t>
  </si>
  <si>
    <t xml:space="preserve">        к решению Думы Дзержинского муниципального образования                                                                                                 "О бюджете на 2013 год и плановый период 2014 и 2015 годов"</t>
  </si>
  <si>
    <t xml:space="preserve">Прогнозируемые доходы Дзержинского муниципального образования на 2013 год </t>
  </si>
  <si>
    <t>720 1 08 04020 01 1000 110</t>
  </si>
  <si>
    <t xml:space="preserve">РАСПРЕДЕЛЕНИЕ БЮДЖЕТНЫХ АССИГНОВАНИЙ ПО РАЗДЕЛАМ, ПОДРАЗДЕЛАМ КЛАССИФИКАЦИИ РАСХОДОВ БЮДЖЕТОВ НА 2013 ГОД </t>
  </si>
  <si>
    <t>РАСПРЕДЕЛЕНИЕ БЮДЖЕТНЫХ АССИГНОВАНИЙ  ПО РАЗДЕЛАМ, ПОДРАЗДЕЛАМ, ЦЕЛЕВЫМ СТАТЬЯМ И ВИДАМ РАСХОДОВ КЛАССИФИКАЦИИ РАСХОДОВ БЮДЖЕТОВ НА 2013 ГОД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</si>
  <si>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ДЗЕРЖИНСКОГО МО НА 2013 ГОД</t>
  </si>
  <si>
    <t>Источники внутреннего финансирования дефицита бюджета Дзержинского муниципального образования на 2013 год.</t>
  </si>
  <si>
    <t>720 2 02 04999 00 0000 151</t>
  </si>
  <si>
    <t>720 2 02 04999 10 0000 151</t>
  </si>
  <si>
    <t>Приложение № 5</t>
  </si>
  <si>
    <t xml:space="preserve">                                                                                    Приложение № 7</t>
  </si>
  <si>
    <t xml:space="preserve">                                                                                    Приложение № 9</t>
  </si>
  <si>
    <t xml:space="preserve"> </t>
  </si>
  <si>
    <t>Приложение № 4</t>
  </si>
  <si>
    <t>Исполнители</t>
  </si>
  <si>
    <t>Наименование программы</t>
  </si>
  <si>
    <t>Процентные платежи по муниципальному долгу</t>
  </si>
  <si>
    <t>0650300</t>
  </si>
  <si>
    <t>Источники внутреннего финансирования дефицита бюджета-всего</t>
  </si>
  <si>
    <t>720 01 03 01 00 00 0000 800</t>
  </si>
  <si>
    <t>720 01 03 01 00 00 0000 700</t>
  </si>
  <si>
    <t xml:space="preserve">Бюджетные кредиты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</si>
  <si>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720 01 03 01 00 00 0000 000</t>
  </si>
  <si>
    <t xml:space="preserve">     в том числе                                                                                                            источники внутреннего финансирования бюджета</t>
  </si>
  <si>
    <t>000 01 00 00 00 00 0000 000</t>
  </si>
  <si>
    <t>Администрация Дзержинского муниципального образования</t>
  </si>
  <si>
    <t xml:space="preserve">        к решению Думы Дзержинского муниципального образования                                                                                    "О бюджете на 2013 год и плановый период 2014 и 2015 годов"</t>
  </si>
  <si>
    <t>РАСПРЕДЕЛЕНИЕ БЮДЖЕТНЫХ АССИГНОВАНИЙ НА РЕАЛИЗАЦИЮ ДОЛГОСРОЧНЫХ ЦЕЛЕВЫХ                                   ПРОГРАММ ДЗЕРЖИНСКОГО МУНИЦИПАЛЬНОГО ОБРАЗОВАНИЯО НА 2013 ГОД</t>
  </si>
  <si>
    <t>182 1 06 00000 00 0000 000</t>
  </si>
  <si>
    <t>Приложение № 13</t>
  </si>
  <si>
    <t xml:space="preserve">                                                                                    Приложение № 11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</si>
  <si>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</si>
  <si>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</si>
  <si>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</si>
  <si>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</si>
  <si>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внутреннего долга</t>
  </si>
  <si>
    <t>720 01 03 01 00 10 0000 710</t>
  </si>
  <si>
    <t>720 01 03 01 00 10 0000 810</t>
  </si>
  <si>
    <t>№ 14/57-дсп от " 25 " сентября 2013 г.</t>
  </si>
  <si>
    <t>"Реализация мероприятий перечня проектов народных инициатив"</t>
  </si>
  <si>
    <t>Подпрограмма "Подготовка объектов коммунальной инфраструктуры Иркутской области к отопительному сезону в 2011-2013 годах"</t>
  </si>
  <si>
    <t>Программа "Подготовка объектов коммунальной инфраструктуры Дзержинского муниципального образования к отопительному сезону в 2013 году"</t>
  </si>
  <si>
    <t>5222001</t>
  </si>
  <si>
    <t>7970403</t>
  </si>
  <si>
    <t xml:space="preserve">Получение кредитов от других бюджетов бюджетной системы Российской Федерации бюджетами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</si>
  <si>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бюджетами поселения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</si>
  <si>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720 01 03 00 00 00 0000 000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</si>
  <si>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</si>
  <si>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Изменение  остатков средств 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</si>
  <si>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</si>
  <si>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</si>
  <si>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</si>
  <si>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</si>
  <si>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182 1 09 00000 00 0000 000</t>
  </si>
  <si>
    <t>182 1 09 04050 00 0000 110</t>
  </si>
  <si>
    <t>182 1 09 04000 00 0000 110</t>
  </si>
  <si>
    <t>182 1 09 04050 10 0000 110</t>
  </si>
  <si>
    <t xml:space="preserve"> 182 1 01 00000 00 0000 000</t>
  </si>
  <si>
    <t>707  1 11 00000 00 0000 000</t>
  </si>
  <si>
    <t>707 1 11 05000 00 0000 120</t>
  </si>
  <si>
    <t>707 1 11 05010 00 0000 120</t>
  </si>
  <si>
    <t>707 1 11 05013 10 0000 120</t>
  </si>
  <si>
    <t>707 1 14 00000 00 0000 000</t>
  </si>
  <si>
    <t>707 1 14 06000 00 0000 430</t>
  </si>
  <si>
    <t>707 1 14 06010 00 0000 430</t>
  </si>
  <si>
    <t>707 1 14 06013 10 0000 430</t>
  </si>
  <si>
    <t>720 2 00 00000 00 0000 000</t>
  </si>
  <si>
    <t>720 2 02 00000 00 0000 000</t>
  </si>
  <si>
    <t>720 2 02 01000 00 0000 151</t>
  </si>
  <si>
    <t>720 2 02 01001 00 0000 151</t>
  </si>
  <si>
    <t>720 2 02 01001 10 0000 151</t>
  </si>
  <si>
    <t>720 2 02 01003 00 0000 151</t>
  </si>
  <si>
    <t>720 2 02 01003 10 0000 151</t>
  </si>
  <si>
    <t>Программа "Подготовка объектов коммунальной инфраструктуры Дзержинского муниципального образования к отопительному сезону в 2013-2014 г.г."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</si>
  <si>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</si>
  <si>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Сумма</t>
  </si>
  <si>
    <t>тыс. руб.</t>
  </si>
  <si>
    <t>Заработная плата</t>
  </si>
  <si>
    <t>Прочие выплаты</t>
  </si>
  <si>
    <t>Прочие услуги</t>
  </si>
  <si>
    <t>Жилищное хозяйство</t>
  </si>
  <si>
    <t>Поддержка жилищного хозяйства</t>
  </si>
  <si>
    <t>Коммунальное хозяйство</t>
  </si>
  <si>
    <t>Поддержка коммунального хозяйства</t>
  </si>
  <si>
    <t>210</t>
  </si>
  <si>
    <t>Увеличение стоимости основных средств</t>
  </si>
  <si>
    <t>Поступление нефинансовых активов</t>
  </si>
  <si>
    <t>01</t>
  </si>
  <si>
    <t>05</t>
  </si>
  <si>
    <t>Прочие расходы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</si>
  <si>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</si>
  <si>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</si>
  <si>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</si>
  <si>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</si>
  <si>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</si>
  <si>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</si>
  <si>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</si>
  <si>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</si>
  <si>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*Единый сельскохозяйственный налог, уплачиваемый организациями</t>
  </si>
  <si>
    <t>*Единый сельскохозяйственный налог, уплачиваемый крестьянскими хозяйствами и индивидуальными предпринимателями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</si>
  <si>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</si>
  <si>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</si>
  <si>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</si>
  <si>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</si>
  <si>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</si>
  <si>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</si>
  <si>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тыс.руб.</t>
  </si>
  <si>
    <t>РЗ</t>
  </si>
  <si>
    <t>Пр</t>
  </si>
  <si>
    <t>ЦСР</t>
  </si>
  <si>
    <t>ВР</t>
  </si>
  <si>
    <t>Сумма на год</t>
  </si>
  <si>
    <t>1 кв.</t>
  </si>
  <si>
    <t>2 кв.</t>
  </si>
  <si>
    <t>3 кв.</t>
  </si>
  <si>
    <t>4 кв.</t>
  </si>
  <si>
    <t>9 мес</t>
  </si>
  <si>
    <t>В С Е Г О</t>
  </si>
  <si>
    <t>ОБЩЕГОСУДАРСТВЕННЫЕ ВОПРОСЫ</t>
  </si>
  <si>
    <t>00</t>
  </si>
  <si>
    <t>0000000</t>
  </si>
  <si>
    <t>000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</si>
  <si>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</si>
  <si>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</si>
  <si>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Расходы</t>
  </si>
  <si>
    <t>200</t>
  </si>
  <si>
    <t>211</t>
  </si>
  <si>
    <t>212</t>
  </si>
  <si>
    <t>213</t>
  </si>
  <si>
    <t>04</t>
  </si>
  <si>
    <t>Центральный аппарат</t>
  </si>
  <si>
    <t>005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</si>
  <si>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</si>
  <si>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</si>
  <si>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</si>
  <si>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</si>
  <si>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</si>
  <si>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</si>
  <si>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</si>
  <si>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224</t>
  </si>
  <si>
    <t>225</t>
  </si>
  <si>
    <t>226</t>
  </si>
  <si>
    <t>290</t>
  </si>
  <si>
    <t>300</t>
  </si>
  <si>
    <t>310</t>
  </si>
  <si>
    <t>Увеличение стоимости материальных запасов</t>
  </si>
  <si>
    <t>340</t>
  </si>
  <si>
    <t>Обеспечение проведения выборов и референдумов</t>
  </si>
  <si>
    <t>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</si>
  <si>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</si>
  <si>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</si>
  <si>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</si>
  <si>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097</t>
  </si>
  <si>
    <t>Проведение выборов главы муниципального образования</t>
  </si>
  <si>
    <t>098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</si>
  <si>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</si>
  <si>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</si>
  <si>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</si>
  <si>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государственному долгу субъекта РФ</t>
  </si>
  <si>
    <t>151</t>
  </si>
  <si>
    <t>Обслуживание долговых обязательств</t>
  </si>
  <si>
    <t>230</t>
  </si>
  <si>
    <t>Обслуживание внутренних долговых обязательств</t>
  </si>
  <si>
    <t>231</t>
  </si>
  <si>
    <t>Резервные фонды</t>
  </si>
  <si>
    <t>0700000</t>
  </si>
  <si>
    <t>ЖИЛИЩНО-КОММУНАЛЬНОЕ ХОЗЯЙСТВО</t>
  </si>
  <si>
    <t xml:space="preserve">0000000 </t>
  </si>
  <si>
    <t>3500000</t>
  </si>
  <si>
    <t xml:space="preserve">Мероприятия в области жилищного хозяйства </t>
  </si>
  <si>
    <t>240</t>
  </si>
  <si>
    <t>242</t>
  </si>
  <si>
    <t>3510000</t>
  </si>
  <si>
    <t xml:space="preserve">Мероприятия в области коммунального хозяйства 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</si>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</sst>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.5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Arial"/>
      <family val="0"/>
    </font>
    <font>
      <sz val="13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.5"/>
      <name val="Times New Roman"/>
      <family val="1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1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vertical="justify"/>
    </xf>
    <xf numFmtId="0" fontId="3" fillId="0" borderId="1" xfId="0" applyFont="1" applyBorder="1" applyAlignment="1">
      <alignment readingOrder="1"/>
    </xf>
    <xf numFmtId="49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1" fontId="4" fillId="0" borderId="1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8" xfId="0" applyFont="1" applyBorder="1" applyAlignment="1">
      <alignment/>
    </xf>
    <xf numFmtId="0" fontId="8" fillId="0" borderId="8" xfId="0" applyFont="1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8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/>
    </xf>
    <xf numFmtId="1" fontId="3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/>
    </xf>
    <xf numFmtId="1" fontId="4" fillId="0" borderId="8" xfId="0" applyNumberFormat="1" applyFont="1" applyBorder="1" applyAlignment="1">
      <alignment/>
    </xf>
    <xf numFmtId="1" fontId="9" fillId="0" borderId="8" xfId="0" applyNumberFormat="1" applyFont="1" applyBorder="1" applyAlignment="1">
      <alignment/>
    </xf>
    <xf numFmtId="1" fontId="3" fillId="0" borderId="8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2" fillId="0" borderId="0" xfId="0" applyFont="1" applyAlignment="1">
      <alignment/>
    </xf>
    <xf numFmtId="49" fontId="9" fillId="0" borderId="4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3" fillId="0" borderId="0" xfId="18" applyFont="1">
      <alignment/>
      <protection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18" applyFont="1" applyBorder="1" applyAlignment="1">
      <alignment horizontal="center" vertical="center"/>
      <protection/>
    </xf>
    <xf numFmtId="0" fontId="3" fillId="0" borderId="1" xfId="18" applyFont="1" applyBorder="1">
      <alignment/>
      <protection/>
    </xf>
    <xf numFmtId="0" fontId="4" fillId="0" borderId="1" xfId="18" applyFont="1" applyBorder="1">
      <alignment/>
      <protection/>
    </xf>
    <xf numFmtId="0" fontId="3" fillId="0" borderId="1" xfId="18" applyFont="1" applyBorder="1" applyAlignment="1">
      <alignment wrapText="1"/>
      <protection/>
    </xf>
    <xf numFmtId="49" fontId="3" fillId="0" borderId="1" xfId="18" applyNumberFormat="1" applyFont="1" applyBorder="1" applyAlignment="1">
      <alignment horizontal="center"/>
      <protection/>
    </xf>
    <xf numFmtId="49" fontId="4" fillId="0" borderId="1" xfId="18" applyNumberFormat="1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5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49" fontId="15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Fill="1" applyBorder="1" applyAlignment="1" applyProtection="1">
      <alignment horizontal="center" wrapText="1"/>
      <protection/>
    </xf>
    <xf numFmtId="0" fontId="2" fillId="0" borderId="1" xfId="0" applyFont="1" applyFill="1" applyBorder="1" applyAlignment="1" applyProtection="1">
      <alignment horizontal="left" wrapText="1"/>
      <protection locked="0"/>
    </xf>
    <xf numFmtId="1" fontId="3" fillId="0" borderId="1" xfId="18" applyNumberFormat="1" applyFont="1" applyBorder="1">
      <alignment/>
      <protection/>
    </xf>
    <xf numFmtId="49" fontId="3" fillId="0" borderId="11" xfId="0" applyNumberFormat="1" applyFont="1" applyBorder="1" applyAlignment="1">
      <alignment horizontal="right" shrinkToFit="1"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center" wrapText="1"/>
    </xf>
    <xf numFmtId="2" fontId="4" fillId="0" borderId="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" xfId="18" applyFont="1" applyBorder="1" applyAlignment="1">
      <alignment horizontal="left" wrapText="1"/>
      <protection/>
    </xf>
    <xf numFmtId="0" fontId="3" fillId="0" borderId="4" xfId="0" applyFont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49" fontId="4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4" fillId="0" borderId="0" xfId="0" applyFont="1" applyAlignment="1">
      <alignment horizontal="right" shrinkToFi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/>
    </xf>
    <xf numFmtId="0" fontId="4" fillId="0" borderId="1" xfId="18" applyFont="1" applyBorder="1" applyAlignment="1">
      <alignment horizontal="right"/>
      <protection/>
    </xf>
    <xf numFmtId="0" fontId="3" fillId="0" borderId="1" xfId="18" applyFont="1" applyBorder="1" applyAlignment="1">
      <alignment horizontal="right"/>
      <protection/>
    </xf>
    <xf numFmtId="49" fontId="3" fillId="0" borderId="1" xfId="18" applyNumberFormat="1" applyFont="1" applyBorder="1" applyAlignment="1">
      <alignment horizontal="right"/>
      <protection/>
    </xf>
    <xf numFmtId="0" fontId="4" fillId="0" borderId="4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 vertical="justify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vertical="center" wrapText="1"/>
    </xf>
    <xf numFmtId="1" fontId="3" fillId="0" borderId="1" xfId="18" applyNumberFormat="1" applyFont="1" applyBorder="1" applyAlignment="1">
      <alignment horizontal="right"/>
      <protection/>
    </xf>
    <xf numFmtId="49" fontId="8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 applyProtection="1">
      <alignment horizontal="center" wrapText="1"/>
      <protection/>
    </xf>
    <xf numFmtId="3" fontId="4" fillId="0" borderId="1" xfId="0" applyNumberFormat="1" applyFont="1" applyFill="1" applyBorder="1" applyAlignment="1" applyProtection="1">
      <alignment horizontal="center" wrapText="1"/>
      <protection/>
    </xf>
    <xf numFmtId="0" fontId="15" fillId="0" borderId="4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1" fontId="4" fillId="0" borderId="1" xfId="18" applyNumberFormat="1" applyFont="1" applyBorder="1">
      <alignment/>
      <protection/>
    </xf>
    <xf numFmtId="0" fontId="3" fillId="0" borderId="4" xfId="18" applyFont="1" applyBorder="1" applyAlignment="1">
      <alignment wrapText="1"/>
      <protection/>
    </xf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right" shrinkToFi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right"/>
    </xf>
    <xf numFmtId="0" fontId="3" fillId="0" borderId="0" xfId="18" applyFont="1" applyAlignment="1">
      <alignment horizontal="right"/>
      <protection/>
    </xf>
    <xf numFmtId="0" fontId="14" fillId="0" borderId="0" xfId="18" applyFont="1" applyAlignment="1">
      <alignment horizontal="center" wrapText="1"/>
      <protection/>
    </xf>
    <xf numFmtId="0" fontId="3" fillId="0" borderId="16" xfId="18" applyFont="1" applyBorder="1" applyAlignment="1">
      <alignment horizontal="right"/>
      <protection/>
    </xf>
    <xf numFmtId="0" fontId="0" fillId="0" borderId="16" xfId="0" applyBorder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0;&#1044;&#1046;&#1045;&#1058;%20&#1085;&#1072;%202011%20&#1075;&#1086;&#1076;%20&#1086;&#1090;%2024.12.2010%20&#8470;%2012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кр.прилож.1"/>
      <sheetName val="сокр.прилож.4"/>
      <sheetName val="сокр.источники"/>
      <sheetName val="прилож.№ 1"/>
      <sheetName val="прил. №2"/>
      <sheetName val="прил.№2-1"/>
      <sheetName val="прилож.№ 3"/>
      <sheetName val="прилож. № 4"/>
      <sheetName val="прилож. № 5"/>
      <sheetName val="источники"/>
      <sheetName val="прилож. № 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workbookViewId="0" topLeftCell="A1">
      <selection activeCell="A3" sqref="A3:C3"/>
    </sheetView>
  </sheetViews>
  <sheetFormatPr defaultColWidth="9.00390625" defaultRowHeight="12.75"/>
  <cols>
    <col min="1" max="1" width="58.125" style="2" customWidth="1"/>
    <col min="2" max="2" width="27.625" style="2" customWidth="1"/>
    <col min="3" max="16384" width="9.125" style="2" customWidth="1"/>
  </cols>
  <sheetData>
    <row r="1" spans="1:3" ht="15.75">
      <c r="A1" s="160" t="s">
        <v>327</v>
      </c>
      <c r="B1" s="160"/>
      <c r="C1" s="160"/>
    </row>
    <row r="2" spans="1:3" ht="27.75" customHeight="1">
      <c r="A2" s="162" t="s">
        <v>237</v>
      </c>
      <c r="B2" s="163"/>
      <c r="C2" s="163"/>
    </row>
    <row r="3" spans="1:3" ht="15.75">
      <c r="A3" s="160" t="s">
        <v>76</v>
      </c>
      <c r="B3" s="164"/>
      <c r="C3" s="164"/>
    </row>
    <row r="4" spans="1:3" ht="31.5" customHeight="1">
      <c r="A4" s="161" t="s">
        <v>238</v>
      </c>
      <c r="B4" s="161"/>
      <c r="C4" s="161"/>
    </row>
    <row r="5" spans="1:3" ht="29.25" customHeight="1">
      <c r="A5" s="3" t="s">
        <v>328</v>
      </c>
      <c r="B5" s="3" t="s">
        <v>329</v>
      </c>
      <c r="C5" s="3" t="s">
        <v>330</v>
      </c>
    </row>
    <row r="6" spans="1:4" ht="18.75" customHeight="1">
      <c r="A6" s="4" t="s">
        <v>103</v>
      </c>
      <c r="B6" s="5" t="s">
        <v>190</v>
      </c>
      <c r="C6" s="145">
        <f>C7+C16+C34+C38+C27+C30</f>
        <v>10562.6</v>
      </c>
      <c r="D6" s="6"/>
    </row>
    <row r="7" spans="1:3" ht="17.25" customHeight="1">
      <c r="A7" s="7" t="s">
        <v>331</v>
      </c>
      <c r="B7" s="8" t="s">
        <v>294</v>
      </c>
      <c r="C7" s="8">
        <f>C8</f>
        <v>3112</v>
      </c>
    </row>
    <row r="8" spans="1:3" ht="13.5" customHeight="1">
      <c r="A8" s="9" t="s">
        <v>332</v>
      </c>
      <c r="B8" s="10" t="s">
        <v>191</v>
      </c>
      <c r="C8" s="11">
        <f>+C10+C11+C9</f>
        <v>3112</v>
      </c>
    </row>
    <row r="9" spans="1:3" ht="52.5" customHeight="1">
      <c r="A9" s="7" t="s">
        <v>180</v>
      </c>
      <c r="B9" s="10" t="s">
        <v>192</v>
      </c>
      <c r="C9" s="11">
        <v>3104</v>
      </c>
    </row>
    <row r="10" spans="1:3" ht="76.5">
      <c r="A10" s="7" t="s">
        <v>182</v>
      </c>
      <c r="B10" s="10" t="s">
        <v>193</v>
      </c>
      <c r="C10" s="11">
        <v>1</v>
      </c>
    </row>
    <row r="11" spans="1:3" ht="38.25">
      <c r="A11" s="7" t="s">
        <v>179</v>
      </c>
      <c r="B11" s="10" t="s">
        <v>194</v>
      </c>
      <c r="C11" s="11">
        <v>7</v>
      </c>
    </row>
    <row r="12" spans="1:3" ht="15.75" hidden="1">
      <c r="A12" s="9" t="s">
        <v>333</v>
      </c>
      <c r="B12" s="10" t="s">
        <v>195</v>
      </c>
      <c r="C12" s="11"/>
    </row>
    <row r="13" spans="1:3" ht="15.75" hidden="1">
      <c r="A13" s="9" t="s">
        <v>334</v>
      </c>
      <c r="B13" s="10" t="s">
        <v>196</v>
      </c>
      <c r="C13" s="11"/>
    </row>
    <row r="14" spans="1:3" ht="26.25" hidden="1">
      <c r="A14" s="13" t="s">
        <v>335</v>
      </c>
      <c r="B14" s="10" t="s">
        <v>197</v>
      </c>
      <c r="C14" s="11"/>
    </row>
    <row r="15" spans="1:3" ht="26.25" hidden="1">
      <c r="A15" s="13" t="s">
        <v>336</v>
      </c>
      <c r="B15" s="10" t="s">
        <v>198</v>
      </c>
      <c r="C15" s="11"/>
    </row>
    <row r="16" spans="1:3" ht="15.75">
      <c r="A16" s="13" t="s">
        <v>337</v>
      </c>
      <c r="B16" s="10" t="s">
        <v>265</v>
      </c>
      <c r="C16" s="11">
        <f>C17+C22+C19</f>
        <v>3349</v>
      </c>
    </row>
    <row r="17" spans="1:3" ht="15.75">
      <c r="A17" s="13" t="s">
        <v>338</v>
      </c>
      <c r="B17" s="10" t="s">
        <v>199</v>
      </c>
      <c r="C17" s="11">
        <f>C18</f>
        <v>880</v>
      </c>
    </row>
    <row r="18" spans="1:3" ht="39">
      <c r="A18" s="13" t="s">
        <v>33</v>
      </c>
      <c r="B18" s="10" t="s">
        <v>200</v>
      </c>
      <c r="C18" s="11">
        <v>880</v>
      </c>
    </row>
    <row r="19" spans="1:3" ht="15.75" hidden="1">
      <c r="A19" s="13" t="s">
        <v>105</v>
      </c>
      <c r="B19" s="10" t="s">
        <v>201</v>
      </c>
      <c r="C19" s="11">
        <f>C20</f>
        <v>0</v>
      </c>
    </row>
    <row r="20" spans="1:3" ht="15.75" hidden="1">
      <c r="A20" s="13" t="s">
        <v>106</v>
      </c>
      <c r="B20" s="10" t="s">
        <v>202</v>
      </c>
      <c r="C20" s="11">
        <f>C21</f>
        <v>0</v>
      </c>
    </row>
    <row r="21" spans="1:3" ht="15.75" hidden="1">
      <c r="A21" s="13" t="s">
        <v>106</v>
      </c>
      <c r="B21" s="10" t="s">
        <v>203</v>
      </c>
      <c r="C21" s="11"/>
    </row>
    <row r="22" spans="1:3" ht="15.75">
      <c r="A22" s="13" t="s">
        <v>339</v>
      </c>
      <c r="B22" s="10" t="s">
        <v>204</v>
      </c>
      <c r="C22" s="11">
        <f>C23+C25</f>
        <v>2469</v>
      </c>
    </row>
    <row r="23" spans="1:3" ht="39">
      <c r="A23" s="13" t="s">
        <v>183</v>
      </c>
      <c r="B23" s="10" t="s">
        <v>205</v>
      </c>
      <c r="C23" s="11">
        <f>C24</f>
        <v>1175</v>
      </c>
    </row>
    <row r="24" spans="1:3" ht="51.75">
      <c r="A24" s="13" t="s">
        <v>184</v>
      </c>
      <c r="B24" s="10" t="s">
        <v>206</v>
      </c>
      <c r="C24" s="11">
        <v>1175</v>
      </c>
    </row>
    <row r="25" spans="1:3" ht="39">
      <c r="A25" s="13" t="s">
        <v>185</v>
      </c>
      <c r="B25" s="10" t="s">
        <v>207</v>
      </c>
      <c r="C25" s="11">
        <f>C26</f>
        <v>1294</v>
      </c>
    </row>
    <row r="26" spans="1:3" ht="51.75">
      <c r="A26" s="13" t="s">
        <v>186</v>
      </c>
      <c r="B26" s="10" t="s">
        <v>210</v>
      </c>
      <c r="C26" s="11">
        <v>1294</v>
      </c>
    </row>
    <row r="27" spans="1:3" ht="15.75">
      <c r="A27" s="101" t="s">
        <v>110</v>
      </c>
      <c r="B27" s="22" t="s">
        <v>208</v>
      </c>
      <c r="C27" s="11">
        <f>C28</f>
        <v>30.6</v>
      </c>
    </row>
    <row r="28" spans="1:3" ht="51.75">
      <c r="A28" s="101" t="s">
        <v>187</v>
      </c>
      <c r="B28" s="22" t="s">
        <v>209</v>
      </c>
      <c r="C28" s="11">
        <f>C29</f>
        <v>30.6</v>
      </c>
    </row>
    <row r="29" spans="1:3" ht="51.75">
      <c r="A29" s="101" t="s">
        <v>187</v>
      </c>
      <c r="B29" s="22" t="s">
        <v>239</v>
      </c>
      <c r="C29" s="11">
        <v>30.6</v>
      </c>
    </row>
    <row r="30" spans="1:3" ht="26.25" hidden="1">
      <c r="A30" s="101" t="s">
        <v>111</v>
      </c>
      <c r="B30" s="118" t="s">
        <v>290</v>
      </c>
      <c r="C30" s="22">
        <f>C31</f>
        <v>0</v>
      </c>
    </row>
    <row r="31" spans="1:3" ht="15.75" hidden="1">
      <c r="A31" s="101" t="s">
        <v>112</v>
      </c>
      <c r="B31" s="118" t="s">
        <v>292</v>
      </c>
      <c r="C31" s="22">
        <f>C32</f>
        <v>0</v>
      </c>
    </row>
    <row r="32" spans="1:3" ht="16.5" customHeight="1" hidden="1">
      <c r="A32" s="116" t="s">
        <v>113</v>
      </c>
      <c r="B32" s="118" t="s">
        <v>291</v>
      </c>
      <c r="C32" s="22">
        <f>C33</f>
        <v>0</v>
      </c>
    </row>
    <row r="33" spans="1:3" ht="26.25" hidden="1">
      <c r="A33" s="116" t="s">
        <v>114</v>
      </c>
      <c r="B33" s="118" t="s">
        <v>293</v>
      </c>
      <c r="C33" s="118"/>
    </row>
    <row r="34" spans="1:3" ht="38.25">
      <c r="A34" s="7" t="s">
        <v>340</v>
      </c>
      <c r="B34" s="10" t="s">
        <v>295</v>
      </c>
      <c r="C34" s="11">
        <f>C35</f>
        <v>417</v>
      </c>
    </row>
    <row r="35" spans="1:3" ht="64.5">
      <c r="A35" s="101" t="s">
        <v>311</v>
      </c>
      <c r="B35" s="10" t="s">
        <v>296</v>
      </c>
      <c r="C35" s="11">
        <f>C36</f>
        <v>417</v>
      </c>
    </row>
    <row r="36" spans="1:3" ht="51">
      <c r="A36" s="7" t="s">
        <v>34</v>
      </c>
      <c r="B36" s="10" t="s">
        <v>297</v>
      </c>
      <c r="C36" s="11">
        <f>C37</f>
        <v>417</v>
      </c>
    </row>
    <row r="37" spans="1:3" ht="54" customHeight="1">
      <c r="A37" s="101" t="s">
        <v>36</v>
      </c>
      <c r="B37" s="10" t="s">
        <v>298</v>
      </c>
      <c r="C37" s="11">
        <v>417</v>
      </c>
    </row>
    <row r="38" spans="1:3" ht="25.5">
      <c r="A38" s="7" t="s">
        <v>48</v>
      </c>
      <c r="B38" s="22" t="s">
        <v>299</v>
      </c>
      <c r="C38" s="11">
        <f>C39</f>
        <v>3654</v>
      </c>
    </row>
    <row r="39" spans="1:3" ht="39">
      <c r="A39" s="101" t="s">
        <v>188</v>
      </c>
      <c r="B39" s="22" t="s">
        <v>300</v>
      </c>
      <c r="C39" s="11">
        <f>C40</f>
        <v>3654</v>
      </c>
    </row>
    <row r="40" spans="1:3" ht="26.25">
      <c r="A40" s="101" t="s">
        <v>177</v>
      </c>
      <c r="B40" s="22" t="s">
        <v>301</v>
      </c>
      <c r="C40" s="11">
        <f>C41</f>
        <v>3654</v>
      </c>
    </row>
    <row r="41" spans="1:3" ht="39">
      <c r="A41" s="101" t="s">
        <v>178</v>
      </c>
      <c r="B41" s="22" t="s">
        <v>302</v>
      </c>
      <c r="C41" s="11">
        <v>3654</v>
      </c>
    </row>
    <row r="42" spans="1:3" ht="39" hidden="1">
      <c r="A42" s="109" t="s">
        <v>88</v>
      </c>
      <c r="B42" s="22" t="s">
        <v>89</v>
      </c>
      <c r="C42" s="11">
        <f>+C44</f>
        <v>0</v>
      </c>
    </row>
    <row r="43" spans="1:3" ht="26.25" hidden="1">
      <c r="A43" s="109" t="s">
        <v>95</v>
      </c>
      <c r="B43" s="22" t="s">
        <v>96</v>
      </c>
      <c r="C43" s="11">
        <f>+C44</f>
        <v>0</v>
      </c>
    </row>
    <row r="44" spans="1:3" ht="39" hidden="1">
      <c r="A44" s="109" t="s">
        <v>94</v>
      </c>
      <c r="B44" s="22" t="s">
        <v>93</v>
      </c>
      <c r="C44" s="11"/>
    </row>
    <row r="45" spans="1:3" ht="26.25" hidden="1">
      <c r="A45" s="109" t="s">
        <v>90</v>
      </c>
      <c r="B45" s="22" t="s">
        <v>91</v>
      </c>
      <c r="C45" s="11">
        <f>+C46</f>
        <v>0</v>
      </c>
    </row>
    <row r="46" spans="1:3" ht="15.75" hidden="1">
      <c r="A46" s="109" t="s">
        <v>107</v>
      </c>
      <c r="B46" s="22" t="s">
        <v>100</v>
      </c>
      <c r="C46" s="11"/>
    </row>
    <row r="47" spans="1:3" s="17" customFormat="1" ht="15.75">
      <c r="A47" s="14" t="s">
        <v>341</v>
      </c>
      <c r="B47" s="15" t="s">
        <v>303</v>
      </c>
      <c r="C47" s="16">
        <f>C48</f>
        <v>4830.4</v>
      </c>
    </row>
    <row r="48" spans="1:3" s="17" customFormat="1" ht="26.25">
      <c r="A48" s="106" t="s">
        <v>72</v>
      </c>
      <c r="B48" s="71" t="s">
        <v>304</v>
      </c>
      <c r="C48" s="18">
        <f>C49+C54</f>
        <v>4830.4</v>
      </c>
    </row>
    <row r="49" spans="1:3" s="17" customFormat="1" ht="26.25">
      <c r="A49" s="106" t="s">
        <v>73</v>
      </c>
      <c r="B49" s="71" t="s">
        <v>305</v>
      </c>
      <c r="C49" s="18">
        <f>C50+C52</f>
        <v>179</v>
      </c>
    </row>
    <row r="50" spans="1:3" s="17" customFormat="1" ht="15.75">
      <c r="A50" s="12" t="s">
        <v>74</v>
      </c>
      <c r="B50" s="19" t="s">
        <v>306</v>
      </c>
      <c r="C50" s="11">
        <f>C51</f>
        <v>179</v>
      </c>
    </row>
    <row r="51" spans="1:3" s="17" customFormat="1" ht="26.25">
      <c r="A51" s="12" t="s">
        <v>75</v>
      </c>
      <c r="B51" s="19" t="s">
        <v>307</v>
      </c>
      <c r="C51" s="11">
        <v>179</v>
      </c>
    </row>
    <row r="52" spans="1:3" s="17" customFormat="1" ht="26.25" hidden="1">
      <c r="A52" s="12" t="s">
        <v>189</v>
      </c>
      <c r="B52" s="19" t="s">
        <v>308</v>
      </c>
      <c r="C52" s="11">
        <f>C53</f>
        <v>0</v>
      </c>
    </row>
    <row r="53" spans="1:3" s="17" customFormat="1" ht="26.25" hidden="1">
      <c r="A53" s="12" t="s">
        <v>181</v>
      </c>
      <c r="B53" s="19" t="s">
        <v>309</v>
      </c>
      <c r="C53" s="11"/>
    </row>
    <row r="54" spans="1:3" ht="24.75" customHeight="1">
      <c r="A54" s="20" t="s">
        <v>81</v>
      </c>
      <c r="B54" s="107" t="s">
        <v>221</v>
      </c>
      <c r="C54" s="21">
        <f>C55</f>
        <v>4651.4</v>
      </c>
    </row>
    <row r="55" spans="1:3" ht="15" customHeight="1">
      <c r="A55" s="20" t="s">
        <v>82</v>
      </c>
      <c r="B55" s="19" t="s">
        <v>222</v>
      </c>
      <c r="C55" s="11">
        <f>C56</f>
        <v>4651.4</v>
      </c>
    </row>
    <row r="56" spans="1:3" ht="15.75">
      <c r="A56" s="20" t="s">
        <v>83</v>
      </c>
      <c r="B56" s="19" t="s">
        <v>223</v>
      </c>
      <c r="C56" s="11">
        <v>4651.4</v>
      </c>
    </row>
    <row r="57" spans="1:3" ht="15.75" hidden="1">
      <c r="A57" s="127" t="s">
        <v>166</v>
      </c>
      <c r="B57" s="19" t="s">
        <v>244</v>
      </c>
      <c r="C57" s="11"/>
    </row>
    <row r="58" spans="1:3" ht="31.5" hidden="1">
      <c r="A58" s="127" t="s">
        <v>165</v>
      </c>
      <c r="B58" s="19" t="s">
        <v>245</v>
      </c>
      <c r="C58" s="11"/>
    </row>
    <row r="59" spans="1:3" ht="15.75">
      <c r="A59" s="14" t="s">
        <v>342</v>
      </c>
      <c r="B59" s="15"/>
      <c r="C59" s="137">
        <f>C6+C47</f>
        <v>15393</v>
      </c>
    </row>
    <row r="60" ht="15.75">
      <c r="B60" s="23"/>
    </row>
    <row r="61" ht="15.75">
      <c r="B61" s="23"/>
    </row>
    <row r="62" ht="15.75">
      <c r="B62" s="23"/>
    </row>
    <row r="63" ht="15.75">
      <c r="B63" s="23"/>
    </row>
    <row r="64" ht="15.75">
      <c r="B64" s="23"/>
    </row>
    <row r="65" ht="15.75">
      <c r="B65" s="23"/>
    </row>
    <row r="66" ht="15.75">
      <c r="B66" s="23"/>
    </row>
    <row r="67" ht="15.75">
      <c r="B67" s="23"/>
    </row>
    <row r="68" ht="15.75">
      <c r="B68" s="23"/>
    </row>
    <row r="69" ht="15.75">
      <c r="B69" s="23"/>
    </row>
    <row r="70" ht="15.75">
      <c r="B70" s="23"/>
    </row>
    <row r="71" ht="15.75">
      <c r="B71" s="23"/>
    </row>
    <row r="72" ht="15.75">
      <c r="B72" s="23"/>
    </row>
    <row r="73" ht="15.75">
      <c r="B73" s="23"/>
    </row>
    <row r="74" ht="15.75">
      <c r="B74" s="23"/>
    </row>
    <row r="75" ht="15.75">
      <c r="B75" s="23"/>
    </row>
    <row r="76" ht="15.75">
      <c r="B76" s="23"/>
    </row>
    <row r="77" ht="15.75">
      <c r="B77" s="23"/>
    </row>
    <row r="78" ht="15.75">
      <c r="B78" s="23"/>
    </row>
    <row r="79" ht="15.75">
      <c r="B79" s="23"/>
    </row>
    <row r="80" ht="15.75">
      <c r="B80" s="23"/>
    </row>
    <row r="81" ht="15.75">
      <c r="B81" s="23"/>
    </row>
    <row r="82" ht="15.75">
      <c r="B82" s="23"/>
    </row>
    <row r="83" ht="15.75">
      <c r="B83" s="23"/>
    </row>
    <row r="84" ht="15.75">
      <c r="B84" s="23"/>
    </row>
    <row r="85" ht="15.75">
      <c r="B85" s="23"/>
    </row>
    <row r="86" ht="15.75">
      <c r="B86" s="23"/>
    </row>
    <row r="87" ht="15.75">
      <c r="B87" s="23"/>
    </row>
    <row r="88" ht="15.75">
      <c r="B88" s="23"/>
    </row>
    <row r="89" ht="15.75">
      <c r="B89" s="23"/>
    </row>
    <row r="90" ht="15.75">
      <c r="B90" s="23"/>
    </row>
    <row r="91" ht="15.75">
      <c r="B91" s="23"/>
    </row>
    <row r="92" ht="15.75">
      <c r="B92" s="23"/>
    </row>
    <row r="93" ht="15.75">
      <c r="B93" s="23"/>
    </row>
    <row r="94" ht="15.75">
      <c r="B94" s="23"/>
    </row>
    <row r="95" ht="15.75">
      <c r="B95" s="23"/>
    </row>
    <row r="96" ht="15.75">
      <c r="B96" s="23"/>
    </row>
    <row r="97" ht="15.75">
      <c r="B97" s="23"/>
    </row>
    <row r="98" ht="15.75">
      <c r="B98" s="23"/>
    </row>
    <row r="99" ht="15.75">
      <c r="B99" s="23"/>
    </row>
    <row r="100" ht="15.75">
      <c r="B100" s="23"/>
    </row>
    <row r="101" ht="15.75">
      <c r="B101" s="23"/>
    </row>
    <row r="102" ht="15.75">
      <c r="B102" s="23"/>
    </row>
    <row r="103" ht="15.75">
      <c r="B103" s="23"/>
    </row>
    <row r="104" ht="15.75">
      <c r="B104" s="23"/>
    </row>
  </sheetData>
  <mergeCells count="4">
    <mergeCell ref="A1:C1"/>
    <mergeCell ref="A4:C4"/>
    <mergeCell ref="A2:C2"/>
    <mergeCell ref="A3:C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A4" sqref="A4:C4"/>
    </sheetView>
  </sheetViews>
  <sheetFormatPr defaultColWidth="9.00390625" defaultRowHeight="12.75"/>
  <cols>
    <col min="1" max="1" width="13.00390625" style="0" customWidth="1"/>
    <col min="2" max="2" width="24.125" style="0" customWidth="1"/>
    <col min="3" max="3" width="57.125" style="0" customWidth="1"/>
  </cols>
  <sheetData>
    <row r="2" spans="3:4" ht="15.75">
      <c r="C2" s="26" t="s">
        <v>250</v>
      </c>
      <c r="D2" s="110"/>
    </row>
    <row r="3" spans="2:4" ht="30" customHeight="1">
      <c r="B3" s="162" t="s">
        <v>236</v>
      </c>
      <c r="C3" s="170"/>
      <c r="D3" s="111"/>
    </row>
    <row r="4" spans="1:4" ht="15.75">
      <c r="A4" s="171" t="s">
        <v>275</v>
      </c>
      <c r="B4" s="171"/>
      <c r="C4" s="171"/>
      <c r="D4" s="146"/>
    </row>
    <row r="5" spans="1:3" ht="31.5" customHeight="1">
      <c r="A5" s="166" t="s">
        <v>156</v>
      </c>
      <c r="B5" s="167"/>
      <c r="C5" s="167"/>
    </row>
    <row r="6" spans="1:3" ht="15.75">
      <c r="A6" s="90"/>
      <c r="B6" s="91"/>
      <c r="C6" s="89"/>
    </row>
    <row r="7" spans="1:3" ht="62.25" customHeight="1">
      <c r="A7" s="78" t="s">
        <v>149</v>
      </c>
      <c r="B7" s="78" t="s">
        <v>150</v>
      </c>
      <c r="C7" s="79" t="s">
        <v>151</v>
      </c>
    </row>
    <row r="8" spans="1:3" ht="18" customHeight="1">
      <c r="A8" s="168" t="s">
        <v>37</v>
      </c>
      <c r="B8" s="169"/>
      <c r="C8" s="169"/>
    </row>
    <row r="9" spans="1:3" ht="93.75" customHeight="1" hidden="1">
      <c r="A9" s="80" t="s">
        <v>13</v>
      </c>
      <c r="B9" s="81" t="s">
        <v>35</v>
      </c>
      <c r="C9" s="102" t="s">
        <v>36</v>
      </c>
    </row>
    <row r="10" spans="1:3" ht="63" customHeight="1" hidden="1">
      <c r="A10" s="80" t="s">
        <v>13</v>
      </c>
      <c r="B10" s="104" t="s">
        <v>32</v>
      </c>
      <c r="C10" s="102" t="s">
        <v>31</v>
      </c>
    </row>
    <row r="11" spans="1:3" ht="93" customHeight="1" hidden="1">
      <c r="A11" s="80" t="s">
        <v>23</v>
      </c>
      <c r="B11" s="81" t="s">
        <v>24</v>
      </c>
      <c r="C11" s="92" t="s">
        <v>30</v>
      </c>
    </row>
    <row r="12" spans="1:3" ht="29.25" customHeight="1" hidden="1">
      <c r="A12" s="113" t="s">
        <v>13</v>
      </c>
      <c r="B12" s="114" t="s">
        <v>25</v>
      </c>
      <c r="C12" s="93" t="s">
        <v>26</v>
      </c>
    </row>
    <row r="13" spans="1:3" ht="33.75" customHeight="1">
      <c r="A13" s="113" t="s">
        <v>13</v>
      </c>
      <c r="B13" s="115" t="s">
        <v>152</v>
      </c>
      <c r="C13" s="94" t="s">
        <v>154</v>
      </c>
    </row>
    <row r="14" spans="1:3" ht="33.75" customHeight="1">
      <c r="A14" s="55">
        <v>720</v>
      </c>
      <c r="B14" s="115" t="s">
        <v>153</v>
      </c>
      <c r="C14" s="94" t="s">
        <v>155</v>
      </c>
    </row>
    <row r="15" spans="1:3" ht="33.75" customHeight="1">
      <c r="A15" s="113" t="s">
        <v>13</v>
      </c>
      <c r="B15" s="115" t="s">
        <v>224</v>
      </c>
      <c r="C15" s="94" t="s">
        <v>281</v>
      </c>
    </row>
    <row r="16" spans="1:3" ht="46.5" customHeight="1">
      <c r="A16" s="55">
        <v>720</v>
      </c>
      <c r="B16" s="115" t="s">
        <v>225</v>
      </c>
      <c r="C16" s="94" t="s">
        <v>282</v>
      </c>
    </row>
  </sheetData>
  <mergeCells count="4">
    <mergeCell ref="A5:C5"/>
    <mergeCell ref="A8:C8"/>
    <mergeCell ref="B3:C3"/>
    <mergeCell ref="A4:C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1"/>
  <sheetViews>
    <sheetView workbookViewId="0" topLeftCell="A1">
      <selection activeCell="L7" sqref="L7"/>
    </sheetView>
  </sheetViews>
  <sheetFormatPr defaultColWidth="9.00390625" defaultRowHeight="12.75"/>
  <cols>
    <col min="1" max="1" width="60.75390625" style="0" customWidth="1"/>
    <col min="2" max="2" width="9.375" style="0" customWidth="1"/>
    <col min="3" max="3" width="9.125" style="0" hidden="1" customWidth="1"/>
    <col min="4" max="4" width="9.25390625" style="0" customWidth="1"/>
    <col min="5" max="5" width="12.375" style="0" customWidth="1"/>
    <col min="6" max="6" width="0.12890625" style="0" hidden="1" customWidth="1"/>
    <col min="7" max="7" width="9.125" style="0" hidden="1" customWidth="1"/>
    <col min="8" max="8" width="0.12890625" style="0" hidden="1" customWidth="1"/>
  </cols>
  <sheetData>
    <row r="2" spans="1:8" ht="15.75">
      <c r="A2" s="172" t="s">
        <v>246</v>
      </c>
      <c r="B2" s="172"/>
      <c r="C2" s="172"/>
      <c r="D2" s="172"/>
      <c r="E2" s="172"/>
      <c r="F2" s="172"/>
      <c r="G2" s="172"/>
      <c r="H2" s="172"/>
    </row>
    <row r="3" spans="1:9" ht="27.75" customHeight="1">
      <c r="A3" s="162" t="s">
        <v>236</v>
      </c>
      <c r="B3" s="170"/>
      <c r="C3" s="170"/>
      <c r="D3" s="170"/>
      <c r="E3" s="170"/>
      <c r="F3" s="133"/>
      <c r="G3" s="133"/>
      <c r="H3" s="133"/>
      <c r="I3" s="110"/>
    </row>
    <row r="4" spans="1:14" ht="15.75">
      <c r="A4" s="171" t="s">
        <v>275</v>
      </c>
      <c r="B4" s="164"/>
      <c r="C4" s="164"/>
      <c r="D4" s="164"/>
      <c r="E4" s="164"/>
      <c r="F4" s="164"/>
      <c r="G4" s="164"/>
      <c r="H4" s="147"/>
      <c r="I4" s="147"/>
      <c r="J4" s="147"/>
      <c r="K4" s="147"/>
      <c r="L4" s="147"/>
      <c r="M4" s="147"/>
      <c r="N4" s="147"/>
    </row>
    <row r="5" spans="1:9" ht="32.25" customHeight="1">
      <c r="A5" s="173" t="s">
        <v>240</v>
      </c>
      <c r="B5" s="174"/>
      <c r="C5" s="174"/>
      <c r="D5" s="174"/>
      <c r="E5" s="174"/>
      <c r="F5" s="26"/>
      <c r="G5" s="74"/>
      <c r="H5" s="74"/>
      <c r="I5" s="110"/>
    </row>
    <row r="6" spans="1:9" ht="13.5" customHeight="1" thickBot="1">
      <c r="A6" s="27"/>
      <c r="B6" s="28"/>
      <c r="C6" s="95" t="s">
        <v>343</v>
      </c>
      <c r="D6" s="95"/>
      <c r="E6" s="95"/>
      <c r="F6" s="96"/>
      <c r="G6" s="74"/>
      <c r="H6" s="74"/>
      <c r="I6" s="110"/>
    </row>
    <row r="7" spans="1:8" ht="31.5">
      <c r="A7" s="97" t="s">
        <v>328</v>
      </c>
      <c r="B7" s="32" t="s">
        <v>344</v>
      </c>
      <c r="C7" s="32" t="s">
        <v>312</v>
      </c>
      <c r="D7" s="32" t="s">
        <v>164</v>
      </c>
      <c r="E7" s="144" t="s">
        <v>147</v>
      </c>
      <c r="F7" s="98" t="s">
        <v>27</v>
      </c>
      <c r="G7" s="74"/>
      <c r="H7" s="74"/>
    </row>
    <row r="8" spans="1:8" ht="15.75">
      <c r="A8" s="36" t="s">
        <v>355</v>
      </c>
      <c r="B8" s="38" t="s">
        <v>324</v>
      </c>
      <c r="C8" s="99" t="e">
        <v>#REF!</v>
      </c>
      <c r="D8" s="44"/>
      <c r="E8" s="99">
        <f>E9+E10+E11+E12</f>
        <v>6194</v>
      </c>
      <c r="F8" s="99" t="e">
        <v>#REF!</v>
      </c>
      <c r="G8" s="74"/>
      <c r="H8" s="74"/>
    </row>
    <row r="9" spans="1:8" ht="30.75" customHeight="1">
      <c r="A9" s="125" t="s">
        <v>359</v>
      </c>
      <c r="B9" s="38" t="s">
        <v>324</v>
      </c>
      <c r="C9" s="99"/>
      <c r="D9" s="44" t="s">
        <v>360</v>
      </c>
      <c r="E9" s="99">
        <f>'прилож. № 7(4)'!M10</f>
        <v>1023</v>
      </c>
      <c r="F9" s="99"/>
      <c r="G9" s="74"/>
      <c r="H9" s="74"/>
    </row>
    <row r="10" spans="1:8" ht="47.25">
      <c r="A10" s="112" t="s">
        <v>109</v>
      </c>
      <c r="B10" s="38" t="s">
        <v>324</v>
      </c>
      <c r="C10" s="99"/>
      <c r="D10" s="44" t="s">
        <v>366</v>
      </c>
      <c r="E10" s="99">
        <f>'прилож. № 7(4)'!M21</f>
        <v>5071</v>
      </c>
      <c r="F10" s="99"/>
      <c r="G10" s="74"/>
      <c r="H10" s="74"/>
    </row>
    <row r="11" spans="1:8" ht="15.75" hidden="1">
      <c r="A11" s="45" t="s">
        <v>384</v>
      </c>
      <c r="B11" s="38" t="s">
        <v>324</v>
      </c>
      <c r="C11" s="99"/>
      <c r="D11" s="44" t="s">
        <v>385</v>
      </c>
      <c r="E11" s="99">
        <f>'прилож. № 7(4)'!M41</f>
        <v>0</v>
      </c>
      <c r="F11" s="99"/>
      <c r="G11" s="74"/>
      <c r="H11" s="74"/>
    </row>
    <row r="12" spans="1:8" ht="15.75">
      <c r="A12" s="45" t="s">
        <v>401</v>
      </c>
      <c r="B12" s="38" t="s">
        <v>324</v>
      </c>
      <c r="C12" s="99"/>
      <c r="D12" s="44" t="s">
        <v>8</v>
      </c>
      <c r="E12" s="99">
        <f>'прилож. № 7(4)'!M55</f>
        <v>100</v>
      </c>
      <c r="F12" s="99"/>
      <c r="G12" s="74"/>
      <c r="H12" s="74"/>
    </row>
    <row r="13" spans="1:8" ht="15.75">
      <c r="A13" s="36" t="s">
        <v>132</v>
      </c>
      <c r="B13" s="38" t="s">
        <v>366</v>
      </c>
      <c r="C13" s="99"/>
      <c r="D13" s="44"/>
      <c r="E13" s="99">
        <f>E15+E14</f>
        <v>1240</v>
      </c>
      <c r="F13" s="99"/>
      <c r="G13" s="74"/>
      <c r="H13" s="74"/>
    </row>
    <row r="14" spans="1:8" ht="15.75">
      <c r="A14" s="24" t="s">
        <v>214</v>
      </c>
      <c r="B14" s="38" t="s">
        <v>366</v>
      </c>
      <c r="C14" s="99"/>
      <c r="D14" s="44" t="s">
        <v>92</v>
      </c>
      <c r="E14" s="99">
        <f>'прилож. № 7(4)'!M62</f>
        <v>955</v>
      </c>
      <c r="F14" s="99"/>
      <c r="G14" s="74"/>
      <c r="H14" s="74"/>
    </row>
    <row r="15" spans="1:8" ht="15.75">
      <c r="A15" s="45" t="s">
        <v>133</v>
      </c>
      <c r="B15" s="38" t="s">
        <v>366</v>
      </c>
      <c r="C15" s="99"/>
      <c r="D15" s="44" t="s">
        <v>47</v>
      </c>
      <c r="E15" s="99">
        <f>'прилож. № 7(4)'!M92</f>
        <v>285</v>
      </c>
      <c r="F15" s="99"/>
      <c r="G15" s="74"/>
      <c r="H15" s="74"/>
    </row>
    <row r="16" spans="1:8" ht="15.75">
      <c r="A16" s="57" t="s">
        <v>403</v>
      </c>
      <c r="B16" s="58" t="s">
        <v>325</v>
      </c>
      <c r="C16" s="100" t="e">
        <v>#REF!</v>
      </c>
      <c r="D16" s="58"/>
      <c r="E16" s="100">
        <f>E17+E18+E19</f>
        <v>11416</v>
      </c>
      <c r="F16" s="100" t="e">
        <v>#REF!</v>
      </c>
      <c r="G16" s="74"/>
      <c r="H16" s="74"/>
    </row>
    <row r="17" spans="1:8" ht="16.5">
      <c r="A17" s="126" t="s">
        <v>317</v>
      </c>
      <c r="B17" s="58" t="s">
        <v>325</v>
      </c>
      <c r="C17" s="100"/>
      <c r="D17" s="58" t="s">
        <v>324</v>
      </c>
      <c r="E17" s="100">
        <f>+'прилож. № 7(4)'!M100</f>
        <v>662</v>
      </c>
      <c r="F17" s="100"/>
      <c r="G17" s="74"/>
      <c r="H17" s="74"/>
    </row>
    <row r="18" spans="1:8" ht="15.75">
      <c r="A18" s="18" t="s">
        <v>319</v>
      </c>
      <c r="B18" s="58" t="s">
        <v>325</v>
      </c>
      <c r="C18" s="100"/>
      <c r="D18" s="58" t="s">
        <v>360</v>
      </c>
      <c r="E18" s="100">
        <f>+'прилож. № 7(4)'!M124</f>
        <v>7973</v>
      </c>
      <c r="F18" s="100"/>
      <c r="G18" s="74"/>
      <c r="H18" s="74"/>
    </row>
    <row r="19" spans="1:8" ht="15.75">
      <c r="A19" s="45" t="s">
        <v>411</v>
      </c>
      <c r="B19" s="58" t="s">
        <v>325</v>
      </c>
      <c r="C19" s="100"/>
      <c r="D19" s="58" t="s">
        <v>3</v>
      </c>
      <c r="E19" s="100">
        <f>+'прилож. № 7(4)'!M149</f>
        <v>2781</v>
      </c>
      <c r="F19" s="100"/>
      <c r="G19" s="74"/>
      <c r="H19" s="74"/>
    </row>
    <row r="20" spans="1:8" ht="15.75">
      <c r="A20" s="43" t="s">
        <v>129</v>
      </c>
      <c r="B20" s="58" t="s">
        <v>63</v>
      </c>
      <c r="C20" s="100"/>
      <c r="D20" s="58"/>
      <c r="E20" s="100">
        <f>E21</f>
        <v>36</v>
      </c>
      <c r="F20" s="100"/>
      <c r="G20" s="74"/>
      <c r="H20" s="74"/>
    </row>
    <row r="21" spans="1:8" ht="15.75" customHeight="1">
      <c r="A21" s="45" t="s">
        <v>117</v>
      </c>
      <c r="B21" s="58" t="s">
        <v>63</v>
      </c>
      <c r="C21" s="100"/>
      <c r="D21" s="58" t="s">
        <v>366</v>
      </c>
      <c r="E21" s="100">
        <f>+'прилож. № 7(4)'!M189</f>
        <v>36</v>
      </c>
      <c r="F21" s="100"/>
      <c r="G21" s="74"/>
      <c r="H21" s="74"/>
    </row>
    <row r="22" spans="1:8" ht="15.75">
      <c r="A22" s="57" t="s">
        <v>28</v>
      </c>
      <c r="B22" s="58" t="s">
        <v>2</v>
      </c>
      <c r="C22" s="100"/>
      <c r="D22" s="58"/>
      <c r="E22" s="100">
        <f>E23</f>
        <v>76</v>
      </c>
      <c r="F22" s="100"/>
      <c r="G22" s="74"/>
      <c r="H22" s="74"/>
    </row>
    <row r="23" spans="1:8" ht="15.75">
      <c r="A23" s="45" t="s">
        <v>121</v>
      </c>
      <c r="B23" s="58" t="s">
        <v>2</v>
      </c>
      <c r="C23" s="100"/>
      <c r="D23" s="58" t="s">
        <v>324</v>
      </c>
      <c r="E23" s="100">
        <f>+'прилож. № 7(4)'!M202</f>
        <v>76</v>
      </c>
      <c r="F23" s="100"/>
      <c r="G23" s="74"/>
      <c r="H23" s="74"/>
    </row>
    <row r="24" spans="1:8" ht="15.75">
      <c r="A24" s="57" t="s">
        <v>108</v>
      </c>
      <c r="B24" s="58" t="s">
        <v>8</v>
      </c>
      <c r="C24" s="100"/>
      <c r="D24" s="58"/>
      <c r="E24" s="100">
        <f>E25</f>
        <v>33</v>
      </c>
      <c r="F24" s="100"/>
      <c r="G24" s="74"/>
      <c r="H24" s="74"/>
    </row>
    <row r="25" spans="1:8" ht="16.5" customHeight="1">
      <c r="A25" s="45" t="s">
        <v>116</v>
      </c>
      <c r="B25" s="58" t="s">
        <v>8</v>
      </c>
      <c r="C25" s="100"/>
      <c r="D25" s="58" t="s">
        <v>325</v>
      </c>
      <c r="E25" s="100">
        <f>+'прилож. № 7(4)'!M209</f>
        <v>33</v>
      </c>
      <c r="F25" s="100"/>
      <c r="G25" s="74"/>
      <c r="H25" s="74"/>
    </row>
    <row r="26" spans="1:8" ht="31.5" customHeight="1">
      <c r="A26" s="43" t="s">
        <v>268</v>
      </c>
      <c r="B26" s="58" t="s">
        <v>269</v>
      </c>
      <c r="C26" s="100"/>
      <c r="D26" s="58"/>
      <c r="E26" s="100">
        <f>E27</f>
        <v>77</v>
      </c>
      <c r="F26" s="100"/>
      <c r="G26" s="74"/>
      <c r="H26" s="74"/>
    </row>
    <row r="27" spans="1:8" ht="32.25" customHeight="1">
      <c r="A27" s="43" t="s">
        <v>270</v>
      </c>
      <c r="B27" s="58" t="s">
        <v>269</v>
      </c>
      <c r="C27" s="100"/>
      <c r="D27" s="58" t="s">
        <v>324</v>
      </c>
      <c r="E27" s="100">
        <f>'прилож. № 7(4)'!M221</f>
        <v>77</v>
      </c>
      <c r="F27" s="100"/>
      <c r="G27" s="74"/>
      <c r="H27" s="74"/>
    </row>
    <row r="28" spans="1:8" ht="63">
      <c r="A28" s="43" t="s">
        <v>130</v>
      </c>
      <c r="B28" s="58" t="s">
        <v>40</v>
      </c>
      <c r="C28" s="100"/>
      <c r="D28" s="58"/>
      <c r="E28" s="100">
        <f>E29</f>
        <v>143</v>
      </c>
      <c r="F28" s="100"/>
      <c r="G28" s="74"/>
      <c r="H28" s="74"/>
    </row>
    <row r="29" spans="1:8" ht="47.25">
      <c r="A29" s="45" t="s">
        <v>120</v>
      </c>
      <c r="B29" s="58" t="s">
        <v>40</v>
      </c>
      <c r="C29" s="100"/>
      <c r="D29" s="58" t="s">
        <v>3</v>
      </c>
      <c r="E29" s="100">
        <f>+'прилож. № 7(4)'!M230</f>
        <v>143</v>
      </c>
      <c r="F29" s="100"/>
      <c r="G29" s="74"/>
      <c r="H29" s="74"/>
    </row>
    <row r="30" spans="1:6" ht="15.75">
      <c r="A30" s="39" t="s">
        <v>29</v>
      </c>
      <c r="B30" s="44"/>
      <c r="C30" s="99" t="e">
        <v>#REF!</v>
      </c>
      <c r="D30" s="44"/>
      <c r="E30" s="99">
        <f>E8+E16+E20+E22+E24+E28+E13+E26</f>
        <v>19215</v>
      </c>
      <c r="F30" s="99" t="e">
        <v>#REF!</v>
      </c>
    </row>
    <row r="31" spans="1:5" ht="15">
      <c r="A31" s="25"/>
      <c r="B31" s="25"/>
      <c r="C31" s="25"/>
      <c r="D31" s="25"/>
      <c r="E31" s="25"/>
    </row>
  </sheetData>
  <mergeCells count="4">
    <mergeCell ref="A2:H2"/>
    <mergeCell ref="A3:E3"/>
    <mergeCell ref="A5:E5"/>
    <mergeCell ref="A4:G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89"/>
  <sheetViews>
    <sheetView zoomScaleSheetLayoutView="75" workbookViewId="0" topLeftCell="A1">
      <selection activeCell="B4" sqref="B4:M4"/>
    </sheetView>
  </sheetViews>
  <sheetFormatPr defaultColWidth="9.00390625" defaultRowHeight="12.75"/>
  <cols>
    <col min="1" max="1" width="50.875" style="0" customWidth="1"/>
    <col min="2" max="3" width="4.25390625" style="0" customWidth="1"/>
    <col min="4" max="4" width="9.00390625" style="0" customWidth="1"/>
    <col min="5" max="5" width="4.875" style="0" customWidth="1"/>
    <col min="6" max="6" width="7.75390625" style="0" customWidth="1"/>
    <col min="7" max="7" width="0.12890625" style="0" hidden="1" customWidth="1"/>
    <col min="8" max="12" width="9.125" style="0" hidden="1" customWidth="1"/>
    <col min="13" max="13" width="11.00390625" style="0" customWidth="1"/>
  </cols>
  <sheetData>
    <row r="1" spans="1:13" ht="10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5.75">
      <c r="A2" s="172" t="s">
        <v>247</v>
      </c>
      <c r="B2" s="172"/>
      <c r="C2" s="172"/>
      <c r="D2" s="172"/>
      <c r="E2" s="172"/>
      <c r="F2" s="172"/>
      <c r="G2" s="175"/>
      <c r="H2" s="175"/>
      <c r="I2" s="175"/>
      <c r="J2" s="175"/>
      <c r="K2" s="175"/>
      <c r="L2" s="175"/>
      <c r="M2" s="175"/>
      <c r="N2" s="25"/>
      <c r="O2" s="25"/>
    </row>
    <row r="3" spans="1:15" ht="29.25" customHeight="1">
      <c r="A3" s="162" t="s">
        <v>236</v>
      </c>
      <c r="B3" s="170"/>
      <c r="C3" s="170"/>
      <c r="D3" s="170"/>
      <c r="E3" s="170"/>
      <c r="F3" s="165"/>
      <c r="G3" s="165"/>
      <c r="H3" s="165"/>
      <c r="I3" s="165"/>
      <c r="J3" s="165"/>
      <c r="K3" s="165"/>
      <c r="L3" s="165"/>
      <c r="M3" s="165"/>
      <c r="N3" s="25"/>
      <c r="O3" s="25"/>
    </row>
    <row r="4" spans="1:15" ht="15" customHeight="1">
      <c r="A4" s="23"/>
      <c r="B4" s="171" t="s">
        <v>77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47"/>
      <c r="O4" s="25"/>
    </row>
    <row r="5" spans="1:15" ht="51" customHeight="1">
      <c r="A5" s="173" t="s">
        <v>241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25"/>
      <c r="O5" s="25"/>
    </row>
    <row r="6" spans="1:15" ht="5.25" customHeight="1" thickBot="1">
      <c r="A6" s="27"/>
      <c r="B6" s="28"/>
      <c r="C6" s="29"/>
      <c r="D6" s="29"/>
      <c r="E6" s="29"/>
      <c r="F6" s="29"/>
      <c r="G6" s="26" t="s">
        <v>343</v>
      </c>
      <c r="H6" s="26"/>
      <c r="I6" s="26"/>
      <c r="J6" s="26"/>
      <c r="K6" s="26"/>
      <c r="L6" s="30"/>
      <c r="M6" s="26"/>
      <c r="N6" s="25"/>
      <c r="O6" s="25"/>
    </row>
    <row r="7" spans="1:15" ht="30.75" customHeight="1">
      <c r="A7" s="31" t="s">
        <v>328</v>
      </c>
      <c r="B7" s="32" t="s">
        <v>344</v>
      </c>
      <c r="C7" s="32" t="s">
        <v>345</v>
      </c>
      <c r="D7" s="32" t="s">
        <v>346</v>
      </c>
      <c r="E7" s="32" t="s">
        <v>347</v>
      </c>
      <c r="F7" s="32" t="s">
        <v>163</v>
      </c>
      <c r="G7" s="33" t="s">
        <v>348</v>
      </c>
      <c r="H7" s="34" t="s">
        <v>349</v>
      </c>
      <c r="I7" s="33" t="s">
        <v>350</v>
      </c>
      <c r="J7" s="34" t="s">
        <v>351</v>
      </c>
      <c r="K7" s="33" t="s">
        <v>352</v>
      </c>
      <c r="L7" s="35" t="s">
        <v>353</v>
      </c>
      <c r="M7" s="33" t="s">
        <v>146</v>
      </c>
      <c r="N7" s="25"/>
      <c r="O7" s="25"/>
    </row>
    <row r="8" spans="1:15" ht="17.25" customHeight="1">
      <c r="A8" s="36" t="s">
        <v>354</v>
      </c>
      <c r="B8" s="36"/>
      <c r="C8" s="36"/>
      <c r="D8" s="36"/>
      <c r="E8" s="36"/>
      <c r="F8" s="36"/>
      <c r="G8" s="37" t="e">
        <f>+G9+#REF!+#REF!+G99+#REF!+#REF!+#REF!+#REF!+#REF!</f>
        <v>#REF!</v>
      </c>
      <c r="H8" s="37" t="e">
        <f>+H9+#REF!+#REF!+H99+#REF!+#REF!+#REF!+#REF!+#REF!</f>
        <v>#REF!</v>
      </c>
      <c r="I8" s="37" t="e">
        <f>+I9+#REF!+#REF!+I99+#REF!+#REF!+#REF!+#REF!+#REF!</f>
        <v>#REF!</v>
      </c>
      <c r="J8" s="37" t="e">
        <f>+J9+#REF!+#REF!+J99+#REF!+#REF!+#REF!+#REF!+#REF!</f>
        <v>#REF!</v>
      </c>
      <c r="K8" s="37" t="e">
        <f>+K9+#REF!+#REF!+K99+#REF!+#REF!+#REF!+#REF!+#REF!</f>
        <v>#REF!</v>
      </c>
      <c r="L8" s="37" t="e">
        <f>+L9+#REF!+#REF!+L99+#REF!+#REF!+#REF!+#REF!+#REF!</f>
        <v>#REF!</v>
      </c>
      <c r="M8" s="37">
        <f>+M9+M99+M188+M229+M208+M200+M61+M221</f>
        <v>19215</v>
      </c>
      <c r="N8" s="25"/>
      <c r="O8" s="25"/>
    </row>
    <row r="9" spans="1:15" ht="17.25" customHeight="1">
      <c r="A9" s="36" t="s">
        <v>355</v>
      </c>
      <c r="B9" s="38" t="s">
        <v>324</v>
      </c>
      <c r="C9" s="38" t="s">
        <v>356</v>
      </c>
      <c r="D9" s="38" t="s">
        <v>357</v>
      </c>
      <c r="E9" s="38" t="s">
        <v>358</v>
      </c>
      <c r="F9" s="38" t="s">
        <v>358</v>
      </c>
      <c r="G9" s="39" t="e">
        <f>+G10+#REF!+G21+#REF!+#REF!+#REF!+G55+#REF!</f>
        <v>#REF!</v>
      </c>
      <c r="H9" s="39" t="e">
        <f>+H10+#REF!+H21+#REF!+#REF!+#REF!+H55+#REF!</f>
        <v>#REF!</v>
      </c>
      <c r="I9" s="39" t="e">
        <f>+I10+#REF!+I21+#REF!+#REF!+#REF!+I55+#REF!</f>
        <v>#REF!</v>
      </c>
      <c r="J9" s="39" t="e">
        <f>+J10+#REF!+J21+#REF!+#REF!+#REF!+J55+#REF!</f>
        <v>#REF!</v>
      </c>
      <c r="K9" s="39" t="e">
        <f>+K10+#REF!+K21+#REF!+#REF!+#REF!+K55+#REF!</f>
        <v>#REF!</v>
      </c>
      <c r="L9" s="39" t="e">
        <f>+L10+#REF!+L21+#REF!+#REF!+#REF!+L55+#REF!</f>
        <v>#REF!</v>
      </c>
      <c r="M9" s="39">
        <f>+M10+M21+M55+M49+M41</f>
        <v>6194</v>
      </c>
      <c r="N9" s="25"/>
      <c r="O9" s="25"/>
    </row>
    <row r="10" spans="1:15" ht="45" customHeight="1">
      <c r="A10" s="40" t="s">
        <v>359</v>
      </c>
      <c r="B10" s="38" t="s">
        <v>324</v>
      </c>
      <c r="C10" s="38" t="s">
        <v>360</v>
      </c>
      <c r="D10" s="38" t="s">
        <v>357</v>
      </c>
      <c r="E10" s="38" t="s">
        <v>358</v>
      </c>
      <c r="F10" s="38" t="s">
        <v>358</v>
      </c>
      <c r="G10" s="41">
        <f aca="true" t="shared" si="0" ref="G10:M14">+G11</f>
        <v>2172</v>
      </c>
      <c r="H10" s="41">
        <f t="shared" si="0"/>
        <v>340</v>
      </c>
      <c r="I10" s="41">
        <f t="shared" si="0"/>
        <v>334</v>
      </c>
      <c r="J10" s="41">
        <f t="shared" si="0"/>
        <v>1021</v>
      </c>
      <c r="K10" s="41">
        <f t="shared" si="0"/>
        <v>477</v>
      </c>
      <c r="L10" s="41">
        <f t="shared" si="0"/>
        <v>1695</v>
      </c>
      <c r="M10" s="41">
        <f t="shared" si="0"/>
        <v>1023</v>
      </c>
      <c r="N10" s="25"/>
      <c r="O10" s="25"/>
    </row>
    <row r="11" spans="1:15" ht="61.5" customHeight="1">
      <c r="A11" s="105" t="s">
        <v>66</v>
      </c>
      <c r="B11" s="75" t="s">
        <v>324</v>
      </c>
      <c r="C11" s="75" t="s">
        <v>360</v>
      </c>
      <c r="D11" s="75" t="s">
        <v>50</v>
      </c>
      <c r="E11" s="75" t="s">
        <v>358</v>
      </c>
      <c r="F11" s="75" t="s">
        <v>358</v>
      </c>
      <c r="G11" s="54">
        <f aca="true" t="shared" si="1" ref="G11:L11">+G13</f>
        <v>2172</v>
      </c>
      <c r="H11" s="54">
        <f t="shared" si="1"/>
        <v>340</v>
      </c>
      <c r="I11" s="54">
        <f t="shared" si="1"/>
        <v>334</v>
      </c>
      <c r="J11" s="54">
        <f t="shared" si="1"/>
        <v>1021</v>
      </c>
      <c r="K11" s="54">
        <f t="shared" si="1"/>
        <v>477</v>
      </c>
      <c r="L11" s="54">
        <f t="shared" si="1"/>
        <v>1695</v>
      </c>
      <c r="M11" s="54">
        <f>M13</f>
        <v>1023</v>
      </c>
      <c r="N11" s="25"/>
      <c r="O11" s="25"/>
    </row>
    <row r="12" spans="1:15" ht="16.5" customHeight="1">
      <c r="A12" s="105" t="s">
        <v>52</v>
      </c>
      <c r="B12" s="75" t="s">
        <v>324</v>
      </c>
      <c r="C12" s="75" t="s">
        <v>360</v>
      </c>
      <c r="D12" s="75" t="s">
        <v>53</v>
      </c>
      <c r="E12" s="75" t="s">
        <v>358</v>
      </c>
      <c r="F12" s="75" t="s">
        <v>358</v>
      </c>
      <c r="G12" s="54"/>
      <c r="H12" s="54"/>
      <c r="I12" s="54"/>
      <c r="J12" s="54"/>
      <c r="K12" s="54"/>
      <c r="L12" s="54"/>
      <c r="M12" s="54">
        <f>M13</f>
        <v>1023</v>
      </c>
      <c r="N12" s="25"/>
      <c r="O12" s="25"/>
    </row>
    <row r="13" spans="1:15" ht="29.25" customHeight="1">
      <c r="A13" s="51" t="s">
        <v>67</v>
      </c>
      <c r="B13" s="52" t="s">
        <v>324</v>
      </c>
      <c r="C13" s="52" t="s">
        <v>360</v>
      </c>
      <c r="D13" s="52" t="s">
        <v>53</v>
      </c>
      <c r="E13" s="52" t="s">
        <v>54</v>
      </c>
      <c r="F13" s="52" t="s">
        <v>358</v>
      </c>
      <c r="G13" s="54">
        <f t="shared" si="0"/>
        <v>2172</v>
      </c>
      <c r="H13" s="54">
        <f t="shared" si="0"/>
        <v>340</v>
      </c>
      <c r="I13" s="54">
        <f t="shared" si="0"/>
        <v>334</v>
      </c>
      <c r="J13" s="54">
        <f t="shared" si="0"/>
        <v>1021</v>
      </c>
      <c r="K13" s="54">
        <f t="shared" si="0"/>
        <v>477</v>
      </c>
      <c r="L13" s="54">
        <f t="shared" si="0"/>
        <v>1695</v>
      </c>
      <c r="M13" s="54">
        <f>+M14</f>
        <v>1023</v>
      </c>
      <c r="N13" s="25"/>
      <c r="O13" s="25"/>
    </row>
    <row r="14" spans="1:15" ht="13.5" customHeight="1">
      <c r="A14" s="45" t="s">
        <v>4</v>
      </c>
      <c r="B14" s="46" t="s">
        <v>324</v>
      </c>
      <c r="C14" s="46" t="s">
        <v>360</v>
      </c>
      <c r="D14" s="46" t="s">
        <v>53</v>
      </c>
      <c r="E14" s="46" t="s">
        <v>54</v>
      </c>
      <c r="F14" s="46" t="s">
        <v>362</v>
      </c>
      <c r="G14" s="47">
        <f t="shared" si="0"/>
        <v>2172</v>
      </c>
      <c r="H14" s="47">
        <f t="shared" si="0"/>
        <v>340</v>
      </c>
      <c r="I14" s="47">
        <f t="shared" si="0"/>
        <v>334</v>
      </c>
      <c r="J14" s="47">
        <f t="shared" si="0"/>
        <v>1021</v>
      </c>
      <c r="K14" s="47">
        <f t="shared" si="0"/>
        <v>477</v>
      </c>
      <c r="L14" s="47">
        <f t="shared" si="0"/>
        <v>1695</v>
      </c>
      <c r="M14" s="47">
        <f>+M15+M19</f>
        <v>1023</v>
      </c>
      <c r="N14" s="25"/>
      <c r="O14" s="25"/>
    </row>
    <row r="15" spans="1:15" ht="28.5" customHeight="1">
      <c r="A15" s="45" t="s">
        <v>41</v>
      </c>
      <c r="B15" s="46" t="s">
        <v>324</v>
      </c>
      <c r="C15" s="46" t="s">
        <v>360</v>
      </c>
      <c r="D15" s="46" t="s">
        <v>53</v>
      </c>
      <c r="E15" s="46" t="s">
        <v>54</v>
      </c>
      <c r="F15" s="46" t="s">
        <v>321</v>
      </c>
      <c r="G15" s="47">
        <f aca="true" t="shared" si="2" ref="G15:M15">SUM(G16:G18)</f>
        <v>2172</v>
      </c>
      <c r="H15" s="47">
        <f t="shared" si="2"/>
        <v>340</v>
      </c>
      <c r="I15" s="47">
        <f t="shared" si="2"/>
        <v>334</v>
      </c>
      <c r="J15" s="47">
        <f t="shared" si="2"/>
        <v>1021</v>
      </c>
      <c r="K15" s="47">
        <f t="shared" si="2"/>
        <v>477</v>
      </c>
      <c r="L15" s="47">
        <f t="shared" si="2"/>
        <v>1695</v>
      </c>
      <c r="M15" s="47">
        <f t="shared" si="2"/>
        <v>1023</v>
      </c>
      <c r="N15" s="25"/>
      <c r="O15" s="25"/>
    </row>
    <row r="16" spans="1:15" ht="15" customHeight="1">
      <c r="A16" s="45" t="s">
        <v>314</v>
      </c>
      <c r="B16" s="46" t="s">
        <v>324</v>
      </c>
      <c r="C16" s="46" t="s">
        <v>360</v>
      </c>
      <c r="D16" s="46" t="s">
        <v>53</v>
      </c>
      <c r="E16" s="46" t="s">
        <v>54</v>
      </c>
      <c r="F16" s="46" t="s">
        <v>363</v>
      </c>
      <c r="G16" s="18">
        <f>SUM(H16:K16)</f>
        <v>1718</v>
      </c>
      <c r="H16" s="18">
        <v>264</v>
      </c>
      <c r="I16" s="18">
        <v>264</v>
      </c>
      <c r="J16" s="18">
        <v>808</v>
      </c>
      <c r="K16" s="18">
        <v>382</v>
      </c>
      <c r="L16" s="18">
        <f>+H16+I16+J16</f>
        <v>1336</v>
      </c>
      <c r="M16" s="18">
        <v>825</v>
      </c>
      <c r="N16" s="25"/>
      <c r="O16" s="25"/>
    </row>
    <row r="17" spans="1:15" ht="16.5" customHeight="1" hidden="1">
      <c r="A17" s="45" t="s">
        <v>315</v>
      </c>
      <c r="B17" s="46" t="s">
        <v>324</v>
      </c>
      <c r="C17" s="46" t="s">
        <v>360</v>
      </c>
      <c r="D17" s="46" t="s">
        <v>53</v>
      </c>
      <c r="E17" s="46" t="s">
        <v>54</v>
      </c>
      <c r="F17" s="46" t="s">
        <v>364</v>
      </c>
      <c r="G17" s="18">
        <f>SUM(H17:K17)</f>
        <v>5</v>
      </c>
      <c r="H17" s="18">
        <v>5</v>
      </c>
      <c r="I17" s="18"/>
      <c r="J17" s="18"/>
      <c r="K17" s="18"/>
      <c r="L17" s="18">
        <f>+H17+I17+J17</f>
        <v>5</v>
      </c>
      <c r="M17" s="18"/>
      <c r="N17" s="25"/>
      <c r="O17" s="25"/>
    </row>
    <row r="18" spans="1:15" ht="15" customHeight="1">
      <c r="A18" s="45" t="s">
        <v>44</v>
      </c>
      <c r="B18" s="46" t="s">
        <v>324</v>
      </c>
      <c r="C18" s="46" t="s">
        <v>360</v>
      </c>
      <c r="D18" s="46" t="s">
        <v>53</v>
      </c>
      <c r="E18" s="46" t="s">
        <v>54</v>
      </c>
      <c r="F18" s="46" t="s">
        <v>365</v>
      </c>
      <c r="G18" s="18">
        <f>SUM(H18:K18)</f>
        <v>449</v>
      </c>
      <c r="H18" s="18">
        <v>71</v>
      </c>
      <c r="I18" s="18">
        <v>70</v>
      </c>
      <c r="J18" s="18">
        <v>213</v>
      </c>
      <c r="K18" s="18">
        <v>95</v>
      </c>
      <c r="L18" s="18">
        <f>+H18+I18+J18</f>
        <v>354</v>
      </c>
      <c r="M18" s="18">
        <v>198</v>
      </c>
      <c r="N18" s="25"/>
      <c r="O18" s="25"/>
    </row>
    <row r="19" spans="1:15" ht="16.5" customHeight="1" hidden="1">
      <c r="A19" s="45" t="s">
        <v>5</v>
      </c>
      <c r="B19" s="46" t="s">
        <v>324</v>
      </c>
      <c r="C19" s="46" t="s">
        <v>360</v>
      </c>
      <c r="D19" s="46" t="s">
        <v>53</v>
      </c>
      <c r="E19" s="46" t="s">
        <v>54</v>
      </c>
      <c r="F19" s="46" t="s">
        <v>11</v>
      </c>
      <c r="G19" s="18"/>
      <c r="H19" s="18"/>
      <c r="I19" s="18"/>
      <c r="J19" s="18"/>
      <c r="K19" s="18"/>
      <c r="L19" s="18"/>
      <c r="M19" s="18">
        <f>+M20</f>
        <v>0</v>
      </c>
      <c r="N19" s="25"/>
      <c r="O19" s="25"/>
    </row>
    <row r="20" spans="1:15" ht="16.5" customHeight="1" hidden="1">
      <c r="A20" s="45" t="s">
        <v>6</v>
      </c>
      <c r="B20" s="46" t="s">
        <v>324</v>
      </c>
      <c r="C20" s="46" t="s">
        <v>360</v>
      </c>
      <c r="D20" s="46" t="s">
        <v>53</v>
      </c>
      <c r="E20" s="46" t="s">
        <v>54</v>
      </c>
      <c r="F20" s="46" t="s">
        <v>7</v>
      </c>
      <c r="G20" s="18"/>
      <c r="H20" s="18"/>
      <c r="I20" s="18"/>
      <c r="J20" s="18"/>
      <c r="K20" s="18"/>
      <c r="L20" s="18"/>
      <c r="M20" s="18"/>
      <c r="N20" s="25"/>
      <c r="O20" s="25"/>
    </row>
    <row r="21" spans="1:15" ht="44.25" customHeight="1">
      <c r="A21" s="103" t="s">
        <v>109</v>
      </c>
      <c r="B21" s="44" t="s">
        <v>324</v>
      </c>
      <c r="C21" s="44" t="s">
        <v>366</v>
      </c>
      <c r="D21" s="44" t="s">
        <v>357</v>
      </c>
      <c r="E21" s="44" t="s">
        <v>358</v>
      </c>
      <c r="F21" s="44" t="s">
        <v>358</v>
      </c>
      <c r="G21" s="39">
        <f aca="true" t="shared" si="3" ref="G21:L21">+G22</f>
        <v>40964</v>
      </c>
      <c r="H21" s="39">
        <f t="shared" si="3"/>
        <v>8812</v>
      </c>
      <c r="I21" s="39">
        <f t="shared" si="3"/>
        <v>9945</v>
      </c>
      <c r="J21" s="39">
        <f t="shared" si="3"/>
        <v>13724</v>
      </c>
      <c r="K21" s="39">
        <f t="shared" si="3"/>
        <v>8483</v>
      </c>
      <c r="L21" s="39">
        <f t="shared" si="3"/>
        <v>32481</v>
      </c>
      <c r="M21" s="39">
        <f>M22</f>
        <v>5071</v>
      </c>
      <c r="N21" s="25"/>
      <c r="O21" s="25"/>
    </row>
    <row r="22" spans="1:15" ht="59.25" customHeight="1">
      <c r="A22" s="105" t="s">
        <v>51</v>
      </c>
      <c r="B22" s="44" t="s">
        <v>324</v>
      </c>
      <c r="C22" s="44" t="s">
        <v>366</v>
      </c>
      <c r="D22" s="44" t="s">
        <v>50</v>
      </c>
      <c r="E22" s="44" t="s">
        <v>358</v>
      </c>
      <c r="F22" s="44" t="s">
        <v>358</v>
      </c>
      <c r="G22" s="39">
        <f aca="true" t="shared" si="4" ref="G22:L22">SUM(G26:G40)-G26-G30-G38</f>
        <v>40964</v>
      </c>
      <c r="H22" s="39">
        <f t="shared" si="4"/>
        <v>8812</v>
      </c>
      <c r="I22" s="39">
        <f t="shared" si="4"/>
        <v>9945</v>
      </c>
      <c r="J22" s="39">
        <f t="shared" si="4"/>
        <v>13724</v>
      </c>
      <c r="K22" s="39">
        <f t="shared" si="4"/>
        <v>8483</v>
      </c>
      <c r="L22" s="39">
        <f t="shared" si="4"/>
        <v>32481</v>
      </c>
      <c r="M22" s="39">
        <f>M23</f>
        <v>5071</v>
      </c>
      <c r="N22" s="25"/>
      <c r="O22" s="25"/>
    </row>
    <row r="23" spans="1:15" ht="16.5" customHeight="1">
      <c r="A23" s="51" t="s">
        <v>367</v>
      </c>
      <c r="B23" s="44" t="s">
        <v>324</v>
      </c>
      <c r="C23" s="44" t="s">
        <v>366</v>
      </c>
      <c r="D23" s="44" t="s">
        <v>55</v>
      </c>
      <c r="E23" s="44" t="s">
        <v>358</v>
      </c>
      <c r="F23" s="44" t="s">
        <v>358</v>
      </c>
      <c r="G23" s="39">
        <f aca="true" t="shared" si="5" ref="G23:L23">+G25+G38</f>
        <v>40964</v>
      </c>
      <c r="H23" s="39">
        <f t="shared" si="5"/>
        <v>8812</v>
      </c>
      <c r="I23" s="39">
        <f t="shared" si="5"/>
        <v>9945</v>
      </c>
      <c r="J23" s="39">
        <f t="shared" si="5"/>
        <v>13724</v>
      </c>
      <c r="K23" s="39">
        <f t="shared" si="5"/>
        <v>8483</v>
      </c>
      <c r="L23" s="39">
        <f t="shared" si="5"/>
        <v>32481</v>
      </c>
      <c r="M23" s="39">
        <f>M24</f>
        <v>5071</v>
      </c>
      <c r="N23" s="25"/>
      <c r="O23" s="25"/>
    </row>
    <row r="24" spans="1:15" ht="29.25" customHeight="1">
      <c r="A24" s="51" t="s">
        <v>67</v>
      </c>
      <c r="B24" s="44" t="s">
        <v>324</v>
      </c>
      <c r="C24" s="44" t="s">
        <v>366</v>
      </c>
      <c r="D24" s="44" t="s">
        <v>55</v>
      </c>
      <c r="E24" s="44" t="s">
        <v>54</v>
      </c>
      <c r="F24" s="44" t="s">
        <v>358</v>
      </c>
      <c r="G24" s="39"/>
      <c r="H24" s="39"/>
      <c r="I24" s="39"/>
      <c r="J24" s="39"/>
      <c r="K24" s="39"/>
      <c r="L24" s="39"/>
      <c r="M24" s="39">
        <f>M25+M38</f>
        <v>5071</v>
      </c>
      <c r="N24" s="25"/>
      <c r="O24" s="25"/>
    </row>
    <row r="25" spans="1:15" ht="15.75" customHeight="1">
      <c r="A25" s="45" t="s">
        <v>4</v>
      </c>
      <c r="B25" s="46" t="s">
        <v>324</v>
      </c>
      <c r="C25" s="46" t="s">
        <v>366</v>
      </c>
      <c r="D25" s="49" t="s">
        <v>55</v>
      </c>
      <c r="E25" s="46" t="s">
        <v>54</v>
      </c>
      <c r="F25" s="46" t="s">
        <v>362</v>
      </c>
      <c r="G25" s="18">
        <f aca="true" t="shared" si="6" ref="G25:L25">+G26+G30+G37</f>
        <v>37648</v>
      </c>
      <c r="H25" s="18">
        <f t="shared" si="6"/>
        <v>8007</v>
      </c>
      <c r="I25" s="18">
        <f t="shared" si="6"/>
        <v>9135</v>
      </c>
      <c r="J25" s="18">
        <f t="shared" si="6"/>
        <v>12887</v>
      </c>
      <c r="K25" s="18">
        <f t="shared" si="6"/>
        <v>7619</v>
      </c>
      <c r="L25" s="18">
        <f t="shared" si="6"/>
        <v>30029</v>
      </c>
      <c r="M25" s="18">
        <f>M26+M30+M37</f>
        <v>4866</v>
      </c>
      <c r="N25" s="25"/>
      <c r="O25" s="25"/>
    </row>
    <row r="26" spans="1:15" ht="27.75" customHeight="1">
      <c r="A26" s="45" t="s">
        <v>41</v>
      </c>
      <c r="B26" s="46" t="s">
        <v>324</v>
      </c>
      <c r="C26" s="46" t="s">
        <v>366</v>
      </c>
      <c r="D26" s="49" t="s">
        <v>55</v>
      </c>
      <c r="E26" s="46" t="s">
        <v>54</v>
      </c>
      <c r="F26" s="46" t="s">
        <v>321</v>
      </c>
      <c r="G26" s="18">
        <f aca="true" t="shared" si="7" ref="G26:L26">SUM(G27:G29)</f>
        <v>33565</v>
      </c>
      <c r="H26" s="18">
        <f t="shared" si="7"/>
        <v>7058</v>
      </c>
      <c r="I26" s="18">
        <f t="shared" si="7"/>
        <v>7766</v>
      </c>
      <c r="J26" s="18">
        <f t="shared" si="7"/>
        <v>11765</v>
      </c>
      <c r="K26" s="18">
        <f t="shared" si="7"/>
        <v>6976</v>
      </c>
      <c r="L26" s="18">
        <f t="shared" si="7"/>
        <v>26589</v>
      </c>
      <c r="M26" s="18">
        <f>M27+M28+M29</f>
        <v>4235</v>
      </c>
      <c r="N26" s="25"/>
      <c r="O26" s="25"/>
    </row>
    <row r="27" spans="1:15" ht="15.75" customHeight="1">
      <c r="A27" s="45" t="s">
        <v>314</v>
      </c>
      <c r="B27" s="46" t="s">
        <v>324</v>
      </c>
      <c r="C27" s="46" t="s">
        <v>366</v>
      </c>
      <c r="D27" s="49" t="s">
        <v>55</v>
      </c>
      <c r="E27" s="46" t="s">
        <v>54</v>
      </c>
      <c r="F27" s="46" t="s">
        <v>363</v>
      </c>
      <c r="G27" s="18">
        <f aca="true" t="shared" si="8" ref="G27:G40">SUM(H27:K27)</f>
        <v>26587</v>
      </c>
      <c r="H27" s="47">
        <v>5517</v>
      </c>
      <c r="I27" s="47">
        <v>6049</v>
      </c>
      <c r="J27" s="47">
        <v>9288</v>
      </c>
      <c r="K27" s="47">
        <v>5733</v>
      </c>
      <c r="L27" s="18">
        <f aca="true" t="shared" si="9" ref="L27:L40">+H27+I27+J27</f>
        <v>20854</v>
      </c>
      <c r="M27" s="18">
        <v>3251</v>
      </c>
      <c r="N27" s="25"/>
      <c r="O27" s="25"/>
    </row>
    <row r="28" spans="1:15" ht="17.25" customHeight="1" hidden="1">
      <c r="A28" s="45" t="s">
        <v>315</v>
      </c>
      <c r="B28" s="46" t="s">
        <v>324</v>
      </c>
      <c r="C28" s="46" t="s">
        <v>366</v>
      </c>
      <c r="D28" s="46" t="s">
        <v>55</v>
      </c>
      <c r="E28" s="46" t="s">
        <v>54</v>
      </c>
      <c r="F28" s="46" t="s">
        <v>364</v>
      </c>
      <c r="G28" s="18">
        <f t="shared" si="8"/>
        <v>13</v>
      </c>
      <c r="H28" s="47">
        <v>10</v>
      </c>
      <c r="I28" s="47"/>
      <c r="J28" s="47">
        <v>3</v>
      </c>
      <c r="K28" s="47"/>
      <c r="L28" s="18">
        <f t="shared" si="9"/>
        <v>13</v>
      </c>
      <c r="M28" s="18"/>
      <c r="N28" s="25"/>
      <c r="O28" s="25"/>
    </row>
    <row r="29" spans="1:15" ht="17.25" customHeight="1">
      <c r="A29" s="45" t="s">
        <v>42</v>
      </c>
      <c r="B29" s="46" t="s">
        <v>324</v>
      </c>
      <c r="C29" s="46" t="s">
        <v>366</v>
      </c>
      <c r="D29" s="46" t="s">
        <v>55</v>
      </c>
      <c r="E29" s="46" t="s">
        <v>54</v>
      </c>
      <c r="F29" s="46" t="s">
        <v>365</v>
      </c>
      <c r="G29" s="18">
        <f t="shared" si="8"/>
        <v>6965</v>
      </c>
      <c r="H29" s="47">
        <v>1531</v>
      </c>
      <c r="I29" s="47">
        <v>1717</v>
      </c>
      <c r="J29" s="47">
        <v>2474</v>
      </c>
      <c r="K29" s="47">
        <v>1243</v>
      </c>
      <c r="L29" s="18">
        <f t="shared" si="9"/>
        <v>5722</v>
      </c>
      <c r="M29" s="18">
        <v>984</v>
      </c>
      <c r="N29" s="25"/>
      <c r="O29" s="25"/>
    </row>
    <row r="30" spans="1:15" ht="14.25" customHeight="1">
      <c r="A30" s="45" t="s">
        <v>38</v>
      </c>
      <c r="B30" s="46" t="s">
        <v>324</v>
      </c>
      <c r="C30" s="46" t="s">
        <v>366</v>
      </c>
      <c r="D30" s="46" t="s">
        <v>55</v>
      </c>
      <c r="E30" s="46" t="s">
        <v>54</v>
      </c>
      <c r="F30" s="46" t="s">
        <v>369</v>
      </c>
      <c r="G30" s="18">
        <f t="shared" si="8"/>
        <v>3693</v>
      </c>
      <c r="H30" s="18">
        <f>SUM(H31:H36)</f>
        <v>749</v>
      </c>
      <c r="I30" s="18">
        <f>SUM(I31:I36)</f>
        <v>1369</v>
      </c>
      <c r="J30" s="18">
        <f>SUM(J31:J36)</f>
        <v>1017</v>
      </c>
      <c r="K30" s="18">
        <f>SUM(K31:K36)</f>
        <v>558</v>
      </c>
      <c r="L30" s="18">
        <f t="shared" si="9"/>
        <v>3135</v>
      </c>
      <c r="M30" s="18">
        <f>SUM(M31:M36)</f>
        <v>627</v>
      </c>
      <c r="N30" s="25"/>
      <c r="O30" s="25"/>
    </row>
    <row r="31" spans="1:15" ht="15.75" customHeight="1">
      <c r="A31" s="45" t="s">
        <v>370</v>
      </c>
      <c r="B31" s="46" t="s">
        <v>324</v>
      </c>
      <c r="C31" s="46" t="s">
        <v>366</v>
      </c>
      <c r="D31" s="46" t="s">
        <v>55</v>
      </c>
      <c r="E31" s="46" t="s">
        <v>54</v>
      </c>
      <c r="F31" s="46" t="s">
        <v>371</v>
      </c>
      <c r="G31" s="18">
        <f t="shared" si="8"/>
        <v>385</v>
      </c>
      <c r="H31" s="47">
        <v>105</v>
      </c>
      <c r="I31" s="47">
        <v>105</v>
      </c>
      <c r="J31" s="47">
        <v>88</v>
      </c>
      <c r="K31" s="47">
        <v>87</v>
      </c>
      <c r="L31" s="18">
        <f t="shared" si="9"/>
        <v>298</v>
      </c>
      <c r="M31" s="18">
        <v>52</v>
      </c>
      <c r="N31" s="25"/>
      <c r="O31" s="25"/>
    </row>
    <row r="32" spans="1:15" ht="15.75" customHeight="1">
      <c r="A32" s="45" t="s">
        <v>372</v>
      </c>
      <c r="B32" s="46" t="s">
        <v>324</v>
      </c>
      <c r="C32" s="46" t="s">
        <v>366</v>
      </c>
      <c r="D32" s="46" t="s">
        <v>55</v>
      </c>
      <c r="E32" s="46" t="s">
        <v>54</v>
      </c>
      <c r="F32" s="46" t="s">
        <v>373</v>
      </c>
      <c r="G32" s="18">
        <f t="shared" si="8"/>
        <v>60</v>
      </c>
      <c r="H32" s="47">
        <v>40</v>
      </c>
      <c r="I32" s="47"/>
      <c r="J32" s="47">
        <v>20</v>
      </c>
      <c r="K32" s="47"/>
      <c r="L32" s="18">
        <f t="shared" si="9"/>
        <v>60</v>
      </c>
      <c r="M32" s="18">
        <v>23</v>
      </c>
      <c r="N32" s="25"/>
      <c r="O32" s="25"/>
    </row>
    <row r="33" spans="1:15" ht="16.5" customHeight="1">
      <c r="A33" s="45" t="s">
        <v>374</v>
      </c>
      <c r="B33" s="46" t="s">
        <v>324</v>
      </c>
      <c r="C33" s="46" t="s">
        <v>366</v>
      </c>
      <c r="D33" s="46" t="s">
        <v>55</v>
      </c>
      <c r="E33" s="46" t="s">
        <v>54</v>
      </c>
      <c r="F33" s="46" t="s">
        <v>375</v>
      </c>
      <c r="G33" s="18">
        <f t="shared" si="8"/>
        <v>1069</v>
      </c>
      <c r="H33" s="47">
        <v>320</v>
      </c>
      <c r="I33" s="47">
        <v>404</v>
      </c>
      <c r="J33" s="47">
        <v>80</v>
      </c>
      <c r="K33" s="47">
        <v>265</v>
      </c>
      <c r="L33" s="18">
        <f t="shared" si="9"/>
        <v>804</v>
      </c>
      <c r="M33" s="18">
        <v>61</v>
      </c>
      <c r="N33" s="25"/>
      <c r="O33" s="25"/>
    </row>
    <row r="34" spans="1:15" ht="16.5" customHeight="1">
      <c r="A34" s="45" t="s">
        <v>97</v>
      </c>
      <c r="B34" s="46" t="s">
        <v>324</v>
      </c>
      <c r="C34" s="46" t="s">
        <v>366</v>
      </c>
      <c r="D34" s="46" t="s">
        <v>55</v>
      </c>
      <c r="E34" s="46" t="s">
        <v>54</v>
      </c>
      <c r="F34" s="46" t="s">
        <v>376</v>
      </c>
      <c r="G34" s="18">
        <f t="shared" si="8"/>
        <v>95</v>
      </c>
      <c r="H34" s="47">
        <v>24</v>
      </c>
      <c r="I34" s="47">
        <v>24</v>
      </c>
      <c r="J34" s="47">
        <v>24</v>
      </c>
      <c r="K34" s="47">
        <v>23</v>
      </c>
      <c r="L34" s="18">
        <f t="shared" si="9"/>
        <v>72</v>
      </c>
      <c r="M34" s="18">
        <v>36</v>
      </c>
      <c r="N34" s="25"/>
      <c r="O34" s="25"/>
    </row>
    <row r="35" spans="1:15" ht="15.75" customHeight="1">
      <c r="A35" s="45" t="s">
        <v>43</v>
      </c>
      <c r="B35" s="46" t="s">
        <v>324</v>
      </c>
      <c r="C35" s="46" t="s">
        <v>366</v>
      </c>
      <c r="D35" s="46" t="s">
        <v>55</v>
      </c>
      <c r="E35" s="46" t="s">
        <v>54</v>
      </c>
      <c r="F35" s="46" t="s">
        <v>377</v>
      </c>
      <c r="G35" s="18">
        <f t="shared" si="8"/>
        <v>1111</v>
      </c>
      <c r="H35" s="47">
        <v>95</v>
      </c>
      <c r="I35" s="47">
        <f>330+243</f>
        <v>573</v>
      </c>
      <c r="J35" s="47">
        <f>85+59+30+224</f>
        <v>398</v>
      </c>
      <c r="K35" s="47">
        <f>15+30</f>
        <v>45</v>
      </c>
      <c r="L35" s="18">
        <f t="shared" si="9"/>
        <v>1066</v>
      </c>
      <c r="M35" s="18">
        <v>78</v>
      </c>
      <c r="N35" s="25"/>
      <c r="O35" s="25"/>
    </row>
    <row r="36" spans="1:15" ht="15.75" customHeight="1">
      <c r="A36" s="45" t="s">
        <v>39</v>
      </c>
      <c r="B36" s="46" t="s">
        <v>324</v>
      </c>
      <c r="C36" s="46" t="s">
        <v>366</v>
      </c>
      <c r="D36" s="46" t="s">
        <v>55</v>
      </c>
      <c r="E36" s="46" t="s">
        <v>54</v>
      </c>
      <c r="F36" s="46" t="s">
        <v>378</v>
      </c>
      <c r="G36" s="18">
        <f t="shared" si="8"/>
        <v>973</v>
      </c>
      <c r="H36" s="47">
        <v>165</v>
      </c>
      <c r="I36" s="47">
        <v>263</v>
      </c>
      <c r="J36" s="47">
        <f>212+158+7+30</f>
        <v>407</v>
      </c>
      <c r="K36" s="47">
        <v>138</v>
      </c>
      <c r="L36" s="18">
        <f t="shared" si="9"/>
        <v>835</v>
      </c>
      <c r="M36" s="18">
        <v>377</v>
      </c>
      <c r="N36" s="25"/>
      <c r="O36" s="25"/>
    </row>
    <row r="37" spans="1:15" ht="15.75" customHeight="1">
      <c r="A37" s="18" t="s">
        <v>326</v>
      </c>
      <c r="B37" s="46" t="s">
        <v>324</v>
      </c>
      <c r="C37" s="46" t="s">
        <v>366</v>
      </c>
      <c r="D37" s="46" t="s">
        <v>55</v>
      </c>
      <c r="E37" s="46" t="s">
        <v>54</v>
      </c>
      <c r="F37" s="46" t="s">
        <v>379</v>
      </c>
      <c r="G37" s="18">
        <f t="shared" si="8"/>
        <v>390</v>
      </c>
      <c r="H37" s="47">
        <v>200</v>
      </c>
      <c r="I37" s="47"/>
      <c r="J37" s="47">
        <v>105</v>
      </c>
      <c r="K37" s="47">
        <v>85</v>
      </c>
      <c r="L37" s="18">
        <f t="shared" si="9"/>
        <v>305</v>
      </c>
      <c r="M37" s="18">
        <v>4</v>
      </c>
      <c r="N37" s="25"/>
      <c r="O37" s="25"/>
    </row>
    <row r="38" spans="1:15" ht="17.25" customHeight="1">
      <c r="A38" s="45" t="s">
        <v>323</v>
      </c>
      <c r="B38" s="46" t="s">
        <v>324</v>
      </c>
      <c r="C38" s="46" t="s">
        <v>366</v>
      </c>
      <c r="D38" s="46" t="s">
        <v>55</v>
      </c>
      <c r="E38" s="46" t="s">
        <v>54</v>
      </c>
      <c r="F38" s="46" t="s">
        <v>380</v>
      </c>
      <c r="G38" s="18">
        <f t="shared" si="8"/>
        <v>3316</v>
      </c>
      <c r="H38" s="18">
        <f>SUM(H39:H40)</f>
        <v>805</v>
      </c>
      <c r="I38" s="18">
        <f>SUM(I39:I40)</f>
        <v>810</v>
      </c>
      <c r="J38" s="18">
        <f>SUM(J39:J40)</f>
        <v>837</v>
      </c>
      <c r="K38" s="18">
        <f>SUM(K39:K40)</f>
        <v>864</v>
      </c>
      <c r="L38" s="18">
        <f t="shared" si="9"/>
        <v>2452</v>
      </c>
      <c r="M38" s="18">
        <f>M39+M40</f>
        <v>205</v>
      </c>
      <c r="N38" s="25"/>
      <c r="O38" s="25"/>
    </row>
    <row r="39" spans="1:15" ht="17.25" customHeight="1">
      <c r="A39" s="45" t="s">
        <v>322</v>
      </c>
      <c r="B39" s="46" t="s">
        <v>324</v>
      </c>
      <c r="C39" s="46" t="s">
        <v>366</v>
      </c>
      <c r="D39" s="46" t="s">
        <v>55</v>
      </c>
      <c r="E39" s="46" t="s">
        <v>54</v>
      </c>
      <c r="F39" s="46" t="s">
        <v>381</v>
      </c>
      <c r="G39" s="18">
        <f t="shared" si="8"/>
        <v>376</v>
      </c>
      <c r="H39" s="47">
        <v>110</v>
      </c>
      <c r="I39" s="47">
        <v>30</v>
      </c>
      <c r="J39" s="47">
        <v>46</v>
      </c>
      <c r="K39" s="47">
        <f>150+40</f>
        <v>190</v>
      </c>
      <c r="L39" s="18">
        <f t="shared" si="9"/>
        <v>186</v>
      </c>
      <c r="M39" s="18">
        <v>49</v>
      </c>
      <c r="N39" s="25"/>
      <c r="O39" s="25"/>
    </row>
    <row r="40" spans="1:15" ht="17.25" customHeight="1">
      <c r="A40" s="45" t="s">
        <v>382</v>
      </c>
      <c r="B40" s="46" t="s">
        <v>324</v>
      </c>
      <c r="C40" s="46" t="s">
        <v>366</v>
      </c>
      <c r="D40" s="46" t="s">
        <v>55</v>
      </c>
      <c r="E40" s="46" t="s">
        <v>54</v>
      </c>
      <c r="F40" s="46" t="s">
        <v>383</v>
      </c>
      <c r="G40" s="18">
        <f t="shared" si="8"/>
        <v>2940</v>
      </c>
      <c r="H40" s="47">
        <v>695</v>
      </c>
      <c r="I40" s="47">
        <v>780</v>
      </c>
      <c r="J40" s="47">
        <f>775+16</f>
        <v>791</v>
      </c>
      <c r="K40" s="47">
        <v>674</v>
      </c>
      <c r="L40" s="18">
        <f t="shared" si="9"/>
        <v>2266</v>
      </c>
      <c r="M40" s="18">
        <v>156</v>
      </c>
      <c r="N40" s="25"/>
      <c r="O40" s="25"/>
    </row>
    <row r="41" spans="1:15" ht="29.25" customHeight="1" hidden="1">
      <c r="A41" s="43" t="s">
        <v>384</v>
      </c>
      <c r="B41" s="44" t="s">
        <v>324</v>
      </c>
      <c r="C41" s="44" t="s">
        <v>385</v>
      </c>
      <c r="D41" s="44" t="s">
        <v>357</v>
      </c>
      <c r="E41" s="44" t="s">
        <v>358</v>
      </c>
      <c r="F41" s="44" t="s">
        <v>358</v>
      </c>
      <c r="G41" s="39"/>
      <c r="H41" s="41"/>
      <c r="I41" s="41"/>
      <c r="J41" s="41"/>
      <c r="K41" s="41"/>
      <c r="L41" s="39"/>
      <c r="M41" s="39">
        <f>M42</f>
        <v>0</v>
      </c>
      <c r="N41" s="25"/>
      <c r="O41" s="25"/>
    </row>
    <row r="42" spans="1:15" ht="15.75" hidden="1">
      <c r="A42" s="51" t="s">
        <v>386</v>
      </c>
      <c r="B42" s="52" t="s">
        <v>324</v>
      </c>
      <c r="C42" s="52" t="s">
        <v>385</v>
      </c>
      <c r="D42" s="52" t="s">
        <v>387</v>
      </c>
      <c r="E42" s="52" t="s">
        <v>358</v>
      </c>
      <c r="F42" s="52" t="s">
        <v>358</v>
      </c>
      <c r="G42" s="53"/>
      <c r="H42" s="54"/>
      <c r="I42" s="54"/>
      <c r="J42" s="54"/>
      <c r="K42" s="54"/>
      <c r="L42" s="53"/>
      <c r="M42" s="53"/>
      <c r="N42" s="25"/>
      <c r="O42" s="25"/>
    </row>
    <row r="43" spans="1:15" ht="30" customHeight="1" hidden="1">
      <c r="A43" s="48" t="s">
        <v>388</v>
      </c>
      <c r="B43" s="49" t="s">
        <v>324</v>
      </c>
      <c r="C43" s="49" t="s">
        <v>385</v>
      </c>
      <c r="D43" s="49" t="s">
        <v>234</v>
      </c>
      <c r="E43" s="49" t="s">
        <v>389</v>
      </c>
      <c r="F43" s="49" t="s">
        <v>358</v>
      </c>
      <c r="G43" s="50"/>
      <c r="H43" s="42"/>
      <c r="I43" s="42"/>
      <c r="J43" s="42"/>
      <c r="K43" s="42"/>
      <c r="L43" s="50"/>
      <c r="M43" s="50">
        <f>M44</f>
        <v>0</v>
      </c>
      <c r="N43" s="25"/>
      <c r="O43" s="25"/>
    </row>
    <row r="44" spans="1:15" ht="15.75" hidden="1">
      <c r="A44" s="45" t="s">
        <v>361</v>
      </c>
      <c r="B44" s="46" t="s">
        <v>324</v>
      </c>
      <c r="C44" s="46" t="s">
        <v>385</v>
      </c>
      <c r="D44" s="46" t="s">
        <v>234</v>
      </c>
      <c r="E44" s="46" t="s">
        <v>389</v>
      </c>
      <c r="F44" s="46" t="s">
        <v>362</v>
      </c>
      <c r="G44" s="18"/>
      <c r="H44" s="47"/>
      <c r="I44" s="47"/>
      <c r="J44" s="47"/>
      <c r="K44" s="47"/>
      <c r="L44" s="18"/>
      <c r="M44" s="18">
        <f>M45</f>
        <v>0</v>
      </c>
      <c r="N44" s="25"/>
      <c r="O44" s="25"/>
    </row>
    <row r="45" spans="1:15" ht="15.75" hidden="1">
      <c r="A45" s="18" t="s">
        <v>326</v>
      </c>
      <c r="B45" s="46" t="s">
        <v>324</v>
      </c>
      <c r="C45" s="46" t="s">
        <v>385</v>
      </c>
      <c r="D45" s="46" t="s">
        <v>234</v>
      </c>
      <c r="E45" s="46" t="s">
        <v>389</v>
      </c>
      <c r="F45" s="46" t="s">
        <v>379</v>
      </c>
      <c r="G45" s="18"/>
      <c r="H45" s="47"/>
      <c r="I45" s="47"/>
      <c r="J45" s="47"/>
      <c r="K45" s="47"/>
      <c r="L45" s="18"/>
      <c r="M45" s="18"/>
      <c r="N45" s="25"/>
      <c r="O45" s="25"/>
    </row>
    <row r="46" spans="1:15" ht="29.25" customHeight="1" hidden="1">
      <c r="A46" s="48" t="s">
        <v>390</v>
      </c>
      <c r="B46" s="49" t="s">
        <v>324</v>
      </c>
      <c r="C46" s="49" t="s">
        <v>385</v>
      </c>
      <c r="D46" s="49" t="s">
        <v>387</v>
      </c>
      <c r="E46" s="49" t="s">
        <v>391</v>
      </c>
      <c r="F46" s="49" t="s">
        <v>358</v>
      </c>
      <c r="G46" s="50"/>
      <c r="H46" s="42"/>
      <c r="I46" s="42"/>
      <c r="J46" s="42"/>
      <c r="K46" s="42"/>
      <c r="L46" s="50"/>
      <c r="M46" s="50" t="str">
        <f>M47</f>
        <v> </v>
      </c>
      <c r="N46" s="25"/>
      <c r="O46" s="25"/>
    </row>
    <row r="47" spans="1:15" ht="15.75" hidden="1">
      <c r="A47" s="45" t="s">
        <v>361</v>
      </c>
      <c r="B47" s="46" t="s">
        <v>324</v>
      </c>
      <c r="C47" s="46" t="s">
        <v>385</v>
      </c>
      <c r="D47" s="46" t="s">
        <v>387</v>
      </c>
      <c r="E47" s="46" t="s">
        <v>391</v>
      </c>
      <c r="F47" s="46" t="s">
        <v>362</v>
      </c>
      <c r="G47" s="18"/>
      <c r="H47" s="47"/>
      <c r="I47" s="47"/>
      <c r="J47" s="47"/>
      <c r="K47" s="47"/>
      <c r="L47" s="18"/>
      <c r="M47" s="18" t="str">
        <f>M48</f>
        <v> </v>
      </c>
      <c r="N47" s="25"/>
      <c r="O47" s="25"/>
    </row>
    <row r="48" spans="1:15" ht="15.75" hidden="1">
      <c r="A48" s="18" t="s">
        <v>326</v>
      </c>
      <c r="B48" s="46" t="s">
        <v>324</v>
      </c>
      <c r="C48" s="46" t="s">
        <v>385</v>
      </c>
      <c r="D48" s="46" t="s">
        <v>387</v>
      </c>
      <c r="E48" s="46" t="s">
        <v>391</v>
      </c>
      <c r="F48" s="46" t="s">
        <v>379</v>
      </c>
      <c r="G48" s="18"/>
      <c r="H48" s="47"/>
      <c r="I48" s="47"/>
      <c r="J48" s="47"/>
      <c r="K48" s="47"/>
      <c r="L48" s="18"/>
      <c r="M48" s="18" t="s">
        <v>249</v>
      </c>
      <c r="N48" s="25"/>
      <c r="O48" s="25"/>
    </row>
    <row r="49" spans="1:15" ht="31.5" hidden="1">
      <c r="A49" s="43" t="s">
        <v>392</v>
      </c>
      <c r="B49" s="44" t="s">
        <v>324</v>
      </c>
      <c r="C49" s="44" t="s">
        <v>8</v>
      </c>
      <c r="D49" s="44" t="s">
        <v>357</v>
      </c>
      <c r="E49" s="44" t="s">
        <v>358</v>
      </c>
      <c r="F49" s="44" t="s">
        <v>358</v>
      </c>
      <c r="G49" s="39"/>
      <c r="H49" s="41"/>
      <c r="I49" s="41"/>
      <c r="J49" s="41"/>
      <c r="K49" s="41"/>
      <c r="L49" s="39"/>
      <c r="M49" s="39">
        <f>M50</f>
        <v>0</v>
      </c>
      <c r="N49" s="25"/>
      <c r="O49" s="25"/>
    </row>
    <row r="50" spans="1:15" ht="31.5" hidden="1">
      <c r="A50" s="48" t="s">
        <v>393</v>
      </c>
      <c r="B50" s="49" t="s">
        <v>324</v>
      </c>
      <c r="C50" s="49" t="s">
        <v>8</v>
      </c>
      <c r="D50" s="49" t="s">
        <v>394</v>
      </c>
      <c r="E50" s="49" t="s">
        <v>358</v>
      </c>
      <c r="F50" s="49" t="s">
        <v>358</v>
      </c>
      <c r="G50" s="50"/>
      <c r="H50" s="42"/>
      <c r="I50" s="42"/>
      <c r="J50" s="42"/>
      <c r="K50" s="42"/>
      <c r="L50" s="50"/>
      <c r="M50" s="50">
        <f>M51</f>
        <v>0</v>
      </c>
      <c r="N50" s="25"/>
      <c r="O50" s="25"/>
    </row>
    <row r="51" spans="1:15" ht="31.5" hidden="1">
      <c r="A51" s="45" t="s">
        <v>395</v>
      </c>
      <c r="B51" s="46" t="s">
        <v>324</v>
      </c>
      <c r="C51" s="46" t="s">
        <v>8</v>
      </c>
      <c r="D51" s="46" t="s">
        <v>394</v>
      </c>
      <c r="E51" s="46" t="s">
        <v>396</v>
      </c>
      <c r="F51" s="46" t="s">
        <v>358</v>
      </c>
      <c r="G51" s="18"/>
      <c r="H51" s="47"/>
      <c r="I51" s="47"/>
      <c r="J51" s="47"/>
      <c r="K51" s="47"/>
      <c r="L51" s="18"/>
      <c r="M51" s="18">
        <f>M52</f>
        <v>0</v>
      </c>
      <c r="N51" s="25"/>
      <c r="O51" s="25"/>
    </row>
    <row r="52" spans="1:15" ht="15.75" hidden="1">
      <c r="A52" s="45" t="s">
        <v>361</v>
      </c>
      <c r="B52" s="46" t="s">
        <v>324</v>
      </c>
      <c r="C52" s="46" t="s">
        <v>8</v>
      </c>
      <c r="D52" s="46" t="s">
        <v>394</v>
      </c>
      <c r="E52" s="46" t="s">
        <v>396</v>
      </c>
      <c r="F52" s="46" t="s">
        <v>362</v>
      </c>
      <c r="G52" s="18"/>
      <c r="H52" s="47"/>
      <c r="I52" s="47"/>
      <c r="J52" s="47"/>
      <c r="K52" s="47"/>
      <c r="L52" s="18"/>
      <c r="M52" s="18">
        <f>M53</f>
        <v>0</v>
      </c>
      <c r="N52" s="25"/>
      <c r="O52" s="25"/>
    </row>
    <row r="53" spans="1:15" ht="15.75" hidden="1">
      <c r="A53" s="45" t="s">
        <v>397</v>
      </c>
      <c r="B53" s="46" t="s">
        <v>324</v>
      </c>
      <c r="C53" s="46" t="s">
        <v>8</v>
      </c>
      <c r="D53" s="46" t="s">
        <v>394</v>
      </c>
      <c r="E53" s="46" t="s">
        <v>396</v>
      </c>
      <c r="F53" s="46" t="s">
        <v>398</v>
      </c>
      <c r="G53" s="18"/>
      <c r="H53" s="47"/>
      <c r="I53" s="47"/>
      <c r="J53" s="47"/>
      <c r="K53" s="47"/>
      <c r="L53" s="18"/>
      <c r="M53" s="18">
        <f>M54</f>
        <v>0</v>
      </c>
      <c r="N53" s="25"/>
      <c r="O53" s="25"/>
    </row>
    <row r="54" spans="1:15" ht="31.5" hidden="1">
      <c r="A54" s="45" t="s">
        <v>399</v>
      </c>
      <c r="B54" s="46" t="s">
        <v>324</v>
      </c>
      <c r="C54" s="46" t="s">
        <v>8</v>
      </c>
      <c r="D54" s="46" t="s">
        <v>394</v>
      </c>
      <c r="E54" s="46" t="s">
        <v>396</v>
      </c>
      <c r="F54" s="46" t="s">
        <v>400</v>
      </c>
      <c r="G54" s="18"/>
      <c r="H54" s="47"/>
      <c r="I54" s="47"/>
      <c r="J54" s="47"/>
      <c r="K54" s="47"/>
      <c r="L54" s="18"/>
      <c r="M54" s="18"/>
      <c r="N54" s="25"/>
      <c r="O54" s="25"/>
    </row>
    <row r="55" spans="1:15" ht="15.75" customHeight="1">
      <c r="A55" s="43" t="s">
        <v>401</v>
      </c>
      <c r="B55" s="44" t="s">
        <v>324</v>
      </c>
      <c r="C55" s="44" t="s">
        <v>8</v>
      </c>
      <c r="D55" s="44" t="s">
        <v>357</v>
      </c>
      <c r="E55" s="44" t="s">
        <v>358</v>
      </c>
      <c r="F55" s="44" t="s">
        <v>358</v>
      </c>
      <c r="G55" s="39">
        <f aca="true" t="shared" si="10" ref="G55:L55">+G57</f>
        <v>1000</v>
      </c>
      <c r="H55" s="39">
        <f t="shared" si="10"/>
        <v>250</v>
      </c>
      <c r="I55" s="39">
        <f t="shared" si="10"/>
        <v>250</v>
      </c>
      <c r="J55" s="39">
        <f t="shared" si="10"/>
        <v>250</v>
      </c>
      <c r="K55" s="39">
        <f t="shared" si="10"/>
        <v>250</v>
      </c>
      <c r="L55" s="39">
        <f t="shared" si="10"/>
        <v>750</v>
      </c>
      <c r="M55" s="39">
        <f>+M56</f>
        <v>100</v>
      </c>
      <c r="N55" s="25"/>
      <c r="O55" s="25"/>
    </row>
    <row r="56" spans="1:15" ht="15.75" customHeight="1">
      <c r="A56" s="51" t="s">
        <v>401</v>
      </c>
      <c r="B56" s="52" t="s">
        <v>324</v>
      </c>
      <c r="C56" s="52" t="s">
        <v>8</v>
      </c>
      <c r="D56" s="52" t="s">
        <v>402</v>
      </c>
      <c r="E56" s="52" t="s">
        <v>358</v>
      </c>
      <c r="F56" s="52" t="s">
        <v>358</v>
      </c>
      <c r="G56" s="53">
        <f aca="true" t="shared" si="11" ref="G56:L56">+G57</f>
        <v>1000</v>
      </c>
      <c r="H56" s="53">
        <f t="shared" si="11"/>
        <v>250</v>
      </c>
      <c r="I56" s="53">
        <f t="shared" si="11"/>
        <v>250</v>
      </c>
      <c r="J56" s="53">
        <f t="shared" si="11"/>
        <v>250</v>
      </c>
      <c r="K56" s="53">
        <f t="shared" si="11"/>
        <v>250</v>
      </c>
      <c r="L56" s="53">
        <f t="shared" si="11"/>
        <v>750</v>
      </c>
      <c r="M56" s="39">
        <f>+M57</f>
        <v>100</v>
      </c>
      <c r="N56" s="25"/>
      <c r="O56" s="25"/>
    </row>
    <row r="57" spans="1:15" ht="15" customHeight="1">
      <c r="A57" s="51" t="s">
        <v>56</v>
      </c>
      <c r="B57" s="52" t="s">
        <v>324</v>
      </c>
      <c r="C57" s="52" t="s">
        <v>8</v>
      </c>
      <c r="D57" s="52" t="s">
        <v>57</v>
      </c>
      <c r="E57" s="52" t="s">
        <v>358</v>
      </c>
      <c r="F57" s="52" t="s">
        <v>358</v>
      </c>
      <c r="G57" s="54">
        <f aca="true" t="shared" si="12" ref="G57:L57">+G59</f>
        <v>1000</v>
      </c>
      <c r="H57" s="54">
        <f t="shared" si="12"/>
        <v>250</v>
      </c>
      <c r="I57" s="54">
        <f t="shared" si="12"/>
        <v>250</v>
      </c>
      <c r="J57" s="54">
        <f t="shared" si="12"/>
        <v>250</v>
      </c>
      <c r="K57" s="54">
        <f t="shared" si="12"/>
        <v>250</v>
      </c>
      <c r="L57" s="54">
        <f t="shared" si="12"/>
        <v>750</v>
      </c>
      <c r="M57" s="54">
        <f>+M58</f>
        <v>100</v>
      </c>
      <c r="N57" s="25"/>
      <c r="O57" s="25"/>
    </row>
    <row r="58" spans="1:15" ht="15" customHeight="1">
      <c r="A58" s="45" t="s">
        <v>326</v>
      </c>
      <c r="B58" s="46" t="s">
        <v>324</v>
      </c>
      <c r="C58" s="46" t="s">
        <v>8</v>
      </c>
      <c r="D58" s="46" t="s">
        <v>57</v>
      </c>
      <c r="E58" s="46" t="s">
        <v>49</v>
      </c>
      <c r="F58" s="49" t="s">
        <v>358</v>
      </c>
      <c r="G58" s="42"/>
      <c r="H58" s="42"/>
      <c r="I58" s="42"/>
      <c r="J58" s="42"/>
      <c r="K58" s="42"/>
      <c r="L58" s="42"/>
      <c r="M58" s="42">
        <f>M59</f>
        <v>100</v>
      </c>
      <c r="N58" s="25"/>
      <c r="O58" s="25"/>
    </row>
    <row r="59" spans="1:15" ht="15.75" customHeight="1">
      <c r="A59" s="45" t="s">
        <v>361</v>
      </c>
      <c r="B59" s="46" t="s">
        <v>324</v>
      </c>
      <c r="C59" s="46" t="s">
        <v>8</v>
      </c>
      <c r="D59" s="46" t="s">
        <v>57</v>
      </c>
      <c r="E59" s="46" t="s">
        <v>49</v>
      </c>
      <c r="F59" s="55">
        <v>200</v>
      </c>
      <c r="G59" s="47">
        <f aca="true" t="shared" si="13" ref="G59:M59">+G60</f>
        <v>1000</v>
      </c>
      <c r="H59" s="47">
        <f t="shared" si="13"/>
        <v>250</v>
      </c>
      <c r="I59" s="47">
        <f t="shared" si="13"/>
        <v>250</v>
      </c>
      <c r="J59" s="47">
        <f t="shared" si="13"/>
        <v>250</v>
      </c>
      <c r="K59" s="47">
        <f t="shared" si="13"/>
        <v>250</v>
      </c>
      <c r="L59" s="47">
        <f t="shared" si="13"/>
        <v>750</v>
      </c>
      <c r="M59" s="47">
        <f t="shared" si="13"/>
        <v>100</v>
      </c>
      <c r="N59" s="25"/>
      <c r="O59" s="25"/>
    </row>
    <row r="60" spans="1:15" ht="15.75" customHeight="1">
      <c r="A60" s="45" t="s">
        <v>326</v>
      </c>
      <c r="B60" s="46" t="s">
        <v>324</v>
      </c>
      <c r="C60" s="46" t="s">
        <v>8</v>
      </c>
      <c r="D60" s="46" t="s">
        <v>57</v>
      </c>
      <c r="E60" s="46" t="s">
        <v>49</v>
      </c>
      <c r="F60" s="55">
        <v>290</v>
      </c>
      <c r="G60" s="18">
        <f>SUM(H60:K60)</f>
        <v>1000</v>
      </c>
      <c r="H60" s="56">
        <f>250</f>
        <v>250</v>
      </c>
      <c r="I60" s="56">
        <f>250</f>
        <v>250</v>
      </c>
      <c r="J60" s="56">
        <f>250</f>
        <v>250</v>
      </c>
      <c r="K60" s="56">
        <f>250</f>
        <v>250</v>
      </c>
      <c r="L60" s="18">
        <f>+H60+I60+J60</f>
        <v>750</v>
      </c>
      <c r="M60" s="18">
        <v>100</v>
      </c>
      <c r="N60" s="25"/>
      <c r="O60" s="25"/>
    </row>
    <row r="61" spans="1:15" ht="16.5" customHeight="1">
      <c r="A61" s="43" t="s">
        <v>132</v>
      </c>
      <c r="B61" s="128" t="s">
        <v>366</v>
      </c>
      <c r="C61" s="44" t="s">
        <v>356</v>
      </c>
      <c r="D61" s="44" t="s">
        <v>357</v>
      </c>
      <c r="E61" s="44" t="s">
        <v>358</v>
      </c>
      <c r="F61" s="44" t="s">
        <v>358</v>
      </c>
      <c r="G61" s="41"/>
      <c r="H61" s="41"/>
      <c r="I61" s="41"/>
      <c r="J61" s="41"/>
      <c r="K61" s="41"/>
      <c r="L61" s="41"/>
      <c r="M61" s="41">
        <f>M62+M92</f>
        <v>1240</v>
      </c>
      <c r="N61" s="25"/>
      <c r="O61" s="25"/>
    </row>
    <row r="62" spans="1:15" ht="14.25" customHeight="1">
      <c r="A62" s="39" t="s">
        <v>214</v>
      </c>
      <c r="B62" s="58" t="s">
        <v>366</v>
      </c>
      <c r="C62" s="58" t="s">
        <v>92</v>
      </c>
      <c r="D62" s="58" t="s">
        <v>357</v>
      </c>
      <c r="E62" s="58" t="s">
        <v>358</v>
      </c>
      <c r="F62" s="58" t="s">
        <v>358</v>
      </c>
      <c r="G62" s="39"/>
      <c r="H62" s="39"/>
      <c r="I62" s="39"/>
      <c r="J62" s="39"/>
      <c r="K62" s="39"/>
      <c r="L62" s="39"/>
      <c r="M62" s="39">
        <f>M86+M64+M75+M81+M69</f>
        <v>955</v>
      </c>
      <c r="N62" s="25"/>
      <c r="O62" s="25"/>
    </row>
    <row r="63" spans="1:15" ht="14.25" customHeight="1">
      <c r="A63" s="39" t="s">
        <v>232</v>
      </c>
      <c r="B63" s="44" t="s">
        <v>366</v>
      </c>
      <c r="C63" s="44" t="s">
        <v>92</v>
      </c>
      <c r="D63" s="44" t="s">
        <v>233</v>
      </c>
      <c r="E63" s="44" t="s">
        <v>358</v>
      </c>
      <c r="F63" s="44" t="s">
        <v>358</v>
      </c>
      <c r="G63" s="39"/>
      <c r="H63" s="39"/>
      <c r="I63" s="39"/>
      <c r="J63" s="39"/>
      <c r="K63" s="39"/>
      <c r="L63" s="39"/>
      <c r="M63" s="39">
        <f>M64</f>
        <v>375</v>
      </c>
      <c r="N63" s="25"/>
      <c r="O63" s="25"/>
    </row>
    <row r="64" spans="1:15" ht="15.75">
      <c r="A64" s="132" t="s">
        <v>230</v>
      </c>
      <c r="B64" s="44" t="s">
        <v>366</v>
      </c>
      <c r="C64" s="44" t="s">
        <v>92</v>
      </c>
      <c r="D64" s="44" t="s">
        <v>231</v>
      </c>
      <c r="E64" s="44" t="s">
        <v>358</v>
      </c>
      <c r="F64" s="44" t="s">
        <v>358</v>
      </c>
      <c r="G64" s="39"/>
      <c r="H64" s="39"/>
      <c r="I64" s="39"/>
      <c r="J64" s="39"/>
      <c r="K64" s="39"/>
      <c r="L64" s="39"/>
      <c r="M64" s="39">
        <f>M65</f>
        <v>375</v>
      </c>
      <c r="N64" s="25"/>
      <c r="O64" s="25"/>
    </row>
    <row r="65" spans="1:15" ht="30.75" customHeight="1">
      <c r="A65" s="45" t="s">
        <v>67</v>
      </c>
      <c r="B65" s="46" t="s">
        <v>366</v>
      </c>
      <c r="C65" s="46" t="s">
        <v>92</v>
      </c>
      <c r="D65" s="46" t="s">
        <v>231</v>
      </c>
      <c r="E65" s="46" t="s">
        <v>54</v>
      </c>
      <c r="F65" s="46" t="s">
        <v>358</v>
      </c>
      <c r="G65" s="18"/>
      <c r="H65" s="18"/>
      <c r="I65" s="18"/>
      <c r="J65" s="18"/>
      <c r="K65" s="18"/>
      <c r="L65" s="18"/>
      <c r="M65" s="18">
        <f>M66</f>
        <v>375</v>
      </c>
      <c r="N65" s="25"/>
      <c r="O65" s="25"/>
    </row>
    <row r="66" spans="1:15" ht="15.75">
      <c r="A66" s="45" t="s">
        <v>361</v>
      </c>
      <c r="B66" s="46" t="s">
        <v>366</v>
      </c>
      <c r="C66" s="46" t="s">
        <v>92</v>
      </c>
      <c r="D66" s="46" t="s">
        <v>231</v>
      </c>
      <c r="E66" s="46" t="s">
        <v>54</v>
      </c>
      <c r="F66" s="46" t="s">
        <v>362</v>
      </c>
      <c r="G66" s="18"/>
      <c r="H66" s="18"/>
      <c r="I66" s="18"/>
      <c r="J66" s="18"/>
      <c r="K66" s="18"/>
      <c r="L66" s="18"/>
      <c r="M66" s="18">
        <f>M67</f>
        <v>375</v>
      </c>
      <c r="N66" s="25"/>
      <c r="O66" s="25"/>
    </row>
    <row r="67" spans="1:15" ht="15.75">
      <c r="A67" s="45" t="s">
        <v>38</v>
      </c>
      <c r="B67" s="46" t="s">
        <v>366</v>
      </c>
      <c r="C67" s="46" t="s">
        <v>92</v>
      </c>
      <c r="D67" s="46" t="s">
        <v>231</v>
      </c>
      <c r="E67" s="46" t="s">
        <v>54</v>
      </c>
      <c r="F67" s="46" t="s">
        <v>369</v>
      </c>
      <c r="G67" s="18"/>
      <c r="H67" s="18"/>
      <c r="I67" s="18"/>
      <c r="J67" s="18"/>
      <c r="K67" s="18"/>
      <c r="L67" s="18"/>
      <c r="M67" s="18">
        <f>M68</f>
        <v>375</v>
      </c>
      <c r="N67" s="25"/>
      <c r="O67" s="25"/>
    </row>
    <row r="68" spans="1:15" ht="15.75">
      <c r="A68" s="45" t="s">
        <v>43</v>
      </c>
      <c r="B68" s="46" t="s">
        <v>366</v>
      </c>
      <c r="C68" s="46" t="s">
        <v>92</v>
      </c>
      <c r="D68" s="46" t="s">
        <v>231</v>
      </c>
      <c r="E68" s="46" t="s">
        <v>54</v>
      </c>
      <c r="F68" s="46" t="s">
        <v>377</v>
      </c>
      <c r="G68" s="18"/>
      <c r="H68" s="18"/>
      <c r="I68" s="18"/>
      <c r="J68" s="18"/>
      <c r="K68" s="18"/>
      <c r="L68" s="18"/>
      <c r="M68" s="18">
        <v>375</v>
      </c>
      <c r="N68" s="25"/>
      <c r="O68" s="25"/>
    </row>
    <row r="69" spans="1:15" ht="15.75">
      <c r="A69" s="39" t="s">
        <v>216</v>
      </c>
      <c r="B69" s="58" t="s">
        <v>366</v>
      </c>
      <c r="C69" s="58" t="s">
        <v>92</v>
      </c>
      <c r="D69" s="58" t="s">
        <v>10</v>
      </c>
      <c r="E69" s="58" t="s">
        <v>358</v>
      </c>
      <c r="F69" s="58" t="s">
        <v>358</v>
      </c>
      <c r="G69" s="39"/>
      <c r="H69" s="39"/>
      <c r="I69" s="39"/>
      <c r="J69" s="39"/>
      <c r="K69" s="39"/>
      <c r="L69" s="39"/>
      <c r="M69" s="39">
        <f>M70</f>
        <v>327</v>
      </c>
      <c r="N69" s="25"/>
      <c r="O69" s="25"/>
    </row>
    <row r="70" spans="1:15" ht="78.75">
      <c r="A70" s="43" t="s">
        <v>213</v>
      </c>
      <c r="B70" s="44" t="s">
        <v>366</v>
      </c>
      <c r="C70" s="44" t="s">
        <v>92</v>
      </c>
      <c r="D70" s="44" t="s">
        <v>211</v>
      </c>
      <c r="E70" s="44" t="s">
        <v>358</v>
      </c>
      <c r="F70" s="44" t="s">
        <v>358</v>
      </c>
      <c r="G70" s="39"/>
      <c r="H70" s="39"/>
      <c r="I70" s="39"/>
      <c r="J70" s="39"/>
      <c r="K70" s="39"/>
      <c r="L70" s="39"/>
      <c r="M70" s="39">
        <f>M71</f>
        <v>327</v>
      </c>
      <c r="N70" s="25"/>
      <c r="O70" s="25"/>
    </row>
    <row r="71" spans="1:15" ht="15.75">
      <c r="A71" s="18" t="s">
        <v>104</v>
      </c>
      <c r="B71" s="46" t="s">
        <v>366</v>
      </c>
      <c r="C71" s="46" t="s">
        <v>92</v>
      </c>
      <c r="D71" s="46" t="s">
        <v>211</v>
      </c>
      <c r="E71" s="46" t="s">
        <v>212</v>
      </c>
      <c r="F71" s="46" t="s">
        <v>358</v>
      </c>
      <c r="G71" s="39"/>
      <c r="H71" s="39"/>
      <c r="I71" s="39"/>
      <c r="J71" s="39"/>
      <c r="K71" s="39"/>
      <c r="L71" s="39"/>
      <c r="M71" s="18">
        <f>M72</f>
        <v>327</v>
      </c>
      <c r="N71" s="25"/>
      <c r="O71" s="25"/>
    </row>
    <row r="72" spans="1:15" ht="15.75">
      <c r="A72" s="45" t="s">
        <v>361</v>
      </c>
      <c r="B72" s="46" t="s">
        <v>366</v>
      </c>
      <c r="C72" s="46" t="s">
        <v>92</v>
      </c>
      <c r="D72" s="46" t="s">
        <v>211</v>
      </c>
      <c r="E72" s="46" t="s">
        <v>212</v>
      </c>
      <c r="F72" s="46" t="s">
        <v>362</v>
      </c>
      <c r="G72" s="39"/>
      <c r="H72" s="39"/>
      <c r="I72" s="39"/>
      <c r="J72" s="39"/>
      <c r="K72" s="39"/>
      <c r="L72" s="39"/>
      <c r="M72" s="18">
        <f>M73</f>
        <v>327</v>
      </c>
      <c r="N72" s="25"/>
      <c r="O72" s="25"/>
    </row>
    <row r="73" spans="1:15" ht="15.75">
      <c r="A73" s="45" t="s">
        <v>38</v>
      </c>
      <c r="B73" s="46" t="s">
        <v>366</v>
      </c>
      <c r="C73" s="46" t="s">
        <v>92</v>
      </c>
      <c r="D73" s="46" t="s">
        <v>211</v>
      </c>
      <c r="E73" s="46" t="s">
        <v>212</v>
      </c>
      <c r="F73" s="46" t="s">
        <v>369</v>
      </c>
      <c r="G73" s="39"/>
      <c r="H73" s="39"/>
      <c r="I73" s="39"/>
      <c r="J73" s="39"/>
      <c r="K73" s="39"/>
      <c r="L73" s="39"/>
      <c r="M73" s="18">
        <f>M74</f>
        <v>327</v>
      </c>
      <c r="N73" s="25"/>
      <c r="O73" s="25"/>
    </row>
    <row r="74" spans="1:15" ht="15.75">
      <c r="A74" s="45" t="s">
        <v>43</v>
      </c>
      <c r="B74" s="46" t="s">
        <v>366</v>
      </c>
      <c r="C74" s="46" t="s">
        <v>92</v>
      </c>
      <c r="D74" s="46" t="s">
        <v>211</v>
      </c>
      <c r="E74" s="46" t="s">
        <v>212</v>
      </c>
      <c r="F74" s="46" t="s">
        <v>377</v>
      </c>
      <c r="G74" s="18"/>
      <c r="H74" s="18"/>
      <c r="I74" s="18"/>
      <c r="J74" s="18"/>
      <c r="K74" s="18"/>
      <c r="L74" s="18"/>
      <c r="M74" s="18">
        <v>327</v>
      </c>
      <c r="N74" s="25"/>
      <c r="O74" s="25"/>
    </row>
    <row r="75" spans="1:15" ht="14.25" customHeight="1" hidden="1">
      <c r="A75" s="51" t="s">
        <v>216</v>
      </c>
      <c r="B75" s="52" t="s">
        <v>366</v>
      </c>
      <c r="C75" s="52" t="s">
        <v>92</v>
      </c>
      <c r="D75" s="52" t="s">
        <v>10</v>
      </c>
      <c r="E75" s="52" t="s">
        <v>358</v>
      </c>
      <c r="F75" s="52" t="s">
        <v>358</v>
      </c>
      <c r="G75" s="53"/>
      <c r="H75" s="53"/>
      <c r="I75" s="53"/>
      <c r="J75" s="53"/>
      <c r="K75" s="53"/>
      <c r="L75" s="53"/>
      <c r="M75" s="53">
        <f>M76</f>
        <v>0</v>
      </c>
      <c r="N75" s="25"/>
      <c r="O75" s="25"/>
    </row>
    <row r="76" spans="1:15" ht="77.25" customHeight="1" hidden="1">
      <c r="A76" s="130" t="s">
        <v>229</v>
      </c>
      <c r="B76" s="52" t="s">
        <v>366</v>
      </c>
      <c r="C76" s="52" t="s">
        <v>92</v>
      </c>
      <c r="D76" s="52" t="s">
        <v>211</v>
      </c>
      <c r="E76" s="52" t="s">
        <v>358</v>
      </c>
      <c r="F76" s="52" t="s">
        <v>358</v>
      </c>
      <c r="G76" s="53"/>
      <c r="H76" s="53"/>
      <c r="I76" s="53"/>
      <c r="J76" s="53"/>
      <c r="K76" s="53"/>
      <c r="L76" s="53"/>
      <c r="M76" s="53">
        <f>M77</f>
        <v>0</v>
      </c>
      <c r="N76" s="25"/>
      <c r="O76" s="25"/>
    </row>
    <row r="77" spans="1:15" ht="15.75" hidden="1">
      <c r="A77" s="45" t="s">
        <v>104</v>
      </c>
      <c r="B77" s="46" t="s">
        <v>366</v>
      </c>
      <c r="C77" s="46" t="s">
        <v>92</v>
      </c>
      <c r="D77" s="46" t="s">
        <v>211</v>
      </c>
      <c r="E77" s="46" t="s">
        <v>212</v>
      </c>
      <c r="F77" s="46" t="s">
        <v>358</v>
      </c>
      <c r="G77" s="18"/>
      <c r="H77" s="18"/>
      <c r="I77" s="18"/>
      <c r="J77" s="18"/>
      <c r="K77" s="18"/>
      <c r="L77" s="18"/>
      <c r="M77" s="18">
        <f>M78</f>
        <v>0</v>
      </c>
      <c r="N77" s="25"/>
      <c r="O77" s="25"/>
    </row>
    <row r="78" spans="1:15" ht="15.75" hidden="1">
      <c r="A78" s="45" t="s">
        <v>361</v>
      </c>
      <c r="B78" s="46" t="s">
        <v>366</v>
      </c>
      <c r="C78" s="46" t="s">
        <v>92</v>
      </c>
      <c r="D78" s="46" t="s">
        <v>211</v>
      </c>
      <c r="E78" s="46" t="s">
        <v>212</v>
      </c>
      <c r="F78" s="46" t="s">
        <v>362</v>
      </c>
      <c r="G78" s="18"/>
      <c r="H78" s="18"/>
      <c r="I78" s="18"/>
      <c r="J78" s="18"/>
      <c r="K78" s="18"/>
      <c r="L78" s="18"/>
      <c r="M78" s="18">
        <f>M79</f>
        <v>0</v>
      </c>
      <c r="N78" s="25"/>
      <c r="O78" s="25"/>
    </row>
    <row r="79" spans="1:15" ht="15.75" hidden="1">
      <c r="A79" s="45" t="s">
        <v>38</v>
      </c>
      <c r="B79" s="46" t="s">
        <v>366</v>
      </c>
      <c r="C79" s="46" t="s">
        <v>92</v>
      </c>
      <c r="D79" s="46" t="s">
        <v>211</v>
      </c>
      <c r="E79" s="46" t="s">
        <v>212</v>
      </c>
      <c r="F79" s="46" t="s">
        <v>369</v>
      </c>
      <c r="G79" s="18"/>
      <c r="H79" s="18"/>
      <c r="I79" s="18"/>
      <c r="J79" s="18"/>
      <c r="K79" s="18"/>
      <c r="L79" s="18"/>
      <c r="M79" s="18">
        <f>M80</f>
        <v>0</v>
      </c>
      <c r="N79" s="25"/>
      <c r="O79" s="25"/>
    </row>
    <row r="80" spans="1:15" ht="15.75" hidden="1">
      <c r="A80" s="45" t="s">
        <v>43</v>
      </c>
      <c r="B80" s="46" t="s">
        <v>366</v>
      </c>
      <c r="C80" s="46" t="s">
        <v>92</v>
      </c>
      <c r="D80" s="46" t="s">
        <v>211</v>
      </c>
      <c r="E80" s="46" t="s">
        <v>212</v>
      </c>
      <c r="F80" s="46" t="s">
        <v>377</v>
      </c>
      <c r="G80" s="18"/>
      <c r="H80" s="18"/>
      <c r="I80" s="18"/>
      <c r="J80" s="18"/>
      <c r="K80" s="18"/>
      <c r="L80" s="18"/>
      <c r="M80" s="18"/>
      <c r="N80" s="25"/>
      <c r="O80" s="25"/>
    </row>
    <row r="81" spans="1:15" ht="44.25" customHeight="1" hidden="1">
      <c r="A81" s="43" t="s">
        <v>227</v>
      </c>
      <c r="B81" s="44" t="s">
        <v>366</v>
      </c>
      <c r="C81" s="44" t="s">
        <v>92</v>
      </c>
      <c r="D81" s="44" t="s">
        <v>228</v>
      </c>
      <c r="E81" s="44" t="s">
        <v>358</v>
      </c>
      <c r="F81" s="44" t="s">
        <v>358</v>
      </c>
      <c r="G81" s="18"/>
      <c r="H81" s="18"/>
      <c r="I81" s="18"/>
      <c r="J81" s="18"/>
      <c r="K81" s="18"/>
      <c r="L81" s="18"/>
      <c r="M81" s="39">
        <f>M82</f>
        <v>0</v>
      </c>
      <c r="N81" s="25"/>
      <c r="O81" s="25"/>
    </row>
    <row r="82" spans="1:15" ht="15.75" hidden="1">
      <c r="A82" s="45" t="s">
        <v>104</v>
      </c>
      <c r="B82" s="46" t="s">
        <v>366</v>
      </c>
      <c r="C82" s="46" t="s">
        <v>92</v>
      </c>
      <c r="D82" s="46" t="s">
        <v>228</v>
      </c>
      <c r="E82" s="46" t="s">
        <v>212</v>
      </c>
      <c r="F82" s="46" t="s">
        <v>358</v>
      </c>
      <c r="G82" s="18"/>
      <c r="H82" s="18"/>
      <c r="I82" s="18"/>
      <c r="J82" s="18"/>
      <c r="K82" s="18"/>
      <c r="L82" s="18"/>
      <c r="M82" s="18">
        <f>M83</f>
        <v>0</v>
      </c>
      <c r="N82" s="25"/>
      <c r="O82" s="25"/>
    </row>
    <row r="83" spans="1:15" ht="15.75" hidden="1">
      <c r="A83" s="45" t="s">
        <v>361</v>
      </c>
      <c r="B83" s="46" t="s">
        <v>366</v>
      </c>
      <c r="C83" s="46" t="s">
        <v>92</v>
      </c>
      <c r="D83" s="46" t="s">
        <v>228</v>
      </c>
      <c r="E83" s="46" t="s">
        <v>212</v>
      </c>
      <c r="F83" s="46" t="s">
        <v>362</v>
      </c>
      <c r="G83" s="18"/>
      <c r="H83" s="18"/>
      <c r="I83" s="18"/>
      <c r="J83" s="18"/>
      <c r="K83" s="18"/>
      <c r="L83" s="18"/>
      <c r="M83" s="18">
        <f>M84</f>
        <v>0</v>
      </c>
      <c r="N83" s="25"/>
      <c r="O83" s="25"/>
    </row>
    <row r="84" spans="1:15" ht="15.75" hidden="1">
      <c r="A84" s="45" t="s">
        <v>38</v>
      </c>
      <c r="B84" s="46" t="s">
        <v>366</v>
      </c>
      <c r="C84" s="46" t="s">
        <v>92</v>
      </c>
      <c r="D84" s="46" t="s">
        <v>228</v>
      </c>
      <c r="E84" s="46" t="s">
        <v>212</v>
      </c>
      <c r="F84" s="46" t="s">
        <v>369</v>
      </c>
      <c r="G84" s="18"/>
      <c r="H84" s="18"/>
      <c r="I84" s="18"/>
      <c r="J84" s="18"/>
      <c r="K84" s="18"/>
      <c r="L84" s="18"/>
      <c r="M84" s="18">
        <f>M85</f>
        <v>0</v>
      </c>
      <c r="N84" s="25"/>
      <c r="O84" s="25"/>
    </row>
    <row r="85" spans="1:15" ht="15.75" hidden="1">
      <c r="A85" s="45" t="s">
        <v>43</v>
      </c>
      <c r="B85" s="46" t="s">
        <v>366</v>
      </c>
      <c r="C85" s="46" t="s">
        <v>92</v>
      </c>
      <c r="D85" s="46" t="s">
        <v>228</v>
      </c>
      <c r="E85" s="46" t="s">
        <v>212</v>
      </c>
      <c r="F85" s="46" t="s">
        <v>377</v>
      </c>
      <c r="G85" s="18"/>
      <c r="H85" s="18"/>
      <c r="I85" s="18"/>
      <c r="J85" s="18"/>
      <c r="K85" s="18"/>
      <c r="L85" s="18"/>
      <c r="M85" s="18"/>
      <c r="N85" s="25"/>
      <c r="O85" s="25"/>
    </row>
    <row r="86" spans="1:15" ht="29.25" customHeight="1">
      <c r="A86" s="43" t="s">
        <v>218</v>
      </c>
      <c r="B86" s="44" t="s">
        <v>366</v>
      </c>
      <c r="C86" s="44" t="s">
        <v>92</v>
      </c>
      <c r="D86" s="44" t="s">
        <v>215</v>
      </c>
      <c r="E86" s="44" t="s">
        <v>358</v>
      </c>
      <c r="F86" s="44" t="s">
        <v>358</v>
      </c>
      <c r="G86" s="39"/>
      <c r="H86" s="39"/>
      <c r="I86" s="39"/>
      <c r="J86" s="39"/>
      <c r="K86" s="39"/>
      <c r="L86" s="39"/>
      <c r="M86" s="39">
        <f>M87</f>
        <v>253</v>
      </c>
      <c r="N86" s="25"/>
      <c r="O86" s="25"/>
    </row>
    <row r="87" spans="1:15" ht="60.75" customHeight="1">
      <c r="A87" s="103" t="s">
        <v>220</v>
      </c>
      <c r="B87" s="44" t="s">
        <v>366</v>
      </c>
      <c r="C87" s="44" t="s">
        <v>92</v>
      </c>
      <c r="D87" s="44" t="s">
        <v>217</v>
      </c>
      <c r="E87" s="44" t="s">
        <v>358</v>
      </c>
      <c r="F87" s="44" t="s">
        <v>358</v>
      </c>
      <c r="G87" s="39"/>
      <c r="H87" s="39"/>
      <c r="I87" s="39"/>
      <c r="J87" s="39"/>
      <c r="K87" s="39"/>
      <c r="L87" s="39"/>
      <c r="M87" s="39">
        <f>M88</f>
        <v>253</v>
      </c>
      <c r="N87" s="25"/>
      <c r="O87" s="25"/>
    </row>
    <row r="88" spans="1:15" ht="30" customHeight="1">
      <c r="A88" s="45" t="s">
        <v>67</v>
      </c>
      <c r="B88" s="46" t="s">
        <v>366</v>
      </c>
      <c r="C88" s="46" t="s">
        <v>92</v>
      </c>
      <c r="D88" s="46" t="s">
        <v>217</v>
      </c>
      <c r="E88" s="46" t="s">
        <v>54</v>
      </c>
      <c r="F88" s="46" t="s">
        <v>358</v>
      </c>
      <c r="G88" s="18"/>
      <c r="H88" s="18"/>
      <c r="I88" s="18"/>
      <c r="J88" s="18"/>
      <c r="K88" s="18"/>
      <c r="L88" s="18"/>
      <c r="M88" s="18">
        <f>M89</f>
        <v>253</v>
      </c>
      <c r="N88" s="25"/>
      <c r="O88" s="25"/>
    </row>
    <row r="89" spans="1:15" ht="15.75">
      <c r="A89" s="45" t="s">
        <v>361</v>
      </c>
      <c r="B89" s="46" t="s">
        <v>366</v>
      </c>
      <c r="C89" s="46" t="s">
        <v>92</v>
      </c>
      <c r="D89" s="46" t="s">
        <v>217</v>
      </c>
      <c r="E89" s="46" t="s">
        <v>54</v>
      </c>
      <c r="F89" s="46" t="s">
        <v>362</v>
      </c>
      <c r="G89" s="18"/>
      <c r="H89" s="18"/>
      <c r="I89" s="18"/>
      <c r="J89" s="18"/>
      <c r="K89" s="18"/>
      <c r="L89" s="18"/>
      <c r="M89" s="18">
        <f>M90</f>
        <v>253</v>
      </c>
      <c r="N89" s="25"/>
      <c r="O89" s="25"/>
    </row>
    <row r="90" spans="1:15" ht="15.75">
      <c r="A90" s="45" t="s">
        <v>38</v>
      </c>
      <c r="B90" s="46" t="s">
        <v>366</v>
      </c>
      <c r="C90" s="46" t="s">
        <v>92</v>
      </c>
      <c r="D90" s="46" t="s">
        <v>217</v>
      </c>
      <c r="E90" s="46" t="s">
        <v>54</v>
      </c>
      <c r="F90" s="46" t="s">
        <v>369</v>
      </c>
      <c r="G90" s="18"/>
      <c r="H90" s="18"/>
      <c r="I90" s="18"/>
      <c r="J90" s="18"/>
      <c r="K90" s="18"/>
      <c r="L90" s="18"/>
      <c r="M90" s="18">
        <f>M91</f>
        <v>253</v>
      </c>
      <c r="N90" s="25"/>
      <c r="O90" s="25"/>
    </row>
    <row r="91" spans="1:15" ht="15.75">
      <c r="A91" s="45" t="s">
        <v>43</v>
      </c>
      <c r="B91" s="46" t="s">
        <v>366</v>
      </c>
      <c r="C91" s="46" t="s">
        <v>92</v>
      </c>
      <c r="D91" s="46" t="s">
        <v>217</v>
      </c>
      <c r="E91" s="46" t="s">
        <v>54</v>
      </c>
      <c r="F91" s="46" t="s">
        <v>377</v>
      </c>
      <c r="G91" s="18"/>
      <c r="H91" s="18"/>
      <c r="I91" s="18"/>
      <c r="J91" s="18"/>
      <c r="K91" s="18"/>
      <c r="L91" s="18"/>
      <c r="M91" s="18">
        <v>253</v>
      </c>
      <c r="N91" s="25"/>
      <c r="O91" s="25"/>
    </row>
    <row r="92" spans="1:15" ht="29.25" customHeight="1">
      <c r="A92" s="51" t="s">
        <v>133</v>
      </c>
      <c r="B92" s="44" t="s">
        <v>366</v>
      </c>
      <c r="C92" s="44" t="s">
        <v>47</v>
      </c>
      <c r="D92" s="44" t="s">
        <v>357</v>
      </c>
      <c r="E92" s="44" t="s">
        <v>358</v>
      </c>
      <c r="F92" s="44" t="s">
        <v>358</v>
      </c>
      <c r="G92" s="39"/>
      <c r="H92" s="39"/>
      <c r="I92" s="39"/>
      <c r="J92" s="39"/>
      <c r="K92" s="39"/>
      <c r="L92" s="39"/>
      <c r="M92" s="37">
        <f>M93</f>
        <v>285</v>
      </c>
      <c r="N92" s="25"/>
      <c r="O92" s="25"/>
    </row>
    <row r="93" spans="1:15" ht="30" customHeight="1">
      <c r="A93" s="43" t="s">
        <v>134</v>
      </c>
      <c r="B93" s="44" t="s">
        <v>366</v>
      </c>
      <c r="C93" s="44" t="s">
        <v>47</v>
      </c>
      <c r="D93" s="44" t="s">
        <v>135</v>
      </c>
      <c r="E93" s="44" t="s">
        <v>358</v>
      </c>
      <c r="F93" s="44" t="s">
        <v>358</v>
      </c>
      <c r="G93" s="39"/>
      <c r="H93" s="39"/>
      <c r="I93" s="39"/>
      <c r="J93" s="39"/>
      <c r="K93" s="39"/>
      <c r="L93" s="39"/>
      <c r="M93" s="37">
        <f>M94</f>
        <v>285</v>
      </c>
      <c r="N93" s="25"/>
      <c r="O93" s="25"/>
    </row>
    <row r="94" spans="1:15" ht="27" customHeight="1">
      <c r="A94" s="51" t="s">
        <v>67</v>
      </c>
      <c r="B94" s="44" t="s">
        <v>366</v>
      </c>
      <c r="C94" s="44" t="s">
        <v>47</v>
      </c>
      <c r="D94" s="44" t="s">
        <v>135</v>
      </c>
      <c r="E94" s="44" t="s">
        <v>54</v>
      </c>
      <c r="F94" s="44" t="s">
        <v>358</v>
      </c>
      <c r="G94" s="39"/>
      <c r="H94" s="39"/>
      <c r="I94" s="39"/>
      <c r="J94" s="39"/>
      <c r="K94" s="39"/>
      <c r="L94" s="39"/>
      <c r="M94" s="37">
        <f>M95+M98</f>
        <v>285</v>
      </c>
      <c r="N94" s="25"/>
      <c r="O94" s="25"/>
    </row>
    <row r="95" spans="1:15" ht="15.75">
      <c r="A95" s="45" t="s">
        <v>361</v>
      </c>
      <c r="B95" s="46" t="s">
        <v>366</v>
      </c>
      <c r="C95" s="46" t="s">
        <v>47</v>
      </c>
      <c r="D95" s="46" t="s">
        <v>135</v>
      </c>
      <c r="E95" s="46" t="s">
        <v>54</v>
      </c>
      <c r="F95" s="46" t="s">
        <v>362</v>
      </c>
      <c r="G95" s="39"/>
      <c r="H95" s="39"/>
      <c r="I95" s="39"/>
      <c r="J95" s="39"/>
      <c r="K95" s="39"/>
      <c r="L95" s="39"/>
      <c r="M95" s="64">
        <f>M96</f>
        <v>285</v>
      </c>
      <c r="N95" s="25"/>
      <c r="O95" s="25"/>
    </row>
    <row r="96" spans="1:15" ht="15.75">
      <c r="A96" s="45" t="s">
        <v>38</v>
      </c>
      <c r="B96" s="46" t="s">
        <v>366</v>
      </c>
      <c r="C96" s="46" t="s">
        <v>47</v>
      </c>
      <c r="D96" s="46" t="s">
        <v>135</v>
      </c>
      <c r="E96" s="46" t="s">
        <v>54</v>
      </c>
      <c r="F96" s="46" t="s">
        <v>369</v>
      </c>
      <c r="G96" s="39"/>
      <c r="H96" s="39"/>
      <c r="I96" s="39"/>
      <c r="J96" s="39"/>
      <c r="K96" s="39"/>
      <c r="L96" s="39"/>
      <c r="M96" s="64">
        <f>M97</f>
        <v>285</v>
      </c>
      <c r="N96" s="25"/>
      <c r="O96" s="25"/>
    </row>
    <row r="97" spans="1:15" ht="15.75">
      <c r="A97" s="45" t="s">
        <v>39</v>
      </c>
      <c r="B97" s="46" t="s">
        <v>366</v>
      </c>
      <c r="C97" s="46" t="s">
        <v>47</v>
      </c>
      <c r="D97" s="46" t="s">
        <v>135</v>
      </c>
      <c r="E97" s="46" t="s">
        <v>54</v>
      </c>
      <c r="F97" s="46" t="s">
        <v>378</v>
      </c>
      <c r="G97" s="39"/>
      <c r="H97" s="39"/>
      <c r="I97" s="39"/>
      <c r="J97" s="39"/>
      <c r="K97" s="39"/>
      <c r="L97" s="39"/>
      <c r="M97" s="64">
        <v>285</v>
      </c>
      <c r="N97" s="25"/>
      <c r="O97" s="25"/>
    </row>
    <row r="98" spans="1:15" ht="15.75" hidden="1">
      <c r="A98" s="18" t="s">
        <v>326</v>
      </c>
      <c r="B98" s="46" t="s">
        <v>366</v>
      </c>
      <c r="C98" s="46" t="s">
        <v>47</v>
      </c>
      <c r="D98" s="46" t="s">
        <v>135</v>
      </c>
      <c r="E98" s="46" t="s">
        <v>54</v>
      </c>
      <c r="F98" s="46" t="s">
        <v>379</v>
      </c>
      <c r="G98" s="39"/>
      <c r="H98" s="39"/>
      <c r="I98" s="39"/>
      <c r="J98" s="39"/>
      <c r="K98" s="39"/>
      <c r="L98" s="39"/>
      <c r="M98" s="18"/>
      <c r="N98" s="25"/>
      <c r="O98" s="25"/>
    </row>
    <row r="99" spans="1:15" ht="17.25" customHeight="1">
      <c r="A99" s="57" t="s">
        <v>403</v>
      </c>
      <c r="B99" s="58" t="s">
        <v>325</v>
      </c>
      <c r="C99" s="58" t="s">
        <v>356</v>
      </c>
      <c r="D99" s="44" t="s">
        <v>357</v>
      </c>
      <c r="E99" s="58" t="s">
        <v>358</v>
      </c>
      <c r="F99" s="58" t="s">
        <v>358</v>
      </c>
      <c r="G99" s="59" t="e">
        <f>+#REF!+G124+#REF!</f>
        <v>#REF!</v>
      </c>
      <c r="H99" s="59" t="e">
        <f>+#REF!+H124+#REF!</f>
        <v>#REF!</v>
      </c>
      <c r="I99" s="59" t="e">
        <f>+#REF!+I124+#REF!</f>
        <v>#REF!</v>
      </c>
      <c r="J99" s="59" t="e">
        <f>+#REF!+J124+#REF!</f>
        <v>#REF!</v>
      </c>
      <c r="K99" s="59" t="e">
        <f>+#REF!+K124+#REF!</f>
        <v>#REF!</v>
      </c>
      <c r="L99" s="59" t="e">
        <f>+#REF!+L124+#REF!</f>
        <v>#REF!</v>
      </c>
      <c r="M99" s="59">
        <f>M100+M124+M149</f>
        <v>11416</v>
      </c>
      <c r="N99" s="25"/>
      <c r="O99" s="25"/>
    </row>
    <row r="100" spans="1:15" ht="15" customHeight="1">
      <c r="A100" s="60" t="s">
        <v>317</v>
      </c>
      <c r="B100" s="58" t="s">
        <v>325</v>
      </c>
      <c r="C100" s="58" t="s">
        <v>324</v>
      </c>
      <c r="D100" s="58" t="s">
        <v>357</v>
      </c>
      <c r="E100" s="58" t="s">
        <v>358</v>
      </c>
      <c r="F100" s="58" t="s">
        <v>358</v>
      </c>
      <c r="G100" s="59"/>
      <c r="H100" s="59"/>
      <c r="I100" s="59"/>
      <c r="J100" s="59"/>
      <c r="K100" s="59"/>
      <c r="L100" s="59"/>
      <c r="M100" s="59">
        <f>M101+M118+M112</f>
        <v>662</v>
      </c>
      <c r="N100" s="25"/>
      <c r="O100" s="25"/>
    </row>
    <row r="101" spans="1:15" ht="17.25" customHeight="1">
      <c r="A101" s="61" t="s">
        <v>318</v>
      </c>
      <c r="B101" s="62" t="s">
        <v>325</v>
      </c>
      <c r="C101" s="62" t="s">
        <v>324</v>
      </c>
      <c r="D101" s="62" t="s">
        <v>405</v>
      </c>
      <c r="E101" s="62" t="s">
        <v>358</v>
      </c>
      <c r="F101" s="62" t="s">
        <v>358</v>
      </c>
      <c r="G101" s="63"/>
      <c r="H101" s="63"/>
      <c r="I101" s="63"/>
      <c r="J101" s="63"/>
      <c r="K101" s="63"/>
      <c r="L101" s="63"/>
      <c r="M101" s="63">
        <f>M102</f>
        <v>100</v>
      </c>
      <c r="N101" s="25"/>
      <c r="O101" s="25"/>
    </row>
    <row r="102" spans="1:15" ht="17.25" customHeight="1">
      <c r="A102" s="43" t="s">
        <v>406</v>
      </c>
      <c r="B102" s="58" t="s">
        <v>325</v>
      </c>
      <c r="C102" s="58" t="s">
        <v>324</v>
      </c>
      <c r="D102" s="58" t="s">
        <v>58</v>
      </c>
      <c r="E102" s="58" t="s">
        <v>358</v>
      </c>
      <c r="F102" s="58" t="s">
        <v>358</v>
      </c>
      <c r="G102" s="59"/>
      <c r="H102" s="59"/>
      <c r="I102" s="59"/>
      <c r="J102" s="59"/>
      <c r="K102" s="59"/>
      <c r="L102" s="59"/>
      <c r="M102" s="59">
        <f>M104+M108</f>
        <v>100</v>
      </c>
      <c r="N102" s="25"/>
      <c r="O102" s="25"/>
    </row>
    <row r="103" spans="1:15" ht="30.75" customHeight="1">
      <c r="A103" s="51" t="s">
        <v>67</v>
      </c>
      <c r="B103" s="62" t="s">
        <v>325</v>
      </c>
      <c r="C103" s="62" t="s">
        <v>324</v>
      </c>
      <c r="D103" s="62" t="s">
        <v>58</v>
      </c>
      <c r="E103" s="62" t="s">
        <v>54</v>
      </c>
      <c r="F103" s="62" t="s">
        <v>358</v>
      </c>
      <c r="G103" s="63"/>
      <c r="H103" s="63"/>
      <c r="I103" s="63"/>
      <c r="J103" s="63"/>
      <c r="K103" s="63"/>
      <c r="L103" s="63"/>
      <c r="M103" s="59">
        <f>M104</f>
        <v>73</v>
      </c>
      <c r="N103" s="25"/>
      <c r="O103" s="25"/>
    </row>
    <row r="104" spans="1:15" ht="16.5" customHeight="1">
      <c r="A104" s="45" t="s">
        <v>4</v>
      </c>
      <c r="B104" s="46" t="s">
        <v>325</v>
      </c>
      <c r="C104" s="46" t="s">
        <v>324</v>
      </c>
      <c r="D104" s="46" t="s">
        <v>58</v>
      </c>
      <c r="E104" s="46" t="s">
        <v>54</v>
      </c>
      <c r="F104" s="46" t="s">
        <v>362</v>
      </c>
      <c r="G104" s="18"/>
      <c r="H104" s="18"/>
      <c r="I104" s="18"/>
      <c r="J104" s="18"/>
      <c r="K104" s="18"/>
      <c r="L104" s="18"/>
      <c r="M104" s="64">
        <f>M105</f>
        <v>73</v>
      </c>
      <c r="N104" s="25"/>
      <c r="O104" s="25"/>
    </row>
    <row r="105" spans="1:15" ht="16.5" customHeight="1">
      <c r="A105" s="45" t="s">
        <v>38</v>
      </c>
      <c r="B105" s="46" t="s">
        <v>325</v>
      </c>
      <c r="C105" s="46" t="s">
        <v>324</v>
      </c>
      <c r="D105" s="46" t="s">
        <v>58</v>
      </c>
      <c r="E105" s="46" t="s">
        <v>54</v>
      </c>
      <c r="F105" s="46" t="s">
        <v>369</v>
      </c>
      <c r="G105" s="18"/>
      <c r="H105" s="18"/>
      <c r="I105" s="18"/>
      <c r="J105" s="18"/>
      <c r="K105" s="18"/>
      <c r="L105" s="18"/>
      <c r="M105" s="64">
        <f>+M106+M107</f>
        <v>73</v>
      </c>
      <c r="N105" s="25"/>
      <c r="O105" s="25"/>
    </row>
    <row r="106" spans="1:15" ht="17.25" customHeight="1">
      <c r="A106" s="45" t="s">
        <v>43</v>
      </c>
      <c r="B106" s="46" t="s">
        <v>325</v>
      </c>
      <c r="C106" s="46" t="s">
        <v>324</v>
      </c>
      <c r="D106" s="46" t="s">
        <v>58</v>
      </c>
      <c r="E106" s="46" t="s">
        <v>54</v>
      </c>
      <c r="F106" s="46" t="s">
        <v>377</v>
      </c>
      <c r="G106" s="18"/>
      <c r="H106" s="18"/>
      <c r="I106" s="18"/>
      <c r="J106" s="18"/>
      <c r="K106" s="18"/>
      <c r="L106" s="18"/>
      <c r="M106" s="18">
        <v>73</v>
      </c>
      <c r="N106" s="25"/>
      <c r="O106" s="25"/>
    </row>
    <row r="107" spans="1:15" ht="17.25" customHeight="1" hidden="1">
      <c r="A107" s="45" t="s">
        <v>39</v>
      </c>
      <c r="B107" s="66" t="s">
        <v>325</v>
      </c>
      <c r="C107" s="66" t="s">
        <v>324</v>
      </c>
      <c r="D107" s="66" t="s">
        <v>58</v>
      </c>
      <c r="E107" s="66" t="s">
        <v>54</v>
      </c>
      <c r="F107" s="66" t="s">
        <v>378</v>
      </c>
      <c r="G107" s="67"/>
      <c r="H107" s="67"/>
      <c r="I107" s="67"/>
      <c r="J107" s="67"/>
      <c r="K107" s="67"/>
      <c r="L107" s="67"/>
      <c r="M107" s="67"/>
      <c r="N107" s="25"/>
      <c r="O107" s="25"/>
    </row>
    <row r="108" spans="1:15" ht="17.25" customHeight="1">
      <c r="A108" s="43" t="s">
        <v>86</v>
      </c>
      <c r="B108" s="44" t="s">
        <v>325</v>
      </c>
      <c r="C108" s="44" t="s">
        <v>324</v>
      </c>
      <c r="D108" s="44" t="s">
        <v>58</v>
      </c>
      <c r="E108" s="58" t="s">
        <v>87</v>
      </c>
      <c r="F108" s="58" t="s">
        <v>358</v>
      </c>
      <c r="G108" s="59"/>
      <c r="H108" s="59"/>
      <c r="I108" s="59"/>
      <c r="J108" s="59"/>
      <c r="K108" s="59"/>
      <c r="L108" s="59"/>
      <c r="M108" s="59">
        <f>M109</f>
        <v>27</v>
      </c>
      <c r="N108" s="25"/>
      <c r="O108" s="25"/>
    </row>
    <row r="109" spans="1:15" ht="17.25" customHeight="1">
      <c r="A109" s="45" t="s">
        <v>4</v>
      </c>
      <c r="B109" s="46" t="s">
        <v>325</v>
      </c>
      <c r="C109" s="46" t="s">
        <v>324</v>
      </c>
      <c r="D109" s="46" t="s">
        <v>58</v>
      </c>
      <c r="E109" s="66" t="s">
        <v>87</v>
      </c>
      <c r="F109" s="66" t="s">
        <v>362</v>
      </c>
      <c r="G109" s="67"/>
      <c r="H109" s="67"/>
      <c r="I109" s="67"/>
      <c r="J109" s="67"/>
      <c r="K109" s="67"/>
      <c r="L109" s="67"/>
      <c r="M109" s="67">
        <f>M110</f>
        <v>27</v>
      </c>
      <c r="N109" s="25"/>
      <c r="O109" s="25"/>
    </row>
    <row r="110" spans="1:15" ht="17.25" customHeight="1">
      <c r="A110" s="65" t="s">
        <v>45</v>
      </c>
      <c r="B110" s="66" t="s">
        <v>325</v>
      </c>
      <c r="C110" s="66" t="s">
        <v>324</v>
      </c>
      <c r="D110" s="46" t="s">
        <v>58</v>
      </c>
      <c r="E110" s="66" t="s">
        <v>87</v>
      </c>
      <c r="F110" s="66" t="s">
        <v>407</v>
      </c>
      <c r="G110" s="67"/>
      <c r="H110" s="67"/>
      <c r="I110" s="67"/>
      <c r="J110" s="67"/>
      <c r="K110" s="67"/>
      <c r="L110" s="67"/>
      <c r="M110" s="67">
        <f>M111</f>
        <v>27</v>
      </c>
      <c r="N110" s="25"/>
      <c r="O110" s="25"/>
    </row>
    <row r="111" spans="1:15" ht="46.5" customHeight="1">
      <c r="A111" s="65" t="s">
        <v>46</v>
      </c>
      <c r="B111" s="66" t="s">
        <v>325</v>
      </c>
      <c r="C111" s="66" t="s">
        <v>324</v>
      </c>
      <c r="D111" s="46" t="s">
        <v>58</v>
      </c>
      <c r="E111" s="66" t="s">
        <v>87</v>
      </c>
      <c r="F111" s="66" t="s">
        <v>408</v>
      </c>
      <c r="G111" s="67"/>
      <c r="H111" s="67"/>
      <c r="I111" s="67"/>
      <c r="J111" s="67"/>
      <c r="K111" s="67"/>
      <c r="L111" s="67"/>
      <c r="M111" s="67">
        <v>27</v>
      </c>
      <c r="N111" s="25"/>
      <c r="O111" s="25"/>
    </row>
    <row r="112" spans="1:15" ht="17.25" customHeight="1">
      <c r="A112" s="51" t="s">
        <v>216</v>
      </c>
      <c r="B112" s="58" t="s">
        <v>325</v>
      </c>
      <c r="C112" s="58" t="s">
        <v>324</v>
      </c>
      <c r="D112" s="44" t="s">
        <v>10</v>
      </c>
      <c r="E112" s="52" t="s">
        <v>358</v>
      </c>
      <c r="F112" s="52" t="s">
        <v>358</v>
      </c>
      <c r="G112" s="59"/>
      <c r="H112" s="59"/>
      <c r="I112" s="59"/>
      <c r="J112" s="59"/>
      <c r="K112" s="59"/>
      <c r="L112" s="59"/>
      <c r="M112" s="59">
        <f>M113</f>
        <v>533</v>
      </c>
      <c r="N112" s="25"/>
      <c r="O112" s="25"/>
    </row>
    <row r="113" spans="1:15" ht="75.75" customHeight="1">
      <c r="A113" s="131" t="s">
        <v>229</v>
      </c>
      <c r="B113" s="62" t="s">
        <v>325</v>
      </c>
      <c r="C113" s="62" t="s">
        <v>324</v>
      </c>
      <c r="D113" s="52" t="s">
        <v>211</v>
      </c>
      <c r="E113" s="52" t="s">
        <v>358</v>
      </c>
      <c r="F113" s="52" t="s">
        <v>358</v>
      </c>
      <c r="G113" s="59"/>
      <c r="H113" s="59"/>
      <c r="I113" s="59"/>
      <c r="J113" s="59"/>
      <c r="K113" s="59"/>
      <c r="L113" s="59"/>
      <c r="M113" s="59">
        <f>M114</f>
        <v>533</v>
      </c>
      <c r="N113" s="25"/>
      <c r="O113" s="25"/>
    </row>
    <row r="114" spans="1:15" ht="17.25" customHeight="1">
      <c r="A114" s="45" t="s">
        <v>104</v>
      </c>
      <c r="B114" s="46" t="s">
        <v>325</v>
      </c>
      <c r="C114" s="46" t="s">
        <v>324</v>
      </c>
      <c r="D114" s="46" t="s">
        <v>211</v>
      </c>
      <c r="E114" s="46" t="s">
        <v>212</v>
      </c>
      <c r="F114" s="46" t="s">
        <v>358</v>
      </c>
      <c r="G114" s="67"/>
      <c r="H114" s="67"/>
      <c r="I114" s="67"/>
      <c r="J114" s="67"/>
      <c r="K114" s="67"/>
      <c r="L114" s="67"/>
      <c r="M114" s="67">
        <f>M115</f>
        <v>533</v>
      </c>
      <c r="N114" s="25"/>
      <c r="O114" s="25"/>
    </row>
    <row r="115" spans="1:15" ht="17.25" customHeight="1">
      <c r="A115" s="45" t="s">
        <v>361</v>
      </c>
      <c r="B115" s="46" t="s">
        <v>325</v>
      </c>
      <c r="C115" s="46" t="s">
        <v>324</v>
      </c>
      <c r="D115" s="46" t="s">
        <v>211</v>
      </c>
      <c r="E115" s="46" t="s">
        <v>212</v>
      </c>
      <c r="F115" s="46" t="s">
        <v>362</v>
      </c>
      <c r="G115" s="67"/>
      <c r="H115" s="67"/>
      <c r="I115" s="67"/>
      <c r="J115" s="67"/>
      <c r="K115" s="67"/>
      <c r="L115" s="67"/>
      <c r="M115" s="67">
        <f>M116</f>
        <v>533</v>
      </c>
      <c r="N115" s="25"/>
      <c r="O115" s="25"/>
    </row>
    <row r="116" spans="1:15" ht="17.25" customHeight="1">
      <c r="A116" s="45" t="s">
        <v>38</v>
      </c>
      <c r="B116" s="46" t="s">
        <v>325</v>
      </c>
      <c r="C116" s="46" t="s">
        <v>324</v>
      </c>
      <c r="D116" s="46" t="s">
        <v>211</v>
      </c>
      <c r="E116" s="46" t="s">
        <v>212</v>
      </c>
      <c r="F116" s="46" t="s">
        <v>369</v>
      </c>
      <c r="G116" s="67"/>
      <c r="H116" s="67"/>
      <c r="I116" s="67"/>
      <c r="J116" s="67"/>
      <c r="K116" s="67"/>
      <c r="L116" s="67"/>
      <c r="M116" s="67">
        <f>M117</f>
        <v>533</v>
      </c>
      <c r="N116" s="25"/>
      <c r="O116" s="25"/>
    </row>
    <row r="117" spans="1:15" ht="17.25" customHeight="1">
      <c r="A117" s="45" t="s">
        <v>43</v>
      </c>
      <c r="B117" s="66" t="s">
        <v>325</v>
      </c>
      <c r="C117" s="66" t="s">
        <v>324</v>
      </c>
      <c r="D117" s="46" t="s">
        <v>211</v>
      </c>
      <c r="E117" s="46" t="s">
        <v>212</v>
      </c>
      <c r="F117" s="46" t="s">
        <v>377</v>
      </c>
      <c r="G117" s="67"/>
      <c r="H117" s="67"/>
      <c r="I117" s="67"/>
      <c r="J117" s="67"/>
      <c r="K117" s="67"/>
      <c r="L117" s="67"/>
      <c r="M117" s="67">
        <v>533</v>
      </c>
      <c r="N117" s="25"/>
      <c r="O117" s="25"/>
    </row>
    <row r="118" spans="1:15" ht="30" customHeight="1">
      <c r="A118" s="43" t="s">
        <v>218</v>
      </c>
      <c r="B118" s="58" t="s">
        <v>325</v>
      </c>
      <c r="C118" s="58" t="s">
        <v>324</v>
      </c>
      <c r="D118" s="58" t="s">
        <v>215</v>
      </c>
      <c r="E118" s="58" t="s">
        <v>358</v>
      </c>
      <c r="F118" s="58" t="s">
        <v>358</v>
      </c>
      <c r="G118" s="59"/>
      <c r="H118" s="59"/>
      <c r="I118" s="59"/>
      <c r="J118" s="59"/>
      <c r="K118" s="59"/>
      <c r="L118" s="59"/>
      <c r="M118" s="59">
        <f>M119</f>
        <v>29</v>
      </c>
      <c r="N118" s="25"/>
      <c r="O118" s="25"/>
    </row>
    <row r="119" spans="1:15" ht="62.25" customHeight="1">
      <c r="A119" s="43" t="s">
        <v>226</v>
      </c>
      <c r="B119" s="62" t="s">
        <v>325</v>
      </c>
      <c r="C119" s="62" t="s">
        <v>324</v>
      </c>
      <c r="D119" s="44" t="s">
        <v>219</v>
      </c>
      <c r="E119" s="44" t="s">
        <v>358</v>
      </c>
      <c r="F119" s="44" t="s">
        <v>358</v>
      </c>
      <c r="G119" s="39"/>
      <c r="H119" s="39"/>
      <c r="I119" s="39"/>
      <c r="J119" s="39"/>
      <c r="K119" s="39"/>
      <c r="L119" s="39"/>
      <c r="M119" s="39">
        <f>M120</f>
        <v>29</v>
      </c>
      <c r="N119" s="25"/>
      <c r="O119" s="25"/>
    </row>
    <row r="120" spans="1:15" ht="29.25" customHeight="1">
      <c r="A120" s="45" t="s">
        <v>67</v>
      </c>
      <c r="B120" s="46" t="s">
        <v>325</v>
      </c>
      <c r="C120" s="46" t="s">
        <v>324</v>
      </c>
      <c r="D120" s="46" t="s">
        <v>219</v>
      </c>
      <c r="E120" s="46" t="s">
        <v>54</v>
      </c>
      <c r="F120" s="46" t="s">
        <v>358</v>
      </c>
      <c r="G120" s="18"/>
      <c r="H120" s="18"/>
      <c r="I120" s="18"/>
      <c r="J120" s="18"/>
      <c r="K120" s="18"/>
      <c r="L120" s="18"/>
      <c r="M120" s="18">
        <f>M121</f>
        <v>29</v>
      </c>
      <c r="N120" s="25"/>
      <c r="O120" s="25"/>
    </row>
    <row r="121" spans="1:15" ht="17.25" customHeight="1">
      <c r="A121" s="45" t="s">
        <v>361</v>
      </c>
      <c r="B121" s="46" t="s">
        <v>325</v>
      </c>
      <c r="C121" s="46" t="s">
        <v>324</v>
      </c>
      <c r="D121" s="46" t="s">
        <v>219</v>
      </c>
      <c r="E121" s="46" t="s">
        <v>54</v>
      </c>
      <c r="F121" s="46" t="s">
        <v>362</v>
      </c>
      <c r="G121" s="18"/>
      <c r="H121" s="18"/>
      <c r="I121" s="18"/>
      <c r="J121" s="18"/>
      <c r="K121" s="18"/>
      <c r="L121" s="18"/>
      <c r="M121" s="18">
        <f>M122</f>
        <v>29</v>
      </c>
      <c r="N121" s="25"/>
      <c r="O121" s="25"/>
    </row>
    <row r="122" spans="1:15" ht="17.25" customHeight="1">
      <c r="A122" s="45" t="s">
        <v>38</v>
      </c>
      <c r="B122" s="46" t="s">
        <v>325</v>
      </c>
      <c r="C122" s="46" t="s">
        <v>324</v>
      </c>
      <c r="D122" s="46" t="s">
        <v>219</v>
      </c>
      <c r="E122" s="46" t="s">
        <v>54</v>
      </c>
      <c r="F122" s="46" t="s">
        <v>369</v>
      </c>
      <c r="G122" s="18"/>
      <c r="H122" s="18"/>
      <c r="I122" s="18"/>
      <c r="J122" s="18"/>
      <c r="K122" s="18"/>
      <c r="L122" s="18"/>
      <c r="M122" s="18">
        <f>M123</f>
        <v>29</v>
      </c>
      <c r="N122" s="25"/>
      <c r="O122" s="25"/>
    </row>
    <row r="123" spans="1:15" ht="17.25" customHeight="1">
      <c r="A123" s="45" t="s">
        <v>43</v>
      </c>
      <c r="B123" s="66" t="s">
        <v>325</v>
      </c>
      <c r="C123" s="66" t="s">
        <v>324</v>
      </c>
      <c r="D123" s="46" t="s">
        <v>219</v>
      </c>
      <c r="E123" s="46" t="s">
        <v>54</v>
      </c>
      <c r="F123" s="46" t="s">
        <v>377</v>
      </c>
      <c r="G123" s="18"/>
      <c r="H123" s="18"/>
      <c r="I123" s="18"/>
      <c r="J123" s="18"/>
      <c r="K123" s="18"/>
      <c r="L123" s="18"/>
      <c r="M123" s="18">
        <v>29</v>
      </c>
      <c r="N123" s="25"/>
      <c r="O123" s="25"/>
    </row>
    <row r="124" spans="1:15" ht="16.5" customHeight="1">
      <c r="A124" s="39" t="s">
        <v>319</v>
      </c>
      <c r="B124" s="44" t="s">
        <v>325</v>
      </c>
      <c r="C124" s="44" t="s">
        <v>360</v>
      </c>
      <c r="D124" s="58" t="s">
        <v>357</v>
      </c>
      <c r="E124" s="58" t="s">
        <v>358</v>
      </c>
      <c r="F124" s="58" t="s">
        <v>358</v>
      </c>
      <c r="G124" s="68" t="e">
        <f>+G125+#REF!</f>
        <v>#REF!</v>
      </c>
      <c r="H124" s="41" t="e">
        <f>+H125</f>
        <v>#REF!</v>
      </c>
      <c r="I124" s="41" t="e">
        <f>+I125</f>
        <v>#REF!</v>
      </c>
      <c r="J124" s="41" t="e">
        <f>+J125</f>
        <v>#REF!</v>
      </c>
      <c r="K124" s="41" t="e">
        <f>+K125</f>
        <v>#REF!</v>
      </c>
      <c r="L124" s="41" t="e">
        <f>+L125</f>
        <v>#REF!</v>
      </c>
      <c r="M124" s="68">
        <f>M125+M136+M142</f>
        <v>7973</v>
      </c>
      <c r="N124" s="25"/>
      <c r="O124" s="25"/>
    </row>
    <row r="125" spans="1:15" ht="16.5" customHeight="1">
      <c r="A125" s="53" t="s">
        <v>320</v>
      </c>
      <c r="B125" s="44" t="s">
        <v>325</v>
      </c>
      <c r="C125" s="44" t="s">
        <v>360</v>
      </c>
      <c r="D125" s="44" t="s">
        <v>409</v>
      </c>
      <c r="E125" s="58" t="s">
        <v>358</v>
      </c>
      <c r="F125" s="58" t="s">
        <v>358</v>
      </c>
      <c r="G125" s="68" t="e">
        <f>+#REF!+#REF!+#REF!</f>
        <v>#REF!</v>
      </c>
      <c r="H125" s="68" t="e">
        <f>+#REF!+#REF!+#REF!</f>
        <v>#REF!</v>
      </c>
      <c r="I125" s="68" t="e">
        <f>+#REF!+#REF!+#REF!</f>
        <v>#REF!</v>
      </c>
      <c r="J125" s="68" t="e">
        <f>+#REF!+#REF!+#REF!</f>
        <v>#REF!</v>
      </c>
      <c r="K125" s="68" t="e">
        <f>+#REF!+#REF!+#REF!</f>
        <v>#REF!</v>
      </c>
      <c r="L125" s="68" t="e">
        <f>+#REF!+#REF!+#REF!</f>
        <v>#REF!</v>
      </c>
      <c r="M125" s="68">
        <f>M126</f>
        <v>5638</v>
      </c>
      <c r="N125" s="25"/>
      <c r="O125" s="25"/>
    </row>
    <row r="126" spans="1:15" ht="30" customHeight="1">
      <c r="A126" s="103" t="s">
        <v>410</v>
      </c>
      <c r="B126" s="58" t="s">
        <v>325</v>
      </c>
      <c r="C126" s="58" t="s">
        <v>360</v>
      </c>
      <c r="D126" s="58" t="s">
        <v>59</v>
      </c>
      <c r="E126" s="58" t="s">
        <v>358</v>
      </c>
      <c r="F126" s="58" t="s">
        <v>358</v>
      </c>
      <c r="G126" s="69"/>
      <c r="H126" s="69"/>
      <c r="I126" s="69"/>
      <c r="J126" s="69"/>
      <c r="K126" s="69"/>
      <c r="L126" s="69"/>
      <c r="M126" s="68">
        <f>M127</f>
        <v>5638</v>
      </c>
      <c r="N126" s="25"/>
      <c r="O126" s="25"/>
    </row>
    <row r="127" spans="1:15" ht="28.5" customHeight="1">
      <c r="A127" s="51" t="s">
        <v>67</v>
      </c>
      <c r="B127" s="62" t="s">
        <v>325</v>
      </c>
      <c r="C127" s="62" t="s">
        <v>360</v>
      </c>
      <c r="D127" s="62" t="s">
        <v>59</v>
      </c>
      <c r="E127" s="62" t="s">
        <v>54</v>
      </c>
      <c r="F127" s="62" t="s">
        <v>358</v>
      </c>
      <c r="G127" s="69"/>
      <c r="H127" s="69"/>
      <c r="I127" s="69"/>
      <c r="J127" s="69"/>
      <c r="K127" s="69"/>
      <c r="L127" s="69"/>
      <c r="M127" s="68">
        <f>M128+M133</f>
        <v>5638</v>
      </c>
      <c r="N127" s="25"/>
      <c r="O127" s="25"/>
    </row>
    <row r="128" spans="1:15" ht="16.5" customHeight="1">
      <c r="A128" s="45" t="s">
        <v>4</v>
      </c>
      <c r="B128" s="46" t="s">
        <v>325</v>
      </c>
      <c r="C128" s="46" t="s">
        <v>360</v>
      </c>
      <c r="D128" s="46" t="s">
        <v>59</v>
      </c>
      <c r="E128" s="46" t="s">
        <v>54</v>
      </c>
      <c r="F128" s="46" t="s">
        <v>362</v>
      </c>
      <c r="G128" s="18"/>
      <c r="H128" s="18"/>
      <c r="I128" s="18"/>
      <c r="J128" s="18"/>
      <c r="K128" s="18"/>
      <c r="L128" s="18"/>
      <c r="M128" s="64">
        <f>M129</f>
        <v>5638</v>
      </c>
      <c r="N128" s="25"/>
      <c r="O128" s="25"/>
    </row>
    <row r="129" spans="1:15" ht="16.5" customHeight="1">
      <c r="A129" s="45" t="s">
        <v>38</v>
      </c>
      <c r="B129" s="46" t="s">
        <v>325</v>
      </c>
      <c r="C129" s="46" t="s">
        <v>360</v>
      </c>
      <c r="D129" s="46" t="s">
        <v>59</v>
      </c>
      <c r="E129" s="46" t="s">
        <v>54</v>
      </c>
      <c r="F129" s="46" t="s">
        <v>369</v>
      </c>
      <c r="G129" s="18"/>
      <c r="H129" s="18"/>
      <c r="I129" s="18"/>
      <c r="J129" s="18"/>
      <c r="K129" s="18"/>
      <c r="L129" s="18"/>
      <c r="M129" s="64">
        <f>M131+M132+M130</f>
        <v>5638</v>
      </c>
      <c r="N129" s="25"/>
      <c r="O129" s="25"/>
    </row>
    <row r="130" spans="1:15" ht="16.5" customHeight="1">
      <c r="A130" s="45" t="s">
        <v>374</v>
      </c>
      <c r="B130" s="46" t="s">
        <v>325</v>
      </c>
      <c r="C130" s="46" t="s">
        <v>360</v>
      </c>
      <c r="D130" s="46" t="s">
        <v>59</v>
      </c>
      <c r="E130" s="46" t="s">
        <v>54</v>
      </c>
      <c r="F130" s="46" t="s">
        <v>375</v>
      </c>
      <c r="G130" s="47"/>
      <c r="H130" s="47"/>
      <c r="I130" s="47"/>
      <c r="J130" s="47"/>
      <c r="K130" s="47"/>
      <c r="L130" s="47"/>
      <c r="M130" s="70">
        <v>52</v>
      </c>
      <c r="N130" s="25"/>
      <c r="O130" s="25"/>
    </row>
    <row r="131" spans="1:15" ht="16.5" customHeight="1">
      <c r="A131" s="45" t="s">
        <v>43</v>
      </c>
      <c r="B131" s="46" t="s">
        <v>325</v>
      </c>
      <c r="C131" s="46" t="s">
        <v>360</v>
      </c>
      <c r="D131" s="46" t="s">
        <v>59</v>
      </c>
      <c r="E131" s="46" t="s">
        <v>54</v>
      </c>
      <c r="F131" s="46" t="s">
        <v>377</v>
      </c>
      <c r="G131" s="69"/>
      <c r="H131" s="69"/>
      <c r="I131" s="69"/>
      <c r="J131" s="69"/>
      <c r="K131" s="69"/>
      <c r="L131" s="69"/>
      <c r="M131" s="70">
        <v>2912</v>
      </c>
      <c r="N131" s="25"/>
      <c r="O131" s="25"/>
    </row>
    <row r="132" spans="1:15" ht="16.5" customHeight="1">
      <c r="A132" s="45" t="s">
        <v>39</v>
      </c>
      <c r="B132" s="46" t="s">
        <v>325</v>
      </c>
      <c r="C132" s="46" t="s">
        <v>360</v>
      </c>
      <c r="D132" s="46" t="s">
        <v>59</v>
      </c>
      <c r="E132" s="46" t="s">
        <v>54</v>
      </c>
      <c r="F132" s="46" t="s">
        <v>378</v>
      </c>
      <c r="G132" s="69"/>
      <c r="H132" s="69"/>
      <c r="I132" s="69"/>
      <c r="J132" s="69"/>
      <c r="K132" s="69"/>
      <c r="L132" s="69"/>
      <c r="M132" s="70">
        <v>2674</v>
      </c>
      <c r="N132" s="25"/>
      <c r="O132" s="25"/>
    </row>
    <row r="133" spans="1:15" ht="15.75" hidden="1">
      <c r="A133" s="45" t="s">
        <v>323</v>
      </c>
      <c r="B133" s="66" t="s">
        <v>325</v>
      </c>
      <c r="C133" s="66" t="s">
        <v>360</v>
      </c>
      <c r="D133" s="66" t="s">
        <v>59</v>
      </c>
      <c r="E133" s="66" t="s">
        <v>54</v>
      </c>
      <c r="F133" s="66" t="s">
        <v>380</v>
      </c>
      <c r="G133" s="47"/>
      <c r="H133" s="47"/>
      <c r="I133" s="47"/>
      <c r="J133" s="47"/>
      <c r="K133" s="47"/>
      <c r="L133" s="47"/>
      <c r="M133" s="47">
        <f>M134</f>
        <v>0</v>
      </c>
      <c r="N133" s="25"/>
      <c r="O133" s="25"/>
    </row>
    <row r="134" spans="1:15" ht="15.75" hidden="1">
      <c r="A134" s="45" t="s">
        <v>322</v>
      </c>
      <c r="B134" s="66" t="s">
        <v>325</v>
      </c>
      <c r="C134" s="66" t="s">
        <v>360</v>
      </c>
      <c r="D134" s="66" t="s">
        <v>59</v>
      </c>
      <c r="E134" s="66" t="s">
        <v>54</v>
      </c>
      <c r="F134" s="66" t="s">
        <v>381</v>
      </c>
      <c r="G134" s="47"/>
      <c r="H134" s="47"/>
      <c r="I134" s="47"/>
      <c r="J134" s="47"/>
      <c r="K134" s="47"/>
      <c r="L134" s="47"/>
      <c r="M134" s="47"/>
      <c r="N134" s="25"/>
      <c r="O134" s="25"/>
    </row>
    <row r="135" spans="1:15" ht="15.75" hidden="1">
      <c r="A135" s="45" t="s">
        <v>382</v>
      </c>
      <c r="B135" s="66" t="s">
        <v>325</v>
      </c>
      <c r="C135" s="66" t="s">
        <v>360</v>
      </c>
      <c r="D135" s="66" t="s">
        <v>59</v>
      </c>
      <c r="E135" s="66" t="s">
        <v>54</v>
      </c>
      <c r="F135" s="66" t="s">
        <v>383</v>
      </c>
      <c r="G135" s="47"/>
      <c r="H135" s="47"/>
      <c r="I135" s="47"/>
      <c r="J135" s="47"/>
      <c r="K135" s="47"/>
      <c r="L135" s="47"/>
      <c r="M135" s="47"/>
      <c r="N135" s="25"/>
      <c r="O135" s="25"/>
    </row>
    <row r="136" spans="1:15" ht="63">
      <c r="A136" s="43" t="s">
        <v>277</v>
      </c>
      <c r="B136" s="44" t="s">
        <v>325</v>
      </c>
      <c r="C136" s="44" t="s">
        <v>360</v>
      </c>
      <c r="D136" s="58" t="s">
        <v>279</v>
      </c>
      <c r="E136" s="58" t="s">
        <v>358</v>
      </c>
      <c r="F136" s="58" t="s">
        <v>358</v>
      </c>
      <c r="G136" s="41"/>
      <c r="H136" s="41"/>
      <c r="I136" s="41"/>
      <c r="J136" s="41"/>
      <c r="K136" s="41"/>
      <c r="L136" s="41"/>
      <c r="M136" s="41">
        <f>M137</f>
        <v>2200</v>
      </c>
      <c r="N136" s="25"/>
      <c r="O136" s="25"/>
    </row>
    <row r="137" spans="1:15" ht="15.75">
      <c r="A137" s="45" t="s">
        <v>104</v>
      </c>
      <c r="B137" s="66" t="s">
        <v>325</v>
      </c>
      <c r="C137" s="66" t="s">
        <v>360</v>
      </c>
      <c r="D137" s="66" t="s">
        <v>279</v>
      </c>
      <c r="E137" s="66" t="s">
        <v>212</v>
      </c>
      <c r="F137" s="66" t="s">
        <v>358</v>
      </c>
      <c r="G137" s="47"/>
      <c r="H137" s="47"/>
      <c r="I137" s="47"/>
      <c r="J137" s="47"/>
      <c r="K137" s="47"/>
      <c r="L137" s="47"/>
      <c r="M137" s="47">
        <f>M138</f>
        <v>2200</v>
      </c>
      <c r="N137" s="25"/>
      <c r="O137" s="25"/>
    </row>
    <row r="138" spans="1:15" ht="15.75">
      <c r="A138" s="45" t="s">
        <v>361</v>
      </c>
      <c r="B138" s="152" t="s">
        <v>325</v>
      </c>
      <c r="C138" s="152" t="s">
        <v>360</v>
      </c>
      <c r="D138" s="66" t="s">
        <v>279</v>
      </c>
      <c r="E138" s="66" t="s">
        <v>212</v>
      </c>
      <c r="F138" s="66" t="s">
        <v>362</v>
      </c>
      <c r="G138" s="47"/>
      <c r="H138" s="47"/>
      <c r="I138" s="47"/>
      <c r="J138" s="47"/>
      <c r="K138" s="47"/>
      <c r="L138" s="47"/>
      <c r="M138" s="47">
        <f>M139</f>
        <v>2200</v>
      </c>
      <c r="N138" s="25"/>
      <c r="O138" s="25"/>
    </row>
    <row r="139" spans="1:15" ht="15.75">
      <c r="A139" s="45" t="s">
        <v>38</v>
      </c>
      <c r="B139" s="46" t="s">
        <v>325</v>
      </c>
      <c r="C139" s="46" t="s">
        <v>360</v>
      </c>
      <c r="D139" s="66" t="s">
        <v>279</v>
      </c>
      <c r="E139" s="66" t="s">
        <v>212</v>
      </c>
      <c r="F139" s="66" t="s">
        <v>369</v>
      </c>
      <c r="G139" s="47"/>
      <c r="H139" s="47"/>
      <c r="I139" s="47"/>
      <c r="J139" s="47"/>
      <c r="K139" s="47"/>
      <c r="L139" s="47"/>
      <c r="M139" s="47">
        <f>M141+M140</f>
        <v>2200</v>
      </c>
      <c r="N139" s="25"/>
      <c r="O139" s="25"/>
    </row>
    <row r="140" spans="1:15" ht="15.75">
      <c r="A140" s="45" t="s">
        <v>43</v>
      </c>
      <c r="B140" s="46" t="s">
        <v>325</v>
      </c>
      <c r="C140" s="46" t="s">
        <v>360</v>
      </c>
      <c r="D140" s="66" t="s">
        <v>279</v>
      </c>
      <c r="E140" s="66" t="s">
        <v>212</v>
      </c>
      <c r="F140" s="66" t="s">
        <v>377</v>
      </c>
      <c r="G140" s="47"/>
      <c r="H140" s="47"/>
      <c r="I140" s="47"/>
      <c r="J140" s="47"/>
      <c r="K140" s="47"/>
      <c r="L140" s="47"/>
      <c r="M140" s="47">
        <v>2200</v>
      </c>
      <c r="N140" s="25"/>
      <c r="O140" s="25"/>
    </row>
    <row r="141" spans="1:15" ht="15.75" hidden="1">
      <c r="A141" s="45" t="s">
        <v>39</v>
      </c>
      <c r="B141" s="46" t="s">
        <v>325</v>
      </c>
      <c r="C141" s="46" t="s">
        <v>360</v>
      </c>
      <c r="D141" s="66" t="s">
        <v>279</v>
      </c>
      <c r="E141" s="66" t="s">
        <v>212</v>
      </c>
      <c r="F141" s="66" t="s">
        <v>378</v>
      </c>
      <c r="G141" s="47"/>
      <c r="H141" s="47"/>
      <c r="I141" s="47"/>
      <c r="J141" s="47"/>
      <c r="K141" s="47"/>
      <c r="L141" s="47"/>
      <c r="M141" s="47"/>
      <c r="N141" s="25"/>
      <c r="O141" s="25"/>
    </row>
    <row r="142" spans="1:15" ht="31.5">
      <c r="A142" s="43" t="s">
        <v>218</v>
      </c>
      <c r="B142" s="44" t="s">
        <v>325</v>
      </c>
      <c r="C142" s="44" t="s">
        <v>360</v>
      </c>
      <c r="D142" s="58" t="s">
        <v>215</v>
      </c>
      <c r="E142" s="58" t="s">
        <v>358</v>
      </c>
      <c r="F142" s="58" t="s">
        <v>358</v>
      </c>
      <c r="G142" s="41"/>
      <c r="H142" s="41"/>
      <c r="I142" s="41"/>
      <c r="J142" s="41"/>
      <c r="K142" s="41"/>
      <c r="L142" s="41"/>
      <c r="M142" s="41">
        <f>M143</f>
        <v>135</v>
      </c>
      <c r="N142" s="25"/>
      <c r="O142" s="25"/>
    </row>
    <row r="143" spans="1:15" ht="63">
      <c r="A143" s="43" t="s">
        <v>310</v>
      </c>
      <c r="B143" s="44" t="s">
        <v>325</v>
      </c>
      <c r="C143" s="44" t="s">
        <v>360</v>
      </c>
      <c r="D143" s="58" t="s">
        <v>280</v>
      </c>
      <c r="E143" s="58" t="s">
        <v>358</v>
      </c>
      <c r="F143" s="58" t="s">
        <v>358</v>
      </c>
      <c r="G143" s="41"/>
      <c r="H143" s="41"/>
      <c r="I143" s="41"/>
      <c r="J143" s="41"/>
      <c r="K143" s="41"/>
      <c r="L143" s="41"/>
      <c r="M143" s="41">
        <f>M144</f>
        <v>135</v>
      </c>
      <c r="N143" s="25"/>
      <c r="O143" s="25"/>
    </row>
    <row r="144" spans="1:15" ht="31.5">
      <c r="A144" s="45" t="s">
        <v>67</v>
      </c>
      <c r="B144" s="66" t="s">
        <v>325</v>
      </c>
      <c r="C144" s="66" t="s">
        <v>360</v>
      </c>
      <c r="D144" s="66" t="s">
        <v>280</v>
      </c>
      <c r="E144" s="66" t="s">
        <v>54</v>
      </c>
      <c r="F144" s="66" t="s">
        <v>358</v>
      </c>
      <c r="G144" s="47"/>
      <c r="H144" s="47"/>
      <c r="I144" s="47"/>
      <c r="J144" s="47"/>
      <c r="K144" s="47"/>
      <c r="L144" s="47"/>
      <c r="M144" s="47">
        <f>M145</f>
        <v>135</v>
      </c>
      <c r="N144" s="25"/>
      <c r="O144" s="25"/>
    </row>
    <row r="145" spans="1:15" ht="15.75">
      <c r="A145" s="45" t="s">
        <v>361</v>
      </c>
      <c r="B145" s="152" t="s">
        <v>325</v>
      </c>
      <c r="C145" s="152" t="s">
        <v>360</v>
      </c>
      <c r="D145" s="66" t="s">
        <v>280</v>
      </c>
      <c r="E145" s="66" t="s">
        <v>54</v>
      </c>
      <c r="F145" s="66" t="s">
        <v>362</v>
      </c>
      <c r="G145" s="47"/>
      <c r="H145" s="47"/>
      <c r="I145" s="47"/>
      <c r="J145" s="47"/>
      <c r="K145" s="47"/>
      <c r="L145" s="47"/>
      <c r="M145" s="47">
        <f>M146</f>
        <v>135</v>
      </c>
      <c r="N145" s="25"/>
      <c r="O145" s="25"/>
    </row>
    <row r="146" spans="1:15" ht="15.75">
      <c r="A146" s="45" t="s">
        <v>38</v>
      </c>
      <c r="B146" s="46" t="s">
        <v>325</v>
      </c>
      <c r="C146" s="46" t="s">
        <v>360</v>
      </c>
      <c r="D146" s="66" t="s">
        <v>280</v>
      </c>
      <c r="E146" s="66" t="s">
        <v>54</v>
      </c>
      <c r="F146" s="66" t="s">
        <v>369</v>
      </c>
      <c r="G146" s="47"/>
      <c r="H146" s="47"/>
      <c r="I146" s="47"/>
      <c r="J146" s="47"/>
      <c r="K146" s="47"/>
      <c r="L146" s="47"/>
      <c r="M146" s="47">
        <f>M147+M148</f>
        <v>135</v>
      </c>
      <c r="N146" s="25"/>
      <c r="O146" s="25"/>
    </row>
    <row r="147" spans="1:15" ht="15.75">
      <c r="A147" s="45" t="s">
        <v>43</v>
      </c>
      <c r="B147" s="46" t="s">
        <v>325</v>
      </c>
      <c r="C147" s="46" t="s">
        <v>360</v>
      </c>
      <c r="D147" s="66" t="s">
        <v>280</v>
      </c>
      <c r="E147" s="66" t="s">
        <v>54</v>
      </c>
      <c r="F147" s="66" t="s">
        <v>377</v>
      </c>
      <c r="G147" s="47"/>
      <c r="H147" s="47"/>
      <c r="I147" s="47"/>
      <c r="J147" s="47"/>
      <c r="K147" s="47"/>
      <c r="L147" s="47"/>
      <c r="M147" s="47">
        <v>135</v>
      </c>
      <c r="N147" s="25"/>
      <c r="O147" s="25"/>
    </row>
    <row r="148" spans="1:15" ht="15.75" hidden="1">
      <c r="A148" s="45" t="s">
        <v>39</v>
      </c>
      <c r="B148" s="46" t="s">
        <v>325</v>
      </c>
      <c r="C148" s="46" t="s">
        <v>360</v>
      </c>
      <c r="D148" s="66" t="s">
        <v>280</v>
      </c>
      <c r="E148" s="66" t="s">
        <v>54</v>
      </c>
      <c r="F148" s="66" t="s">
        <v>378</v>
      </c>
      <c r="G148" s="47"/>
      <c r="H148" s="47"/>
      <c r="I148" s="47"/>
      <c r="J148" s="47"/>
      <c r="K148" s="47"/>
      <c r="L148" s="47"/>
      <c r="M148" s="47"/>
      <c r="N148" s="25"/>
      <c r="O148" s="25"/>
    </row>
    <row r="149" spans="1:15" ht="16.5" customHeight="1">
      <c r="A149" s="51" t="s">
        <v>411</v>
      </c>
      <c r="B149" s="52" t="s">
        <v>325</v>
      </c>
      <c r="C149" s="44" t="s">
        <v>3</v>
      </c>
      <c r="D149" s="44" t="s">
        <v>357</v>
      </c>
      <c r="E149" s="44" t="s">
        <v>358</v>
      </c>
      <c r="F149" s="44" t="s">
        <v>358</v>
      </c>
      <c r="G149" s="41"/>
      <c r="H149" s="41"/>
      <c r="I149" s="41"/>
      <c r="J149" s="41"/>
      <c r="K149" s="41"/>
      <c r="L149" s="41"/>
      <c r="M149" s="37">
        <f>M150+M181</f>
        <v>2781</v>
      </c>
      <c r="N149" s="25"/>
      <c r="O149" s="25"/>
    </row>
    <row r="150" spans="1:15" ht="16.5" customHeight="1">
      <c r="A150" s="51" t="s">
        <v>411</v>
      </c>
      <c r="B150" s="52" t="s">
        <v>325</v>
      </c>
      <c r="C150" s="44" t="s">
        <v>3</v>
      </c>
      <c r="D150" s="44" t="s">
        <v>142</v>
      </c>
      <c r="E150" s="44" t="s">
        <v>358</v>
      </c>
      <c r="F150" s="44" t="s">
        <v>358</v>
      </c>
      <c r="G150" s="41"/>
      <c r="H150" s="41"/>
      <c r="I150" s="41"/>
      <c r="J150" s="41"/>
      <c r="K150" s="41"/>
      <c r="L150" s="41"/>
      <c r="M150" s="68">
        <f>M151+M167+M177</f>
        <v>1534</v>
      </c>
      <c r="N150" s="25"/>
      <c r="O150" s="25"/>
    </row>
    <row r="151" spans="1:15" ht="16.5" customHeight="1">
      <c r="A151" s="43" t="s">
        <v>413</v>
      </c>
      <c r="B151" s="44" t="s">
        <v>325</v>
      </c>
      <c r="C151" s="44" t="s">
        <v>3</v>
      </c>
      <c r="D151" s="44" t="s">
        <v>60</v>
      </c>
      <c r="E151" s="44" t="s">
        <v>358</v>
      </c>
      <c r="F151" s="44" t="s">
        <v>358</v>
      </c>
      <c r="G151" s="41"/>
      <c r="H151" s="41"/>
      <c r="I151" s="41"/>
      <c r="J151" s="41"/>
      <c r="K151" s="41"/>
      <c r="L151" s="41"/>
      <c r="M151" s="68">
        <f>M153+M158</f>
        <v>137</v>
      </c>
      <c r="N151" s="25"/>
      <c r="O151" s="25"/>
    </row>
    <row r="152" spans="1:15" ht="30" customHeight="1">
      <c r="A152" s="48" t="s">
        <v>67</v>
      </c>
      <c r="B152" s="49" t="s">
        <v>325</v>
      </c>
      <c r="C152" s="46" t="s">
        <v>3</v>
      </c>
      <c r="D152" s="46" t="s">
        <v>60</v>
      </c>
      <c r="E152" s="46" t="s">
        <v>54</v>
      </c>
      <c r="F152" s="46" t="s">
        <v>358</v>
      </c>
      <c r="G152" s="47"/>
      <c r="H152" s="47"/>
      <c r="I152" s="47"/>
      <c r="J152" s="47"/>
      <c r="K152" s="47"/>
      <c r="L152" s="47"/>
      <c r="M152" s="70">
        <f>M153+M158</f>
        <v>137</v>
      </c>
      <c r="N152" s="25"/>
      <c r="O152" s="25"/>
    </row>
    <row r="153" spans="1:15" ht="16.5" customHeight="1">
      <c r="A153" s="45" t="s">
        <v>4</v>
      </c>
      <c r="B153" s="46" t="s">
        <v>325</v>
      </c>
      <c r="C153" s="46" t="s">
        <v>3</v>
      </c>
      <c r="D153" s="46" t="s">
        <v>60</v>
      </c>
      <c r="E153" s="46" t="s">
        <v>54</v>
      </c>
      <c r="F153" s="46" t="s">
        <v>362</v>
      </c>
      <c r="G153" s="18"/>
      <c r="H153" s="18"/>
      <c r="I153" s="18"/>
      <c r="J153" s="18"/>
      <c r="K153" s="18"/>
      <c r="L153" s="18"/>
      <c r="M153" s="64">
        <f>M154</f>
        <v>137</v>
      </c>
      <c r="N153" s="25"/>
      <c r="O153" s="25"/>
    </row>
    <row r="154" spans="1:15" ht="16.5" customHeight="1">
      <c r="A154" s="45" t="s">
        <v>38</v>
      </c>
      <c r="B154" s="46" t="s">
        <v>325</v>
      </c>
      <c r="C154" s="46" t="s">
        <v>3</v>
      </c>
      <c r="D154" s="46" t="s">
        <v>60</v>
      </c>
      <c r="E154" s="46" t="s">
        <v>54</v>
      </c>
      <c r="F154" s="46" t="s">
        <v>369</v>
      </c>
      <c r="G154" s="18"/>
      <c r="H154" s="18"/>
      <c r="I154" s="18"/>
      <c r="J154" s="18"/>
      <c r="K154" s="18"/>
      <c r="L154" s="18"/>
      <c r="M154" s="18">
        <f>M157+M156+M155</f>
        <v>137</v>
      </c>
      <c r="N154" s="25"/>
      <c r="O154" s="25"/>
    </row>
    <row r="155" spans="1:15" ht="16.5" customHeight="1">
      <c r="A155" s="45" t="s">
        <v>374</v>
      </c>
      <c r="B155" s="46" t="s">
        <v>325</v>
      </c>
      <c r="C155" s="46" t="s">
        <v>3</v>
      </c>
      <c r="D155" s="46" t="s">
        <v>60</v>
      </c>
      <c r="E155" s="46" t="s">
        <v>54</v>
      </c>
      <c r="F155" s="46" t="s">
        <v>375</v>
      </c>
      <c r="G155" s="18"/>
      <c r="H155" s="18"/>
      <c r="I155" s="18"/>
      <c r="J155" s="18"/>
      <c r="K155" s="18"/>
      <c r="L155" s="18"/>
      <c r="M155" s="18">
        <v>137</v>
      </c>
      <c r="N155" s="25"/>
      <c r="O155" s="25"/>
    </row>
    <row r="156" spans="1:15" ht="16.5" customHeight="1" hidden="1">
      <c r="A156" s="45" t="s">
        <v>43</v>
      </c>
      <c r="B156" s="46" t="s">
        <v>325</v>
      </c>
      <c r="C156" s="46" t="s">
        <v>3</v>
      </c>
      <c r="D156" s="46" t="s">
        <v>60</v>
      </c>
      <c r="E156" s="46" t="s">
        <v>54</v>
      </c>
      <c r="F156" s="46" t="s">
        <v>377</v>
      </c>
      <c r="G156" s="18"/>
      <c r="H156" s="18"/>
      <c r="I156" s="18"/>
      <c r="J156" s="18"/>
      <c r="K156" s="18"/>
      <c r="L156" s="18"/>
      <c r="M156" s="18"/>
      <c r="N156" s="25"/>
      <c r="O156" s="25"/>
    </row>
    <row r="157" spans="1:15" ht="15.75" customHeight="1" hidden="1">
      <c r="A157" s="45" t="s">
        <v>316</v>
      </c>
      <c r="B157" s="46" t="s">
        <v>325</v>
      </c>
      <c r="C157" s="46" t="s">
        <v>3</v>
      </c>
      <c r="D157" s="46" t="s">
        <v>60</v>
      </c>
      <c r="E157" s="46" t="s">
        <v>54</v>
      </c>
      <c r="F157" s="46" t="s">
        <v>378</v>
      </c>
      <c r="G157" s="41"/>
      <c r="H157" s="41"/>
      <c r="I157" s="41"/>
      <c r="J157" s="41"/>
      <c r="K157" s="41"/>
      <c r="L157" s="41"/>
      <c r="M157" s="47"/>
      <c r="N157" s="25"/>
      <c r="O157" s="25"/>
    </row>
    <row r="158" spans="1:15" ht="16.5" customHeight="1" hidden="1">
      <c r="A158" s="45" t="s">
        <v>323</v>
      </c>
      <c r="B158" s="46" t="s">
        <v>325</v>
      </c>
      <c r="C158" s="46" t="s">
        <v>3</v>
      </c>
      <c r="D158" s="46" t="s">
        <v>60</v>
      </c>
      <c r="E158" s="46" t="s">
        <v>54</v>
      </c>
      <c r="F158" s="46" t="s">
        <v>380</v>
      </c>
      <c r="G158" s="41"/>
      <c r="H158" s="41"/>
      <c r="I158" s="41"/>
      <c r="J158" s="41"/>
      <c r="K158" s="41"/>
      <c r="L158" s="41"/>
      <c r="M158" s="47">
        <f>M159+M160</f>
        <v>0</v>
      </c>
      <c r="N158" s="25"/>
      <c r="O158" s="25"/>
    </row>
    <row r="159" spans="1:15" ht="15.75" customHeight="1" hidden="1">
      <c r="A159" s="45" t="s">
        <v>322</v>
      </c>
      <c r="B159" s="46" t="s">
        <v>325</v>
      </c>
      <c r="C159" s="46" t="s">
        <v>3</v>
      </c>
      <c r="D159" s="46" t="s">
        <v>60</v>
      </c>
      <c r="E159" s="46" t="s">
        <v>54</v>
      </c>
      <c r="F159" s="46" t="s">
        <v>381</v>
      </c>
      <c r="G159" s="41"/>
      <c r="H159" s="41"/>
      <c r="I159" s="41"/>
      <c r="J159" s="41"/>
      <c r="K159" s="41"/>
      <c r="L159" s="41"/>
      <c r="M159" s="47"/>
      <c r="N159" s="25"/>
      <c r="O159" s="25"/>
    </row>
    <row r="160" spans="1:15" ht="16.5" customHeight="1" hidden="1">
      <c r="A160" s="45" t="s">
        <v>382</v>
      </c>
      <c r="B160" s="46" t="s">
        <v>325</v>
      </c>
      <c r="C160" s="46" t="s">
        <v>3</v>
      </c>
      <c r="D160" s="46" t="s">
        <v>60</v>
      </c>
      <c r="E160" s="46" t="s">
        <v>54</v>
      </c>
      <c r="F160" s="46" t="s">
        <v>383</v>
      </c>
      <c r="G160" s="41"/>
      <c r="H160" s="41"/>
      <c r="I160" s="41"/>
      <c r="J160" s="41"/>
      <c r="K160" s="41"/>
      <c r="L160" s="41"/>
      <c r="M160" s="47"/>
      <c r="N160" s="25"/>
      <c r="O160" s="25"/>
    </row>
    <row r="161" spans="1:15" ht="16.5" customHeight="1" hidden="1">
      <c r="A161" s="43" t="s">
        <v>0</v>
      </c>
      <c r="B161" s="44" t="s">
        <v>325</v>
      </c>
      <c r="C161" s="44" t="s">
        <v>3</v>
      </c>
      <c r="D161" s="44" t="s">
        <v>61</v>
      </c>
      <c r="E161" s="44" t="s">
        <v>358</v>
      </c>
      <c r="F161" s="44" t="s">
        <v>358</v>
      </c>
      <c r="G161" s="41"/>
      <c r="H161" s="41"/>
      <c r="I161" s="41"/>
      <c r="J161" s="41"/>
      <c r="K161" s="41"/>
      <c r="L161" s="41"/>
      <c r="M161" s="41">
        <f>M163</f>
        <v>0</v>
      </c>
      <c r="N161" s="25"/>
      <c r="O161" s="25"/>
    </row>
    <row r="162" spans="1:15" ht="31.5" customHeight="1" hidden="1">
      <c r="A162" s="51" t="s">
        <v>67</v>
      </c>
      <c r="B162" s="52" t="s">
        <v>325</v>
      </c>
      <c r="C162" s="52" t="s">
        <v>3</v>
      </c>
      <c r="D162" s="52" t="s">
        <v>61</v>
      </c>
      <c r="E162" s="52" t="s">
        <v>54</v>
      </c>
      <c r="F162" s="52" t="s">
        <v>358</v>
      </c>
      <c r="G162" s="41"/>
      <c r="H162" s="41"/>
      <c r="I162" s="41"/>
      <c r="J162" s="41"/>
      <c r="K162" s="41"/>
      <c r="L162" s="41"/>
      <c r="M162" s="41">
        <f>M163</f>
        <v>0</v>
      </c>
      <c r="N162" s="25"/>
      <c r="O162" s="25"/>
    </row>
    <row r="163" spans="1:15" ht="15.75" hidden="1">
      <c r="A163" s="45" t="s">
        <v>4</v>
      </c>
      <c r="B163" s="46" t="s">
        <v>325</v>
      </c>
      <c r="C163" s="46" t="s">
        <v>3</v>
      </c>
      <c r="D163" s="46" t="s">
        <v>61</v>
      </c>
      <c r="E163" s="46" t="s">
        <v>54</v>
      </c>
      <c r="F163" s="46" t="s">
        <v>362</v>
      </c>
      <c r="G163" s="41"/>
      <c r="H163" s="41"/>
      <c r="I163" s="41"/>
      <c r="J163" s="41"/>
      <c r="K163" s="41"/>
      <c r="L163" s="41"/>
      <c r="M163" s="47">
        <f>M164</f>
        <v>0</v>
      </c>
      <c r="N163" s="25"/>
      <c r="O163" s="25"/>
    </row>
    <row r="164" spans="1:15" ht="15.75" hidden="1">
      <c r="A164" s="45" t="s">
        <v>38</v>
      </c>
      <c r="B164" s="46" t="s">
        <v>325</v>
      </c>
      <c r="C164" s="46" t="s">
        <v>3</v>
      </c>
      <c r="D164" s="46" t="s">
        <v>61</v>
      </c>
      <c r="E164" s="46" t="s">
        <v>54</v>
      </c>
      <c r="F164" s="46" t="s">
        <v>369</v>
      </c>
      <c r="G164" s="41"/>
      <c r="H164" s="41"/>
      <c r="I164" s="41"/>
      <c r="J164" s="41"/>
      <c r="K164" s="41"/>
      <c r="L164" s="41"/>
      <c r="M164" s="47">
        <f>M165+M166</f>
        <v>0</v>
      </c>
      <c r="N164" s="25"/>
      <c r="O164" s="25"/>
    </row>
    <row r="165" spans="1:15" ht="15.75" hidden="1">
      <c r="A165" s="45" t="s">
        <v>43</v>
      </c>
      <c r="B165" s="46" t="s">
        <v>325</v>
      </c>
      <c r="C165" s="46" t="s">
        <v>3</v>
      </c>
      <c r="D165" s="46" t="s">
        <v>61</v>
      </c>
      <c r="E165" s="46" t="s">
        <v>54</v>
      </c>
      <c r="F165" s="46" t="s">
        <v>377</v>
      </c>
      <c r="G165" s="41"/>
      <c r="H165" s="41"/>
      <c r="I165" s="41"/>
      <c r="J165" s="41"/>
      <c r="K165" s="41"/>
      <c r="L165" s="41"/>
      <c r="M165" s="47">
        <v>0</v>
      </c>
      <c r="N165" s="25"/>
      <c r="O165" s="25"/>
    </row>
    <row r="166" spans="1:15" ht="15.75" hidden="1">
      <c r="A166" s="45" t="s">
        <v>39</v>
      </c>
      <c r="B166" s="46" t="s">
        <v>325</v>
      </c>
      <c r="C166" s="46" t="s">
        <v>3</v>
      </c>
      <c r="D166" s="46" t="s">
        <v>61</v>
      </c>
      <c r="E166" s="46" t="s">
        <v>54</v>
      </c>
      <c r="F166" s="46" t="s">
        <v>378</v>
      </c>
      <c r="G166" s="41"/>
      <c r="H166" s="41"/>
      <c r="I166" s="41"/>
      <c r="J166" s="41"/>
      <c r="K166" s="41"/>
      <c r="L166" s="41"/>
      <c r="M166" s="47"/>
      <c r="N166" s="25"/>
      <c r="O166" s="25"/>
    </row>
    <row r="167" spans="1:15" ht="28.5" customHeight="1">
      <c r="A167" s="51" t="s">
        <v>412</v>
      </c>
      <c r="B167" s="44" t="s">
        <v>325</v>
      </c>
      <c r="C167" s="44" t="s">
        <v>3</v>
      </c>
      <c r="D167" s="44" t="s">
        <v>62</v>
      </c>
      <c r="E167" s="44" t="s">
        <v>358</v>
      </c>
      <c r="F167" s="44" t="s">
        <v>358</v>
      </c>
      <c r="G167" s="41"/>
      <c r="H167" s="41"/>
      <c r="I167" s="41"/>
      <c r="J167" s="41"/>
      <c r="K167" s="41"/>
      <c r="L167" s="41"/>
      <c r="M167" s="37">
        <f>M169+M174</f>
        <v>1397</v>
      </c>
      <c r="N167" s="25"/>
      <c r="O167" s="25"/>
    </row>
    <row r="168" spans="1:15" ht="28.5" customHeight="1">
      <c r="A168" s="51" t="s">
        <v>67</v>
      </c>
      <c r="B168" s="44" t="s">
        <v>325</v>
      </c>
      <c r="C168" s="44" t="s">
        <v>3</v>
      </c>
      <c r="D168" s="44" t="s">
        <v>62</v>
      </c>
      <c r="E168" s="44" t="s">
        <v>54</v>
      </c>
      <c r="F168" s="44" t="s">
        <v>358</v>
      </c>
      <c r="G168" s="41"/>
      <c r="H168" s="41"/>
      <c r="I168" s="41"/>
      <c r="J168" s="41"/>
      <c r="K168" s="41"/>
      <c r="L168" s="41"/>
      <c r="M168" s="37">
        <f>M169+M174</f>
        <v>1397</v>
      </c>
      <c r="N168" s="25"/>
      <c r="O168" s="25"/>
    </row>
    <row r="169" spans="1:15" ht="15.75">
      <c r="A169" s="45" t="s">
        <v>4</v>
      </c>
      <c r="B169" s="46" t="s">
        <v>325</v>
      </c>
      <c r="C169" s="46" t="s">
        <v>3</v>
      </c>
      <c r="D169" s="46" t="s">
        <v>62</v>
      </c>
      <c r="E169" s="46" t="s">
        <v>54</v>
      </c>
      <c r="F169" s="46" t="s">
        <v>362</v>
      </c>
      <c r="G169" s="18"/>
      <c r="H169" s="18"/>
      <c r="I169" s="18"/>
      <c r="J169" s="18"/>
      <c r="K169" s="18"/>
      <c r="L169" s="18"/>
      <c r="M169" s="64">
        <f>M170</f>
        <v>1235</v>
      </c>
      <c r="N169" s="25"/>
      <c r="O169" s="25"/>
    </row>
    <row r="170" spans="1:15" ht="15.75">
      <c r="A170" s="45" t="s">
        <v>38</v>
      </c>
      <c r="B170" s="46" t="s">
        <v>325</v>
      </c>
      <c r="C170" s="46" t="s">
        <v>3</v>
      </c>
      <c r="D170" s="46" t="s">
        <v>62</v>
      </c>
      <c r="E170" s="46" t="s">
        <v>54</v>
      </c>
      <c r="F170" s="46" t="s">
        <v>369</v>
      </c>
      <c r="G170" s="18"/>
      <c r="H170" s="18"/>
      <c r="I170" s="18"/>
      <c r="J170" s="18"/>
      <c r="K170" s="18"/>
      <c r="L170" s="18"/>
      <c r="M170" s="18">
        <f>M172+M173+M171</f>
        <v>1235</v>
      </c>
      <c r="N170" s="25"/>
      <c r="O170" s="25"/>
    </row>
    <row r="171" spans="1:15" ht="15.75" hidden="1">
      <c r="A171" s="45" t="s">
        <v>372</v>
      </c>
      <c r="B171" s="46" t="s">
        <v>325</v>
      </c>
      <c r="C171" s="46" t="s">
        <v>3</v>
      </c>
      <c r="D171" s="46" t="s">
        <v>62</v>
      </c>
      <c r="E171" s="46" t="s">
        <v>54</v>
      </c>
      <c r="F171" s="46" t="s">
        <v>373</v>
      </c>
      <c r="G171" s="18"/>
      <c r="H171" s="18"/>
      <c r="I171" s="18"/>
      <c r="J171" s="18"/>
      <c r="K171" s="18"/>
      <c r="L171" s="18"/>
      <c r="M171" s="18"/>
      <c r="N171" s="25"/>
      <c r="O171" s="25"/>
    </row>
    <row r="172" spans="1:15" ht="15.75">
      <c r="A172" s="45" t="s">
        <v>43</v>
      </c>
      <c r="B172" s="46" t="s">
        <v>325</v>
      </c>
      <c r="C172" s="46" t="s">
        <v>3</v>
      </c>
      <c r="D172" s="46" t="s">
        <v>62</v>
      </c>
      <c r="E172" s="46" t="s">
        <v>54</v>
      </c>
      <c r="F172" s="46" t="s">
        <v>377</v>
      </c>
      <c r="G172" s="18"/>
      <c r="H172" s="18"/>
      <c r="I172" s="18"/>
      <c r="J172" s="18"/>
      <c r="K172" s="18"/>
      <c r="L172" s="18"/>
      <c r="M172" s="18">
        <v>1235</v>
      </c>
      <c r="N172" s="25"/>
      <c r="O172" s="25"/>
    </row>
    <row r="173" spans="1:15" ht="15.75" hidden="1">
      <c r="A173" s="45" t="s">
        <v>39</v>
      </c>
      <c r="B173" s="46" t="s">
        <v>325</v>
      </c>
      <c r="C173" s="46" t="s">
        <v>3</v>
      </c>
      <c r="D173" s="46" t="s">
        <v>62</v>
      </c>
      <c r="E173" s="46" t="s">
        <v>54</v>
      </c>
      <c r="F173" s="46" t="s">
        <v>378</v>
      </c>
      <c r="G173" s="41"/>
      <c r="H173" s="41"/>
      <c r="I173" s="41"/>
      <c r="J173" s="41"/>
      <c r="K173" s="41"/>
      <c r="L173" s="41"/>
      <c r="M173" s="47"/>
      <c r="N173" s="25"/>
      <c r="O173" s="25"/>
    </row>
    <row r="174" spans="1:15" ht="15.75">
      <c r="A174" s="45" t="s">
        <v>323</v>
      </c>
      <c r="B174" s="46" t="s">
        <v>325</v>
      </c>
      <c r="C174" s="46" t="s">
        <v>3</v>
      </c>
      <c r="D174" s="46" t="s">
        <v>62</v>
      </c>
      <c r="E174" s="46" t="s">
        <v>54</v>
      </c>
      <c r="F174" s="46" t="s">
        <v>380</v>
      </c>
      <c r="G174" s="41"/>
      <c r="H174" s="41"/>
      <c r="I174" s="41"/>
      <c r="J174" s="41"/>
      <c r="K174" s="41"/>
      <c r="L174" s="41"/>
      <c r="M174" s="47">
        <f>M175+M176</f>
        <v>162</v>
      </c>
      <c r="N174" s="25"/>
      <c r="O174" s="25"/>
    </row>
    <row r="175" spans="1:15" ht="15.75">
      <c r="A175" s="45" t="s">
        <v>322</v>
      </c>
      <c r="B175" s="46" t="s">
        <v>325</v>
      </c>
      <c r="C175" s="46" t="s">
        <v>3</v>
      </c>
      <c r="D175" s="46" t="s">
        <v>62</v>
      </c>
      <c r="E175" s="46" t="s">
        <v>54</v>
      </c>
      <c r="F175" s="46" t="s">
        <v>381</v>
      </c>
      <c r="G175" s="41"/>
      <c r="H175" s="41"/>
      <c r="I175" s="41"/>
      <c r="J175" s="41"/>
      <c r="K175" s="41"/>
      <c r="L175" s="41"/>
      <c r="M175" s="47">
        <v>155</v>
      </c>
      <c r="N175" s="25"/>
      <c r="O175" s="25"/>
    </row>
    <row r="176" spans="1:15" ht="15.75">
      <c r="A176" s="45" t="s">
        <v>382</v>
      </c>
      <c r="B176" s="46" t="s">
        <v>325</v>
      </c>
      <c r="C176" s="46" t="s">
        <v>3</v>
      </c>
      <c r="D176" s="46" t="s">
        <v>62</v>
      </c>
      <c r="E176" s="46" t="s">
        <v>54</v>
      </c>
      <c r="F176" s="46" t="s">
        <v>383</v>
      </c>
      <c r="G176" s="41"/>
      <c r="H176" s="41"/>
      <c r="I176" s="41"/>
      <c r="J176" s="41"/>
      <c r="K176" s="41"/>
      <c r="L176" s="41"/>
      <c r="M176" s="47">
        <v>7</v>
      </c>
      <c r="N176" s="25"/>
      <c r="O176" s="25"/>
    </row>
    <row r="177" spans="1:15" ht="15.75" hidden="1">
      <c r="A177" s="51" t="s">
        <v>56</v>
      </c>
      <c r="B177" s="44" t="s">
        <v>325</v>
      </c>
      <c r="C177" s="44" t="s">
        <v>3</v>
      </c>
      <c r="D177" s="44" t="s">
        <v>57</v>
      </c>
      <c r="E177" s="44" t="s">
        <v>54</v>
      </c>
      <c r="F177" s="44" t="s">
        <v>358</v>
      </c>
      <c r="G177" s="41"/>
      <c r="H177" s="41"/>
      <c r="I177" s="41"/>
      <c r="J177" s="41"/>
      <c r="K177" s="41"/>
      <c r="L177" s="41"/>
      <c r="M177" s="41">
        <f>M178</f>
        <v>0</v>
      </c>
      <c r="N177" s="25"/>
      <c r="O177" s="25"/>
    </row>
    <row r="178" spans="1:15" ht="15.75" hidden="1">
      <c r="A178" s="45" t="s">
        <v>361</v>
      </c>
      <c r="B178" s="46" t="s">
        <v>325</v>
      </c>
      <c r="C178" s="46" t="s">
        <v>3</v>
      </c>
      <c r="D178" s="46" t="s">
        <v>57</v>
      </c>
      <c r="E178" s="46" t="s">
        <v>54</v>
      </c>
      <c r="F178" s="46" t="s">
        <v>362</v>
      </c>
      <c r="G178" s="41"/>
      <c r="H178" s="41"/>
      <c r="I178" s="41"/>
      <c r="J178" s="41"/>
      <c r="K178" s="41"/>
      <c r="L178" s="41"/>
      <c r="M178" s="47">
        <f>M179</f>
        <v>0</v>
      </c>
      <c r="N178" s="25"/>
      <c r="O178" s="25"/>
    </row>
    <row r="179" spans="1:15" ht="15.75" hidden="1">
      <c r="A179" s="45" t="s">
        <v>38</v>
      </c>
      <c r="B179" s="46" t="s">
        <v>325</v>
      </c>
      <c r="C179" s="46" t="s">
        <v>3</v>
      </c>
      <c r="D179" s="46" t="s">
        <v>57</v>
      </c>
      <c r="E179" s="46" t="s">
        <v>54</v>
      </c>
      <c r="F179" s="46" t="s">
        <v>369</v>
      </c>
      <c r="G179" s="41"/>
      <c r="H179" s="41"/>
      <c r="I179" s="41"/>
      <c r="J179" s="41"/>
      <c r="K179" s="41"/>
      <c r="L179" s="41"/>
      <c r="M179" s="47">
        <f>M180</f>
        <v>0</v>
      </c>
      <c r="N179" s="25"/>
      <c r="O179" s="25"/>
    </row>
    <row r="180" spans="1:15" ht="15.75" hidden="1">
      <c r="A180" s="45" t="s">
        <v>39</v>
      </c>
      <c r="B180" s="46" t="s">
        <v>325</v>
      </c>
      <c r="C180" s="46" t="s">
        <v>3</v>
      </c>
      <c r="D180" s="46" t="s">
        <v>57</v>
      </c>
      <c r="E180" s="46" t="s">
        <v>54</v>
      </c>
      <c r="F180" s="46" t="s">
        <v>378</v>
      </c>
      <c r="G180" s="41"/>
      <c r="H180" s="41"/>
      <c r="I180" s="41"/>
      <c r="J180" s="41"/>
      <c r="K180" s="41"/>
      <c r="L180" s="41"/>
      <c r="M180" s="47"/>
      <c r="N180" s="25"/>
      <c r="O180" s="25"/>
    </row>
    <row r="181" spans="1:15" ht="29.25" customHeight="1">
      <c r="A181" s="43" t="s">
        <v>276</v>
      </c>
      <c r="B181" s="44" t="s">
        <v>325</v>
      </c>
      <c r="C181" s="44" t="s">
        <v>3</v>
      </c>
      <c r="D181" s="44" t="s">
        <v>228</v>
      </c>
      <c r="E181" s="44" t="s">
        <v>358</v>
      </c>
      <c r="F181" s="44" t="s">
        <v>358</v>
      </c>
      <c r="G181" s="41"/>
      <c r="H181" s="41"/>
      <c r="I181" s="41"/>
      <c r="J181" s="41"/>
      <c r="K181" s="41"/>
      <c r="L181" s="41"/>
      <c r="M181" s="41">
        <f>M182</f>
        <v>1247</v>
      </c>
      <c r="N181" s="25"/>
      <c r="O181" s="25"/>
    </row>
    <row r="182" spans="1:15" ht="15.75">
      <c r="A182" s="45" t="s">
        <v>104</v>
      </c>
      <c r="B182" s="46" t="s">
        <v>325</v>
      </c>
      <c r="C182" s="46" t="s">
        <v>3</v>
      </c>
      <c r="D182" s="46" t="s">
        <v>228</v>
      </c>
      <c r="E182" s="46" t="s">
        <v>212</v>
      </c>
      <c r="F182" s="46" t="s">
        <v>358</v>
      </c>
      <c r="G182" s="41"/>
      <c r="H182" s="41"/>
      <c r="I182" s="41"/>
      <c r="J182" s="41"/>
      <c r="K182" s="41"/>
      <c r="L182" s="41"/>
      <c r="M182" s="47">
        <f>M183+M186</f>
        <v>1247</v>
      </c>
      <c r="N182" s="25"/>
      <c r="O182" s="25"/>
    </row>
    <row r="183" spans="1:15" ht="15.75">
      <c r="A183" s="45" t="s">
        <v>361</v>
      </c>
      <c r="B183" s="46" t="s">
        <v>325</v>
      </c>
      <c r="C183" s="46" t="s">
        <v>3</v>
      </c>
      <c r="D183" s="46" t="s">
        <v>228</v>
      </c>
      <c r="E183" s="46" t="s">
        <v>212</v>
      </c>
      <c r="F183" s="46" t="s">
        <v>362</v>
      </c>
      <c r="G183" s="41"/>
      <c r="H183" s="41"/>
      <c r="I183" s="41"/>
      <c r="J183" s="41"/>
      <c r="K183" s="41"/>
      <c r="L183" s="41"/>
      <c r="M183" s="47">
        <f>M184</f>
        <v>822</v>
      </c>
      <c r="N183" s="25"/>
      <c r="O183" s="25"/>
    </row>
    <row r="184" spans="1:15" ht="15.75">
      <c r="A184" s="45" t="s">
        <v>38</v>
      </c>
      <c r="B184" s="46" t="s">
        <v>325</v>
      </c>
      <c r="C184" s="46" t="s">
        <v>3</v>
      </c>
      <c r="D184" s="46" t="s">
        <v>228</v>
      </c>
      <c r="E184" s="46" t="s">
        <v>212</v>
      </c>
      <c r="F184" s="46" t="s">
        <v>369</v>
      </c>
      <c r="G184" s="41"/>
      <c r="H184" s="41"/>
      <c r="I184" s="41"/>
      <c r="J184" s="41"/>
      <c r="K184" s="41"/>
      <c r="L184" s="41"/>
      <c r="M184" s="47">
        <f>M185</f>
        <v>822</v>
      </c>
      <c r="N184" s="25"/>
      <c r="O184" s="25"/>
    </row>
    <row r="185" spans="1:15" ht="15.75">
      <c r="A185" s="45" t="s">
        <v>39</v>
      </c>
      <c r="B185" s="46" t="s">
        <v>325</v>
      </c>
      <c r="C185" s="46" t="s">
        <v>3</v>
      </c>
      <c r="D185" s="46" t="s">
        <v>228</v>
      </c>
      <c r="E185" s="46" t="s">
        <v>212</v>
      </c>
      <c r="F185" s="46" t="s">
        <v>378</v>
      </c>
      <c r="G185" s="41"/>
      <c r="H185" s="41"/>
      <c r="I185" s="41"/>
      <c r="J185" s="41"/>
      <c r="K185" s="41"/>
      <c r="L185" s="41"/>
      <c r="M185" s="47">
        <v>822</v>
      </c>
      <c r="N185" s="25"/>
      <c r="O185" s="25"/>
    </row>
    <row r="186" spans="1:15" ht="15.75">
      <c r="A186" s="45" t="s">
        <v>323</v>
      </c>
      <c r="B186" s="46" t="s">
        <v>325</v>
      </c>
      <c r="C186" s="46" t="s">
        <v>3</v>
      </c>
      <c r="D186" s="46" t="s">
        <v>228</v>
      </c>
      <c r="E186" s="46" t="s">
        <v>212</v>
      </c>
      <c r="F186" s="46" t="s">
        <v>380</v>
      </c>
      <c r="G186" s="41"/>
      <c r="H186" s="41"/>
      <c r="I186" s="41"/>
      <c r="J186" s="41"/>
      <c r="K186" s="41"/>
      <c r="L186" s="41"/>
      <c r="M186" s="47">
        <f>M187</f>
        <v>425</v>
      </c>
      <c r="N186" s="25"/>
      <c r="O186" s="25"/>
    </row>
    <row r="187" spans="1:15" ht="15.75">
      <c r="A187" s="45" t="s">
        <v>322</v>
      </c>
      <c r="B187" s="46" t="s">
        <v>325</v>
      </c>
      <c r="C187" s="46" t="s">
        <v>3</v>
      </c>
      <c r="D187" s="46" t="s">
        <v>228</v>
      </c>
      <c r="E187" s="46" t="s">
        <v>212</v>
      </c>
      <c r="F187" s="46" t="s">
        <v>381</v>
      </c>
      <c r="G187" s="41"/>
      <c r="H187" s="41"/>
      <c r="I187" s="41"/>
      <c r="J187" s="41"/>
      <c r="K187" s="41"/>
      <c r="L187" s="41"/>
      <c r="M187" s="47">
        <v>425</v>
      </c>
      <c r="N187" s="25"/>
      <c r="O187" s="25"/>
    </row>
    <row r="188" spans="1:15" ht="15.75">
      <c r="A188" s="43" t="s">
        <v>115</v>
      </c>
      <c r="B188" s="44" t="s">
        <v>63</v>
      </c>
      <c r="C188" s="44" t="s">
        <v>356</v>
      </c>
      <c r="D188" s="44" t="s">
        <v>357</v>
      </c>
      <c r="E188" s="44" t="s">
        <v>358</v>
      </c>
      <c r="F188" s="52" t="s">
        <v>358</v>
      </c>
      <c r="G188" s="41"/>
      <c r="H188" s="41"/>
      <c r="I188" s="41"/>
      <c r="J188" s="41"/>
      <c r="K188" s="41"/>
      <c r="L188" s="41"/>
      <c r="M188" s="41">
        <f>M189</f>
        <v>36</v>
      </c>
      <c r="N188" s="25"/>
      <c r="O188" s="25"/>
    </row>
    <row r="189" spans="1:15" ht="30" customHeight="1">
      <c r="A189" s="43" t="s">
        <v>117</v>
      </c>
      <c r="B189" s="44" t="s">
        <v>63</v>
      </c>
      <c r="C189" s="44" t="s">
        <v>366</v>
      </c>
      <c r="D189" s="44" t="s">
        <v>357</v>
      </c>
      <c r="E189" s="44" t="s">
        <v>358</v>
      </c>
      <c r="F189" s="44" t="s">
        <v>358</v>
      </c>
      <c r="G189" s="41"/>
      <c r="H189" s="41"/>
      <c r="I189" s="41"/>
      <c r="J189" s="41"/>
      <c r="K189" s="41"/>
      <c r="L189" s="41"/>
      <c r="M189" s="41">
        <f>M190</f>
        <v>36</v>
      </c>
      <c r="N189" s="25"/>
      <c r="O189" s="25"/>
    </row>
    <row r="190" spans="1:15" ht="59.25" customHeight="1">
      <c r="A190" s="105" t="s">
        <v>51</v>
      </c>
      <c r="B190" s="44" t="s">
        <v>63</v>
      </c>
      <c r="C190" s="44" t="s">
        <v>366</v>
      </c>
      <c r="D190" s="44" t="s">
        <v>50</v>
      </c>
      <c r="E190" s="44" t="s">
        <v>358</v>
      </c>
      <c r="F190" s="44" t="s">
        <v>358</v>
      </c>
      <c r="G190" s="41"/>
      <c r="H190" s="41"/>
      <c r="I190" s="41"/>
      <c r="J190" s="41"/>
      <c r="K190" s="41"/>
      <c r="L190" s="41"/>
      <c r="M190" s="41">
        <f>M191</f>
        <v>36</v>
      </c>
      <c r="N190" s="25"/>
      <c r="O190" s="25"/>
    </row>
    <row r="191" spans="1:15" ht="27.75" customHeight="1">
      <c r="A191" s="51" t="s">
        <v>67</v>
      </c>
      <c r="B191" s="44" t="s">
        <v>63</v>
      </c>
      <c r="C191" s="44" t="s">
        <v>366</v>
      </c>
      <c r="D191" s="44" t="s">
        <v>55</v>
      </c>
      <c r="E191" s="44" t="s">
        <v>54</v>
      </c>
      <c r="F191" s="44" t="s">
        <v>358</v>
      </c>
      <c r="G191" s="41"/>
      <c r="H191" s="41"/>
      <c r="I191" s="41"/>
      <c r="J191" s="41"/>
      <c r="K191" s="41"/>
      <c r="L191" s="41"/>
      <c r="M191" s="41">
        <f>M192+M197</f>
        <v>36</v>
      </c>
      <c r="N191" s="25"/>
      <c r="O191" s="25"/>
    </row>
    <row r="192" spans="1:15" ht="16.5" customHeight="1">
      <c r="A192" s="45" t="s">
        <v>4</v>
      </c>
      <c r="B192" s="46" t="s">
        <v>63</v>
      </c>
      <c r="C192" s="46" t="s">
        <v>366</v>
      </c>
      <c r="D192" s="46" t="s">
        <v>55</v>
      </c>
      <c r="E192" s="46" t="s">
        <v>54</v>
      </c>
      <c r="F192" s="46" t="s">
        <v>362</v>
      </c>
      <c r="G192" s="41"/>
      <c r="H192" s="41"/>
      <c r="I192" s="41"/>
      <c r="J192" s="41"/>
      <c r="K192" s="41"/>
      <c r="L192" s="41"/>
      <c r="M192" s="47">
        <f>M196+M193</f>
        <v>33</v>
      </c>
      <c r="N192" s="25"/>
      <c r="O192" s="25"/>
    </row>
    <row r="193" spans="1:15" ht="17.25" customHeight="1">
      <c r="A193" s="45" t="s">
        <v>38</v>
      </c>
      <c r="B193" s="46" t="s">
        <v>63</v>
      </c>
      <c r="C193" s="46" t="s">
        <v>366</v>
      </c>
      <c r="D193" s="46" t="s">
        <v>55</v>
      </c>
      <c r="E193" s="46" t="s">
        <v>54</v>
      </c>
      <c r="F193" s="46" t="s">
        <v>369</v>
      </c>
      <c r="G193" s="41"/>
      <c r="H193" s="41"/>
      <c r="I193" s="41"/>
      <c r="J193" s="41"/>
      <c r="K193" s="41"/>
      <c r="L193" s="41"/>
      <c r="M193" s="47">
        <f>M194+M195</f>
        <v>7</v>
      </c>
      <c r="N193" s="25"/>
      <c r="O193" s="25"/>
    </row>
    <row r="194" spans="1:15" ht="15.75" customHeight="1" hidden="1">
      <c r="A194" s="45" t="s">
        <v>372</v>
      </c>
      <c r="B194" s="46" t="s">
        <v>63</v>
      </c>
      <c r="C194" s="46" t="s">
        <v>366</v>
      </c>
      <c r="D194" s="46" t="s">
        <v>55</v>
      </c>
      <c r="E194" s="46" t="s">
        <v>54</v>
      </c>
      <c r="F194" s="46" t="s">
        <v>373</v>
      </c>
      <c r="G194" s="41"/>
      <c r="H194" s="41"/>
      <c r="I194" s="41"/>
      <c r="J194" s="41"/>
      <c r="K194" s="41"/>
      <c r="L194" s="41"/>
      <c r="M194" s="47"/>
      <c r="N194" s="25"/>
      <c r="O194" s="25"/>
    </row>
    <row r="195" spans="1:15" ht="15.75" customHeight="1">
      <c r="A195" s="45" t="s">
        <v>39</v>
      </c>
      <c r="B195" s="46" t="s">
        <v>63</v>
      </c>
      <c r="C195" s="46" t="s">
        <v>366</v>
      </c>
      <c r="D195" s="46" t="s">
        <v>55</v>
      </c>
      <c r="E195" s="46" t="s">
        <v>54</v>
      </c>
      <c r="F195" s="46" t="s">
        <v>378</v>
      </c>
      <c r="G195" s="41"/>
      <c r="H195" s="41"/>
      <c r="I195" s="41"/>
      <c r="J195" s="41"/>
      <c r="K195" s="41"/>
      <c r="L195" s="41"/>
      <c r="M195" s="47">
        <v>7</v>
      </c>
      <c r="N195" s="25"/>
      <c r="O195" s="25"/>
    </row>
    <row r="196" spans="1:15" ht="15.75">
      <c r="A196" s="45" t="s">
        <v>326</v>
      </c>
      <c r="B196" s="46" t="s">
        <v>63</v>
      </c>
      <c r="C196" s="46" t="s">
        <v>366</v>
      </c>
      <c r="D196" s="46" t="s">
        <v>55</v>
      </c>
      <c r="E196" s="46" t="s">
        <v>54</v>
      </c>
      <c r="F196" s="46" t="s">
        <v>379</v>
      </c>
      <c r="G196" s="41"/>
      <c r="H196" s="41"/>
      <c r="I196" s="41"/>
      <c r="J196" s="41"/>
      <c r="K196" s="41"/>
      <c r="L196" s="41"/>
      <c r="M196" s="47">
        <v>26</v>
      </c>
      <c r="N196" s="25"/>
      <c r="O196" s="25"/>
    </row>
    <row r="197" spans="1:13" ht="15.75">
      <c r="A197" s="45" t="s">
        <v>323</v>
      </c>
      <c r="B197" s="46" t="s">
        <v>63</v>
      </c>
      <c r="C197" s="46" t="s">
        <v>366</v>
      </c>
      <c r="D197" s="46" t="s">
        <v>55</v>
      </c>
      <c r="E197" s="46" t="s">
        <v>54</v>
      </c>
      <c r="F197" s="46" t="s">
        <v>380</v>
      </c>
      <c r="G197" s="18">
        <f>SUM(H197:K197)</f>
        <v>3316</v>
      </c>
      <c r="H197" s="18">
        <f>SUM(H198:H199)</f>
        <v>805</v>
      </c>
      <c r="I197" s="18">
        <f>SUM(I198:I199)</f>
        <v>810</v>
      </c>
      <c r="J197" s="18">
        <f>SUM(J198:J199)</f>
        <v>837</v>
      </c>
      <c r="K197" s="18">
        <f>SUM(K198:K199)</f>
        <v>864</v>
      </c>
      <c r="L197" s="18">
        <f>+H197+I197+J197</f>
        <v>2452</v>
      </c>
      <c r="M197" s="18">
        <f>M198+M199</f>
        <v>3</v>
      </c>
    </row>
    <row r="198" spans="1:13" ht="15.75" hidden="1">
      <c r="A198" s="45" t="s">
        <v>322</v>
      </c>
      <c r="B198" s="46" t="s">
        <v>63</v>
      </c>
      <c r="C198" s="46" t="s">
        <v>9</v>
      </c>
      <c r="D198" s="46" t="s">
        <v>64</v>
      </c>
      <c r="E198" s="46" t="s">
        <v>65</v>
      </c>
      <c r="F198" s="46" t="s">
        <v>381</v>
      </c>
      <c r="G198" s="18">
        <f>SUM(H198:K198)</f>
        <v>376</v>
      </c>
      <c r="H198" s="47">
        <v>110</v>
      </c>
      <c r="I198" s="47">
        <v>30</v>
      </c>
      <c r="J198" s="47">
        <v>46</v>
      </c>
      <c r="K198" s="47">
        <f>150+40</f>
        <v>190</v>
      </c>
      <c r="L198" s="18">
        <f>+H198+I198+J198</f>
        <v>186</v>
      </c>
      <c r="M198" s="18">
        <v>0</v>
      </c>
    </row>
    <row r="199" spans="1:13" ht="15.75">
      <c r="A199" s="45" t="s">
        <v>382</v>
      </c>
      <c r="B199" s="46" t="s">
        <v>63</v>
      </c>
      <c r="C199" s="46" t="s">
        <v>366</v>
      </c>
      <c r="D199" s="46" t="s">
        <v>55</v>
      </c>
      <c r="E199" s="46" t="s">
        <v>54</v>
      </c>
      <c r="F199" s="46" t="s">
        <v>383</v>
      </c>
      <c r="G199" s="18">
        <f>SUM(H199:K199)</f>
        <v>2940</v>
      </c>
      <c r="H199" s="47">
        <v>695</v>
      </c>
      <c r="I199" s="47">
        <v>780</v>
      </c>
      <c r="J199" s="47">
        <f>775+16</f>
        <v>791</v>
      </c>
      <c r="K199" s="47">
        <v>674</v>
      </c>
      <c r="L199" s="18">
        <f>+H199+I199+J199</f>
        <v>2266</v>
      </c>
      <c r="M199" s="18">
        <v>3</v>
      </c>
    </row>
    <row r="200" spans="1:13" ht="15.75">
      <c r="A200" s="43" t="s">
        <v>1</v>
      </c>
      <c r="B200" s="44" t="s">
        <v>2</v>
      </c>
      <c r="C200" s="44" t="s">
        <v>356</v>
      </c>
      <c r="D200" s="44" t="s">
        <v>357</v>
      </c>
      <c r="E200" s="44" t="s">
        <v>358</v>
      </c>
      <c r="F200" s="44" t="s">
        <v>358</v>
      </c>
      <c r="G200" s="39"/>
      <c r="H200" s="41"/>
      <c r="I200" s="41"/>
      <c r="J200" s="41"/>
      <c r="K200" s="41"/>
      <c r="L200" s="39"/>
      <c r="M200" s="39">
        <f aca="true" t="shared" si="14" ref="M200:M206">M201</f>
        <v>76</v>
      </c>
    </row>
    <row r="201" spans="1:13" ht="15.75">
      <c r="A201" s="43" t="s">
        <v>121</v>
      </c>
      <c r="B201" s="44" t="s">
        <v>2</v>
      </c>
      <c r="C201" s="44" t="s">
        <v>324</v>
      </c>
      <c r="D201" s="44" t="s">
        <v>357</v>
      </c>
      <c r="E201" s="44" t="s">
        <v>358</v>
      </c>
      <c r="F201" s="44" t="s">
        <v>358</v>
      </c>
      <c r="G201" s="39"/>
      <c r="H201" s="41"/>
      <c r="I201" s="41"/>
      <c r="J201" s="41"/>
      <c r="K201" s="41"/>
      <c r="L201" s="39"/>
      <c r="M201" s="39">
        <f t="shared" si="14"/>
        <v>76</v>
      </c>
    </row>
    <row r="202" spans="1:13" ht="31.5">
      <c r="A202" s="43" t="s">
        <v>122</v>
      </c>
      <c r="B202" s="44" t="s">
        <v>2</v>
      </c>
      <c r="C202" s="44" t="s">
        <v>324</v>
      </c>
      <c r="D202" s="44" t="s">
        <v>125</v>
      </c>
      <c r="E202" s="44" t="s">
        <v>358</v>
      </c>
      <c r="F202" s="44" t="s">
        <v>358</v>
      </c>
      <c r="G202" s="39"/>
      <c r="H202" s="41"/>
      <c r="I202" s="41"/>
      <c r="J202" s="41"/>
      <c r="K202" s="41"/>
      <c r="L202" s="39"/>
      <c r="M202" s="39">
        <f t="shared" si="14"/>
        <v>76</v>
      </c>
    </row>
    <row r="203" spans="1:13" ht="45.75" customHeight="1">
      <c r="A203" s="45" t="s">
        <v>123</v>
      </c>
      <c r="B203" s="46" t="s">
        <v>2</v>
      </c>
      <c r="C203" s="46" t="s">
        <v>324</v>
      </c>
      <c r="D203" s="46" t="s">
        <v>126</v>
      </c>
      <c r="E203" s="46" t="s">
        <v>358</v>
      </c>
      <c r="F203" s="46" t="s">
        <v>358</v>
      </c>
      <c r="G203" s="18"/>
      <c r="H203" s="47"/>
      <c r="I203" s="47"/>
      <c r="J203" s="47"/>
      <c r="K203" s="47"/>
      <c r="L203" s="18"/>
      <c r="M203" s="18">
        <f t="shared" si="14"/>
        <v>76</v>
      </c>
    </row>
    <row r="204" spans="1:13" ht="15.75">
      <c r="A204" s="45" t="s">
        <v>124</v>
      </c>
      <c r="B204" s="46" t="s">
        <v>2</v>
      </c>
      <c r="C204" s="46" t="s">
        <v>324</v>
      </c>
      <c r="D204" s="46" t="s">
        <v>126</v>
      </c>
      <c r="E204" s="46" t="s">
        <v>368</v>
      </c>
      <c r="F204" s="46" t="s">
        <v>358</v>
      </c>
      <c r="G204" s="18"/>
      <c r="H204" s="47"/>
      <c r="I204" s="47"/>
      <c r="J204" s="47"/>
      <c r="K204" s="47"/>
      <c r="L204" s="18"/>
      <c r="M204" s="18">
        <f t="shared" si="14"/>
        <v>76</v>
      </c>
    </row>
    <row r="205" spans="1:13" ht="15.75">
      <c r="A205" s="45" t="s">
        <v>4</v>
      </c>
      <c r="B205" s="46" t="s">
        <v>2</v>
      </c>
      <c r="C205" s="46" t="s">
        <v>324</v>
      </c>
      <c r="D205" s="46" t="s">
        <v>126</v>
      </c>
      <c r="E205" s="46" t="s">
        <v>368</v>
      </c>
      <c r="F205" s="46" t="s">
        <v>362</v>
      </c>
      <c r="G205" s="18"/>
      <c r="H205" s="47"/>
      <c r="I205" s="47"/>
      <c r="J205" s="47"/>
      <c r="K205" s="47"/>
      <c r="L205" s="18"/>
      <c r="M205" s="18">
        <f t="shared" si="14"/>
        <v>76</v>
      </c>
    </row>
    <row r="206" spans="1:13" ht="15.75">
      <c r="A206" s="45" t="s">
        <v>5</v>
      </c>
      <c r="B206" s="46" t="s">
        <v>2</v>
      </c>
      <c r="C206" s="46" t="s">
        <v>324</v>
      </c>
      <c r="D206" s="46" t="s">
        <v>126</v>
      </c>
      <c r="E206" s="46" t="s">
        <v>368</v>
      </c>
      <c r="F206" s="46" t="s">
        <v>11</v>
      </c>
      <c r="G206" s="18"/>
      <c r="H206" s="47"/>
      <c r="I206" s="47"/>
      <c r="J206" s="47"/>
      <c r="K206" s="47"/>
      <c r="L206" s="18"/>
      <c r="M206" s="18">
        <f t="shared" si="14"/>
        <v>76</v>
      </c>
    </row>
    <row r="207" spans="1:13" ht="29.25" customHeight="1">
      <c r="A207" s="45" t="s">
        <v>128</v>
      </c>
      <c r="B207" s="46" t="s">
        <v>2</v>
      </c>
      <c r="C207" s="46" t="s">
        <v>324</v>
      </c>
      <c r="D207" s="46" t="s">
        <v>126</v>
      </c>
      <c r="E207" s="46" t="s">
        <v>368</v>
      </c>
      <c r="F207" s="46" t="s">
        <v>127</v>
      </c>
      <c r="G207" s="18"/>
      <c r="H207" s="47"/>
      <c r="I207" s="47"/>
      <c r="J207" s="47"/>
      <c r="K207" s="47"/>
      <c r="L207" s="18"/>
      <c r="M207" s="18">
        <v>76</v>
      </c>
    </row>
    <row r="208" spans="1:13" ht="15.75">
      <c r="A208" s="43" t="s">
        <v>108</v>
      </c>
      <c r="B208" s="44" t="s">
        <v>8</v>
      </c>
      <c r="C208" s="44" t="s">
        <v>356</v>
      </c>
      <c r="D208" s="44" t="s">
        <v>357</v>
      </c>
      <c r="E208" s="44" t="s">
        <v>358</v>
      </c>
      <c r="F208" s="44" t="s">
        <v>358</v>
      </c>
      <c r="G208" s="39"/>
      <c r="H208" s="41"/>
      <c r="I208" s="41"/>
      <c r="J208" s="41"/>
      <c r="K208" s="41"/>
      <c r="L208" s="39"/>
      <c r="M208" s="39">
        <f>M209</f>
        <v>33</v>
      </c>
    </row>
    <row r="209" spans="1:13" ht="29.25" customHeight="1">
      <c r="A209" s="43" t="s">
        <v>116</v>
      </c>
      <c r="B209" s="44" t="s">
        <v>8</v>
      </c>
      <c r="C209" s="44" t="s">
        <v>325</v>
      </c>
      <c r="D209" s="44" t="s">
        <v>357</v>
      </c>
      <c r="E209" s="44" t="s">
        <v>358</v>
      </c>
      <c r="F209" s="44" t="s">
        <v>358</v>
      </c>
      <c r="G209" s="39"/>
      <c r="H209" s="41"/>
      <c r="I209" s="41"/>
      <c r="J209" s="41"/>
      <c r="K209" s="41"/>
      <c r="L209" s="39"/>
      <c r="M209" s="39">
        <f>M211</f>
        <v>33</v>
      </c>
    </row>
    <row r="210" spans="1:13" ht="28.5" customHeight="1">
      <c r="A210" s="43" t="s">
        <v>118</v>
      </c>
      <c r="B210" s="44" t="s">
        <v>8</v>
      </c>
      <c r="C210" s="44" t="s">
        <v>325</v>
      </c>
      <c r="D210" s="44" t="s">
        <v>101</v>
      </c>
      <c r="E210" s="44" t="s">
        <v>358</v>
      </c>
      <c r="F210" s="44" t="s">
        <v>358</v>
      </c>
      <c r="G210" s="39"/>
      <c r="H210" s="41"/>
      <c r="I210" s="41"/>
      <c r="J210" s="41"/>
      <c r="K210" s="41"/>
      <c r="L210" s="39"/>
      <c r="M210" s="39">
        <f>M211</f>
        <v>33</v>
      </c>
    </row>
    <row r="211" spans="1:13" ht="28.5" customHeight="1">
      <c r="A211" s="43" t="s">
        <v>67</v>
      </c>
      <c r="B211" s="44" t="s">
        <v>8</v>
      </c>
      <c r="C211" s="44" t="s">
        <v>325</v>
      </c>
      <c r="D211" s="44" t="s">
        <v>101</v>
      </c>
      <c r="E211" s="44" t="s">
        <v>54</v>
      </c>
      <c r="F211" s="44" t="s">
        <v>358</v>
      </c>
      <c r="G211" s="39"/>
      <c r="H211" s="41"/>
      <c r="I211" s="41"/>
      <c r="J211" s="41"/>
      <c r="K211" s="41"/>
      <c r="L211" s="39"/>
      <c r="M211" s="39">
        <f>+M212+M218</f>
        <v>33</v>
      </c>
    </row>
    <row r="212" spans="1:13" ht="15.75">
      <c r="A212" s="45" t="s">
        <v>4</v>
      </c>
      <c r="B212" s="46" t="s">
        <v>8</v>
      </c>
      <c r="C212" s="46" t="s">
        <v>325</v>
      </c>
      <c r="D212" s="46" t="s">
        <v>101</v>
      </c>
      <c r="E212" s="46" t="s">
        <v>54</v>
      </c>
      <c r="F212" s="46" t="s">
        <v>362</v>
      </c>
      <c r="G212" s="18"/>
      <c r="H212" s="47"/>
      <c r="I212" s="47"/>
      <c r="J212" s="47"/>
      <c r="K212" s="47"/>
      <c r="L212" s="18"/>
      <c r="M212" s="18">
        <f>+M213+M217</f>
        <v>23</v>
      </c>
    </row>
    <row r="213" spans="1:13" ht="15.75">
      <c r="A213" s="45" t="s">
        <v>38</v>
      </c>
      <c r="B213" s="46" t="s">
        <v>8</v>
      </c>
      <c r="C213" s="46" t="s">
        <v>325</v>
      </c>
      <c r="D213" s="46" t="s">
        <v>101</v>
      </c>
      <c r="E213" s="46" t="s">
        <v>54</v>
      </c>
      <c r="F213" s="46" t="s">
        <v>369</v>
      </c>
      <c r="G213" s="18"/>
      <c r="H213" s="47"/>
      <c r="I213" s="47"/>
      <c r="J213" s="47"/>
      <c r="K213" s="47"/>
      <c r="L213" s="18"/>
      <c r="M213" s="18">
        <f>+M215+M214+M216</f>
        <v>23</v>
      </c>
    </row>
    <row r="214" spans="1:13" ht="15.75">
      <c r="A214" s="45" t="s">
        <v>131</v>
      </c>
      <c r="B214" s="46" t="s">
        <v>8</v>
      </c>
      <c r="C214" s="46" t="s">
        <v>325</v>
      </c>
      <c r="D214" s="46" t="s">
        <v>101</v>
      </c>
      <c r="E214" s="46" t="s">
        <v>54</v>
      </c>
      <c r="F214" s="46" t="s">
        <v>375</v>
      </c>
      <c r="G214" s="18"/>
      <c r="H214" s="47"/>
      <c r="I214" s="47"/>
      <c r="J214" s="47"/>
      <c r="K214" s="47"/>
      <c r="L214" s="18"/>
      <c r="M214" s="18">
        <v>19</v>
      </c>
    </row>
    <row r="215" spans="1:13" ht="15.75" customHeight="1" hidden="1">
      <c r="A215" s="45" t="s">
        <v>97</v>
      </c>
      <c r="B215" s="46" t="s">
        <v>8</v>
      </c>
      <c r="C215" s="46" t="s">
        <v>325</v>
      </c>
      <c r="D215" s="46" t="s">
        <v>101</v>
      </c>
      <c r="E215" s="46" t="s">
        <v>54</v>
      </c>
      <c r="F215" s="46" t="s">
        <v>376</v>
      </c>
      <c r="G215" s="18"/>
      <c r="H215" s="47"/>
      <c r="I215" s="47"/>
      <c r="J215" s="47"/>
      <c r="K215" s="47"/>
      <c r="L215" s="18"/>
      <c r="M215" s="18"/>
    </row>
    <row r="216" spans="1:13" ht="15.75">
      <c r="A216" s="45" t="s">
        <v>39</v>
      </c>
      <c r="B216" s="46" t="s">
        <v>8</v>
      </c>
      <c r="C216" s="46" t="s">
        <v>325</v>
      </c>
      <c r="D216" s="46" t="s">
        <v>101</v>
      </c>
      <c r="E216" s="46" t="s">
        <v>54</v>
      </c>
      <c r="F216" s="46" t="s">
        <v>378</v>
      </c>
      <c r="G216" s="18"/>
      <c r="H216" s="47"/>
      <c r="I216" s="47"/>
      <c r="J216" s="47"/>
      <c r="K216" s="47"/>
      <c r="L216" s="18"/>
      <c r="M216" s="18">
        <v>4</v>
      </c>
    </row>
    <row r="217" spans="1:13" ht="15.75" customHeight="1" hidden="1">
      <c r="A217" s="45" t="s">
        <v>326</v>
      </c>
      <c r="B217" s="46" t="s">
        <v>8</v>
      </c>
      <c r="C217" s="46" t="s">
        <v>325</v>
      </c>
      <c r="D217" s="46" t="s">
        <v>101</v>
      </c>
      <c r="E217" s="46" t="s">
        <v>54</v>
      </c>
      <c r="F217" s="46" t="s">
        <v>379</v>
      </c>
      <c r="G217" s="18"/>
      <c r="H217" s="47"/>
      <c r="I217" s="47"/>
      <c r="J217" s="47"/>
      <c r="K217" s="47"/>
      <c r="L217" s="18"/>
      <c r="M217" s="18"/>
    </row>
    <row r="218" spans="1:13" ht="15.75">
      <c r="A218" s="45" t="s">
        <v>323</v>
      </c>
      <c r="B218" s="46" t="s">
        <v>8</v>
      </c>
      <c r="C218" s="46" t="s">
        <v>325</v>
      </c>
      <c r="D218" s="46" t="s">
        <v>101</v>
      </c>
      <c r="E218" s="46" t="s">
        <v>54</v>
      </c>
      <c r="F218" s="46" t="s">
        <v>380</v>
      </c>
      <c r="G218" s="18"/>
      <c r="H218" s="47"/>
      <c r="I218" s="47"/>
      <c r="J218" s="47"/>
      <c r="K218" s="47"/>
      <c r="L218" s="18"/>
      <c r="M218" s="18">
        <f>M219+M220</f>
        <v>10</v>
      </c>
    </row>
    <row r="219" spans="1:13" ht="15.75" hidden="1">
      <c r="A219" s="45" t="s">
        <v>322</v>
      </c>
      <c r="B219" s="46" t="s">
        <v>8</v>
      </c>
      <c r="C219" s="46" t="s">
        <v>325</v>
      </c>
      <c r="D219" s="46" t="s">
        <v>101</v>
      </c>
      <c r="E219" s="46" t="s">
        <v>54</v>
      </c>
      <c r="F219" s="46" t="s">
        <v>381</v>
      </c>
      <c r="G219" s="18"/>
      <c r="H219" s="47"/>
      <c r="I219" s="47"/>
      <c r="J219" s="47"/>
      <c r="K219" s="47"/>
      <c r="L219" s="18"/>
      <c r="M219" s="18"/>
    </row>
    <row r="220" spans="1:13" ht="15.75">
      <c r="A220" s="45" t="s">
        <v>382</v>
      </c>
      <c r="B220" s="46" t="s">
        <v>8</v>
      </c>
      <c r="C220" s="46" t="s">
        <v>325</v>
      </c>
      <c r="D220" s="46" t="s">
        <v>101</v>
      </c>
      <c r="E220" s="46" t="s">
        <v>54</v>
      </c>
      <c r="F220" s="46" t="s">
        <v>383</v>
      </c>
      <c r="G220" s="18"/>
      <c r="H220" s="47"/>
      <c r="I220" s="47"/>
      <c r="J220" s="47"/>
      <c r="K220" s="47"/>
      <c r="L220" s="18"/>
      <c r="M220" s="18">
        <v>10</v>
      </c>
    </row>
    <row r="221" spans="1:13" ht="31.5">
      <c r="A221" s="43" t="s">
        <v>268</v>
      </c>
      <c r="B221" s="44" t="s">
        <v>269</v>
      </c>
      <c r="C221" s="44" t="s">
        <v>356</v>
      </c>
      <c r="D221" s="44" t="s">
        <v>357</v>
      </c>
      <c r="E221" s="44" t="s">
        <v>358</v>
      </c>
      <c r="F221" s="44" t="s">
        <v>358</v>
      </c>
      <c r="G221" s="39"/>
      <c r="H221" s="41"/>
      <c r="I221" s="41"/>
      <c r="J221" s="41"/>
      <c r="K221" s="41"/>
      <c r="L221" s="39"/>
      <c r="M221" s="39">
        <f aca="true" t="shared" si="15" ref="M221:M227">M222</f>
        <v>77</v>
      </c>
    </row>
    <row r="222" spans="1:13" ht="31.5">
      <c r="A222" s="43" t="s">
        <v>270</v>
      </c>
      <c r="B222" s="44" t="s">
        <v>269</v>
      </c>
      <c r="C222" s="44" t="s">
        <v>324</v>
      </c>
      <c r="D222" s="44" t="s">
        <v>357</v>
      </c>
      <c r="E222" s="44" t="s">
        <v>358</v>
      </c>
      <c r="F222" s="44" t="s">
        <v>358</v>
      </c>
      <c r="G222" s="39"/>
      <c r="H222" s="41"/>
      <c r="I222" s="41"/>
      <c r="J222" s="41"/>
      <c r="K222" s="41"/>
      <c r="L222" s="39"/>
      <c r="M222" s="39">
        <f t="shared" si="15"/>
        <v>77</v>
      </c>
    </row>
    <row r="223" spans="1:13" ht="15.75" customHeight="1">
      <c r="A223" s="45" t="s">
        <v>393</v>
      </c>
      <c r="B223" s="46" t="s">
        <v>269</v>
      </c>
      <c r="C223" s="46" t="s">
        <v>324</v>
      </c>
      <c r="D223" s="46" t="s">
        <v>394</v>
      </c>
      <c r="E223" s="46" t="s">
        <v>358</v>
      </c>
      <c r="F223" s="46" t="s">
        <v>358</v>
      </c>
      <c r="G223" s="18"/>
      <c r="H223" s="47"/>
      <c r="I223" s="47"/>
      <c r="J223" s="47"/>
      <c r="K223" s="47"/>
      <c r="L223" s="18"/>
      <c r="M223" s="18">
        <f t="shared" si="15"/>
        <v>77</v>
      </c>
    </row>
    <row r="224" spans="1:13" ht="15.75" customHeight="1">
      <c r="A224" s="45" t="s">
        <v>253</v>
      </c>
      <c r="B224" s="46" t="s">
        <v>269</v>
      </c>
      <c r="C224" s="46" t="s">
        <v>324</v>
      </c>
      <c r="D224" s="46" t="s">
        <v>254</v>
      </c>
      <c r="E224" s="46" t="s">
        <v>358</v>
      </c>
      <c r="F224" s="46" t="s">
        <v>358</v>
      </c>
      <c r="G224" s="18"/>
      <c r="H224" s="47"/>
      <c r="I224" s="47"/>
      <c r="J224" s="47"/>
      <c r="K224" s="47"/>
      <c r="L224" s="18"/>
      <c r="M224" s="18">
        <f t="shared" si="15"/>
        <v>77</v>
      </c>
    </row>
    <row r="225" spans="1:13" ht="15.75" customHeight="1">
      <c r="A225" s="45" t="s">
        <v>326</v>
      </c>
      <c r="B225" s="46" t="s">
        <v>269</v>
      </c>
      <c r="C225" s="46" t="s">
        <v>324</v>
      </c>
      <c r="D225" s="46" t="s">
        <v>254</v>
      </c>
      <c r="E225" s="46" t="s">
        <v>49</v>
      </c>
      <c r="F225" s="46" t="s">
        <v>358</v>
      </c>
      <c r="G225" s="18"/>
      <c r="H225" s="47"/>
      <c r="I225" s="47"/>
      <c r="J225" s="47"/>
      <c r="K225" s="47"/>
      <c r="L225" s="18"/>
      <c r="M225" s="18">
        <f t="shared" si="15"/>
        <v>77</v>
      </c>
    </row>
    <row r="226" spans="1:13" ht="15.75" customHeight="1">
      <c r="A226" s="45" t="s">
        <v>361</v>
      </c>
      <c r="B226" s="46" t="s">
        <v>269</v>
      </c>
      <c r="C226" s="46" t="s">
        <v>324</v>
      </c>
      <c r="D226" s="46" t="s">
        <v>254</v>
      </c>
      <c r="E226" s="46" t="s">
        <v>49</v>
      </c>
      <c r="F226" s="46" t="s">
        <v>362</v>
      </c>
      <c r="G226" s="18"/>
      <c r="H226" s="47"/>
      <c r="I226" s="47"/>
      <c r="J226" s="47"/>
      <c r="K226" s="47"/>
      <c r="L226" s="18"/>
      <c r="M226" s="18">
        <f t="shared" si="15"/>
        <v>77</v>
      </c>
    </row>
    <row r="227" spans="1:13" ht="31.5">
      <c r="A227" s="45" t="s">
        <v>271</v>
      </c>
      <c r="B227" s="46" t="s">
        <v>269</v>
      </c>
      <c r="C227" s="46" t="s">
        <v>324</v>
      </c>
      <c r="D227" s="46" t="s">
        <v>254</v>
      </c>
      <c r="E227" s="46" t="s">
        <v>49</v>
      </c>
      <c r="F227" s="46" t="s">
        <v>398</v>
      </c>
      <c r="G227" s="18"/>
      <c r="H227" s="47"/>
      <c r="I227" s="47"/>
      <c r="J227" s="47"/>
      <c r="K227" s="47"/>
      <c r="L227" s="18"/>
      <c r="M227" s="18">
        <f t="shared" si="15"/>
        <v>77</v>
      </c>
    </row>
    <row r="228" spans="1:13" ht="15.75">
      <c r="A228" s="45" t="s">
        <v>272</v>
      </c>
      <c r="B228" s="46" t="s">
        <v>269</v>
      </c>
      <c r="C228" s="46" t="s">
        <v>324</v>
      </c>
      <c r="D228" s="46" t="s">
        <v>254</v>
      </c>
      <c r="E228" s="46" t="s">
        <v>49</v>
      </c>
      <c r="F228" s="46" t="s">
        <v>400</v>
      </c>
      <c r="G228" s="18"/>
      <c r="H228" s="47"/>
      <c r="I228" s="47"/>
      <c r="J228" s="47"/>
      <c r="K228" s="47"/>
      <c r="L228" s="18"/>
      <c r="M228" s="18">
        <v>77</v>
      </c>
    </row>
    <row r="229" spans="1:13" ht="62.25" customHeight="1">
      <c r="A229" s="43" t="s">
        <v>119</v>
      </c>
      <c r="B229" s="44" t="s">
        <v>40</v>
      </c>
      <c r="C229" s="44" t="s">
        <v>356</v>
      </c>
      <c r="D229" s="44" t="s">
        <v>357</v>
      </c>
      <c r="E229" s="44" t="s">
        <v>358</v>
      </c>
      <c r="F229" s="44" t="s">
        <v>358</v>
      </c>
      <c r="G229" s="39"/>
      <c r="H229" s="41"/>
      <c r="I229" s="41"/>
      <c r="J229" s="41"/>
      <c r="K229" s="41"/>
      <c r="L229" s="39"/>
      <c r="M229" s="39">
        <f>+M230</f>
        <v>143</v>
      </c>
    </row>
    <row r="230" spans="1:13" ht="44.25" customHeight="1">
      <c r="A230" s="43" t="s">
        <v>120</v>
      </c>
      <c r="B230" s="44" t="s">
        <v>40</v>
      </c>
      <c r="C230" s="44" t="s">
        <v>3</v>
      </c>
      <c r="D230" s="44" t="s">
        <v>357</v>
      </c>
      <c r="E230" s="44" t="s">
        <v>358</v>
      </c>
      <c r="F230" s="44" t="s">
        <v>358</v>
      </c>
      <c r="G230" s="72"/>
      <c r="H230" s="72"/>
      <c r="I230" s="72"/>
      <c r="J230" s="72"/>
      <c r="K230" s="72"/>
      <c r="L230" s="72"/>
      <c r="M230" s="73">
        <f>+M231</f>
        <v>143</v>
      </c>
    </row>
    <row r="231" spans="1:13" ht="123.75" customHeight="1">
      <c r="A231" s="43" t="s">
        <v>68</v>
      </c>
      <c r="B231" s="44" t="s">
        <v>40</v>
      </c>
      <c r="C231" s="44" t="s">
        <v>3</v>
      </c>
      <c r="D231" s="72">
        <v>5210600</v>
      </c>
      <c r="E231" s="44" t="s">
        <v>358</v>
      </c>
      <c r="F231" s="44" t="s">
        <v>358</v>
      </c>
      <c r="G231" s="72"/>
      <c r="H231" s="72"/>
      <c r="I231" s="72"/>
      <c r="J231" s="72"/>
      <c r="K231" s="72"/>
      <c r="L231" s="72"/>
      <c r="M231" s="73">
        <f>M232</f>
        <v>143</v>
      </c>
    </row>
    <row r="232" spans="1:13" ht="15.75">
      <c r="A232" s="43" t="s">
        <v>69</v>
      </c>
      <c r="B232" s="44" t="s">
        <v>40</v>
      </c>
      <c r="C232" s="44" t="s">
        <v>3</v>
      </c>
      <c r="D232" s="72">
        <v>5210600</v>
      </c>
      <c r="E232" s="44" t="s">
        <v>70</v>
      </c>
      <c r="F232" s="44" t="s">
        <v>358</v>
      </c>
      <c r="G232" s="72"/>
      <c r="H232" s="72"/>
      <c r="I232" s="72"/>
      <c r="J232" s="72"/>
      <c r="K232" s="72"/>
      <c r="L232" s="72"/>
      <c r="M232" s="73">
        <f>M235</f>
        <v>143</v>
      </c>
    </row>
    <row r="233" spans="1:13" ht="15.75">
      <c r="A233" s="45" t="s">
        <v>4</v>
      </c>
      <c r="B233" s="46" t="s">
        <v>40</v>
      </c>
      <c r="C233" s="46" t="s">
        <v>3</v>
      </c>
      <c r="D233" s="55">
        <v>5210600</v>
      </c>
      <c r="E233" s="46" t="s">
        <v>70</v>
      </c>
      <c r="F233" s="46" t="s">
        <v>362</v>
      </c>
      <c r="G233" s="55"/>
      <c r="H233" s="55"/>
      <c r="I233" s="55"/>
      <c r="J233" s="55"/>
      <c r="K233" s="55"/>
      <c r="L233" s="55"/>
      <c r="M233" s="71">
        <f>+M234</f>
        <v>143</v>
      </c>
    </row>
    <row r="234" spans="1:13" ht="15.75">
      <c r="A234" s="45" t="s">
        <v>71</v>
      </c>
      <c r="B234" s="46" t="s">
        <v>40</v>
      </c>
      <c r="C234" s="46" t="s">
        <v>3</v>
      </c>
      <c r="D234" s="55">
        <v>5210600</v>
      </c>
      <c r="E234" s="46" t="s">
        <v>70</v>
      </c>
      <c r="F234" s="55">
        <v>250</v>
      </c>
      <c r="G234" s="55"/>
      <c r="H234" s="55"/>
      <c r="I234" s="55"/>
      <c r="J234" s="55"/>
      <c r="K234" s="55"/>
      <c r="L234" s="55"/>
      <c r="M234" s="71">
        <f>+M235</f>
        <v>143</v>
      </c>
    </row>
    <row r="235" spans="1:13" ht="28.5" customHeight="1">
      <c r="A235" s="45" t="s">
        <v>12</v>
      </c>
      <c r="B235" s="46" t="s">
        <v>40</v>
      </c>
      <c r="C235" s="46" t="s">
        <v>3</v>
      </c>
      <c r="D235" s="55">
        <v>5210600</v>
      </c>
      <c r="E235" s="46" t="s">
        <v>70</v>
      </c>
      <c r="F235" s="55">
        <v>251</v>
      </c>
      <c r="G235" s="55"/>
      <c r="H235" s="55"/>
      <c r="I235" s="55"/>
      <c r="J235" s="55"/>
      <c r="K235" s="55"/>
      <c r="L235" s="55"/>
      <c r="M235" s="71">
        <v>143</v>
      </c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08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</sheetData>
  <mergeCells count="4">
    <mergeCell ref="A2:M2"/>
    <mergeCell ref="A3:M3"/>
    <mergeCell ref="A5:M5"/>
    <mergeCell ref="B4:M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0"/>
  <sheetViews>
    <sheetView zoomScaleSheetLayoutView="100" workbookViewId="0" topLeftCell="A1">
      <selection activeCell="Q14" sqref="Q14"/>
    </sheetView>
  </sheetViews>
  <sheetFormatPr defaultColWidth="9.00390625" defaultRowHeight="12.75"/>
  <cols>
    <col min="1" max="1" width="49.25390625" style="0" customWidth="1"/>
    <col min="2" max="2" width="5.75390625" style="0" customWidth="1"/>
    <col min="3" max="3" width="3.75390625" style="0" customWidth="1"/>
    <col min="4" max="4" width="3.875" style="0" customWidth="1"/>
    <col min="5" max="5" width="8.75390625" style="0" customWidth="1"/>
    <col min="6" max="6" width="4.625" style="0" customWidth="1"/>
    <col min="7" max="7" width="7.75390625" style="0" customWidth="1"/>
    <col min="8" max="8" width="0.12890625" style="0" hidden="1" customWidth="1"/>
    <col min="9" max="9" width="0.2421875" style="0" hidden="1" customWidth="1"/>
    <col min="10" max="13" width="9.125" style="0" hidden="1" customWidth="1"/>
    <col min="14" max="14" width="11.25390625" style="0" customWidth="1"/>
  </cols>
  <sheetData>
    <row r="1" spans="1:14" ht="11.2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>
      <c r="A2" s="172" t="s">
        <v>248</v>
      </c>
      <c r="B2" s="172"/>
      <c r="C2" s="172"/>
      <c r="D2" s="172"/>
      <c r="E2" s="172"/>
      <c r="F2" s="172"/>
      <c r="G2" s="172"/>
      <c r="H2" s="175"/>
      <c r="I2" s="175"/>
      <c r="J2" s="175"/>
      <c r="K2" s="175"/>
      <c r="L2" s="175"/>
      <c r="M2" s="175"/>
      <c r="N2" s="175"/>
    </row>
    <row r="3" spans="1:14" ht="30" customHeight="1">
      <c r="A3" s="162" t="s">
        <v>236</v>
      </c>
      <c r="B3" s="170"/>
      <c r="C3" s="170"/>
      <c r="D3" s="170"/>
      <c r="E3" s="170"/>
      <c r="F3" s="165"/>
      <c r="G3" s="165"/>
      <c r="H3" s="165"/>
      <c r="I3" s="165"/>
      <c r="J3" s="165"/>
      <c r="K3" s="165"/>
      <c r="L3" s="165"/>
      <c r="M3" s="165"/>
      <c r="N3" s="165"/>
    </row>
    <row r="4" spans="1:14" ht="15.75" customHeight="1">
      <c r="A4" s="160" t="s">
        <v>80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 ht="49.5" customHeight="1">
      <c r="A5" s="159" t="s">
        <v>242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</row>
    <row r="6" spans="1:14" ht="7.5" customHeight="1" thickBot="1">
      <c r="A6" s="27"/>
      <c r="B6" s="119"/>
      <c r="C6" s="28"/>
      <c r="D6" s="29"/>
      <c r="E6" s="29"/>
      <c r="F6" s="29"/>
      <c r="G6" s="29"/>
      <c r="H6" s="26" t="s">
        <v>343</v>
      </c>
      <c r="I6" s="26"/>
      <c r="J6" s="26"/>
      <c r="K6" s="26"/>
      <c r="L6" s="26"/>
      <c r="M6" s="30"/>
      <c r="N6" s="26"/>
    </row>
    <row r="7" spans="1:14" ht="31.5" customHeight="1">
      <c r="A7" s="31" t="s">
        <v>328</v>
      </c>
      <c r="B7" s="32" t="s">
        <v>136</v>
      </c>
      <c r="C7" s="32" t="s">
        <v>344</v>
      </c>
      <c r="D7" s="32" t="s">
        <v>345</v>
      </c>
      <c r="E7" s="32" t="s">
        <v>346</v>
      </c>
      <c r="F7" s="32" t="s">
        <v>347</v>
      </c>
      <c r="G7" s="32" t="s">
        <v>163</v>
      </c>
      <c r="H7" s="33" t="s">
        <v>348</v>
      </c>
      <c r="I7" s="34" t="s">
        <v>349</v>
      </c>
      <c r="J7" s="33" t="s">
        <v>350</v>
      </c>
      <c r="K7" s="34" t="s">
        <v>351</v>
      </c>
      <c r="L7" s="33" t="s">
        <v>352</v>
      </c>
      <c r="M7" s="35" t="s">
        <v>353</v>
      </c>
      <c r="N7" s="33" t="s">
        <v>148</v>
      </c>
    </row>
    <row r="8" spans="1:14" ht="32.25" customHeight="1">
      <c r="A8" s="40" t="s">
        <v>137</v>
      </c>
      <c r="B8" s="120"/>
      <c r="C8" s="121"/>
      <c r="D8" s="36"/>
      <c r="E8" s="36"/>
      <c r="F8" s="36"/>
      <c r="G8" s="36"/>
      <c r="H8" s="37" t="e">
        <f>+H9+#REF!+#REF!+H93+#REF!+#REF!+#REF!+#REF!+#REF!</f>
        <v>#REF!</v>
      </c>
      <c r="I8" s="37" t="e">
        <f>+I9+#REF!+#REF!+I93+#REF!+#REF!+#REF!+#REF!+#REF!</f>
        <v>#REF!</v>
      </c>
      <c r="J8" s="37" t="e">
        <f>+J9+#REF!+#REF!+J93+#REF!+#REF!+#REF!+#REF!+#REF!</f>
        <v>#REF!</v>
      </c>
      <c r="K8" s="37" t="e">
        <f>+K9+#REF!+#REF!+K93+#REF!+#REF!+#REF!+#REF!+#REF!</f>
        <v>#REF!</v>
      </c>
      <c r="L8" s="37" t="e">
        <f>+L9+#REF!+#REF!+L93+#REF!+#REF!+#REF!+#REF!+#REF!</f>
        <v>#REF!</v>
      </c>
      <c r="M8" s="37" t="e">
        <f>+M9+#REF!+#REF!+M93+#REF!+#REF!+#REF!+#REF!+#REF!</f>
        <v>#REF!</v>
      </c>
      <c r="N8" s="37">
        <f>+N9+N93+N182+N224+N202+N194+N61+N216</f>
        <v>19215</v>
      </c>
    </row>
    <row r="9" spans="1:14" ht="16.5" customHeight="1">
      <c r="A9" s="36" t="s">
        <v>355</v>
      </c>
      <c r="B9" s="38" t="s">
        <v>13</v>
      </c>
      <c r="C9" s="38" t="s">
        <v>324</v>
      </c>
      <c r="D9" s="38" t="s">
        <v>356</v>
      </c>
      <c r="E9" s="38" t="s">
        <v>357</v>
      </c>
      <c r="F9" s="38" t="s">
        <v>358</v>
      </c>
      <c r="G9" s="38" t="s">
        <v>358</v>
      </c>
      <c r="H9" s="39" t="e">
        <f>+H10+#REF!+H21+#REF!+#REF!+#REF!+H55+#REF!</f>
        <v>#REF!</v>
      </c>
      <c r="I9" s="39" t="e">
        <f>+I10+#REF!+I21+#REF!+#REF!+#REF!+I55+#REF!</f>
        <v>#REF!</v>
      </c>
      <c r="J9" s="39" t="e">
        <f>+J10+#REF!+J21+#REF!+#REF!+#REF!+J55+#REF!</f>
        <v>#REF!</v>
      </c>
      <c r="K9" s="39" t="e">
        <f>+K10+#REF!+K21+#REF!+#REF!+#REF!+K55+#REF!</f>
        <v>#REF!</v>
      </c>
      <c r="L9" s="39" t="e">
        <f>+L10+#REF!+L21+#REF!+#REF!+#REF!+L55+#REF!</f>
        <v>#REF!</v>
      </c>
      <c r="M9" s="39" t="e">
        <f>+M10+#REF!+M21+#REF!+#REF!+#REF!+M55+#REF!</f>
        <v>#REF!</v>
      </c>
      <c r="N9" s="39">
        <f>+N10+N21+N55+N41+N49</f>
        <v>6194</v>
      </c>
    </row>
    <row r="10" spans="1:14" ht="46.5" customHeight="1">
      <c r="A10" s="40" t="s">
        <v>359</v>
      </c>
      <c r="B10" s="38" t="s">
        <v>13</v>
      </c>
      <c r="C10" s="38" t="s">
        <v>324</v>
      </c>
      <c r="D10" s="38" t="s">
        <v>360</v>
      </c>
      <c r="E10" s="38" t="s">
        <v>357</v>
      </c>
      <c r="F10" s="38" t="s">
        <v>358</v>
      </c>
      <c r="G10" s="38" t="s">
        <v>358</v>
      </c>
      <c r="H10" s="41" t="e">
        <f aca="true" t="shared" si="0" ref="H10:N10">+H11</f>
        <v>#REF!</v>
      </c>
      <c r="I10" s="41" t="e">
        <f t="shared" si="0"/>
        <v>#REF!</v>
      </c>
      <c r="J10" s="41" t="e">
        <f t="shared" si="0"/>
        <v>#REF!</v>
      </c>
      <c r="K10" s="41" t="e">
        <f t="shared" si="0"/>
        <v>#REF!</v>
      </c>
      <c r="L10" s="41" t="e">
        <f t="shared" si="0"/>
        <v>#REF!</v>
      </c>
      <c r="M10" s="41" t="e">
        <f t="shared" si="0"/>
        <v>#REF!</v>
      </c>
      <c r="N10" s="41">
        <f t="shared" si="0"/>
        <v>1023</v>
      </c>
    </row>
    <row r="11" spans="1:14" ht="74.25" customHeight="1">
      <c r="A11" s="40" t="s">
        <v>66</v>
      </c>
      <c r="B11" s="38" t="s">
        <v>13</v>
      </c>
      <c r="C11" s="38" t="s">
        <v>324</v>
      </c>
      <c r="D11" s="38" t="s">
        <v>360</v>
      </c>
      <c r="E11" s="38" t="s">
        <v>50</v>
      </c>
      <c r="F11" s="38" t="s">
        <v>358</v>
      </c>
      <c r="G11" s="38" t="s">
        <v>358</v>
      </c>
      <c r="H11" s="41" t="e">
        <f>+#REF!</f>
        <v>#REF!</v>
      </c>
      <c r="I11" s="41" t="e">
        <f>+#REF!</f>
        <v>#REF!</v>
      </c>
      <c r="J11" s="41" t="e">
        <f>+#REF!</f>
        <v>#REF!</v>
      </c>
      <c r="K11" s="41" t="e">
        <f>+#REF!</f>
        <v>#REF!</v>
      </c>
      <c r="L11" s="41" t="e">
        <f>+#REF!</f>
        <v>#REF!</v>
      </c>
      <c r="M11" s="41" t="e">
        <f>+#REF!</f>
        <v>#REF!</v>
      </c>
      <c r="N11" s="41">
        <f>N12</f>
        <v>1023</v>
      </c>
    </row>
    <row r="12" spans="1:14" ht="16.5" customHeight="1">
      <c r="A12" s="40" t="s">
        <v>52</v>
      </c>
      <c r="B12" s="38" t="s">
        <v>13</v>
      </c>
      <c r="C12" s="38" t="s">
        <v>324</v>
      </c>
      <c r="D12" s="38" t="s">
        <v>360</v>
      </c>
      <c r="E12" s="38" t="s">
        <v>53</v>
      </c>
      <c r="F12" s="38" t="s">
        <v>358</v>
      </c>
      <c r="G12" s="38" t="s">
        <v>358</v>
      </c>
      <c r="H12" s="41"/>
      <c r="I12" s="41"/>
      <c r="J12" s="41"/>
      <c r="K12" s="41"/>
      <c r="L12" s="41"/>
      <c r="M12" s="41"/>
      <c r="N12" s="41">
        <f>N13</f>
        <v>1023</v>
      </c>
    </row>
    <row r="13" spans="1:14" ht="32.25" customHeight="1">
      <c r="A13" s="43" t="s">
        <v>67</v>
      </c>
      <c r="B13" s="44" t="s">
        <v>13</v>
      </c>
      <c r="C13" s="44" t="s">
        <v>324</v>
      </c>
      <c r="D13" s="44" t="s">
        <v>360</v>
      </c>
      <c r="E13" s="44" t="s">
        <v>53</v>
      </c>
      <c r="F13" s="44" t="s">
        <v>54</v>
      </c>
      <c r="G13" s="44" t="s">
        <v>358</v>
      </c>
      <c r="H13" s="41" t="e">
        <f>+#REF!</f>
        <v>#REF!</v>
      </c>
      <c r="I13" s="41" t="e">
        <f>+#REF!</f>
        <v>#REF!</v>
      </c>
      <c r="J13" s="41" t="e">
        <f>+#REF!</f>
        <v>#REF!</v>
      </c>
      <c r="K13" s="41" t="e">
        <f>+#REF!</f>
        <v>#REF!</v>
      </c>
      <c r="L13" s="41" t="e">
        <f>+#REF!</f>
        <v>#REF!</v>
      </c>
      <c r="M13" s="41" t="e">
        <f>+#REF!</f>
        <v>#REF!</v>
      </c>
      <c r="N13" s="41">
        <f>N14</f>
        <v>1023</v>
      </c>
    </row>
    <row r="14" spans="1:14" ht="16.5" customHeight="1">
      <c r="A14" s="45" t="s">
        <v>4</v>
      </c>
      <c r="B14" s="38" t="s">
        <v>13</v>
      </c>
      <c r="C14" s="46" t="s">
        <v>324</v>
      </c>
      <c r="D14" s="46" t="s">
        <v>360</v>
      </c>
      <c r="E14" s="46" t="s">
        <v>53</v>
      </c>
      <c r="F14" s="46" t="s">
        <v>54</v>
      </c>
      <c r="G14" s="46" t="s">
        <v>362</v>
      </c>
      <c r="H14" s="47">
        <f aca="true" t="shared" si="1" ref="H14:M14">+H15</f>
        <v>2172</v>
      </c>
      <c r="I14" s="47">
        <f t="shared" si="1"/>
        <v>340</v>
      </c>
      <c r="J14" s="47">
        <f t="shared" si="1"/>
        <v>334</v>
      </c>
      <c r="K14" s="47">
        <f t="shared" si="1"/>
        <v>1021</v>
      </c>
      <c r="L14" s="47">
        <f t="shared" si="1"/>
        <v>477</v>
      </c>
      <c r="M14" s="47">
        <f t="shared" si="1"/>
        <v>1695</v>
      </c>
      <c r="N14" s="47">
        <f>+N15+N19</f>
        <v>1023</v>
      </c>
    </row>
    <row r="15" spans="1:14" ht="32.25" customHeight="1">
      <c r="A15" s="45" t="s">
        <v>41</v>
      </c>
      <c r="B15" s="38" t="s">
        <v>13</v>
      </c>
      <c r="C15" s="46" t="s">
        <v>324</v>
      </c>
      <c r="D15" s="46" t="s">
        <v>360</v>
      </c>
      <c r="E15" s="46" t="s">
        <v>53</v>
      </c>
      <c r="F15" s="46" t="s">
        <v>54</v>
      </c>
      <c r="G15" s="46" t="s">
        <v>321</v>
      </c>
      <c r="H15" s="47">
        <f aca="true" t="shared" si="2" ref="H15:N15">SUM(H16:H18)</f>
        <v>2172</v>
      </c>
      <c r="I15" s="47">
        <f t="shared" si="2"/>
        <v>340</v>
      </c>
      <c r="J15" s="47">
        <f t="shared" si="2"/>
        <v>334</v>
      </c>
      <c r="K15" s="47">
        <f t="shared" si="2"/>
        <v>1021</v>
      </c>
      <c r="L15" s="47">
        <f t="shared" si="2"/>
        <v>477</v>
      </c>
      <c r="M15" s="47">
        <f t="shared" si="2"/>
        <v>1695</v>
      </c>
      <c r="N15" s="47">
        <f t="shared" si="2"/>
        <v>1023</v>
      </c>
    </row>
    <row r="16" spans="1:14" ht="16.5" customHeight="1">
      <c r="A16" s="45" t="s">
        <v>314</v>
      </c>
      <c r="B16" s="38" t="s">
        <v>13</v>
      </c>
      <c r="C16" s="46" t="s">
        <v>324</v>
      </c>
      <c r="D16" s="46" t="s">
        <v>360</v>
      </c>
      <c r="E16" s="46" t="s">
        <v>53</v>
      </c>
      <c r="F16" s="46" t="s">
        <v>54</v>
      </c>
      <c r="G16" s="46" t="s">
        <v>363</v>
      </c>
      <c r="H16" s="18">
        <f>SUM(I16:L16)</f>
        <v>1718</v>
      </c>
      <c r="I16" s="18">
        <v>264</v>
      </c>
      <c r="J16" s="18">
        <v>264</v>
      </c>
      <c r="K16" s="18">
        <v>808</v>
      </c>
      <c r="L16" s="18">
        <v>382</v>
      </c>
      <c r="M16" s="18">
        <f>+I16+J16+K16</f>
        <v>1336</v>
      </c>
      <c r="N16" s="18">
        <f>'прилож. № 7(4)'!M16</f>
        <v>825</v>
      </c>
    </row>
    <row r="17" spans="1:14" ht="16.5" customHeight="1" hidden="1">
      <c r="A17" s="45" t="s">
        <v>315</v>
      </c>
      <c r="B17" s="38" t="s">
        <v>13</v>
      </c>
      <c r="C17" s="46" t="s">
        <v>324</v>
      </c>
      <c r="D17" s="46" t="s">
        <v>360</v>
      </c>
      <c r="E17" s="46" t="s">
        <v>53</v>
      </c>
      <c r="F17" s="46" t="s">
        <v>54</v>
      </c>
      <c r="G17" s="46" t="s">
        <v>364</v>
      </c>
      <c r="H17" s="18">
        <f>SUM(I17:L17)</f>
        <v>5</v>
      </c>
      <c r="I17" s="18">
        <v>5</v>
      </c>
      <c r="J17" s="18"/>
      <c r="K17" s="18"/>
      <c r="L17" s="18"/>
      <c r="M17" s="18">
        <f>+I17+J17+K17</f>
        <v>5</v>
      </c>
      <c r="N17" s="18"/>
    </row>
    <row r="18" spans="1:14" ht="16.5" customHeight="1">
      <c r="A18" s="45" t="s">
        <v>44</v>
      </c>
      <c r="B18" s="38" t="s">
        <v>13</v>
      </c>
      <c r="C18" s="46" t="s">
        <v>324</v>
      </c>
      <c r="D18" s="46" t="s">
        <v>360</v>
      </c>
      <c r="E18" s="46" t="s">
        <v>53</v>
      </c>
      <c r="F18" s="46" t="s">
        <v>54</v>
      </c>
      <c r="G18" s="46" t="s">
        <v>365</v>
      </c>
      <c r="H18" s="18">
        <f>SUM(I18:L18)</f>
        <v>449</v>
      </c>
      <c r="I18" s="18">
        <v>71</v>
      </c>
      <c r="J18" s="18">
        <v>70</v>
      </c>
      <c r="K18" s="18">
        <v>213</v>
      </c>
      <c r="L18" s="18">
        <v>95</v>
      </c>
      <c r="M18" s="18">
        <f>+I18+J18+K18</f>
        <v>354</v>
      </c>
      <c r="N18" s="18">
        <f>'прилож. № 7(4)'!M18</f>
        <v>198</v>
      </c>
    </row>
    <row r="19" spans="1:14" ht="16.5" customHeight="1" hidden="1">
      <c r="A19" s="45" t="s">
        <v>5</v>
      </c>
      <c r="B19" s="38" t="s">
        <v>13</v>
      </c>
      <c r="C19" s="46" t="s">
        <v>324</v>
      </c>
      <c r="D19" s="46" t="s">
        <v>360</v>
      </c>
      <c r="E19" s="46" t="s">
        <v>53</v>
      </c>
      <c r="F19" s="46" t="s">
        <v>54</v>
      </c>
      <c r="G19" s="46" t="s">
        <v>11</v>
      </c>
      <c r="H19" s="18"/>
      <c r="I19" s="18"/>
      <c r="J19" s="18"/>
      <c r="K19" s="18"/>
      <c r="L19" s="18"/>
      <c r="M19" s="18"/>
      <c r="N19" s="18">
        <f>+N20</f>
        <v>0</v>
      </c>
    </row>
    <row r="20" spans="1:14" ht="16.5" customHeight="1" hidden="1">
      <c r="A20" s="45" t="s">
        <v>6</v>
      </c>
      <c r="B20" s="38" t="s">
        <v>13</v>
      </c>
      <c r="C20" s="46" t="s">
        <v>324</v>
      </c>
      <c r="D20" s="46" t="s">
        <v>360</v>
      </c>
      <c r="E20" s="46" t="s">
        <v>53</v>
      </c>
      <c r="F20" s="46" t="s">
        <v>54</v>
      </c>
      <c r="G20" s="46" t="s">
        <v>7</v>
      </c>
      <c r="H20" s="18"/>
      <c r="I20" s="18"/>
      <c r="J20" s="18"/>
      <c r="K20" s="18"/>
      <c r="L20" s="18"/>
      <c r="M20" s="18"/>
      <c r="N20" s="18"/>
    </row>
    <row r="21" spans="1:14" ht="58.5" customHeight="1">
      <c r="A21" s="43" t="s">
        <v>109</v>
      </c>
      <c r="B21" s="38" t="s">
        <v>13</v>
      </c>
      <c r="C21" s="44" t="s">
        <v>324</v>
      </c>
      <c r="D21" s="44" t="s">
        <v>366</v>
      </c>
      <c r="E21" s="44" t="s">
        <v>357</v>
      </c>
      <c r="F21" s="44" t="s">
        <v>358</v>
      </c>
      <c r="G21" s="44" t="s">
        <v>358</v>
      </c>
      <c r="H21" s="39">
        <f aca="true" t="shared" si="3" ref="H21:M21">+H22</f>
        <v>40964</v>
      </c>
      <c r="I21" s="39">
        <f t="shared" si="3"/>
        <v>8812</v>
      </c>
      <c r="J21" s="39">
        <f t="shared" si="3"/>
        <v>9945</v>
      </c>
      <c r="K21" s="39">
        <f t="shared" si="3"/>
        <v>13724</v>
      </c>
      <c r="L21" s="39">
        <f t="shared" si="3"/>
        <v>8483</v>
      </c>
      <c r="M21" s="39">
        <f t="shared" si="3"/>
        <v>32481</v>
      </c>
      <c r="N21" s="39">
        <f>N22</f>
        <v>5071</v>
      </c>
    </row>
    <row r="22" spans="1:14" ht="73.5" customHeight="1">
      <c r="A22" s="105" t="s">
        <v>66</v>
      </c>
      <c r="B22" s="38" t="s">
        <v>13</v>
      </c>
      <c r="C22" s="44" t="s">
        <v>324</v>
      </c>
      <c r="D22" s="44" t="s">
        <v>366</v>
      </c>
      <c r="E22" s="44" t="s">
        <v>50</v>
      </c>
      <c r="F22" s="44" t="s">
        <v>358</v>
      </c>
      <c r="G22" s="44" t="s">
        <v>358</v>
      </c>
      <c r="H22" s="39">
        <f aca="true" t="shared" si="4" ref="H22:M22">SUM(H26:H40)-H26-H30-H38</f>
        <v>40964</v>
      </c>
      <c r="I22" s="39">
        <f t="shared" si="4"/>
        <v>8812</v>
      </c>
      <c r="J22" s="39">
        <f t="shared" si="4"/>
        <v>9945</v>
      </c>
      <c r="K22" s="39">
        <f t="shared" si="4"/>
        <v>13724</v>
      </c>
      <c r="L22" s="39">
        <f t="shared" si="4"/>
        <v>8483</v>
      </c>
      <c r="M22" s="39">
        <f t="shared" si="4"/>
        <v>32481</v>
      </c>
      <c r="N22" s="39">
        <f>N23</f>
        <v>5071</v>
      </c>
    </row>
    <row r="23" spans="1:14" ht="16.5" customHeight="1">
      <c r="A23" s="51" t="s">
        <v>367</v>
      </c>
      <c r="B23" s="38" t="s">
        <v>13</v>
      </c>
      <c r="C23" s="44" t="s">
        <v>324</v>
      </c>
      <c r="D23" s="44" t="s">
        <v>366</v>
      </c>
      <c r="E23" s="44" t="s">
        <v>55</v>
      </c>
      <c r="F23" s="44" t="s">
        <v>358</v>
      </c>
      <c r="G23" s="44" t="s">
        <v>358</v>
      </c>
      <c r="H23" s="39">
        <f aca="true" t="shared" si="5" ref="H23:M23">+H25+H38</f>
        <v>40964</v>
      </c>
      <c r="I23" s="39">
        <f t="shared" si="5"/>
        <v>8812</v>
      </c>
      <c r="J23" s="39">
        <f t="shared" si="5"/>
        <v>9945</v>
      </c>
      <c r="K23" s="39">
        <f t="shared" si="5"/>
        <v>13724</v>
      </c>
      <c r="L23" s="39">
        <f t="shared" si="5"/>
        <v>8483</v>
      </c>
      <c r="M23" s="39">
        <f t="shared" si="5"/>
        <v>32481</v>
      </c>
      <c r="N23" s="39">
        <f>N25+N38</f>
        <v>5071</v>
      </c>
    </row>
    <row r="24" spans="1:14" ht="32.25" customHeight="1">
      <c r="A24" s="51" t="s">
        <v>67</v>
      </c>
      <c r="B24" s="44" t="s">
        <v>13</v>
      </c>
      <c r="C24" s="44" t="s">
        <v>324</v>
      </c>
      <c r="D24" s="44" t="s">
        <v>366</v>
      </c>
      <c r="E24" s="44" t="s">
        <v>55</v>
      </c>
      <c r="F24" s="44" t="s">
        <v>54</v>
      </c>
      <c r="G24" s="44" t="s">
        <v>358</v>
      </c>
      <c r="H24" s="39"/>
      <c r="I24" s="39"/>
      <c r="J24" s="39"/>
      <c r="K24" s="39"/>
      <c r="L24" s="39"/>
      <c r="M24" s="39"/>
      <c r="N24" s="39">
        <f>+N25+N38</f>
        <v>5071</v>
      </c>
    </row>
    <row r="25" spans="1:14" ht="16.5" customHeight="1">
      <c r="A25" s="45" t="s">
        <v>4</v>
      </c>
      <c r="B25" s="38" t="s">
        <v>13</v>
      </c>
      <c r="C25" s="46" t="s">
        <v>324</v>
      </c>
      <c r="D25" s="46" t="s">
        <v>366</v>
      </c>
      <c r="E25" s="46" t="s">
        <v>55</v>
      </c>
      <c r="F25" s="46" t="s">
        <v>54</v>
      </c>
      <c r="G25" s="46" t="s">
        <v>362</v>
      </c>
      <c r="H25" s="18">
        <f aca="true" t="shared" si="6" ref="H25:M25">+H26+H30+H37</f>
        <v>37648</v>
      </c>
      <c r="I25" s="18">
        <f t="shared" si="6"/>
        <v>8007</v>
      </c>
      <c r="J25" s="18">
        <f t="shared" si="6"/>
        <v>9135</v>
      </c>
      <c r="K25" s="18">
        <f t="shared" si="6"/>
        <v>12887</v>
      </c>
      <c r="L25" s="18">
        <f t="shared" si="6"/>
        <v>7619</v>
      </c>
      <c r="M25" s="18">
        <f t="shared" si="6"/>
        <v>30029</v>
      </c>
      <c r="N25" s="18">
        <f>N26+N30+N37</f>
        <v>4866</v>
      </c>
    </row>
    <row r="26" spans="1:14" ht="32.25" customHeight="1">
      <c r="A26" s="45" t="s">
        <v>41</v>
      </c>
      <c r="B26" s="38" t="s">
        <v>13</v>
      </c>
      <c r="C26" s="46" t="s">
        <v>324</v>
      </c>
      <c r="D26" s="46" t="s">
        <v>366</v>
      </c>
      <c r="E26" s="46" t="s">
        <v>55</v>
      </c>
      <c r="F26" s="46" t="s">
        <v>54</v>
      </c>
      <c r="G26" s="46" t="s">
        <v>321</v>
      </c>
      <c r="H26" s="18">
        <f aca="true" t="shared" si="7" ref="H26:M26">SUM(H27:H29)</f>
        <v>33565</v>
      </c>
      <c r="I26" s="18">
        <f t="shared" si="7"/>
        <v>7058</v>
      </c>
      <c r="J26" s="18">
        <f t="shared" si="7"/>
        <v>7766</v>
      </c>
      <c r="K26" s="18">
        <f t="shared" si="7"/>
        <v>11765</v>
      </c>
      <c r="L26" s="18">
        <f t="shared" si="7"/>
        <v>6976</v>
      </c>
      <c r="M26" s="18">
        <f t="shared" si="7"/>
        <v>26589</v>
      </c>
      <c r="N26" s="18">
        <f>N27+N28+N29</f>
        <v>4235</v>
      </c>
    </row>
    <row r="27" spans="1:14" ht="16.5" customHeight="1">
      <c r="A27" s="45" t="s">
        <v>314</v>
      </c>
      <c r="B27" s="38" t="s">
        <v>13</v>
      </c>
      <c r="C27" s="46" t="s">
        <v>324</v>
      </c>
      <c r="D27" s="46" t="s">
        <v>366</v>
      </c>
      <c r="E27" s="46" t="s">
        <v>55</v>
      </c>
      <c r="F27" s="46" t="s">
        <v>54</v>
      </c>
      <c r="G27" s="46" t="s">
        <v>363</v>
      </c>
      <c r="H27" s="18">
        <f aca="true" t="shared" si="8" ref="H27:H40">SUM(I27:L27)</f>
        <v>26587</v>
      </c>
      <c r="I27" s="47">
        <v>5517</v>
      </c>
      <c r="J27" s="47">
        <v>6049</v>
      </c>
      <c r="K27" s="47">
        <v>9288</v>
      </c>
      <c r="L27" s="47">
        <v>5733</v>
      </c>
      <c r="M27" s="18">
        <f aca="true" t="shared" si="9" ref="M27:M40">+I27+J27+K27</f>
        <v>20854</v>
      </c>
      <c r="N27" s="18">
        <f>'прилож. № 7(4)'!M27</f>
        <v>3251</v>
      </c>
    </row>
    <row r="28" spans="1:14" ht="16.5" customHeight="1" hidden="1">
      <c r="A28" s="45" t="s">
        <v>315</v>
      </c>
      <c r="B28" s="38" t="s">
        <v>13</v>
      </c>
      <c r="C28" s="46" t="s">
        <v>324</v>
      </c>
      <c r="D28" s="46" t="s">
        <v>366</v>
      </c>
      <c r="E28" s="46" t="s">
        <v>55</v>
      </c>
      <c r="F28" s="46" t="s">
        <v>54</v>
      </c>
      <c r="G28" s="46" t="s">
        <v>364</v>
      </c>
      <c r="H28" s="18">
        <f t="shared" si="8"/>
        <v>13</v>
      </c>
      <c r="I28" s="47">
        <v>10</v>
      </c>
      <c r="J28" s="47"/>
      <c r="K28" s="47">
        <v>3</v>
      </c>
      <c r="L28" s="47"/>
      <c r="M28" s="18">
        <f t="shared" si="9"/>
        <v>13</v>
      </c>
      <c r="N28" s="18"/>
    </row>
    <row r="29" spans="1:14" ht="16.5" customHeight="1">
      <c r="A29" s="45" t="s">
        <v>44</v>
      </c>
      <c r="B29" s="38" t="s">
        <v>13</v>
      </c>
      <c r="C29" s="46" t="s">
        <v>324</v>
      </c>
      <c r="D29" s="46" t="s">
        <v>366</v>
      </c>
      <c r="E29" s="46" t="s">
        <v>55</v>
      </c>
      <c r="F29" s="46" t="s">
        <v>54</v>
      </c>
      <c r="G29" s="46" t="s">
        <v>365</v>
      </c>
      <c r="H29" s="18">
        <f t="shared" si="8"/>
        <v>6965</v>
      </c>
      <c r="I29" s="47">
        <v>1531</v>
      </c>
      <c r="J29" s="47">
        <v>1717</v>
      </c>
      <c r="K29" s="47">
        <v>2474</v>
      </c>
      <c r="L29" s="47">
        <v>1243</v>
      </c>
      <c r="M29" s="18">
        <f t="shared" si="9"/>
        <v>5722</v>
      </c>
      <c r="N29" s="18">
        <f>'прилож. № 7(4)'!M29</f>
        <v>984</v>
      </c>
    </row>
    <row r="30" spans="1:14" ht="16.5" customHeight="1">
      <c r="A30" s="45" t="s">
        <v>38</v>
      </c>
      <c r="B30" s="38" t="s">
        <v>13</v>
      </c>
      <c r="C30" s="46" t="s">
        <v>324</v>
      </c>
      <c r="D30" s="46" t="s">
        <v>366</v>
      </c>
      <c r="E30" s="46" t="s">
        <v>55</v>
      </c>
      <c r="F30" s="46" t="s">
        <v>54</v>
      </c>
      <c r="G30" s="46" t="s">
        <v>369</v>
      </c>
      <c r="H30" s="18">
        <f t="shared" si="8"/>
        <v>3693</v>
      </c>
      <c r="I30" s="18">
        <f>SUM(I31:I36)</f>
        <v>749</v>
      </c>
      <c r="J30" s="18">
        <f>SUM(J31:J36)</f>
        <v>1369</v>
      </c>
      <c r="K30" s="18">
        <f>SUM(K31:K36)</f>
        <v>1017</v>
      </c>
      <c r="L30" s="18">
        <f>SUM(L31:L36)</f>
        <v>558</v>
      </c>
      <c r="M30" s="18">
        <f t="shared" si="9"/>
        <v>3135</v>
      </c>
      <c r="N30" s="18">
        <f>SUM(N31:N36)</f>
        <v>627</v>
      </c>
    </row>
    <row r="31" spans="1:14" ht="16.5" customHeight="1">
      <c r="A31" s="45" t="s">
        <v>370</v>
      </c>
      <c r="B31" s="38" t="s">
        <v>13</v>
      </c>
      <c r="C31" s="46" t="s">
        <v>324</v>
      </c>
      <c r="D31" s="46" t="s">
        <v>366</v>
      </c>
      <c r="E31" s="46" t="s">
        <v>55</v>
      </c>
      <c r="F31" s="46" t="s">
        <v>54</v>
      </c>
      <c r="G31" s="46" t="s">
        <v>371</v>
      </c>
      <c r="H31" s="18">
        <f t="shared" si="8"/>
        <v>385</v>
      </c>
      <c r="I31" s="47">
        <v>105</v>
      </c>
      <c r="J31" s="47">
        <v>105</v>
      </c>
      <c r="K31" s="47">
        <v>88</v>
      </c>
      <c r="L31" s="47">
        <v>87</v>
      </c>
      <c r="M31" s="18">
        <f t="shared" si="9"/>
        <v>298</v>
      </c>
      <c r="N31" s="18">
        <f>'прилож. № 7(4)'!M31</f>
        <v>52</v>
      </c>
    </row>
    <row r="32" spans="1:14" ht="16.5" customHeight="1">
      <c r="A32" s="45" t="s">
        <v>372</v>
      </c>
      <c r="B32" s="38" t="s">
        <v>13</v>
      </c>
      <c r="C32" s="46" t="s">
        <v>324</v>
      </c>
      <c r="D32" s="46" t="s">
        <v>366</v>
      </c>
      <c r="E32" s="46" t="s">
        <v>55</v>
      </c>
      <c r="F32" s="46" t="s">
        <v>54</v>
      </c>
      <c r="G32" s="46" t="s">
        <v>373</v>
      </c>
      <c r="H32" s="18">
        <f t="shared" si="8"/>
        <v>60</v>
      </c>
      <c r="I32" s="47">
        <v>40</v>
      </c>
      <c r="J32" s="47"/>
      <c r="K32" s="47">
        <v>20</v>
      </c>
      <c r="L32" s="47"/>
      <c r="M32" s="18">
        <f t="shared" si="9"/>
        <v>60</v>
      </c>
      <c r="N32" s="18">
        <f>'прилож. № 7(4)'!M32</f>
        <v>23</v>
      </c>
    </row>
    <row r="33" spans="1:14" ht="16.5" customHeight="1">
      <c r="A33" s="45" t="s">
        <v>374</v>
      </c>
      <c r="B33" s="38" t="s">
        <v>13</v>
      </c>
      <c r="C33" s="46" t="s">
        <v>324</v>
      </c>
      <c r="D33" s="46" t="s">
        <v>366</v>
      </c>
      <c r="E33" s="46" t="s">
        <v>55</v>
      </c>
      <c r="F33" s="46" t="s">
        <v>54</v>
      </c>
      <c r="G33" s="46" t="s">
        <v>375</v>
      </c>
      <c r="H33" s="18">
        <f t="shared" si="8"/>
        <v>1069</v>
      </c>
      <c r="I33" s="47">
        <v>320</v>
      </c>
      <c r="J33" s="47">
        <v>404</v>
      </c>
      <c r="K33" s="47">
        <v>80</v>
      </c>
      <c r="L33" s="47">
        <v>265</v>
      </c>
      <c r="M33" s="18">
        <f t="shared" si="9"/>
        <v>804</v>
      </c>
      <c r="N33" s="18">
        <f>'прилож. № 7(4)'!M33</f>
        <v>61</v>
      </c>
    </row>
    <row r="34" spans="1:14" ht="16.5" customHeight="1">
      <c r="A34" s="45" t="s">
        <v>97</v>
      </c>
      <c r="B34" s="38" t="s">
        <v>13</v>
      </c>
      <c r="C34" s="46" t="s">
        <v>324</v>
      </c>
      <c r="D34" s="46" t="s">
        <v>366</v>
      </c>
      <c r="E34" s="46" t="s">
        <v>55</v>
      </c>
      <c r="F34" s="46" t="s">
        <v>54</v>
      </c>
      <c r="G34" s="46" t="s">
        <v>376</v>
      </c>
      <c r="H34" s="18">
        <f t="shared" si="8"/>
        <v>95</v>
      </c>
      <c r="I34" s="47">
        <v>24</v>
      </c>
      <c r="J34" s="47">
        <v>24</v>
      </c>
      <c r="K34" s="47">
        <v>24</v>
      </c>
      <c r="L34" s="47">
        <v>23</v>
      </c>
      <c r="M34" s="18">
        <f t="shared" si="9"/>
        <v>72</v>
      </c>
      <c r="N34" s="18">
        <f>'прилож. № 7(4)'!M34</f>
        <v>36</v>
      </c>
    </row>
    <row r="35" spans="1:14" ht="16.5" customHeight="1">
      <c r="A35" s="45" t="s">
        <v>43</v>
      </c>
      <c r="B35" s="38" t="s">
        <v>13</v>
      </c>
      <c r="C35" s="46" t="s">
        <v>324</v>
      </c>
      <c r="D35" s="46" t="s">
        <v>366</v>
      </c>
      <c r="E35" s="46" t="s">
        <v>55</v>
      </c>
      <c r="F35" s="46" t="s">
        <v>54</v>
      </c>
      <c r="G35" s="46" t="s">
        <v>377</v>
      </c>
      <c r="H35" s="18">
        <f t="shared" si="8"/>
        <v>1111</v>
      </c>
      <c r="I35" s="47">
        <v>95</v>
      </c>
      <c r="J35" s="47">
        <f>330+243</f>
        <v>573</v>
      </c>
      <c r="K35" s="47">
        <f>85+59+30+224</f>
        <v>398</v>
      </c>
      <c r="L35" s="47">
        <f>15+30</f>
        <v>45</v>
      </c>
      <c r="M35" s="18">
        <f t="shared" si="9"/>
        <v>1066</v>
      </c>
      <c r="N35" s="18">
        <f>'прилож. № 7(4)'!M35</f>
        <v>78</v>
      </c>
    </row>
    <row r="36" spans="1:14" ht="16.5" customHeight="1">
      <c r="A36" s="45" t="s">
        <v>39</v>
      </c>
      <c r="B36" s="38" t="s">
        <v>13</v>
      </c>
      <c r="C36" s="46" t="s">
        <v>324</v>
      </c>
      <c r="D36" s="46" t="s">
        <v>366</v>
      </c>
      <c r="E36" s="46" t="s">
        <v>55</v>
      </c>
      <c r="F36" s="46" t="s">
        <v>54</v>
      </c>
      <c r="G36" s="46" t="s">
        <v>378</v>
      </c>
      <c r="H36" s="18">
        <f t="shared" si="8"/>
        <v>973</v>
      </c>
      <c r="I36" s="47">
        <v>165</v>
      </c>
      <c r="J36" s="47">
        <v>263</v>
      </c>
      <c r="K36" s="47">
        <f>212+158+7+30</f>
        <v>407</v>
      </c>
      <c r="L36" s="47">
        <v>138</v>
      </c>
      <c r="M36" s="18">
        <f t="shared" si="9"/>
        <v>835</v>
      </c>
      <c r="N36" s="18">
        <f>'прилож. № 7(4)'!M36</f>
        <v>377</v>
      </c>
    </row>
    <row r="37" spans="1:14" ht="16.5" customHeight="1">
      <c r="A37" s="18" t="s">
        <v>326</v>
      </c>
      <c r="B37" s="38" t="s">
        <v>13</v>
      </c>
      <c r="C37" s="46" t="s">
        <v>324</v>
      </c>
      <c r="D37" s="46" t="s">
        <v>366</v>
      </c>
      <c r="E37" s="46" t="s">
        <v>55</v>
      </c>
      <c r="F37" s="46" t="s">
        <v>54</v>
      </c>
      <c r="G37" s="46" t="s">
        <v>379</v>
      </c>
      <c r="H37" s="18">
        <f t="shared" si="8"/>
        <v>390</v>
      </c>
      <c r="I37" s="47">
        <v>200</v>
      </c>
      <c r="J37" s="47"/>
      <c r="K37" s="47">
        <v>105</v>
      </c>
      <c r="L37" s="47">
        <v>85</v>
      </c>
      <c r="M37" s="18">
        <f t="shared" si="9"/>
        <v>305</v>
      </c>
      <c r="N37" s="18">
        <f>'прилож. № 7(4)'!M37</f>
        <v>4</v>
      </c>
    </row>
    <row r="38" spans="1:14" ht="16.5" customHeight="1">
      <c r="A38" s="45" t="s">
        <v>323</v>
      </c>
      <c r="B38" s="38" t="s">
        <v>13</v>
      </c>
      <c r="C38" s="46" t="s">
        <v>324</v>
      </c>
      <c r="D38" s="46" t="s">
        <v>366</v>
      </c>
      <c r="E38" s="46" t="s">
        <v>55</v>
      </c>
      <c r="F38" s="46" t="s">
        <v>54</v>
      </c>
      <c r="G38" s="46" t="s">
        <v>380</v>
      </c>
      <c r="H38" s="18">
        <f t="shared" si="8"/>
        <v>3316</v>
      </c>
      <c r="I38" s="18">
        <f>SUM(I39:I40)</f>
        <v>805</v>
      </c>
      <c r="J38" s="18">
        <f>SUM(J39:J40)</f>
        <v>810</v>
      </c>
      <c r="K38" s="18">
        <f>SUM(K39:K40)</f>
        <v>837</v>
      </c>
      <c r="L38" s="18">
        <f>SUM(L39:L40)</f>
        <v>864</v>
      </c>
      <c r="M38" s="18">
        <f t="shared" si="9"/>
        <v>2452</v>
      </c>
      <c r="N38" s="18">
        <f>N39+N40</f>
        <v>205</v>
      </c>
    </row>
    <row r="39" spans="1:14" ht="16.5" customHeight="1">
      <c r="A39" s="45" t="s">
        <v>322</v>
      </c>
      <c r="B39" s="38" t="s">
        <v>13</v>
      </c>
      <c r="C39" s="46" t="s">
        <v>324</v>
      </c>
      <c r="D39" s="46" t="s">
        <v>366</v>
      </c>
      <c r="E39" s="46" t="s">
        <v>55</v>
      </c>
      <c r="F39" s="46" t="s">
        <v>54</v>
      </c>
      <c r="G39" s="46" t="s">
        <v>381</v>
      </c>
      <c r="H39" s="18">
        <f t="shared" si="8"/>
        <v>376</v>
      </c>
      <c r="I39" s="47">
        <v>110</v>
      </c>
      <c r="J39" s="47">
        <v>30</v>
      </c>
      <c r="K39" s="47">
        <v>46</v>
      </c>
      <c r="L39" s="47">
        <f>150+40</f>
        <v>190</v>
      </c>
      <c r="M39" s="18">
        <f t="shared" si="9"/>
        <v>186</v>
      </c>
      <c r="N39" s="18">
        <f>'прилож. № 7(4)'!M39</f>
        <v>49</v>
      </c>
    </row>
    <row r="40" spans="1:14" ht="16.5" customHeight="1">
      <c r="A40" s="45" t="s">
        <v>382</v>
      </c>
      <c r="B40" s="38" t="s">
        <v>13</v>
      </c>
      <c r="C40" s="46" t="s">
        <v>324</v>
      </c>
      <c r="D40" s="46" t="s">
        <v>366</v>
      </c>
      <c r="E40" s="46" t="s">
        <v>55</v>
      </c>
      <c r="F40" s="46" t="s">
        <v>54</v>
      </c>
      <c r="G40" s="46" t="s">
        <v>383</v>
      </c>
      <c r="H40" s="18">
        <f t="shared" si="8"/>
        <v>2940</v>
      </c>
      <c r="I40" s="47">
        <v>695</v>
      </c>
      <c r="J40" s="47">
        <v>780</v>
      </c>
      <c r="K40" s="47">
        <f>775+16</f>
        <v>791</v>
      </c>
      <c r="L40" s="47">
        <v>674</v>
      </c>
      <c r="M40" s="18">
        <f t="shared" si="9"/>
        <v>2266</v>
      </c>
      <c r="N40" s="18">
        <f>'прилож. № 7(4)'!M40</f>
        <v>156</v>
      </c>
    </row>
    <row r="41" spans="1:14" ht="28.5" customHeight="1" hidden="1">
      <c r="A41" s="43" t="s">
        <v>384</v>
      </c>
      <c r="B41" s="44" t="s">
        <v>13</v>
      </c>
      <c r="C41" s="44" t="s">
        <v>324</v>
      </c>
      <c r="D41" s="44" t="s">
        <v>385</v>
      </c>
      <c r="E41" s="44" t="s">
        <v>357</v>
      </c>
      <c r="F41" s="44" t="s">
        <v>358</v>
      </c>
      <c r="G41" s="44" t="s">
        <v>358</v>
      </c>
      <c r="H41" s="41"/>
      <c r="I41" s="41"/>
      <c r="J41" s="41"/>
      <c r="K41" s="41"/>
      <c r="L41" s="41"/>
      <c r="M41" s="39"/>
      <c r="N41" s="39">
        <f>N42</f>
        <v>0</v>
      </c>
    </row>
    <row r="42" spans="1:14" ht="15" customHeight="1" hidden="1">
      <c r="A42" s="51" t="s">
        <v>386</v>
      </c>
      <c r="B42" s="75" t="s">
        <v>13</v>
      </c>
      <c r="C42" s="52" t="s">
        <v>324</v>
      </c>
      <c r="D42" s="52" t="s">
        <v>385</v>
      </c>
      <c r="E42" s="52" t="s">
        <v>387</v>
      </c>
      <c r="F42" s="52" t="s">
        <v>358</v>
      </c>
      <c r="G42" s="52" t="s">
        <v>358</v>
      </c>
      <c r="H42" s="54"/>
      <c r="I42" s="54"/>
      <c r="J42" s="54"/>
      <c r="K42" s="54"/>
      <c r="L42" s="54"/>
      <c r="M42" s="53"/>
      <c r="N42" s="53">
        <f>N43</f>
        <v>0</v>
      </c>
    </row>
    <row r="43" spans="1:14" ht="30.75" customHeight="1" hidden="1">
      <c r="A43" s="48" t="s">
        <v>388</v>
      </c>
      <c r="B43" s="38" t="s">
        <v>13</v>
      </c>
      <c r="C43" s="49" t="s">
        <v>324</v>
      </c>
      <c r="D43" s="49" t="s">
        <v>385</v>
      </c>
      <c r="E43" s="49" t="s">
        <v>234</v>
      </c>
      <c r="F43" s="49" t="s">
        <v>389</v>
      </c>
      <c r="G43" s="49" t="s">
        <v>358</v>
      </c>
      <c r="H43" s="42"/>
      <c r="I43" s="42"/>
      <c r="J43" s="42"/>
      <c r="K43" s="42"/>
      <c r="L43" s="42"/>
      <c r="M43" s="50"/>
      <c r="N43" s="50">
        <f>N44</f>
        <v>0</v>
      </c>
    </row>
    <row r="44" spans="1:14" ht="13.5" customHeight="1" hidden="1">
      <c r="A44" s="45" t="s">
        <v>361</v>
      </c>
      <c r="B44" s="38" t="s">
        <v>13</v>
      </c>
      <c r="C44" s="46" t="s">
        <v>324</v>
      </c>
      <c r="D44" s="46" t="s">
        <v>385</v>
      </c>
      <c r="E44" s="46" t="s">
        <v>234</v>
      </c>
      <c r="F44" s="46" t="s">
        <v>389</v>
      </c>
      <c r="G44" s="46" t="s">
        <v>362</v>
      </c>
      <c r="H44" s="47"/>
      <c r="I44" s="47"/>
      <c r="J44" s="47"/>
      <c r="K44" s="47"/>
      <c r="L44" s="47"/>
      <c r="M44" s="18"/>
      <c r="N44" s="18">
        <f>N45</f>
        <v>0</v>
      </c>
    </row>
    <row r="45" spans="1:14" ht="13.5" customHeight="1" hidden="1">
      <c r="A45" s="18" t="s">
        <v>326</v>
      </c>
      <c r="B45" s="38" t="s">
        <v>13</v>
      </c>
      <c r="C45" s="46" t="s">
        <v>324</v>
      </c>
      <c r="D45" s="46" t="s">
        <v>385</v>
      </c>
      <c r="E45" s="46" t="s">
        <v>234</v>
      </c>
      <c r="F45" s="46" t="s">
        <v>389</v>
      </c>
      <c r="G45" s="46" t="s">
        <v>379</v>
      </c>
      <c r="H45" s="47"/>
      <c r="I45" s="47"/>
      <c r="J45" s="47"/>
      <c r="K45" s="47"/>
      <c r="L45" s="47"/>
      <c r="M45" s="18"/>
      <c r="N45" s="18">
        <f>'прилож. № 7(4)'!M45</f>
        <v>0</v>
      </c>
    </row>
    <row r="46" spans="1:14" ht="13.5" customHeight="1" hidden="1">
      <c r="A46" s="48" t="s">
        <v>390</v>
      </c>
      <c r="B46" s="75" t="s">
        <v>13</v>
      </c>
      <c r="C46" s="49" t="s">
        <v>324</v>
      </c>
      <c r="D46" s="49" t="s">
        <v>385</v>
      </c>
      <c r="E46" s="49" t="s">
        <v>235</v>
      </c>
      <c r="F46" s="49" t="s">
        <v>391</v>
      </c>
      <c r="G46" s="49" t="s">
        <v>358</v>
      </c>
      <c r="H46" s="42"/>
      <c r="I46" s="42"/>
      <c r="J46" s="42"/>
      <c r="K46" s="42"/>
      <c r="L46" s="42"/>
      <c r="M46" s="50"/>
      <c r="N46" s="50" t="str">
        <f>N47</f>
        <v> </v>
      </c>
    </row>
    <row r="47" spans="1:14" ht="13.5" customHeight="1" hidden="1">
      <c r="A47" s="45" t="s">
        <v>361</v>
      </c>
      <c r="B47" s="38" t="s">
        <v>13</v>
      </c>
      <c r="C47" s="46" t="s">
        <v>324</v>
      </c>
      <c r="D47" s="46" t="s">
        <v>385</v>
      </c>
      <c r="E47" s="46" t="s">
        <v>235</v>
      </c>
      <c r="F47" s="46" t="s">
        <v>391</v>
      </c>
      <c r="G47" s="46" t="s">
        <v>362</v>
      </c>
      <c r="H47" s="47"/>
      <c r="I47" s="47"/>
      <c r="J47" s="47"/>
      <c r="K47" s="47"/>
      <c r="L47" s="47"/>
      <c r="M47" s="18"/>
      <c r="N47" s="18" t="str">
        <f>N48</f>
        <v> </v>
      </c>
    </row>
    <row r="48" spans="1:14" ht="13.5" customHeight="1" hidden="1">
      <c r="A48" s="18" t="s">
        <v>326</v>
      </c>
      <c r="B48" s="38" t="s">
        <v>13</v>
      </c>
      <c r="C48" s="46" t="s">
        <v>324</v>
      </c>
      <c r="D48" s="46" t="s">
        <v>385</v>
      </c>
      <c r="E48" s="46" t="s">
        <v>387</v>
      </c>
      <c r="F48" s="46" t="s">
        <v>391</v>
      </c>
      <c r="G48" s="46" t="s">
        <v>379</v>
      </c>
      <c r="H48" s="47"/>
      <c r="I48" s="47"/>
      <c r="J48" s="47"/>
      <c r="K48" s="47"/>
      <c r="L48" s="47"/>
      <c r="M48" s="18"/>
      <c r="N48" s="18" t="str">
        <f>'прилож. № 7(4)'!M48</f>
        <v> </v>
      </c>
    </row>
    <row r="49" spans="1:14" ht="30" customHeight="1" hidden="1">
      <c r="A49" s="43" t="s">
        <v>392</v>
      </c>
      <c r="B49" s="44" t="s">
        <v>13</v>
      </c>
      <c r="C49" s="44" t="s">
        <v>324</v>
      </c>
      <c r="D49" s="44" t="s">
        <v>8</v>
      </c>
      <c r="E49" s="44" t="s">
        <v>357</v>
      </c>
      <c r="F49" s="44" t="s">
        <v>358</v>
      </c>
      <c r="G49" s="44" t="s">
        <v>358</v>
      </c>
      <c r="H49" s="41"/>
      <c r="I49" s="41"/>
      <c r="J49" s="41"/>
      <c r="K49" s="41"/>
      <c r="L49" s="39"/>
      <c r="M49" s="39">
        <f>M50</f>
        <v>0</v>
      </c>
      <c r="N49" s="39">
        <f>N50</f>
        <v>0</v>
      </c>
    </row>
    <row r="50" spans="1:14" ht="29.25" customHeight="1" hidden="1">
      <c r="A50" s="48" t="s">
        <v>393</v>
      </c>
      <c r="B50" s="52" t="s">
        <v>13</v>
      </c>
      <c r="C50" s="49" t="s">
        <v>324</v>
      </c>
      <c r="D50" s="49" t="s">
        <v>8</v>
      </c>
      <c r="E50" s="49" t="s">
        <v>394</v>
      </c>
      <c r="F50" s="49" t="s">
        <v>358</v>
      </c>
      <c r="G50" s="49" t="s">
        <v>358</v>
      </c>
      <c r="H50" s="42"/>
      <c r="I50" s="42"/>
      <c r="J50" s="42"/>
      <c r="K50" s="42"/>
      <c r="L50" s="50"/>
      <c r="M50" s="50">
        <f>M51</f>
        <v>0</v>
      </c>
      <c r="N50" s="50">
        <f>N51</f>
        <v>0</v>
      </c>
    </row>
    <row r="51" spans="1:14" ht="29.25" customHeight="1" hidden="1">
      <c r="A51" s="45" t="s">
        <v>395</v>
      </c>
      <c r="B51" s="38" t="s">
        <v>13</v>
      </c>
      <c r="C51" s="46" t="s">
        <v>324</v>
      </c>
      <c r="D51" s="46" t="s">
        <v>8</v>
      </c>
      <c r="E51" s="46" t="s">
        <v>394</v>
      </c>
      <c r="F51" s="46" t="s">
        <v>396</v>
      </c>
      <c r="G51" s="46" t="s">
        <v>358</v>
      </c>
      <c r="H51" s="18"/>
      <c r="I51" s="47"/>
      <c r="J51" s="47"/>
      <c r="K51" s="47"/>
      <c r="L51" s="47"/>
      <c r="M51" s="18"/>
      <c r="N51" s="18">
        <f>N52</f>
        <v>0</v>
      </c>
    </row>
    <row r="52" spans="1:14" ht="13.5" customHeight="1" hidden="1">
      <c r="A52" s="45" t="s">
        <v>361</v>
      </c>
      <c r="B52" s="38" t="s">
        <v>13</v>
      </c>
      <c r="C52" s="46" t="s">
        <v>324</v>
      </c>
      <c r="D52" s="46" t="s">
        <v>8</v>
      </c>
      <c r="E52" s="46" t="s">
        <v>394</v>
      </c>
      <c r="F52" s="46" t="s">
        <v>396</v>
      </c>
      <c r="G52" s="46" t="s">
        <v>362</v>
      </c>
      <c r="H52" s="18"/>
      <c r="I52" s="47"/>
      <c r="J52" s="47"/>
      <c r="K52" s="47"/>
      <c r="L52" s="47"/>
      <c r="M52" s="18"/>
      <c r="N52" s="18">
        <f>N53</f>
        <v>0</v>
      </c>
    </row>
    <row r="53" spans="1:14" ht="13.5" customHeight="1" hidden="1">
      <c r="A53" s="45" t="s">
        <v>397</v>
      </c>
      <c r="B53" s="38" t="s">
        <v>13</v>
      </c>
      <c r="C53" s="46" t="s">
        <v>324</v>
      </c>
      <c r="D53" s="46" t="s">
        <v>8</v>
      </c>
      <c r="E53" s="46" t="s">
        <v>394</v>
      </c>
      <c r="F53" s="46" t="s">
        <v>396</v>
      </c>
      <c r="G53" s="46" t="s">
        <v>398</v>
      </c>
      <c r="H53" s="18"/>
      <c r="I53" s="47"/>
      <c r="J53" s="47"/>
      <c r="K53" s="47"/>
      <c r="L53" s="47"/>
      <c r="M53" s="18"/>
      <c r="N53" s="18">
        <f>N54</f>
        <v>0</v>
      </c>
    </row>
    <row r="54" spans="1:14" ht="15" customHeight="1" hidden="1">
      <c r="A54" s="45" t="s">
        <v>399</v>
      </c>
      <c r="B54" s="38" t="s">
        <v>13</v>
      </c>
      <c r="C54" s="46" t="s">
        <v>324</v>
      </c>
      <c r="D54" s="46" t="s">
        <v>8</v>
      </c>
      <c r="E54" s="46" t="s">
        <v>394</v>
      </c>
      <c r="F54" s="46" t="s">
        <v>396</v>
      </c>
      <c r="G54" s="46" t="s">
        <v>400</v>
      </c>
      <c r="H54" s="18"/>
      <c r="I54" s="47"/>
      <c r="J54" s="47"/>
      <c r="K54" s="47"/>
      <c r="L54" s="47"/>
      <c r="M54" s="18"/>
      <c r="N54" s="18"/>
    </row>
    <row r="55" spans="1:14" ht="16.5" customHeight="1">
      <c r="A55" s="43" t="s">
        <v>401</v>
      </c>
      <c r="B55" s="38" t="s">
        <v>13</v>
      </c>
      <c r="C55" s="44" t="s">
        <v>324</v>
      </c>
      <c r="D55" s="44" t="s">
        <v>8</v>
      </c>
      <c r="E55" s="44" t="s">
        <v>357</v>
      </c>
      <c r="F55" s="44" t="s">
        <v>358</v>
      </c>
      <c r="G55" s="44" t="s">
        <v>358</v>
      </c>
      <c r="H55" s="39">
        <f aca="true" t="shared" si="10" ref="H55:M55">+H57</f>
        <v>1000</v>
      </c>
      <c r="I55" s="39">
        <f t="shared" si="10"/>
        <v>250</v>
      </c>
      <c r="J55" s="39">
        <f t="shared" si="10"/>
        <v>250</v>
      </c>
      <c r="K55" s="39">
        <f t="shared" si="10"/>
        <v>250</v>
      </c>
      <c r="L55" s="39">
        <f t="shared" si="10"/>
        <v>250</v>
      </c>
      <c r="M55" s="39">
        <f t="shared" si="10"/>
        <v>750</v>
      </c>
      <c r="N55" s="39">
        <f>+N56</f>
        <v>100</v>
      </c>
    </row>
    <row r="56" spans="1:14" ht="17.25" customHeight="1">
      <c r="A56" s="51" t="s">
        <v>401</v>
      </c>
      <c r="B56" s="38" t="s">
        <v>13</v>
      </c>
      <c r="C56" s="52" t="s">
        <v>324</v>
      </c>
      <c r="D56" s="52" t="s">
        <v>8</v>
      </c>
      <c r="E56" s="52" t="s">
        <v>402</v>
      </c>
      <c r="F56" s="52" t="s">
        <v>358</v>
      </c>
      <c r="G56" s="52" t="s">
        <v>358</v>
      </c>
      <c r="H56" s="53">
        <f aca="true" t="shared" si="11" ref="H56:N59">+H57</f>
        <v>1000</v>
      </c>
      <c r="I56" s="53">
        <f t="shared" si="11"/>
        <v>250</v>
      </c>
      <c r="J56" s="53">
        <f t="shared" si="11"/>
        <v>250</v>
      </c>
      <c r="K56" s="53">
        <f t="shared" si="11"/>
        <v>250</v>
      </c>
      <c r="L56" s="53">
        <f t="shared" si="11"/>
        <v>250</v>
      </c>
      <c r="M56" s="53">
        <f t="shared" si="11"/>
        <v>750</v>
      </c>
      <c r="N56" s="53">
        <f t="shared" si="11"/>
        <v>100</v>
      </c>
    </row>
    <row r="57" spans="1:14" ht="32.25" customHeight="1">
      <c r="A57" s="51" t="s">
        <v>138</v>
      </c>
      <c r="B57" s="38" t="s">
        <v>13</v>
      </c>
      <c r="C57" s="44" t="s">
        <v>324</v>
      </c>
      <c r="D57" s="44" t="s">
        <v>8</v>
      </c>
      <c r="E57" s="44" t="s">
        <v>57</v>
      </c>
      <c r="F57" s="44" t="s">
        <v>358</v>
      </c>
      <c r="G57" s="44" t="s">
        <v>358</v>
      </c>
      <c r="H57" s="41">
        <f aca="true" t="shared" si="12" ref="H57:M57">+H59</f>
        <v>1000</v>
      </c>
      <c r="I57" s="41">
        <f t="shared" si="12"/>
        <v>250</v>
      </c>
      <c r="J57" s="41">
        <f t="shared" si="12"/>
        <v>250</v>
      </c>
      <c r="K57" s="41">
        <f t="shared" si="12"/>
        <v>250</v>
      </c>
      <c r="L57" s="41">
        <f t="shared" si="12"/>
        <v>250</v>
      </c>
      <c r="M57" s="41">
        <f t="shared" si="12"/>
        <v>750</v>
      </c>
      <c r="N57" s="41">
        <f>+N58</f>
        <v>100</v>
      </c>
    </row>
    <row r="58" spans="1:14" ht="16.5" customHeight="1">
      <c r="A58" s="45" t="s">
        <v>326</v>
      </c>
      <c r="B58" s="38" t="s">
        <v>13</v>
      </c>
      <c r="C58" s="46" t="s">
        <v>324</v>
      </c>
      <c r="D58" s="46" t="s">
        <v>8</v>
      </c>
      <c r="E58" s="46" t="s">
        <v>57</v>
      </c>
      <c r="F58" s="46" t="s">
        <v>49</v>
      </c>
      <c r="G58" s="46" t="s">
        <v>358</v>
      </c>
      <c r="H58" s="41"/>
      <c r="I58" s="41"/>
      <c r="J58" s="41"/>
      <c r="K58" s="41"/>
      <c r="L58" s="41"/>
      <c r="M58" s="41"/>
      <c r="N58" s="47">
        <f>N59</f>
        <v>100</v>
      </c>
    </row>
    <row r="59" spans="1:14" ht="16.5" customHeight="1">
      <c r="A59" s="45" t="s">
        <v>4</v>
      </c>
      <c r="B59" s="38" t="s">
        <v>13</v>
      </c>
      <c r="C59" s="46" t="s">
        <v>324</v>
      </c>
      <c r="D59" s="46" t="s">
        <v>8</v>
      </c>
      <c r="E59" s="46" t="s">
        <v>57</v>
      </c>
      <c r="F59" s="46" t="s">
        <v>49</v>
      </c>
      <c r="G59" s="55">
        <v>200</v>
      </c>
      <c r="H59" s="47">
        <f t="shared" si="11"/>
        <v>1000</v>
      </c>
      <c r="I59" s="47">
        <f t="shared" si="11"/>
        <v>250</v>
      </c>
      <c r="J59" s="47">
        <f t="shared" si="11"/>
        <v>250</v>
      </c>
      <c r="K59" s="47">
        <f t="shared" si="11"/>
        <v>250</v>
      </c>
      <c r="L59" s="47">
        <f t="shared" si="11"/>
        <v>250</v>
      </c>
      <c r="M59" s="47">
        <f t="shared" si="11"/>
        <v>750</v>
      </c>
      <c r="N59" s="47">
        <f t="shared" si="11"/>
        <v>100</v>
      </c>
    </row>
    <row r="60" spans="1:14" ht="16.5" customHeight="1">
      <c r="A60" s="45" t="s">
        <v>326</v>
      </c>
      <c r="B60" s="38" t="s">
        <v>13</v>
      </c>
      <c r="C60" s="46" t="s">
        <v>324</v>
      </c>
      <c r="D60" s="46" t="s">
        <v>8</v>
      </c>
      <c r="E60" s="46" t="s">
        <v>57</v>
      </c>
      <c r="F60" s="46" t="s">
        <v>49</v>
      </c>
      <c r="G60" s="55">
        <v>290</v>
      </c>
      <c r="H60" s="18">
        <f>SUM(I60:L60)</f>
        <v>1000</v>
      </c>
      <c r="I60" s="56">
        <f>250</f>
        <v>250</v>
      </c>
      <c r="J60" s="56">
        <f>250</f>
        <v>250</v>
      </c>
      <c r="K60" s="56">
        <f>250</f>
        <v>250</v>
      </c>
      <c r="L60" s="56">
        <f>250</f>
        <v>250</v>
      </c>
      <c r="M60" s="18">
        <f>+I60+J60+K60</f>
        <v>750</v>
      </c>
      <c r="N60" s="18">
        <f>'прилож. № 7(4)'!M60</f>
        <v>100</v>
      </c>
    </row>
    <row r="61" spans="1:14" ht="16.5" customHeight="1">
      <c r="A61" s="43" t="s">
        <v>132</v>
      </c>
      <c r="B61" s="44" t="s">
        <v>13</v>
      </c>
      <c r="C61" s="44" t="s">
        <v>366</v>
      </c>
      <c r="D61" s="44" t="s">
        <v>356</v>
      </c>
      <c r="E61" s="44" t="s">
        <v>357</v>
      </c>
      <c r="F61" s="44" t="s">
        <v>358</v>
      </c>
      <c r="G61" s="44" t="s">
        <v>358</v>
      </c>
      <c r="H61" s="39"/>
      <c r="I61" s="39"/>
      <c r="J61" s="39"/>
      <c r="K61" s="39"/>
      <c r="L61" s="39"/>
      <c r="M61" s="39"/>
      <c r="N61" s="39">
        <f>N62+N86</f>
        <v>1240</v>
      </c>
    </row>
    <row r="62" spans="1:14" ht="16.5" customHeight="1">
      <c r="A62" s="39" t="s">
        <v>214</v>
      </c>
      <c r="B62" s="44" t="s">
        <v>13</v>
      </c>
      <c r="C62" s="58" t="s">
        <v>366</v>
      </c>
      <c r="D62" s="58" t="s">
        <v>92</v>
      </c>
      <c r="E62" s="58" t="s">
        <v>357</v>
      </c>
      <c r="F62" s="58" t="s">
        <v>358</v>
      </c>
      <c r="G62" s="58" t="s">
        <v>358</v>
      </c>
      <c r="H62" s="39"/>
      <c r="I62" s="39"/>
      <c r="J62" s="39"/>
      <c r="K62" s="39"/>
      <c r="L62" s="39"/>
      <c r="M62" s="39"/>
      <c r="N62" s="39">
        <f>+N80+N75+N63+N69</f>
        <v>955</v>
      </c>
    </row>
    <row r="63" spans="1:14" ht="16.5" customHeight="1">
      <c r="A63" s="39" t="s">
        <v>232</v>
      </c>
      <c r="B63" s="38" t="s">
        <v>13</v>
      </c>
      <c r="C63" s="128" t="s">
        <v>366</v>
      </c>
      <c r="D63" s="44" t="s">
        <v>92</v>
      </c>
      <c r="E63" s="44" t="s">
        <v>233</v>
      </c>
      <c r="F63" s="44" t="s">
        <v>358</v>
      </c>
      <c r="G63" s="44" t="s">
        <v>358</v>
      </c>
      <c r="H63" s="39"/>
      <c r="I63" s="39"/>
      <c r="J63" s="39"/>
      <c r="K63" s="39"/>
      <c r="L63" s="39"/>
      <c r="M63" s="39"/>
      <c r="N63" s="39">
        <f>N64</f>
        <v>375</v>
      </c>
    </row>
    <row r="64" spans="1:14" ht="16.5" customHeight="1">
      <c r="A64" s="132" t="s">
        <v>230</v>
      </c>
      <c r="B64" s="38" t="s">
        <v>13</v>
      </c>
      <c r="C64" s="128" t="s">
        <v>366</v>
      </c>
      <c r="D64" s="44" t="s">
        <v>92</v>
      </c>
      <c r="E64" s="44" t="s">
        <v>231</v>
      </c>
      <c r="F64" s="44" t="s">
        <v>358</v>
      </c>
      <c r="G64" s="44" t="s">
        <v>358</v>
      </c>
      <c r="H64" s="18"/>
      <c r="I64" s="18"/>
      <c r="J64" s="18"/>
      <c r="K64" s="18"/>
      <c r="L64" s="18"/>
      <c r="M64" s="18"/>
      <c r="N64" s="18">
        <f>N65</f>
        <v>375</v>
      </c>
    </row>
    <row r="65" spans="1:14" ht="30" customHeight="1">
      <c r="A65" s="45" t="s">
        <v>67</v>
      </c>
      <c r="B65" s="44" t="s">
        <v>13</v>
      </c>
      <c r="C65" s="46" t="s">
        <v>366</v>
      </c>
      <c r="D65" s="46" t="s">
        <v>92</v>
      </c>
      <c r="E65" s="46" t="s">
        <v>231</v>
      </c>
      <c r="F65" s="46" t="s">
        <v>54</v>
      </c>
      <c r="G65" s="46" t="s">
        <v>358</v>
      </c>
      <c r="H65" s="18"/>
      <c r="I65" s="18"/>
      <c r="J65" s="18"/>
      <c r="K65" s="18"/>
      <c r="L65" s="18"/>
      <c r="M65" s="18"/>
      <c r="N65" s="18">
        <f>N66</f>
        <v>375</v>
      </c>
    </row>
    <row r="66" spans="1:14" ht="16.5" customHeight="1">
      <c r="A66" s="45" t="s">
        <v>361</v>
      </c>
      <c r="B66" s="38" t="s">
        <v>13</v>
      </c>
      <c r="C66" s="46" t="s">
        <v>366</v>
      </c>
      <c r="D66" s="46" t="s">
        <v>92</v>
      </c>
      <c r="E66" s="46" t="s">
        <v>231</v>
      </c>
      <c r="F66" s="46" t="s">
        <v>54</v>
      </c>
      <c r="G66" s="46" t="s">
        <v>362</v>
      </c>
      <c r="H66" s="18"/>
      <c r="I66" s="18"/>
      <c r="J66" s="18"/>
      <c r="K66" s="18"/>
      <c r="L66" s="18"/>
      <c r="M66" s="18"/>
      <c r="N66" s="18">
        <f>N67</f>
        <v>375</v>
      </c>
    </row>
    <row r="67" spans="1:14" ht="16.5" customHeight="1">
      <c r="A67" s="45" t="s">
        <v>38</v>
      </c>
      <c r="B67" s="38" t="s">
        <v>13</v>
      </c>
      <c r="C67" s="46" t="s">
        <v>366</v>
      </c>
      <c r="D67" s="46" t="s">
        <v>92</v>
      </c>
      <c r="E67" s="46" t="s">
        <v>231</v>
      </c>
      <c r="F67" s="46" t="s">
        <v>54</v>
      </c>
      <c r="G67" s="46" t="s">
        <v>369</v>
      </c>
      <c r="H67" s="18"/>
      <c r="I67" s="18"/>
      <c r="J67" s="18"/>
      <c r="K67" s="18"/>
      <c r="L67" s="18"/>
      <c r="M67" s="18"/>
      <c r="N67" s="18">
        <f>N68</f>
        <v>375</v>
      </c>
    </row>
    <row r="68" spans="1:14" ht="16.5" customHeight="1">
      <c r="A68" s="45" t="s">
        <v>43</v>
      </c>
      <c r="B68" s="44" t="s">
        <v>13</v>
      </c>
      <c r="C68" s="46" t="s">
        <v>366</v>
      </c>
      <c r="D68" s="46" t="s">
        <v>92</v>
      </c>
      <c r="E68" s="46" t="s">
        <v>231</v>
      </c>
      <c r="F68" s="46" t="s">
        <v>54</v>
      </c>
      <c r="G68" s="46" t="s">
        <v>377</v>
      </c>
      <c r="H68" s="18"/>
      <c r="I68" s="18"/>
      <c r="J68" s="18"/>
      <c r="K68" s="18"/>
      <c r="L68" s="18"/>
      <c r="M68" s="18"/>
      <c r="N68" s="18">
        <f>'прилож. № 7(4)'!M68</f>
        <v>375</v>
      </c>
    </row>
    <row r="69" spans="1:14" ht="16.5" customHeight="1">
      <c r="A69" s="39" t="s">
        <v>216</v>
      </c>
      <c r="B69" s="44" t="s">
        <v>13</v>
      </c>
      <c r="C69" s="58" t="s">
        <v>366</v>
      </c>
      <c r="D69" s="58" t="s">
        <v>92</v>
      </c>
      <c r="E69" s="58" t="s">
        <v>10</v>
      </c>
      <c r="F69" s="44" t="s">
        <v>358</v>
      </c>
      <c r="G69" s="58" t="s">
        <v>358</v>
      </c>
      <c r="H69" s="39"/>
      <c r="I69" s="39"/>
      <c r="J69" s="39"/>
      <c r="K69" s="39"/>
      <c r="L69" s="39"/>
      <c r="M69" s="39"/>
      <c r="N69" s="39">
        <f>N70</f>
        <v>327</v>
      </c>
    </row>
    <row r="70" spans="1:14" ht="75.75" customHeight="1">
      <c r="A70" s="43" t="s">
        <v>213</v>
      </c>
      <c r="B70" s="38" t="s">
        <v>13</v>
      </c>
      <c r="C70" s="44" t="s">
        <v>366</v>
      </c>
      <c r="D70" s="44" t="s">
        <v>92</v>
      </c>
      <c r="E70" s="44" t="s">
        <v>211</v>
      </c>
      <c r="F70" s="44" t="s">
        <v>358</v>
      </c>
      <c r="G70" s="44" t="s">
        <v>358</v>
      </c>
      <c r="H70" s="39"/>
      <c r="I70" s="39"/>
      <c r="J70" s="39"/>
      <c r="K70" s="39"/>
      <c r="L70" s="39"/>
      <c r="M70" s="39"/>
      <c r="N70" s="39">
        <f>N71</f>
        <v>327</v>
      </c>
    </row>
    <row r="71" spans="1:14" ht="16.5" customHeight="1">
      <c r="A71" s="18" t="s">
        <v>104</v>
      </c>
      <c r="B71" s="38" t="s">
        <v>13</v>
      </c>
      <c r="C71" s="46" t="s">
        <v>366</v>
      </c>
      <c r="D71" s="46" t="s">
        <v>92</v>
      </c>
      <c r="E71" s="46" t="s">
        <v>211</v>
      </c>
      <c r="F71" s="46" t="s">
        <v>212</v>
      </c>
      <c r="G71" s="46" t="s">
        <v>358</v>
      </c>
      <c r="H71" s="41"/>
      <c r="I71" s="41"/>
      <c r="J71" s="41"/>
      <c r="K71" s="41"/>
      <c r="L71" s="41"/>
      <c r="M71" s="41"/>
      <c r="N71" s="47">
        <f>N72</f>
        <v>327</v>
      </c>
    </row>
    <row r="72" spans="1:14" ht="16.5" customHeight="1">
      <c r="A72" s="45" t="s">
        <v>361</v>
      </c>
      <c r="B72" s="38" t="s">
        <v>13</v>
      </c>
      <c r="C72" s="46" t="s">
        <v>366</v>
      </c>
      <c r="D72" s="46" t="s">
        <v>92</v>
      </c>
      <c r="E72" s="46" t="s">
        <v>211</v>
      </c>
      <c r="F72" s="46" t="s">
        <v>212</v>
      </c>
      <c r="G72" s="46" t="s">
        <v>362</v>
      </c>
      <c r="H72" s="41"/>
      <c r="I72" s="41"/>
      <c r="J72" s="41"/>
      <c r="K72" s="41"/>
      <c r="L72" s="41"/>
      <c r="M72" s="41"/>
      <c r="N72" s="47">
        <f>N73</f>
        <v>327</v>
      </c>
    </row>
    <row r="73" spans="1:14" ht="16.5" customHeight="1">
      <c r="A73" s="45" t="s">
        <v>38</v>
      </c>
      <c r="B73" s="38" t="s">
        <v>13</v>
      </c>
      <c r="C73" s="46" t="s">
        <v>366</v>
      </c>
      <c r="D73" s="46" t="s">
        <v>92</v>
      </c>
      <c r="E73" s="46" t="s">
        <v>211</v>
      </c>
      <c r="F73" s="46" t="s">
        <v>212</v>
      </c>
      <c r="G73" s="46" t="s">
        <v>369</v>
      </c>
      <c r="H73" s="41"/>
      <c r="I73" s="41"/>
      <c r="J73" s="41"/>
      <c r="K73" s="41"/>
      <c r="L73" s="41"/>
      <c r="M73" s="41"/>
      <c r="N73" s="47">
        <f>N74</f>
        <v>327</v>
      </c>
    </row>
    <row r="74" spans="1:14" ht="16.5" customHeight="1">
      <c r="A74" s="45" t="s">
        <v>43</v>
      </c>
      <c r="B74" s="38" t="s">
        <v>13</v>
      </c>
      <c r="C74" s="46" t="s">
        <v>366</v>
      </c>
      <c r="D74" s="46" t="s">
        <v>92</v>
      </c>
      <c r="E74" s="46" t="s">
        <v>211</v>
      </c>
      <c r="F74" s="46" t="s">
        <v>212</v>
      </c>
      <c r="G74" s="46" t="s">
        <v>377</v>
      </c>
      <c r="H74" s="41"/>
      <c r="I74" s="41"/>
      <c r="J74" s="41"/>
      <c r="K74" s="41"/>
      <c r="L74" s="41"/>
      <c r="M74" s="41"/>
      <c r="N74" s="47">
        <f>'прилож. № 7(4)'!M74</f>
        <v>327</v>
      </c>
    </row>
    <row r="75" spans="1:14" ht="45.75" customHeight="1" hidden="1">
      <c r="A75" s="43" t="s">
        <v>227</v>
      </c>
      <c r="B75" s="38" t="s">
        <v>13</v>
      </c>
      <c r="C75" s="44" t="s">
        <v>366</v>
      </c>
      <c r="D75" s="44" t="s">
        <v>92</v>
      </c>
      <c r="E75" s="44" t="s">
        <v>228</v>
      </c>
      <c r="F75" s="44" t="s">
        <v>358</v>
      </c>
      <c r="G75" s="44" t="s">
        <v>358</v>
      </c>
      <c r="H75" s="41"/>
      <c r="I75" s="41"/>
      <c r="J75" s="41"/>
      <c r="K75" s="41"/>
      <c r="L75" s="41"/>
      <c r="M75" s="41"/>
      <c r="N75" s="41">
        <f>N76</f>
        <v>0</v>
      </c>
    </row>
    <row r="76" spans="1:14" ht="16.5" customHeight="1" hidden="1">
      <c r="A76" s="45" t="s">
        <v>104</v>
      </c>
      <c r="B76" s="38" t="s">
        <v>13</v>
      </c>
      <c r="C76" s="46" t="s">
        <v>366</v>
      </c>
      <c r="D76" s="46" t="s">
        <v>92</v>
      </c>
      <c r="E76" s="46" t="s">
        <v>228</v>
      </c>
      <c r="F76" s="46" t="s">
        <v>212</v>
      </c>
      <c r="G76" s="46" t="s">
        <v>358</v>
      </c>
      <c r="H76" s="41"/>
      <c r="I76" s="41"/>
      <c r="J76" s="41"/>
      <c r="K76" s="41"/>
      <c r="L76" s="41"/>
      <c r="M76" s="41"/>
      <c r="N76" s="47">
        <f>N77</f>
        <v>0</v>
      </c>
    </row>
    <row r="77" spans="1:14" ht="16.5" customHeight="1" hidden="1">
      <c r="A77" s="45" t="s">
        <v>361</v>
      </c>
      <c r="B77" s="38" t="s">
        <v>13</v>
      </c>
      <c r="C77" s="46" t="s">
        <v>366</v>
      </c>
      <c r="D77" s="46" t="s">
        <v>92</v>
      </c>
      <c r="E77" s="46" t="s">
        <v>228</v>
      </c>
      <c r="F77" s="46" t="s">
        <v>212</v>
      </c>
      <c r="G77" s="46" t="s">
        <v>362</v>
      </c>
      <c r="H77" s="41"/>
      <c r="I77" s="41"/>
      <c r="J77" s="41"/>
      <c r="K77" s="41"/>
      <c r="L77" s="41"/>
      <c r="M77" s="41"/>
      <c r="N77" s="47">
        <f>N78</f>
        <v>0</v>
      </c>
    </row>
    <row r="78" spans="1:14" ht="16.5" customHeight="1" hidden="1">
      <c r="A78" s="45" t="s">
        <v>38</v>
      </c>
      <c r="B78" s="44" t="s">
        <v>13</v>
      </c>
      <c r="C78" s="46" t="s">
        <v>366</v>
      </c>
      <c r="D78" s="46" t="s">
        <v>92</v>
      </c>
      <c r="E78" s="46" t="s">
        <v>228</v>
      </c>
      <c r="F78" s="46" t="s">
        <v>212</v>
      </c>
      <c r="G78" s="46" t="s">
        <v>369</v>
      </c>
      <c r="H78" s="41"/>
      <c r="I78" s="41"/>
      <c r="J78" s="41"/>
      <c r="K78" s="41"/>
      <c r="L78" s="41"/>
      <c r="M78" s="41"/>
      <c r="N78" s="47">
        <f>N79</f>
        <v>0</v>
      </c>
    </row>
    <row r="79" spans="1:14" ht="16.5" customHeight="1" hidden="1">
      <c r="A79" s="45" t="s">
        <v>43</v>
      </c>
      <c r="B79" s="44" t="s">
        <v>13</v>
      </c>
      <c r="C79" s="46" t="s">
        <v>366</v>
      </c>
      <c r="D79" s="46" t="s">
        <v>92</v>
      </c>
      <c r="E79" s="46" t="s">
        <v>228</v>
      </c>
      <c r="F79" s="46" t="s">
        <v>212</v>
      </c>
      <c r="G79" s="46" t="s">
        <v>377</v>
      </c>
      <c r="H79" s="41"/>
      <c r="I79" s="41"/>
      <c r="J79" s="41"/>
      <c r="K79" s="41"/>
      <c r="L79" s="41"/>
      <c r="M79" s="41"/>
      <c r="N79" s="47">
        <f>'прилож. № 7(4)'!M85</f>
        <v>0</v>
      </c>
    </row>
    <row r="80" spans="1:14" ht="30" customHeight="1">
      <c r="A80" s="43" t="s">
        <v>218</v>
      </c>
      <c r="B80" s="38" t="s">
        <v>13</v>
      </c>
      <c r="C80" s="44" t="s">
        <v>366</v>
      </c>
      <c r="D80" s="44" t="s">
        <v>92</v>
      </c>
      <c r="E80" s="44" t="s">
        <v>215</v>
      </c>
      <c r="F80" s="44" t="s">
        <v>358</v>
      </c>
      <c r="G80" s="44" t="s">
        <v>358</v>
      </c>
      <c r="H80" s="41"/>
      <c r="I80" s="41"/>
      <c r="J80" s="41"/>
      <c r="K80" s="41"/>
      <c r="L80" s="41"/>
      <c r="M80" s="41"/>
      <c r="N80" s="41">
        <f>N81</f>
        <v>253</v>
      </c>
    </row>
    <row r="81" spans="1:14" ht="61.5" customHeight="1">
      <c r="A81" s="103" t="s">
        <v>220</v>
      </c>
      <c r="B81" s="38" t="s">
        <v>13</v>
      </c>
      <c r="C81" s="44" t="s">
        <v>366</v>
      </c>
      <c r="D81" s="44" t="s">
        <v>92</v>
      </c>
      <c r="E81" s="44" t="s">
        <v>217</v>
      </c>
      <c r="F81" s="44" t="s">
        <v>358</v>
      </c>
      <c r="G81" s="44" t="s">
        <v>358</v>
      </c>
      <c r="H81" s="41"/>
      <c r="I81" s="41"/>
      <c r="J81" s="41"/>
      <c r="K81" s="41"/>
      <c r="L81" s="41"/>
      <c r="M81" s="41"/>
      <c r="N81" s="41">
        <f>N82</f>
        <v>253</v>
      </c>
    </row>
    <row r="82" spans="1:14" ht="28.5" customHeight="1">
      <c r="A82" s="45" t="s">
        <v>67</v>
      </c>
      <c r="B82" s="44" t="s">
        <v>13</v>
      </c>
      <c r="C82" s="46" t="s">
        <v>366</v>
      </c>
      <c r="D82" s="46" t="s">
        <v>92</v>
      </c>
      <c r="E82" s="46" t="s">
        <v>217</v>
      </c>
      <c r="F82" s="46" t="s">
        <v>54</v>
      </c>
      <c r="G82" s="46" t="s">
        <v>358</v>
      </c>
      <c r="H82" s="47"/>
      <c r="I82" s="47"/>
      <c r="J82" s="47"/>
      <c r="K82" s="47"/>
      <c r="L82" s="47"/>
      <c r="M82" s="47"/>
      <c r="N82" s="47">
        <f>N83</f>
        <v>253</v>
      </c>
    </row>
    <row r="83" spans="1:14" ht="16.5" customHeight="1">
      <c r="A83" s="45" t="s">
        <v>361</v>
      </c>
      <c r="B83" s="38" t="s">
        <v>13</v>
      </c>
      <c r="C83" s="46" t="s">
        <v>366</v>
      </c>
      <c r="D83" s="46" t="s">
        <v>92</v>
      </c>
      <c r="E83" s="46" t="s">
        <v>217</v>
      </c>
      <c r="F83" s="46" t="s">
        <v>54</v>
      </c>
      <c r="G83" s="46" t="s">
        <v>362</v>
      </c>
      <c r="H83" s="47"/>
      <c r="I83" s="47"/>
      <c r="J83" s="47"/>
      <c r="K83" s="47"/>
      <c r="L83" s="47"/>
      <c r="M83" s="47"/>
      <c r="N83" s="47">
        <f>N84</f>
        <v>253</v>
      </c>
    </row>
    <row r="84" spans="1:14" ht="16.5" customHeight="1">
      <c r="A84" s="45" t="s">
        <v>38</v>
      </c>
      <c r="B84" s="38" t="s">
        <v>13</v>
      </c>
      <c r="C84" s="46" t="s">
        <v>366</v>
      </c>
      <c r="D84" s="46" t="s">
        <v>92</v>
      </c>
      <c r="E84" s="46" t="s">
        <v>217</v>
      </c>
      <c r="F84" s="46" t="s">
        <v>54</v>
      </c>
      <c r="G84" s="46" t="s">
        <v>369</v>
      </c>
      <c r="H84" s="47"/>
      <c r="I84" s="47"/>
      <c r="J84" s="47"/>
      <c r="K84" s="47"/>
      <c r="L84" s="47"/>
      <c r="M84" s="47"/>
      <c r="N84" s="47">
        <f>N85</f>
        <v>253</v>
      </c>
    </row>
    <row r="85" spans="1:14" ht="16.5" customHeight="1">
      <c r="A85" s="45" t="s">
        <v>43</v>
      </c>
      <c r="B85" s="44" t="s">
        <v>13</v>
      </c>
      <c r="C85" s="46" t="s">
        <v>366</v>
      </c>
      <c r="D85" s="46" t="s">
        <v>92</v>
      </c>
      <c r="E85" s="46" t="s">
        <v>217</v>
      </c>
      <c r="F85" s="46" t="s">
        <v>54</v>
      </c>
      <c r="G85" s="46" t="s">
        <v>377</v>
      </c>
      <c r="H85" s="47"/>
      <c r="I85" s="47"/>
      <c r="J85" s="47"/>
      <c r="K85" s="47"/>
      <c r="L85" s="47"/>
      <c r="M85" s="47"/>
      <c r="N85" s="47">
        <f>'прилож. № 7(4)'!M91</f>
        <v>253</v>
      </c>
    </row>
    <row r="86" spans="1:14" ht="31.5">
      <c r="A86" s="51" t="s">
        <v>133</v>
      </c>
      <c r="B86" s="38" t="s">
        <v>13</v>
      </c>
      <c r="C86" s="44" t="s">
        <v>366</v>
      </c>
      <c r="D86" s="44" t="s">
        <v>47</v>
      </c>
      <c r="E86" s="44" t="s">
        <v>357</v>
      </c>
      <c r="F86" s="44" t="s">
        <v>358</v>
      </c>
      <c r="G86" s="44" t="s">
        <v>358</v>
      </c>
      <c r="H86" s="41"/>
      <c r="I86" s="41"/>
      <c r="J86" s="41"/>
      <c r="K86" s="41"/>
      <c r="L86" s="41"/>
      <c r="M86" s="41"/>
      <c r="N86" s="68">
        <f>N87</f>
        <v>285</v>
      </c>
    </row>
    <row r="87" spans="1:14" ht="30" customHeight="1">
      <c r="A87" s="43" t="s">
        <v>134</v>
      </c>
      <c r="B87" s="38" t="s">
        <v>13</v>
      </c>
      <c r="C87" s="44" t="s">
        <v>366</v>
      </c>
      <c r="D87" s="44" t="s">
        <v>47</v>
      </c>
      <c r="E87" s="44" t="s">
        <v>135</v>
      </c>
      <c r="F87" s="44" t="s">
        <v>358</v>
      </c>
      <c r="G87" s="44" t="s">
        <v>358</v>
      </c>
      <c r="H87" s="41"/>
      <c r="I87" s="41"/>
      <c r="J87" s="41"/>
      <c r="K87" s="41"/>
      <c r="L87" s="41"/>
      <c r="M87" s="41"/>
      <c r="N87" s="41">
        <f>N88</f>
        <v>285</v>
      </c>
    </row>
    <row r="88" spans="1:14" ht="31.5">
      <c r="A88" s="51" t="s">
        <v>67</v>
      </c>
      <c r="B88" s="38" t="s">
        <v>13</v>
      </c>
      <c r="C88" s="44" t="s">
        <v>366</v>
      </c>
      <c r="D88" s="44" t="s">
        <v>47</v>
      </c>
      <c r="E88" s="44" t="s">
        <v>135</v>
      </c>
      <c r="F88" s="44" t="s">
        <v>54</v>
      </c>
      <c r="G88" s="44" t="s">
        <v>358</v>
      </c>
      <c r="H88" s="41"/>
      <c r="I88" s="41"/>
      <c r="J88" s="41"/>
      <c r="K88" s="41"/>
      <c r="L88" s="41"/>
      <c r="M88" s="41"/>
      <c r="N88" s="41">
        <f>N89+N92</f>
        <v>285</v>
      </c>
    </row>
    <row r="89" spans="1:14" ht="15.75">
      <c r="A89" s="45" t="s">
        <v>361</v>
      </c>
      <c r="B89" s="38" t="s">
        <v>13</v>
      </c>
      <c r="C89" s="46" t="s">
        <v>366</v>
      </c>
      <c r="D89" s="46" t="s">
        <v>47</v>
      </c>
      <c r="E89" s="46" t="s">
        <v>135</v>
      </c>
      <c r="F89" s="46" t="s">
        <v>54</v>
      </c>
      <c r="G89" s="46" t="s">
        <v>362</v>
      </c>
      <c r="H89" s="41"/>
      <c r="I89" s="41"/>
      <c r="J89" s="41"/>
      <c r="K89" s="41"/>
      <c r="L89" s="41"/>
      <c r="M89" s="41"/>
      <c r="N89" s="47">
        <f>N90</f>
        <v>285</v>
      </c>
    </row>
    <row r="90" spans="1:14" ht="15.75">
      <c r="A90" s="45" t="s">
        <v>38</v>
      </c>
      <c r="B90" s="38" t="s">
        <v>13</v>
      </c>
      <c r="C90" s="46" t="s">
        <v>366</v>
      </c>
      <c r="D90" s="46" t="s">
        <v>47</v>
      </c>
      <c r="E90" s="46" t="s">
        <v>135</v>
      </c>
      <c r="F90" s="46" t="s">
        <v>54</v>
      </c>
      <c r="G90" s="46" t="s">
        <v>369</v>
      </c>
      <c r="H90" s="41"/>
      <c r="I90" s="41"/>
      <c r="J90" s="41"/>
      <c r="K90" s="41"/>
      <c r="L90" s="41"/>
      <c r="M90" s="41"/>
      <c r="N90" s="47">
        <f>N91</f>
        <v>285</v>
      </c>
    </row>
    <row r="91" spans="1:14" ht="15.75">
      <c r="A91" s="45" t="s">
        <v>39</v>
      </c>
      <c r="B91" s="38" t="s">
        <v>13</v>
      </c>
      <c r="C91" s="46" t="s">
        <v>366</v>
      </c>
      <c r="D91" s="46" t="s">
        <v>47</v>
      </c>
      <c r="E91" s="46" t="s">
        <v>135</v>
      </c>
      <c r="F91" s="46" t="s">
        <v>54</v>
      </c>
      <c r="G91" s="46" t="s">
        <v>378</v>
      </c>
      <c r="H91" s="41"/>
      <c r="I91" s="41"/>
      <c r="J91" s="41"/>
      <c r="K91" s="41"/>
      <c r="L91" s="41"/>
      <c r="M91" s="41"/>
      <c r="N91" s="47">
        <f>'прилож. № 7(4)'!M97</f>
        <v>285</v>
      </c>
    </row>
    <row r="92" spans="1:14" ht="15.75" hidden="1">
      <c r="A92" s="18" t="s">
        <v>326</v>
      </c>
      <c r="B92" s="38" t="s">
        <v>13</v>
      </c>
      <c r="C92" s="46" t="s">
        <v>366</v>
      </c>
      <c r="D92" s="46" t="s">
        <v>47</v>
      </c>
      <c r="E92" s="46" t="s">
        <v>135</v>
      </c>
      <c r="F92" s="46" t="s">
        <v>54</v>
      </c>
      <c r="G92" s="46" t="s">
        <v>379</v>
      </c>
      <c r="H92" s="41"/>
      <c r="I92" s="41"/>
      <c r="J92" s="41"/>
      <c r="K92" s="41"/>
      <c r="L92" s="41"/>
      <c r="M92" s="41"/>
      <c r="N92" s="47">
        <f>'прилож. № 7(4)'!M98</f>
        <v>0</v>
      </c>
    </row>
    <row r="93" spans="1:14" ht="16.5" customHeight="1">
      <c r="A93" s="57" t="s">
        <v>139</v>
      </c>
      <c r="B93" s="38" t="s">
        <v>13</v>
      </c>
      <c r="C93" s="58" t="s">
        <v>325</v>
      </c>
      <c r="D93" s="58" t="s">
        <v>356</v>
      </c>
      <c r="E93" s="58" t="s">
        <v>404</v>
      </c>
      <c r="F93" s="58" t="s">
        <v>358</v>
      </c>
      <c r="G93" s="58" t="s">
        <v>358</v>
      </c>
      <c r="H93" s="59" t="e">
        <f>+#REF!+H118+#REF!</f>
        <v>#REF!</v>
      </c>
      <c r="I93" s="59" t="e">
        <f>+#REF!+I118+#REF!</f>
        <v>#REF!</v>
      </c>
      <c r="J93" s="59" t="e">
        <f>+#REF!+J118+#REF!</f>
        <v>#REF!</v>
      </c>
      <c r="K93" s="59" t="e">
        <f>+#REF!+K118+#REF!</f>
        <v>#REF!</v>
      </c>
      <c r="L93" s="59" t="e">
        <f>+#REF!+L118+#REF!</f>
        <v>#REF!</v>
      </c>
      <c r="M93" s="59" t="e">
        <f>+#REF!+M118+#REF!</f>
        <v>#REF!</v>
      </c>
      <c r="N93" s="59">
        <f>N94+N118+N143</f>
        <v>11416</v>
      </c>
    </row>
    <row r="94" spans="1:14" ht="16.5" customHeight="1">
      <c r="A94" s="57" t="s">
        <v>317</v>
      </c>
      <c r="B94" s="38" t="s">
        <v>13</v>
      </c>
      <c r="C94" s="58" t="s">
        <v>325</v>
      </c>
      <c r="D94" s="58" t="s">
        <v>324</v>
      </c>
      <c r="E94" s="58" t="s">
        <v>357</v>
      </c>
      <c r="F94" s="58" t="s">
        <v>358</v>
      </c>
      <c r="G94" s="58" t="s">
        <v>358</v>
      </c>
      <c r="H94" s="59"/>
      <c r="I94" s="59"/>
      <c r="J94" s="59"/>
      <c r="K94" s="59"/>
      <c r="L94" s="59"/>
      <c r="M94" s="59"/>
      <c r="N94" s="59">
        <f>N95+N112+N106</f>
        <v>662</v>
      </c>
    </row>
    <row r="95" spans="1:14" ht="17.25" customHeight="1">
      <c r="A95" s="61" t="s">
        <v>318</v>
      </c>
      <c r="B95" s="38" t="s">
        <v>13</v>
      </c>
      <c r="C95" s="58" t="s">
        <v>325</v>
      </c>
      <c r="D95" s="58" t="s">
        <v>324</v>
      </c>
      <c r="E95" s="58" t="s">
        <v>405</v>
      </c>
      <c r="F95" s="58" t="s">
        <v>358</v>
      </c>
      <c r="G95" s="58" t="s">
        <v>358</v>
      </c>
      <c r="H95" s="59"/>
      <c r="I95" s="59"/>
      <c r="J95" s="59"/>
      <c r="K95" s="59"/>
      <c r="L95" s="59"/>
      <c r="M95" s="59"/>
      <c r="N95" s="59">
        <f>N96</f>
        <v>100</v>
      </c>
    </row>
    <row r="96" spans="1:14" ht="15.75" customHeight="1">
      <c r="A96" s="43" t="s">
        <v>140</v>
      </c>
      <c r="B96" s="38" t="s">
        <v>13</v>
      </c>
      <c r="C96" s="44" t="s">
        <v>325</v>
      </c>
      <c r="D96" s="44" t="s">
        <v>324</v>
      </c>
      <c r="E96" s="44" t="s">
        <v>58</v>
      </c>
      <c r="F96" s="58" t="s">
        <v>358</v>
      </c>
      <c r="G96" s="58" t="s">
        <v>358</v>
      </c>
      <c r="H96" s="68" t="e">
        <f>+#REF!+#REF!+#REF!</f>
        <v>#REF!</v>
      </c>
      <c r="I96" s="68" t="e">
        <f>+#REF!+#REF!+#REF!</f>
        <v>#REF!</v>
      </c>
      <c r="J96" s="68" t="e">
        <f>+#REF!+#REF!+#REF!</f>
        <v>#REF!</v>
      </c>
      <c r="K96" s="68" t="e">
        <f>+#REF!+#REF!+#REF!</f>
        <v>#REF!</v>
      </c>
      <c r="L96" s="68" t="e">
        <f>+#REF!+#REF!+#REF!</f>
        <v>#REF!</v>
      </c>
      <c r="M96" s="68" t="e">
        <f>+#REF!+#REF!+#REF!</f>
        <v>#REF!</v>
      </c>
      <c r="N96" s="68">
        <f>N98+N102</f>
        <v>100</v>
      </c>
    </row>
    <row r="97" spans="1:14" ht="28.5" customHeight="1">
      <c r="A97" s="51" t="s">
        <v>67</v>
      </c>
      <c r="B97" s="75" t="s">
        <v>13</v>
      </c>
      <c r="C97" s="52" t="s">
        <v>325</v>
      </c>
      <c r="D97" s="52" t="s">
        <v>324</v>
      </c>
      <c r="E97" s="52" t="s">
        <v>58</v>
      </c>
      <c r="F97" s="52" t="s">
        <v>54</v>
      </c>
      <c r="G97" s="52" t="s">
        <v>358</v>
      </c>
      <c r="H97" s="69"/>
      <c r="I97" s="69"/>
      <c r="J97" s="69"/>
      <c r="K97" s="69"/>
      <c r="L97" s="69"/>
      <c r="M97" s="69"/>
      <c r="N97" s="69">
        <f>N98</f>
        <v>73</v>
      </c>
    </row>
    <row r="98" spans="1:14" ht="16.5" customHeight="1">
      <c r="A98" s="45" t="s">
        <v>4</v>
      </c>
      <c r="B98" s="38" t="s">
        <v>13</v>
      </c>
      <c r="C98" s="46" t="s">
        <v>325</v>
      </c>
      <c r="D98" s="46" t="s">
        <v>324</v>
      </c>
      <c r="E98" s="46" t="s">
        <v>58</v>
      </c>
      <c r="F98" s="46" t="s">
        <v>54</v>
      </c>
      <c r="G98" s="46" t="s">
        <v>362</v>
      </c>
      <c r="H98" s="68"/>
      <c r="I98" s="68"/>
      <c r="J98" s="68"/>
      <c r="K98" s="68"/>
      <c r="L98" s="68"/>
      <c r="M98" s="68"/>
      <c r="N98" s="70">
        <f>N99</f>
        <v>73</v>
      </c>
    </row>
    <row r="99" spans="1:14" ht="16.5" customHeight="1">
      <c r="A99" s="45" t="s">
        <v>38</v>
      </c>
      <c r="B99" s="38" t="s">
        <v>13</v>
      </c>
      <c r="C99" s="46" t="s">
        <v>325</v>
      </c>
      <c r="D99" s="46" t="s">
        <v>324</v>
      </c>
      <c r="E99" s="46" t="s">
        <v>58</v>
      </c>
      <c r="F99" s="46" t="s">
        <v>54</v>
      </c>
      <c r="G99" s="46" t="s">
        <v>369</v>
      </c>
      <c r="H99" s="68"/>
      <c r="I99" s="68"/>
      <c r="J99" s="68"/>
      <c r="K99" s="68"/>
      <c r="L99" s="68"/>
      <c r="M99" s="68"/>
      <c r="N99" s="70">
        <f>+N100+N101</f>
        <v>73</v>
      </c>
    </row>
    <row r="100" spans="1:14" ht="16.5" customHeight="1">
      <c r="A100" s="45" t="s">
        <v>43</v>
      </c>
      <c r="B100" s="38" t="s">
        <v>13</v>
      </c>
      <c r="C100" s="46" t="s">
        <v>325</v>
      </c>
      <c r="D100" s="46" t="s">
        <v>324</v>
      </c>
      <c r="E100" s="46" t="s">
        <v>58</v>
      </c>
      <c r="F100" s="46" t="s">
        <v>54</v>
      </c>
      <c r="G100" s="46" t="s">
        <v>377</v>
      </c>
      <c r="H100" s="68"/>
      <c r="I100" s="68"/>
      <c r="J100" s="68"/>
      <c r="K100" s="68"/>
      <c r="L100" s="68"/>
      <c r="M100" s="68"/>
      <c r="N100" s="18">
        <f>'прилож. № 7(4)'!M106</f>
        <v>73</v>
      </c>
    </row>
    <row r="101" spans="1:14" ht="16.5" customHeight="1" hidden="1">
      <c r="A101" s="45" t="s">
        <v>39</v>
      </c>
      <c r="B101" s="38" t="s">
        <v>13</v>
      </c>
      <c r="C101" s="46" t="s">
        <v>325</v>
      </c>
      <c r="D101" s="46" t="s">
        <v>324</v>
      </c>
      <c r="E101" s="46" t="s">
        <v>58</v>
      </c>
      <c r="F101" s="46" t="s">
        <v>54</v>
      </c>
      <c r="G101" s="46" t="s">
        <v>378</v>
      </c>
      <c r="H101" s="68"/>
      <c r="I101" s="68"/>
      <c r="J101" s="68"/>
      <c r="K101" s="68"/>
      <c r="L101" s="68"/>
      <c r="M101" s="68"/>
      <c r="N101" s="70">
        <f>'прилож. № 7(4)'!M107</f>
        <v>0</v>
      </c>
    </row>
    <row r="102" spans="1:14" ht="16.5" customHeight="1">
      <c r="A102" s="43" t="s">
        <v>86</v>
      </c>
      <c r="B102" s="38" t="s">
        <v>13</v>
      </c>
      <c r="C102" s="44" t="s">
        <v>325</v>
      </c>
      <c r="D102" s="44" t="s">
        <v>324</v>
      </c>
      <c r="E102" s="44" t="s">
        <v>58</v>
      </c>
      <c r="F102" s="44" t="s">
        <v>87</v>
      </c>
      <c r="G102" s="44" t="s">
        <v>358</v>
      </c>
      <c r="H102" s="68"/>
      <c r="I102" s="68"/>
      <c r="J102" s="68"/>
      <c r="K102" s="68"/>
      <c r="L102" s="68"/>
      <c r="M102" s="68"/>
      <c r="N102" s="68">
        <f>N103</f>
        <v>27</v>
      </c>
    </row>
    <row r="103" spans="1:14" ht="16.5" customHeight="1">
      <c r="A103" s="45" t="s">
        <v>4</v>
      </c>
      <c r="B103" s="38" t="s">
        <v>13</v>
      </c>
      <c r="C103" s="46" t="s">
        <v>325</v>
      </c>
      <c r="D103" s="46" t="s">
        <v>324</v>
      </c>
      <c r="E103" s="46" t="s">
        <v>58</v>
      </c>
      <c r="F103" s="46" t="s">
        <v>87</v>
      </c>
      <c r="G103" s="46" t="s">
        <v>362</v>
      </c>
      <c r="H103" s="68"/>
      <c r="I103" s="68"/>
      <c r="J103" s="68"/>
      <c r="K103" s="68"/>
      <c r="L103" s="68"/>
      <c r="M103" s="68"/>
      <c r="N103" s="70">
        <f>N104</f>
        <v>27</v>
      </c>
    </row>
    <row r="104" spans="1:14" ht="16.5" customHeight="1">
      <c r="A104" s="65" t="s">
        <v>45</v>
      </c>
      <c r="B104" s="38" t="s">
        <v>13</v>
      </c>
      <c r="C104" s="66" t="s">
        <v>325</v>
      </c>
      <c r="D104" s="66" t="s">
        <v>324</v>
      </c>
      <c r="E104" s="46" t="s">
        <v>58</v>
      </c>
      <c r="F104" s="66" t="s">
        <v>87</v>
      </c>
      <c r="G104" s="66" t="s">
        <v>407</v>
      </c>
      <c r="H104" s="68"/>
      <c r="I104" s="68"/>
      <c r="J104" s="68"/>
      <c r="K104" s="68"/>
      <c r="L104" s="68"/>
      <c r="M104" s="68"/>
      <c r="N104" s="70">
        <f>N105</f>
        <v>27</v>
      </c>
    </row>
    <row r="105" spans="1:14" ht="46.5" customHeight="1">
      <c r="A105" s="65" t="s">
        <v>46</v>
      </c>
      <c r="B105" s="38" t="s">
        <v>13</v>
      </c>
      <c r="C105" s="66" t="s">
        <v>325</v>
      </c>
      <c r="D105" s="66" t="s">
        <v>324</v>
      </c>
      <c r="E105" s="46" t="s">
        <v>58</v>
      </c>
      <c r="F105" s="66" t="s">
        <v>87</v>
      </c>
      <c r="G105" s="66" t="s">
        <v>408</v>
      </c>
      <c r="H105" s="68"/>
      <c r="I105" s="68"/>
      <c r="J105" s="68"/>
      <c r="K105" s="68"/>
      <c r="L105" s="68"/>
      <c r="M105" s="68"/>
      <c r="N105" s="70">
        <f>'прилож. № 7(4)'!M111</f>
        <v>27</v>
      </c>
    </row>
    <row r="106" spans="1:14" ht="16.5" customHeight="1">
      <c r="A106" s="51" t="s">
        <v>216</v>
      </c>
      <c r="B106" s="38" t="s">
        <v>13</v>
      </c>
      <c r="C106" s="58" t="s">
        <v>325</v>
      </c>
      <c r="D106" s="58" t="s">
        <v>324</v>
      </c>
      <c r="E106" s="52" t="s">
        <v>10</v>
      </c>
      <c r="F106" s="52" t="s">
        <v>358</v>
      </c>
      <c r="G106" s="52" t="s">
        <v>358</v>
      </c>
      <c r="H106" s="68"/>
      <c r="I106" s="68"/>
      <c r="J106" s="68"/>
      <c r="K106" s="68"/>
      <c r="L106" s="68"/>
      <c r="M106" s="68"/>
      <c r="N106" s="68">
        <f>N107</f>
        <v>533</v>
      </c>
    </row>
    <row r="107" spans="1:14" ht="75.75" customHeight="1">
      <c r="A107" s="130" t="s">
        <v>229</v>
      </c>
      <c r="B107" s="38" t="s">
        <v>13</v>
      </c>
      <c r="C107" s="62" t="s">
        <v>325</v>
      </c>
      <c r="D107" s="62" t="s">
        <v>324</v>
      </c>
      <c r="E107" s="52" t="s">
        <v>211</v>
      </c>
      <c r="F107" s="52" t="s">
        <v>358</v>
      </c>
      <c r="G107" s="52" t="s">
        <v>358</v>
      </c>
      <c r="H107" s="68"/>
      <c r="I107" s="68"/>
      <c r="J107" s="68"/>
      <c r="K107" s="68"/>
      <c r="L107" s="68"/>
      <c r="M107" s="68"/>
      <c r="N107" s="68">
        <f>N108</f>
        <v>533</v>
      </c>
    </row>
    <row r="108" spans="1:14" ht="16.5" customHeight="1">
      <c r="A108" s="45" t="s">
        <v>104</v>
      </c>
      <c r="B108" s="75" t="s">
        <v>13</v>
      </c>
      <c r="C108" s="46" t="s">
        <v>325</v>
      </c>
      <c r="D108" s="46" t="s">
        <v>324</v>
      </c>
      <c r="E108" s="46" t="s">
        <v>211</v>
      </c>
      <c r="F108" s="46" t="s">
        <v>212</v>
      </c>
      <c r="G108" s="46" t="s">
        <v>358</v>
      </c>
      <c r="H108" s="68"/>
      <c r="I108" s="68"/>
      <c r="J108" s="68"/>
      <c r="K108" s="68"/>
      <c r="L108" s="68"/>
      <c r="M108" s="68"/>
      <c r="N108" s="70">
        <f>N109</f>
        <v>533</v>
      </c>
    </row>
    <row r="109" spans="1:14" ht="16.5" customHeight="1">
      <c r="A109" s="45" t="s">
        <v>361</v>
      </c>
      <c r="B109" s="38" t="s">
        <v>13</v>
      </c>
      <c r="C109" s="46" t="s">
        <v>325</v>
      </c>
      <c r="D109" s="46" t="s">
        <v>324</v>
      </c>
      <c r="E109" s="46" t="s">
        <v>211</v>
      </c>
      <c r="F109" s="46" t="s">
        <v>212</v>
      </c>
      <c r="G109" s="46" t="s">
        <v>362</v>
      </c>
      <c r="H109" s="68"/>
      <c r="I109" s="68"/>
      <c r="J109" s="68"/>
      <c r="K109" s="68"/>
      <c r="L109" s="68"/>
      <c r="M109" s="68"/>
      <c r="N109" s="70">
        <f>N110</f>
        <v>533</v>
      </c>
    </row>
    <row r="110" spans="1:14" ht="16.5" customHeight="1">
      <c r="A110" s="45" t="s">
        <v>38</v>
      </c>
      <c r="B110" s="38" t="s">
        <v>13</v>
      </c>
      <c r="C110" s="46" t="s">
        <v>325</v>
      </c>
      <c r="D110" s="46" t="s">
        <v>324</v>
      </c>
      <c r="E110" s="46" t="s">
        <v>211</v>
      </c>
      <c r="F110" s="46" t="s">
        <v>212</v>
      </c>
      <c r="G110" s="46" t="s">
        <v>369</v>
      </c>
      <c r="H110" s="68"/>
      <c r="I110" s="68"/>
      <c r="J110" s="68"/>
      <c r="K110" s="68"/>
      <c r="L110" s="68"/>
      <c r="M110" s="68"/>
      <c r="N110" s="70">
        <f>N111</f>
        <v>533</v>
      </c>
    </row>
    <row r="111" spans="1:14" ht="16.5" customHeight="1">
      <c r="A111" s="45" t="s">
        <v>43</v>
      </c>
      <c r="B111" s="38" t="s">
        <v>13</v>
      </c>
      <c r="C111" s="66" t="s">
        <v>325</v>
      </c>
      <c r="D111" s="66" t="s">
        <v>324</v>
      </c>
      <c r="E111" s="46" t="s">
        <v>211</v>
      </c>
      <c r="F111" s="46" t="s">
        <v>212</v>
      </c>
      <c r="G111" s="46" t="s">
        <v>377</v>
      </c>
      <c r="H111" s="68"/>
      <c r="I111" s="68"/>
      <c r="J111" s="68"/>
      <c r="K111" s="68"/>
      <c r="L111" s="68"/>
      <c r="M111" s="68"/>
      <c r="N111" s="70">
        <f>'прилож. № 7(4)'!M117</f>
        <v>533</v>
      </c>
    </row>
    <row r="112" spans="1:14" ht="28.5" customHeight="1">
      <c r="A112" s="43" t="s">
        <v>218</v>
      </c>
      <c r="B112" s="38" t="s">
        <v>13</v>
      </c>
      <c r="C112" s="44" t="s">
        <v>325</v>
      </c>
      <c r="D112" s="44" t="s">
        <v>324</v>
      </c>
      <c r="E112" s="44" t="s">
        <v>215</v>
      </c>
      <c r="F112" s="44" t="s">
        <v>358</v>
      </c>
      <c r="G112" s="44" t="s">
        <v>358</v>
      </c>
      <c r="H112" s="68"/>
      <c r="I112" s="68"/>
      <c r="J112" s="68"/>
      <c r="K112" s="68"/>
      <c r="L112" s="68"/>
      <c r="M112" s="68"/>
      <c r="N112" s="68">
        <f>N113</f>
        <v>29</v>
      </c>
    </row>
    <row r="113" spans="1:14" ht="61.5" customHeight="1">
      <c r="A113" s="129" t="s">
        <v>226</v>
      </c>
      <c r="B113" s="52" t="s">
        <v>13</v>
      </c>
      <c r="C113" s="62" t="s">
        <v>325</v>
      </c>
      <c r="D113" s="62" t="s">
        <v>324</v>
      </c>
      <c r="E113" s="44" t="s">
        <v>219</v>
      </c>
      <c r="F113" s="44" t="s">
        <v>358</v>
      </c>
      <c r="G113" s="44" t="s">
        <v>358</v>
      </c>
      <c r="H113" s="37"/>
      <c r="I113" s="37"/>
      <c r="J113" s="37"/>
      <c r="K113" s="37"/>
      <c r="L113" s="37"/>
      <c r="M113" s="37"/>
      <c r="N113" s="37">
        <f>N114</f>
        <v>29</v>
      </c>
    </row>
    <row r="114" spans="1:14" ht="29.25" customHeight="1">
      <c r="A114" s="45" t="s">
        <v>67</v>
      </c>
      <c r="B114" s="44" t="s">
        <v>13</v>
      </c>
      <c r="C114" s="46" t="s">
        <v>325</v>
      </c>
      <c r="D114" s="46" t="s">
        <v>324</v>
      </c>
      <c r="E114" s="46" t="s">
        <v>219</v>
      </c>
      <c r="F114" s="46" t="s">
        <v>54</v>
      </c>
      <c r="G114" s="46" t="s">
        <v>358</v>
      </c>
      <c r="H114" s="37"/>
      <c r="I114" s="37"/>
      <c r="J114" s="37"/>
      <c r="K114" s="37"/>
      <c r="L114" s="37"/>
      <c r="M114" s="37"/>
      <c r="N114" s="64">
        <f>N115</f>
        <v>29</v>
      </c>
    </row>
    <row r="115" spans="1:14" ht="16.5" customHeight="1">
      <c r="A115" s="45" t="s">
        <v>361</v>
      </c>
      <c r="B115" s="44" t="s">
        <v>13</v>
      </c>
      <c r="C115" s="46" t="s">
        <v>325</v>
      </c>
      <c r="D115" s="46" t="s">
        <v>324</v>
      </c>
      <c r="E115" s="46" t="s">
        <v>219</v>
      </c>
      <c r="F115" s="46" t="s">
        <v>54</v>
      </c>
      <c r="G115" s="46" t="s">
        <v>362</v>
      </c>
      <c r="H115" s="37"/>
      <c r="I115" s="37"/>
      <c r="J115" s="37"/>
      <c r="K115" s="37"/>
      <c r="L115" s="37"/>
      <c r="M115" s="37"/>
      <c r="N115" s="64">
        <f>N116</f>
        <v>29</v>
      </c>
    </row>
    <row r="116" spans="1:14" ht="16.5" customHeight="1">
      <c r="A116" s="45" t="s">
        <v>38</v>
      </c>
      <c r="B116" s="44" t="s">
        <v>13</v>
      </c>
      <c r="C116" s="46" t="s">
        <v>325</v>
      </c>
      <c r="D116" s="46" t="s">
        <v>324</v>
      </c>
      <c r="E116" s="46" t="s">
        <v>219</v>
      </c>
      <c r="F116" s="46" t="s">
        <v>54</v>
      </c>
      <c r="G116" s="46" t="s">
        <v>369</v>
      </c>
      <c r="H116" s="37"/>
      <c r="I116" s="37"/>
      <c r="J116" s="37"/>
      <c r="K116" s="37"/>
      <c r="L116" s="37"/>
      <c r="M116" s="37"/>
      <c r="N116" s="64">
        <f>N117</f>
        <v>29</v>
      </c>
    </row>
    <row r="117" spans="1:14" ht="16.5" customHeight="1">
      <c r="A117" s="45" t="s">
        <v>43</v>
      </c>
      <c r="B117" s="44" t="s">
        <v>13</v>
      </c>
      <c r="C117" s="66" t="s">
        <v>325</v>
      </c>
      <c r="D117" s="66" t="s">
        <v>324</v>
      </c>
      <c r="E117" s="46" t="s">
        <v>219</v>
      </c>
      <c r="F117" s="46" t="s">
        <v>54</v>
      </c>
      <c r="G117" s="46" t="s">
        <v>377</v>
      </c>
      <c r="H117" s="37"/>
      <c r="I117" s="37"/>
      <c r="J117" s="37"/>
      <c r="K117" s="37"/>
      <c r="L117" s="37"/>
      <c r="M117" s="37"/>
      <c r="N117" s="64">
        <f>'прилож. № 7(4)'!M123</f>
        <v>29</v>
      </c>
    </row>
    <row r="118" spans="1:14" ht="16.5" customHeight="1">
      <c r="A118" s="39" t="s">
        <v>319</v>
      </c>
      <c r="B118" s="44" t="s">
        <v>13</v>
      </c>
      <c r="C118" s="44" t="s">
        <v>325</v>
      </c>
      <c r="D118" s="44" t="s">
        <v>360</v>
      </c>
      <c r="E118" s="58" t="s">
        <v>357</v>
      </c>
      <c r="F118" s="58" t="s">
        <v>358</v>
      </c>
      <c r="G118" s="58" t="s">
        <v>358</v>
      </c>
      <c r="H118" s="37" t="e">
        <f>+H119+#REF!</f>
        <v>#REF!</v>
      </c>
      <c r="I118" s="39" t="e">
        <f>+I119</f>
        <v>#REF!</v>
      </c>
      <c r="J118" s="39" t="e">
        <f>+J119</f>
        <v>#REF!</v>
      </c>
      <c r="K118" s="39" t="e">
        <f>+K119</f>
        <v>#REF!</v>
      </c>
      <c r="L118" s="39" t="e">
        <f>+L119</f>
        <v>#REF!</v>
      </c>
      <c r="M118" s="39" t="e">
        <f>+M119</f>
        <v>#REF!</v>
      </c>
      <c r="N118" s="37">
        <f>N119+N130+N136</f>
        <v>7973</v>
      </c>
    </row>
    <row r="119" spans="1:14" ht="16.5" customHeight="1">
      <c r="A119" s="53" t="s">
        <v>320</v>
      </c>
      <c r="B119" s="44" t="s">
        <v>13</v>
      </c>
      <c r="C119" s="44" t="s">
        <v>325</v>
      </c>
      <c r="D119" s="44" t="s">
        <v>360</v>
      </c>
      <c r="E119" s="44" t="s">
        <v>409</v>
      </c>
      <c r="F119" s="58" t="s">
        <v>358</v>
      </c>
      <c r="G119" s="58" t="s">
        <v>358</v>
      </c>
      <c r="H119" s="37" t="e">
        <f>+#REF!+#REF!+#REF!</f>
        <v>#REF!</v>
      </c>
      <c r="I119" s="37" t="e">
        <f>+#REF!+#REF!+#REF!</f>
        <v>#REF!</v>
      </c>
      <c r="J119" s="37" t="e">
        <f>+#REF!+#REF!+#REF!</f>
        <v>#REF!</v>
      </c>
      <c r="K119" s="37" t="e">
        <f>+#REF!+#REF!+#REF!</f>
        <v>#REF!</v>
      </c>
      <c r="L119" s="37" t="e">
        <f>+#REF!+#REF!+#REF!</f>
        <v>#REF!</v>
      </c>
      <c r="M119" s="37" t="e">
        <f>+#REF!+#REF!+#REF!</f>
        <v>#REF!</v>
      </c>
      <c r="N119" s="37">
        <f>N120</f>
        <v>5638</v>
      </c>
    </row>
    <row r="120" spans="1:14" ht="30" customHeight="1">
      <c r="A120" s="43" t="s">
        <v>141</v>
      </c>
      <c r="B120" s="38" t="s">
        <v>13</v>
      </c>
      <c r="C120" s="44" t="s">
        <v>325</v>
      </c>
      <c r="D120" s="44" t="s">
        <v>360</v>
      </c>
      <c r="E120" s="44" t="s">
        <v>59</v>
      </c>
      <c r="F120" s="58" t="s">
        <v>358</v>
      </c>
      <c r="G120" s="58" t="s">
        <v>358</v>
      </c>
      <c r="H120" s="18"/>
      <c r="I120" s="18"/>
      <c r="J120" s="18"/>
      <c r="K120" s="18"/>
      <c r="L120" s="18"/>
      <c r="M120" s="18"/>
      <c r="N120" s="37">
        <f>N121</f>
        <v>5638</v>
      </c>
    </row>
    <row r="121" spans="1:14" ht="28.5" customHeight="1">
      <c r="A121" s="51" t="s">
        <v>67</v>
      </c>
      <c r="B121" s="38" t="s">
        <v>13</v>
      </c>
      <c r="C121" s="52" t="s">
        <v>325</v>
      </c>
      <c r="D121" s="52" t="s">
        <v>360</v>
      </c>
      <c r="E121" s="52" t="s">
        <v>59</v>
      </c>
      <c r="F121" s="52" t="s">
        <v>54</v>
      </c>
      <c r="G121" s="52" t="s">
        <v>358</v>
      </c>
      <c r="H121" s="39"/>
      <c r="I121" s="39"/>
      <c r="J121" s="39"/>
      <c r="K121" s="39"/>
      <c r="L121" s="39"/>
      <c r="M121" s="39"/>
      <c r="N121" s="37">
        <f>N122+N127</f>
        <v>5638</v>
      </c>
    </row>
    <row r="122" spans="1:14" ht="16.5" customHeight="1">
      <c r="A122" s="45" t="s">
        <v>4</v>
      </c>
      <c r="B122" s="38" t="s">
        <v>13</v>
      </c>
      <c r="C122" s="46" t="s">
        <v>325</v>
      </c>
      <c r="D122" s="46" t="s">
        <v>360</v>
      </c>
      <c r="E122" s="46" t="s">
        <v>59</v>
      </c>
      <c r="F122" s="46" t="s">
        <v>54</v>
      </c>
      <c r="G122" s="46" t="s">
        <v>362</v>
      </c>
      <c r="H122" s="18"/>
      <c r="I122" s="18"/>
      <c r="J122" s="18"/>
      <c r="K122" s="18"/>
      <c r="L122" s="18"/>
      <c r="M122" s="18"/>
      <c r="N122" s="64">
        <f>N123</f>
        <v>5638</v>
      </c>
    </row>
    <row r="123" spans="1:14" ht="16.5" customHeight="1">
      <c r="A123" s="45" t="s">
        <v>38</v>
      </c>
      <c r="B123" s="38" t="s">
        <v>13</v>
      </c>
      <c r="C123" s="46" t="s">
        <v>325</v>
      </c>
      <c r="D123" s="46" t="s">
        <v>360</v>
      </c>
      <c r="E123" s="46" t="s">
        <v>59</v>
      </c>
      <c r="F123" s="46" t="s">
        <v>54</v>
      </c>
      <c r="G123" s="46" t="s">
        <v>369</v>
      </c>
      <c r="H123" s="18"/>
      <c r="I123" s="18"/>
      <c r="J123" s="18"/>
      <c r="K123" s="18"/>
      <c r="L123" s="18"/>
      <c r="M123" s="18"/>
      <c r="N123" s="64">
        <f>N125+N126+N124</f>
        <v>5638</v>
      </c>
    </row>
    <row r="124" spans="1:14" ht="16.5" customHeight="1">
      <c r="A124" s="45" t="s">
        <v>374</v>
      </c>
      <c r="B124" s="38" t="s">
        <v>13</v>
      </c>
      <c r="C124" s="46" t="s">
        <v>325</v>
      </c>
      <c r="D124" s="46" t="s">
        <v>360</v>
      </c>
      <c r="E124" s="46" t="s">
        <v>59</v>
      </c>
      <c r="F124" s="46" t="s">
        <v>54</v>
      </c>
      <c r="G124" s="46" t="s">
        <v>375</v>
      </c>
      <c r="H124" s="47"/>
      <c r="I124" s="47"/>
      <c r="J124" s="47"/>
      <c r="K124" s="47"/>
      <c r="L124" s="47"/>
      <c r="M124" s="47"/>
      <c r="N124" s="70">
        <f>'прилож. № 7(4)'!M130</f>
        <v>52</v>
      </c>
    </row>
    <row r="125" spans="1:14" ht="16.5" customHeight="1">
      <c r="A125" s="45" t="s">
        <v>43</v>
      </c>
      <c r="B125" s="38" t="s">
        <v>13</v>
      </c>
      <c r="C125" s="46" t="s">
        <v>325</v>
      </c>
      <c r="D125" s="46" t="s">
        <v>360</v>
      </c>
      <c r="E125" s="46" t="s">
        <v>59</v>
      </c>
      <c r="F125" s="46" t="s">
        <v>54</v>
      </c>
      <c r="G125" s="46" t="s">
        <v>377</v>
      </c>
      <c r="H125" s="18"/>
      <c r="I125" s="18"/>
      <c r="J125" s="18"/>
      <c r="K125" s="18"/>
      <c r="L125" s="18"/>
      <c r="M125" s="18"/>
      <c r="N125" s="70">
        <f>'прилож. № 7(4)'!M131</f>
        <v>2912</v>
      </c>
    </row>
    <row r="126" spans="1:14" ht="15.75">
      <c r="A126" s="45" t="s">
        <v>39</v>
      </c>
      <c r="B126" s="38" t="s">
        <v>13</v>
      </c>
      <c r="C126" s="46" t="s">
        <v>325</v>
      </c>
      <c r="D126" s="46" t="s">
        <v>360</v>
      </c>
      <c r="E126" s="46" t="s">
        <v>59</v>
      </c>
      <c r="F126" s="46" t="s">
        <v>54</v>
      </c>
      <c r="G126" s="46" t="s">
        <v>378</v>
      </c>
      <c r="H126" s="18"/>
      <c r="I126" s="18"/>
      <c r="J126" s="18"/>
      <c r="K126" s="18"/>
      <c r="L126" s="18"/>
      <c r="M126" s="18"/>
      <c r="N126" s="70">
        <f>'прилож. № 7(4)'!M132</f>
        <v>2674</v>
      </c>
    </row>
    <row r="127" spans="1:14" ht="15.75" hidden="1">
      <c r="A127" s="45" t="s">
        <v>323</v>
      </c>
      <c r="B127" s="38" t="s">
        <v>13</v>
      </c>
      <c r="C127" s="46" t="s">
        <v>325</v>
      </c>
      <c r="D127" s="46" t="s">
        <v>360</v>
      </c>
      <c r="E127" s="46" t="s">
        <v>59</v>
      </c>
      <c r="F127" s="46" t="s">
        <v>54</v>
      </c>
      <c r="G127" s="46" t="s">
        <v>380</v>
      </c>
      <c r="H127" s="18"/>
      <c r="I127" s="18"/>
      <c r="J127" s="18"/>
      <c r="K127" s="18"/>
      <c r="L127" s="18"/>
      <c r="M127" s="18"/>
      <c r="N127" s="18">
        <f>N128</f>
        <v>0</v>
      </c>
    </row>
    <row r="128" spans="1:14" ht="15.75" hidden="1">
      <c r="A128" s="45" t="s">
        <v>322</v>
      </c>
      <c r="B128" s="38" t="s">
        <v>13</v>
      </c>
      <c r="C128" s="46" t="s">
        <v>325</v>
      </c>
      <c r="D128" s="46" t="s">
        <v>360</v>
      </c>
      <c r="E128" s="46" t="s">
        <v>59</v>
      </c>
      <c r="F128" s="46" t="s">
        <v>54</v>
      </c>
      <c r="G128" s="46" t="s">
        <v>381</v>
      </c>
      <c r="H128" s="18"/>
      <c r="I128" s="18"/>
      <c r="J128" s="18"/>
      <c r="K128" s="18"/>
      <c r="L128" s="18"/>
      <c r="M128" s="18"/>
      <c r="N128" s="18">
        <f>'прилож. № 7(4)'!M134</f>
        <v>0</v>
      </c>
    </row>
    <row r="129" spans="1:14" ht="15.75" hidden="1">
      <c r="A129" s="45" t="s">
        <v>382</v>
      </c>
      <c r="B129" s="38" t="s">
        <v>13</v>
      </c>
      <c r="C129" s="46" t="s">
        <v>325</v>
      </c>
      <c r="D129" s="46" t="s">
        <v>360</v>
      </c>
      <c r="E129" s="46" t="s">
        <v>59</v>
      </c>
      <c r="F129" s="46" t="s">
        <v>54</v>
      </c>
      <c r="G129" s="46" t="s">
        <v>383</v>
      </c>
      <c r="H129" s="47"/>
      <c r="I129" s="47"/>
      <c r="J129" s="47"/>
      <c r="K129" s="47"/>
      <c r="L129" s="47"/>
      <c r="M129" s="47"/>
      <c r="N129" s="47">
        <f>'прилож. № 7(4)'!M135</f>
        <v>0</v>
      </c>
    </row>
    <row r="130" spans="1:14" ht="60" customHeight="1">
      <c r="A130" s="43" t="s">
        <v>277</v>
      </c>
      <c r="B130" s="38" t="s">
        <v>13</v>
      </c>
      <c r="C130" s="44" t="s">
        <v>325</v>
      </c>
      <c r="D130" s="44" t="s">
        <v>360</v>
      </c>
      <c r="E130" s="58" t="s">
        <v>279</v>
      </c>
      <c r="F130" s="58" t="s">
        <v>358</v>
      </c>
      <c r="G130" s="58" t="s">
        <v>358</v>
      </c>
      <c r="H130" s="39"/>
      <c r="I130" s="39"/>
      <c r="J130" s="39"/>
      <c r="K130" s="39"/>
      <c r="L130" s="39"/>
      <c r="M130" s="39"/>
      <c r="N130" s="39">
        <f>N131</f>
        <v>2200</v>
      </c>
    </row>
    <row r="131" spans="1:14" ht="16.5" customHeight="1">
      <c r="A131" s="45" t="s">
        <v>104</v>
      </c>
      <c r="B131" s="38" t="s">
        <v>13</v>
      </c>
      <c r="C131" s="66" t="s">
        <v>325</v>
      </c>
      <c r="D131" s="66" t="s">
        <v>360</v>
      </c>
      <c r="E131" s="66" t="s">
        <v>279</v>
      </c>
      <c r="F131" s="66" t="s">
        <v>212</v>
      </c>
      <c r="G131" s="66" t="s">
        <v>358</v>
      </c>
      <c r="H131" s="39"/>
      <c r="I131" s="39"/>
      <c r="J131" s="39"/>
      <c r="K131" s="39"/>
      <c r="L131" s="39"/>
      <c r="M131" s="39"/>
      <c r="N131" s="18">
        <f>N132</f>
        <v>2200</v>
      </c>
    </row>
    <row r="132" spans="1:14" ht="16.5" customHeight="1">
      <c r="A132" s="45" t="s">
        <v>361</v>
      </c>
      <c r="B132" s="38" t="s">
        <v>13</v>
      </c>
      <c r="C132" s="152" t="s">
        <v>325</v>
      </c>
      <c r="D132" s="152" t="s">
        <v>360</v>
      </c>
      <c r="E132" s="66" t="s">
        <v>279</v>
      </c>
      <c r="F132" s="66" t="s">
        <v>212</v>
      </c>
      <c r="G132" s="66" t="s">
        <v>362</v>
      </c>
      <c r="H132" s="39"/>
      <c r="I132" s="39"/>
      <c r="J132" s="39"/>
      <c r="K132" s="39"/>
      <c r="L132" s="39"/>
      <c r="M132" s="39"/>
      <c r="N132" s="18">
        <f>N133</f>
        <v>2200</v>
      </c>
    </row>
    <row r="133" spans="1:14" ht="16.5" customHeight="1">
      <c r="A133" s="45" t="s">
        <v>38</v>
      </c>
      <c r="B133" s="38" t="s">
        <v>13</v>
      </c>
      <c r="C133" s="46" t="s">
        <v>325</v>
      </c>
      <c r="D133" s="46" t="s">
        <v>360</v>
      </c>
      <c r="E133" s="66" t="s">
        <v>279</v>
      </c>
      <c r="F133" s="66" t="s">
        <v>212</v>
      </c>
      <c r="G133" s="66" t="s">
        <v>369</v>
      </c>
      <c r="H133" s="39"/>
      <c r="I133" s="39"/>
      <c r="J133" s="39"/>
      <c r="K133" s="39"/>
      <c r="L133" s="39"/>
      <c r="M133" s="39"/>
      <c r="N133" s="18">
        <f>N135+N134</f>
        <v>2200</v>
      </c>
    </row>
    <row r="134" spans="1:14" ht="16.5" customHeight="1">
      <c r="A134" s="45" t="s">
        <v>43</v>
      </c>
      <c r="B134" s="38" t="s">
        <v>13</v>
      </c>
      <c r="C134" s="46" t="s">
        <v>325</v>
      </c>
      <c r="D134" s="46" t="s">
        <v>360</v>
      </c>
      <c r="E134" s="66" t="s">
        <v>279</v>
      </c>
      <c r="F134" s="66" t="s">
        <v>212</v>
      </c>
      <c r="G134" s="66" t="s">
        <v>377</v>
      </c>
      <c r="H134" s="39"/>
      <c r="I134" s="39"/>
      <c r="J134" s="39"/>
      <c r="K134" s="39"/>
      <c r="L134" s="39"/>
      <c r="M134" s="39"/>
      <c r="N134" s="18">
        <v>2200</v>
      </c>
    </row>
    <row r="135" spans="1:14" ht="16.5" customHeight="1" hidden="1">
      <c r="A135" s="45" t="s">
        <v>39</v>
      </c>
      <c r="B135" s="38" t="s">
        <v>13</v>
      </c>
      <c r="C135" s="46" t="s">
        <v>325</v>
      </c>
      <c r="D135" s="46" t="s">
        <v>360</v>
      </c>
      <c r="E135" s="66" t="s">
        <v>279</v>
      </c>
      <c r="F135" s="66" t="s">
        <v>212</v>
      </c>
      <c r="G135" s="66" t="s">
        <v>378</v>
      </c>
      <c r="H135" s="39"/>
      <c r="I135" s="39"/>
      <c r="J135" s="39"/>
      <c r="K135" s="39"/>
      <c r="L135" s="39"/>
      <c r="M135" s="39"/>
      <c r="N135" s="18">
        <f>'прилож. № 7(4)'!M141</f>
        <v>0</v>
      </c>
    </row>
    <row r="136" spans="1:14" ht="28.5" customHeight="1">
      <c r="A136" s="43" t="s">
        <v>218</v>
      </c>
      <c r="B136" s="38" t="s">
        <v>13</v>
      </c>
      <c r="C136" s="44" t="s">
        <v>325</v>
      </c>
      <c r="D136" s="44" t="s">
        <v>360</v>
      </c>
      <c r="E136" s="58" t="s">
        <v>215</v>
      </c>
      <c r="F136" s="58" t="s">
        <v>358</v>
      </c>
      <c r="G136" s="58" t="s">
        <v>358</v>
      </c>
      <c r="H136" s="39"/>
      <c r="I136" s="39"/>
      <c r="J136" s="39"/>
      <c r="K136" s="39"/>
      <c r="L136" s="39"/>
      <c r="M136" s="39"/>
      <c r="N136" s="39">
        <f>N137</f>
        <v>135</v>
      </c>
    </row>
    <row r="137" spans="1:14" ht="60" customHeight="1">
      <c r="A137" s="43" t="s">
        <v>310</v>
      </c>
      <c r="B137" s="38" t="s">
        <v>13</v>
      </c>
      <c r="C137" s="44" t="s">
        <v>325</v>
      </c>
      <c r="D137" s="44" t="s">
        <v>360</v>
      </c>
      <c r="E137" s="58" t="s">
        <v>280</v>
      </c>
      <c r="F137" s="58" t="s">
        <v>358</v>
      </c>
      <c r="G137" s="58" t="s">
        <v>358</v>
      </c>
      <c r="H137" s="39"/>
      <c r="I137" s="39"/>
      <c r="J137" s="39"/>
      <c r="K137" s="39"/>
      <c r="L137" s="39"/>
      <c r="M137" s="39"/>
      <c r="N137" s="39">
        <f>N138</f>
        <v>135</v>
      </c>
    </row>
    <row r="138" spans="1:14" ht="28.5" customHeight="1">
      <c r="A138" s="45" t="s">
        <v>67</v>
      </c>
      <c r="B138" s="38" t="s">
        <v>13</v>
      </c>
      <c r="C138" s="66" t="s">
        <v>325</v>
      </c>
      <c r="D138" s="66" t="s">
        <v>360</v>
      </c>
      <c r="E138" s="66" t="s">
        <v>280</v>
      </c>
      <c r="F138" s="66" t="s">
        <v>54</v>
      </c>
      <c r="G138" s="66" t="s">
        <v>358</v>
      </c>
      <c r="H138" s="39"/>
      <c r="I138" s="39"/>
      <c r="J138" s="39"/>
      <c r="K138" s="39"/>
      <c r="L138" s="39"/>
      <c r="M138" s="39"/>
      <c r="N138" s="18">
        <f>N139</f>
        <v>135</v>
      </c>
    </row>
    <row r="139" spans="1:14" ht="16.5" customHeight="1">
      <c r="A139" s="45" t="s">
        <v>361</v>
      </c>
      <c r="B139" s="38" t="s">
        <v>13</v>
      </c>
      <c r="C139" s="152" t="s">
        <v>325</v>
      </c>
      <c r="D139" s="152" t="s">
        <v>360</v>
      </c>
      <c r="E139" s="66" t="s">
        <v>280</v>
      </c>
      <c r="F139" s="66" t="s">
        <v>54</v>
      </c>
      <c r="G139" s="66" t="s">
        <v>362</v>
      </c>
      <c r="H139" s="39"/>
      <c r="I139" s="39"/>
      <c r="J139" s="39"/>
      <c r="K139" s="39"/>
      <c r="L139" s="39"/>
      <c r="M139" s="39"/>
      <c r="N139" s="18">
        <f>N140</f>
        <v>135</v>
      </c>
    </row>
    <row r="140" spans="1:14" ht="16.5" customHeight="1">
      <c r="A140" s="45" t="s">
        <v>38</v>
      </c>
      <c r="B140" s="38" t="s">
        <v>13</v>
      </c>
      <c r="C140" s="46" t="s">
        <v>325</v>
      </c>
      <c r="D140" s="46" t="s">
        <v>360</v>
      </c>
      <c r="E140" s="66" t="s">
        <v>280</v>
      </c>
      <c r="F140" s="66" t="s">
        <v>54</v>
      </c>
      <c r="G140" s="66" t="s">
        <v>369</v>
      </c>
      <c r="H140" s="39"/>
      <c r="I140" s="39"/>
      <c r="J140" s="39"/>
      <c r="K140" s="39"/>
      <c r="L140" s="39"/>
      <c r="M140" s="39"/>
      <c r="N140" s="18">
        <f>N141+N142</f>
        <v>135</v>
      </c>
    </row>
    <row r="141" spans="1:14" ht="16.5" customHeight="1">
      <c r="A141" s="45" t="s">
        <v>43</v>
      </c>
      <c r="B141" s="38" t="s">
        <v>13</v>
      </c>
      <c r="C141" s="46" t="s">
        <v>325</v>
      </c>
      <c r="D141" s="46" t="s">
        <v>360</v>
      </c>
      <c r="E141" s="66" t="s">
        <v>280</v>
      </c>
      <c r="F141" s="66" t="s">
        <v>54</v>
      </c>
      <c r="G141" s="66" t="s">
        <v>377</v>
      </c>
      <c r="H141" s="39"/>
      <c r="I141" s="39"/>
      <c r="J141" s="39"/>
      <c r="K141" s="39"/>
      <c r="L141" s="39"/>
      <c r="M141" s="39"/>
      <c r="N141" s="18">
        <f>'прилож. № 7(4)'!M147</f>
        <v>135</v>
      </c>
    </row>
    <row r="142" spans="1:14" ht="16.5" customHeight="1" hidden="1">
      <c r="A142" s="45" t="s">
        <v>39</v>
      </c>
      <c r="B142" s="38" t="s">
        <v>13</v>
      </c>
      <c r="C142" s="46" t="s">
        <v>325</v>
      </c>
      <c r="D142" s="46" t="s">
        <v>360</v>
      </c>
      <c r="E142" s="66" t="s">
        <v>280</v>
      </c>
      <c r="F142" s="66" t="s">
        <v>54</v>
      </c>
      <c r="G142" s="66" t="s">
        <v>378</v>
      </c>
      <c r="H142" s="39"/>
      <c r="I142" s="39"/>
      <c r="J142" s="39"/>
      <c r="K142" s="39"/>
      <c r="L142" s="39"/>
      <c r="M142" s="39"/>
      <c r="N142" s="18">
        <f>'прилож. № 7(4)'!M148</f>
        <v>0</v>
      </c>
    </row>
    <row r="143" spans="1:14" ht="16.5" customHeight="1">
      <c r="A143" s="43" t="s">
        <v>411</v>
      </c>
      <c r="B143" s="38" t="s">
        <v>13</v>
      </c>
      <c r="C143" s="44" t="s">
        <v>325</v>
      </c>
      <c r="D143" s="44" t="s">
        <v>3</v>
      </c>
      <c r="E143" s="58" t="s">
        <v>357</v>
      </c>
      <c r="F143" s="58" t="s">
        <v>358</v>
      </c>
      <c r="G143" s="58" t="s">
        <v>358</v>
      </c>
      <c r="H143" s="39"/>
      <c r="I143" s="39"/>
      <c r="J143" s="39"/>
      <c r="K143" s="39"/>
      <c r="L143" s="39"/>
      <c r="M143" s="39"/>
      <c r="N143" s="39">
        <f>N144+N175</f>
        <v>2781</v>
      </c>
    </row>
    <row r="144" spans="1:14" ht="16.5" customHeight="1">
      <c r="A144" s="43" t="s">
        <v>411</v>
      </c>
      <c r="B144" s="38" t="s">
        <v>13</v>
      </c>
      <c r="C144" s="44" t="s">
        <v>325</v>
      </c>
      <c r="D144" s="44" t="s">
        <v>3</v>
      </c>
      <c r="E144" s="44" t="s">
        <v>142</v>
      </c>
      <c r="F144" s="44" t="s">
        <v>358</v>
      </c>
      <c r="G144" s="44" t="s">
        <v>358</v>
      </c>
      <c r="H144" s="39"/>
      <c r="I144" s="39"/>
      <c r="J144" s="39"/>
      <c r="K144" s="39"/>
      <c r="L144" s="39"/>
      <c r="M144" s="39"/>
      <c r="N144" s="39">
        <f>N145+N161+N171</f>
        <v>1534</v>
      </c>
    </row>
    <row r="145" spans="1:14" ht="16.5" customHeight="1">
      <c r="A145" s="43" t="s">
        <v>413</v>
      </c>
      <c r="B145" s="38" t="s">
        <v>13</v>
      </c>
      <c r="C145" s="44" t="s">
        <v>325</v>
      </c>
      <c r="D145" s="44" t="s">
        <v>3</v>
      </c>
      <c r="E145" s="44" t="s">
        <v>60</v>
      </c>
      <c r="F145" s="44" t="s">
        <v>358</v>
      </c>
      <c r="G145" s="44" t="s">
        <v>358</v>
      </c>
      <c r="H145" s="39"/>
      <c r="I145" s="39"/>
      <c r="J145" s="39"/>
      <c r="K145" s="39"/>
      <c r="L145" s="39"/>
      <c r="M145" s="39"/>
      <c r="N145" s="39">
        <f>N147+N152</f>
        <v>137</v>
      </c>
    </row>
    <row r="146" spans="1:14" ht="29.25" customHeight="1">
      <c r="A146" s="51" t="s">
        <v>67</v>
      </c>
      <c r="B146" s="38" t="s">
        <v>13</v>
      </c>
      <c r="C146" s="52" t="s">
        <v>325</v>
      </c>
      <c r="D146" s="52" t="s">
        <v>3</v>
      </c>
      <c r="E146" s="52" t="s">
        <v>60</v>
      </c>
      <c r="F146" s="52" t="s">
        <v>54</v>
      </c>
      <c r="G146" s="52" t="s">
        <v>358</v>
      </c>
      <c r="H146" s="39"/>
      <c r="I146" s="39"/>
      <c r="J146" s="39"/>
      <c r="K146" s="39"/>
      <c r="L146" s="39"/>
      <c r="M146" s="39"/>
      <c r="N146" s="39">
        <f>N147+N152</f>
        <v>137</v>
      </c>
    </row>
    <row r="147" spans="1:14" ht="16.5" customHeight="1">
      <c r="A147" s="45" t="s">
        <v>4</v>
      </c>
      <c r="B147" s="38" t="s">
        <v>13</v>
      </c>
      <c r="C147" s="46" t="s">
        <v>325</v>
      </c>
      <c r="D147" s="46" t="s">
        <v>3</v>
      </c>
      <c r="E147" s="46" t="s">
        <v>60</v>
      </c>
      <c r="F147" s="46" t="s">
        <v>54</v>
      </c>
      <c r="G147" s="46" t="s">
        <v>362</v>
      </c>
      <c r="H147" s="18"/>
      <c r="I147" s="18"/>
      <c r="J147" s="18"/>
      <c r="K147" s="18"/>
      <c r="L147" s="18"/>
      <c r="M147" s="18"/>
      <c r="N147" s="18">
        <f>N148</f>
        <v>137</v>
      </c>
    </row>
    <row r="148" spans="1:14" ht="16.5" customHeight="1">
      <c r="A148" s="45" t="s">
        <v>38</v>
      </c>
      <c r="B148" s="38" t="s">
        <v>13</v>
      </c>
      <c r="C148" s="46" t="s">
        <v>325</v>
      </c>
      <c r="D148" s="46" t="s">
        <v>3</v>
      </c>
      <c r="E148" s="46" t="s">
        <v>60</v>
      </c>
      <c r="F148" s="46" t="s">
        <v>54</v>
      </c>
      <c r="G148" s="46" t="s">
        <v>369</v>
      </c>
      <c r="H148" s="18"/>
      <c r="I148" s="18"/>
      <c r="J148" s="18"/>
      <c r="K148" s="18"/>
      <c r="L148" s="18"/>
      <c r="M148" s="18"/>
      <c r="N148" s="18">
        <f>N151+N150</f>
        <v>137</v>
      </c>
    </row>
    <row r="149" spans="1:14" ht="15.75" hidden="1">
      <c r="A149" s="45" t="s">
        <v>43</v>
      </c>
      <c r="B149" s="38" t="s">
        <v>13</v>
      </c>
      <c r="C149" s="46" t="s">
        <v>325</v>
      </c>
      <c r="D149" s="46" t="s">
        <v>3</v>
      </c>
      <c r="E149" s="46" t="s">
        <v>60</v>
      </c>
      <c r="F149" s="46" t="s">
        <v>54</v>
      </c>
      <c r="G149" s="46" t="s">
        <v>377</v>
      </c>
      <c r="H149" s="18"/>
      <c r="I149" s="18"/>
      <c r="J149" s="18"/>
      <c r="K149" s="18"/>
      <c r="L149" s="18"/>
      <c r="M149" s="18"/>
      <c r="N149" s="18"/>
    </row>
    <row r="150" spans="1:14" ht="15.75">
      <c r="A150" s="45" t="s">
        <v>374</v>
      </c>
      <c r="B150" s="38" t="s">
        <v>13</v>
      </c>
      <c r="C150" s="46" t="s">
        <v>325</v>
      </c>
      <c r="D150" s="46" t="s">
        <v>3</v>
      </c>
      <c r="E150" s="46" t="s">
        <v>60</v>
      </c>
      <c r="F150" s="46" t="s">
        <v>54</v>
      </c>
      <c r="G150" s="46" t="s">
        <v>375</v>
      </c>
      <c r="H150" s="47"/>
      <c r="I150" s="47"/>
      <c r="J150" s="47"/>
      <c r="K150" s="47"/>
      <c r="L150" s="47"/>
      <c r="M150" s="47"/>
      <c r="N150" s="47">
        <f>'прилож. № 7(4)'!M155</f>
        <v>137</v>
      </c>
    </row>
    <row r="151" spans="1:14" ht="16.5" customHeight="1">
      <c r="A151" s="45" t="s">
        <v>39</v>
      </c>
      <c r="B151" s="38" t="s">
        <v>13</v>
      </c>
      <c r="C151" s="46" t="s">
        <v>325</v>
      </c>
      <c r="D151" s="46" t="s">
        <v>3</v>
      </c>
      <c r="E151" s="46" t="s">
        <v>60</v>
      </c>
      <c r="F151" s="46" t="s">
        <v>54</v>
      </c>
      <c r="G151" s="46" t="s">
        <v>377</v>
      </c>
      <c r="H151" s="47"/>
      <c r="I151" s="47"/>
      <c r="J151" s="47"/>
      <c r="K151" s="47"/>
      <c r="L151" s="47"/>
      <c r="M151" s="47"/>
      <c r="N151" s="47">
        <f>'прилож. № 7(4)'!M156</f>
        <v>0</v>
      </c>
    </row>
    <row r="152" spans="1:14" ht="16.5" customHeight="1" hidden="1">
      <c r="A152" s="45" t="s">
        <v>323</v>
      </c>
      <c r="B152" s="38" t="s">
        <v>13</v>
      </c>
      <c r="C152" s="46" t="s">
        <v>325</v>
      </c>
      <c r="D152" s="46" t="s">
        <v>3</v>
      </c>
      <c r="E152" s="46" t="s">
        <v>60</v>
      </c>
      <c r="F152" s="46" t="s">
        <v>54</v>
      </c>
      <c r="G152" s="46" t="s">
        <v>380</v>
      </c>
      <c r="H152" s="47"/>
      <c r="I152" s="47"/>
      <c r="J152" s="47"/>
      <c r="K152" s="47"/>
      <c r="L152" s="47"/>
      <c r="M152" s="47"/>
      <c r="N152" s="47">
        <f>N153+N154</f>
        <v>0</v>
      </c>
    </row>
    <row r="153" spans="1:14" ht="15.75" hidden="1">
      <c r="A153" s="45" t="s">
        <v>322</v>
      </c>
      <c r="B153" s="38" t="s">
        <v>13</v>
      </c>
      <c r="C153" s="46" t="s">
        <v>325</v>
      </c>
      <c r="D153" s="46" t="s">
        <v>3</v>
      </c>
      <c r="E153" s="46" t="s">
        <v>60</v>
      </c>
      <c r="F153" s="46" t="s">
        <v>54</v>
      </c>
      <c r="G153" s="46" t="s">
        <v>381</v>
      </c>
      <c r="H153" s="47"/>
      <c r="I153" s="47"/>
      <c r="J153" s="47"/>
      <c r="K153" s="47"/>
      <c r="L153" s="47"/>
      <c r="M153" s="47"/>
      <c r="N153" s="47"/>
    </row>
    <row r="154" spans="1:14" ht="16.5" customHeight="1" hidden="1">
      <c r="A154" s="45" t="s">
        <v>382</v>
      </c>
      <c r="B154" s="38" t="s">
        <v>13</v>
      </c>
      <c r="C154" s="46" t="s">
        <v>325</v>
      </c>
      <c r="D154" s="46" t="s">
        <v>3</v>
      </c>
      <c r="E154" s="46" t="s">
        <v>60</v>
      </c>
      <c r="F154" s="46" t="s">
        <v>54</v>
      </c>
      <c r="G154" s="46" t="s">
        <v>383</v>
      </c>
      <c r="H154" s="47"/>
      <c r="I154" s="47"/>
      <c r="J154" s="47"/>
      <c r="K154" s="47"/>
      <c r="L154" s="47"/>
      <c r="M154" s="47"/>
      <c r="N154" s="47">
        <f>'прилож. № 7(4)'!M160</f>
        <v>0</v>
      </c>
    </row>
    <row r="155" spans="1:14" ht="16.5" customHeight="1" hidden="1">
      <c r="A155" s="43" t="s">
        <v>0</v>
      </c>
      <c r="B155" s="44" t="s">
        <v>13</v>
      </c>
      <c r="C155" s="44" t="s">
        <v>325</v>
      </c>
      <c r="D155" s="44" t="s">
        <v>3</v>
      </c>
      <c r="E155" s="44" t="s">
        <v>61</v>
      </c>
      <c r="F155" s="44" t="s">
        <v>358</v>
      </c>
      <c r="G155" s="44" t="s">
        <v>358</v>
      </c>
      <c r="H155" s="41"/>
      <c r="I155" s="41"/>
      <c r="J155" s="41"/>
      <c r="K155" s="41"/>
      <c r="L155" s="41"/>
      <c r="M155" s="41"/>
      <c r="N155" s="41">
        <f>N156</f>
        <v>0</v>
      </c>
    </row>
    <row r="156" spans="1:14" ht="32.25" customHeight="1" hidden="1">
      <c r="A156" s="51" t="s">
        <v>67</v>
      </c>
      <c r="B156" s="38" t="s">
        <v>13</v>
      </c>
      <c r="C156" s="52" t="s">
        <v>325</v>
      </c>
      <c r="D156" s="52" t="s">
        <v>3</v>
      </c>
      <c r="E156" s="52" t="s">
        <v>61</v>
      </c>
      <c r="F156" s="52" t="s">
        <v>54</v>
      </c>
      <c r="G156" s="52" t="s">
        <v>358</v>
      </c>
      <c r="H156" s="41"/>
      <c r="I156" s="41"/>
      <c r="J156" s="41"/>
      <c r="K156" s="41"/>
      <c r="L156" s="41"/>
      <c r="M156" s="41"/>
      <c r="N156" s="41">
        <f>N157</f>
        <v>0</v>
      </c>
    </row>
    <row r="157" spans="1:14" ht="16.5" customHeight="1" hidden="1">
      <c r="A157" s="45" t="s">
        <v>4</v>
      </c>
      <c r="B157" s="44" t="s">
        <v>13</v>
      </c>
      <c r="C157" s="46" t="s">
        <v>325</v>
      </c>
      <c r="D157" s="46" t="s">
        <v>3</v>
      </c>
      <c r="E157" s="46" t="s">
        <v>61</v>
      </c>
      <c r="F157" s="46" t="s">
        <v>54</v>
      </c>
      <c r="G157" s="46" t="s">
        <v>362</v>
      </c>
      <c r="H157" s="41"/>
      <c r="I157" s="41"/>
      <c r="J157" s="41"/>
      <c r="K157" s="41"/>
      <c r="L157" s="41"/>
      <c r="M157" s="41"/>
      <c r="N157" s="47">
        <f>N158</f>
        <v>0</v>
      </c>
    </row>
    <row r="158" spans="1:14" ht="16.5" customHeight="1" hidden="1">
      <c r="A158" s="45" t="s">
        <v>102</v>
      </c>
      <c r="B158" s="44" t="s">
        <v>13</v>
      </c>
      <c r="C158" s="46" t="s">
        <v>325</v>
      </c>
      <c r="D158" s="46" t="s">
        <v>3</v>
      </c>
      <c r="E158" s="46" t="s">
        <v>61</v>
      </c>
      <c r="F158" s="46" t="s">
        <v>54</v>
      </c>
      <c r="G158" s="46" t="s">
        <v>369</v>
      </c>
      <c r="H158" s="41"/>
      <c r="I158" s="41"/>
      <c r="J158" s="41"/>
      <c r="K158" s="41"/>
      <c r="L158" s="41"/>
      <c r="M158" s="41"/>
      <c r="N158" s="47">
        <f>N159+N160</f>
        <v>0</v>
      </c>
    </row>
    <row r="159" spans="1:14" ht="15" customHeight="1" hidden="1">
      <c r="A159" s="45" t="s">
        <v>43</v>
      </c>
      <c r="B159" s="44" t="s">
        <v>13</v>
      </c>
      <c r="C159" s="46" t="s">
        <v>325</v>
      </c>
      <c r="D159" s="46" t="s">
        <v>3</v>
      </c>
      <c r="E159" s="46" t="s">
        <v>61</v>
      </c>
      <c r="F159" s="46" t="s">
        <v>54</v>
      </c>
      <c r="G159" s="46" t="s">
        <v>377</v>
      </c>
      <c r="H159" s="41"/>
      <c r="I159" s="41"/>
      <c r="J159" s="41"/>
      <c r="K159" s="41"/>
      <c r="L159" s="41"/>
      <c r="M159" s="41"/>
      <c r="N159" s="47">
        <f>'прилож. № 7(4)'!M165</f>
        <v>0</v>
      </c>
    </row>
    <row r="160" spans="1:14" ht="16.5" customHeight="1" hidden="1">
      <c r="A160" s="45" t="s">
        <v>39</v>
      </c>
      <c r="B160" s="38" t="s">
        <v>13</v>
      </c>
      <c r="C160" s="46" t="s">
        <v>325</v>
      </c>
      <c r="D160" s="46" t="s">
        <v>3</v>
      </c>
      <c r="E160" s="46" t="s">
        <v>61</v>
      </c>
      <c r="F160" s="46" t="s">
        <v>54</v>
      </c>
      <c r="G160" s="46" t="s">
        <v>378</v>
      </c>
      <c r="H160" s="41"/>
      <c r="I160" s="41"/>
      <c r="J160" s="41"/>
      <c r="K160" s="41"/>
      <c r="L160" s="41"/>
      <c r="M160" s="41"/>
      <c r="N160" s="47">
        <f>'прилож. № 7(4)'!M166</f>
        <v>0</v>
      </c>
    </row>
    <row r="161" spans="1:14" ht="30" customHeight="1">
      <c r="A161" s="43" t="s">
        <v>143</v>
      </c>
      <c r="B161" s="38" t="s">
        <v>13</v>
      </c>
      <c r="C161" s="44" t="s">
        <v>325</v>
      </c>
      <c r="D161" s="44" t="s">
        <v>3</v>
      </c>
      <c r="E161" s="44" t="s">
        <v>62</v>
      </c>
      <c r="F161" s="44" t="s">
        <v>358</v>
      </c>
      <c r="G161" s="44" t="s">
        <v>358</v>
      </c>
      <c r="H161" s="39"/>
      <c r="I161" s="39"/>
      <c r="J161" s="39"/>
      <c r="K161" s="39"/>
      <c r="L161" s="39"/>
      <c r="M161" s="39"/>
      <c r="N161" s="39">
        <f>N163+N168</f>
        <v>1397</v>
      </c>
    </row>
    <row r="162" spans="1:14" ht="28.5" customHeight="1">
      <c r="A162" s="51" t="s">
        <v>67</v>
      </c>
      <c r="B162" s="75" t="s">
        <v>13</v>
      </c>
      <c r="C162" s="52" t="s">
        <v>325</v>
      </c>
      <c r="D162" s="52" t="s">
        <v>3</v>
      </c>
      <c r="E162" s="52" t="s">
        <v>62</v>
      </c>
      <c r="F162" s="52" t="s">
        <v>54</v>
      </c>
      <c r="G162" s="52" t="s">
        <v>358</v>
      </c>
      <c r="H162" s="53"/>
      <c r="I162" s="53"/>
      <c r="J162" s="53"/>
      <c r="K162" s="53"/>
      <c r="L162" s="53"/>
      <c r="M162" s="53"/>
      <c r="N162" s="53">
        <f>N163+N168</f>
        <v>1397</v>
      </c>
    </row>
    <row r="163" spans="1:14" ht="16.5" customHeight="1">
      <c r="A163" s="45" t="s">
        <v>4</v>
      </c>
      <c r="B163" s="38" t="s">
        <v>13</v>
      </c>
      <c r="C163" s="46" t="s">
        <v>325</v>
      </c>
      <c r="D163" s="46" t="s">
        <v>3</v>
      </c>
      <c r="E163" s="46" t="s">
        <v>62</v>
      </c>
      <c r="F163" s="46" t="s">
        <v>54</v>
      </c>
      <c r="G163" s="46" t="s">
        <v>362</v>
      </c>
      <c r="H163" s="18"/>
      <c r="I163" s="18"/>
      <c r="J163" s="18"/>
      <c r="K163" s="18"/>
      <c r="L163" s="18"/>
      <c r="M163" s="18"/>
      <c r="N163" s="18">
        <f>N164</f>
        <v>1235</v>
      </c>
    </row>
    <row r="164" spans="1:14" ht="16.5" customHeight="1">
      <c r="A164" s="45" t="s">
        <v>38</v>
      </c>
      <c r="B164" s="38" t="s">
        <v>13</v>
      </c>
      <c r="C164" s="46" t="s">
        <v>325</v>
      </c>
      <c r="D164" s="46" t="s">
        <v>3</v>
      </c>
      <c r="E164" s="46" t="s">
        <v>62</v>
      </c>
      <c r="F164" s="46" t="s">
        <v>54</v>
      </c>
      <c r="G164" s="46" t="s">
        <v>369</v>
      </c>
      <c r="H164" s="18"/>
      <c r="I164" s="18"/>
      <c r="J164" s="18"/>
      <c r="K164" s="18"/>
      <c r="L164" s="18"/>
      <c r="M164" s="18"/>
      <c r="N164" s="18">
        <f>N166+N167+N165</f>
        <v>1235</v>
      </c>
    </row>
    <row r="165" spans="1:14" ht="16.5" customHeight="1" hidden="1">
      <c r="A165" s="45" t="s">
        <v>372</v>
      </c>
      <c r="B165" s="38" t="s">
        <v>13</v>
      </c>
      <c r="C165" s="46" t="s">
        <v>325</v>
      </c>
      <c r="D165" s="46" t="s">
        <v>3</v>
      </c>
      <c r="E165" s="46" t="s">
        <v>62</v>
      </c>
      <c r="F165" s="46" t="s">
        <v>54</v>
      </c>
      <c r="G165" s="46" t="s">
        <v>373</v>
      </c>
      <c r="H165" s="18"/>
      <c r="I165" s="18"/>
      <c r="J165" s="18"/>
      <c r="K165" s="18"/>
      <c r="L165" s="18"/>
      <c r="M165" s="18"/>
      <c r="N165" s="18"/>
    </row>
    <row r="166" spans="1:14" ht="16.5" customHeight="1">
      <c r="A166" s="45" t="s">
        <v>43</v>
      </c>
      <c r="B166" s="38" t="s">
        <v>13</v>
      </c>
      <c r="C166" s="46" t="s">
        <v>325</v>
      </c>
      <c r="D166" s="46" t="s">
        <v>3</v>
      </c>
      <c r="E166" s="46" t="s">
        <v>62</v>
      </c>
      <c r="F166" s="46" t="s">
        <v>54</v>
      </c>
      <c r="G166" s="46" t="s">
        <v>377</v>
      </c>
      <c r="H166" s="18"/>
      <c r="I166" s="18"/>
      <c r="J166" s="18"/>
      <c r="K166" s="18"/>
      <c r="L166" s="18"/>
      <c r="M166" s="18"/>
      <c r="N166" s="47">
        <f>'прилож. № 7(4)'!M172</f>
        <v>1235</v>
      </c>
    </row>
    <row r="167" spans="1:14" ht="16.5" customHeight="1" hidden="1">
      <c r="A167" s="45" t="s">
        <v>39</v>
      </c>
      <c r="B167" s="38" t="s">
        <v>13</v>
      </c>
      <c r="C167" s="46" t="s">
        <v>325</v>
      </c>
      <c r="D167" s="46" t="s">
        <v>3</v>
      </c>
      <c r="E167" s="46" t="s">
        <v>62</v>
      </c>
      <c r="F167" s="46" t="s">
        <v>54</v>
      </c>
      <c r="G167" s="46" t="s">
        <v>378</v>
      </c>
      <c r="H167" s="41"/>
      <c r="I167" s="41"/>
      <c r="J167" s="41"/>
      <c r="K167" s="41"/>
      <c r="L167" s="41"/>
      <c r="M167" s="41"/>
      <c r="N167" s="47">
        <f>'прилож. № 7(4)'!M173</f>
        <v>0</v>
      </c>
    </row>
    <row r="168" spans="1:14" ht="15" customHeight="1">
      <c r="A168" s="45" t="s">
        <v>323</v>
      </c>
      <c r="B168" s="38" t="s">
        <v>13</v>
      </c>
      <c r="C168" s="46" t="s">
        <v>325</v>
      </c>
      <c r="D168" s="46" t="s">
        <v>3</v>
      </c>
      <c r="E168" s="46" t="s">
        <v>62</v>
      </c>
      <c r="F168" s="46" t="s">
        <v>54</v>
      </c>
      <c r="G168" s="46" t="s">
        <v>380</v>
      </c>
      <c r="H168" s="18"/>
      <c r="I168" s="18"/>
      <c r="J168" s="18"/>
      <c r="K168" s="18"/>
      <c r="L168" s="18"/>
      <c r="M168" s="18"/>
      <c r="N168" s="18">
        <f>N169+N170</f>
        <v>162</v>
      </c>
    </row>
    <row r="169" spans="1:14" ht="15" customHeight="1">
      <c r="A169" s="45" t="s">
        <v>322</v>
      </c>
      <c r="B169" s="38" t="s">
        <v>13</v>
      </c>
      <c r="C169" s="46" t="s">
        <v>325</v>
      </c>
      <c r="D169" s="46" t="s">
        <v>3</v>
      </c>
      <c r="E169" s="46" t="s">
        <v>62</v>
      </c>
      <c r="F169" s="46" t="s">
        <v>54</v>
      </c>
      <c r="G169" s="46" t="s">
        <v>381</v>
      </c>
      <c r="H169" s="18"/>
      <c r="I169" s="18"/>
      <c r="J169" s="18"/>
      <c r="K169" s="18"/>
      <c r="L169" s="18"/>
      <c r="M169" s="18"/>
      <c r="N169" s="47">
        <f>'прилож. № 7(4)'!M175</f>
        <v>155</v>
      </c>
    </row>
    <row r="170" spans="1:14" ht="15" customHeight="1">
      <c r="A170" s="45" t="s">
        <v>382</v>
      </c>
      <c r="B170" s="38" t="s">
        <v>13</v>
      </c>
      <c r="C170" s="46" t="s">
        <v>325</v>
      </c>
      <c r="D170" s="46" t="s">
        <v>3</v>
      </c>
      <c r="E170" s="46" t="s">
        <v>62</v>
      </c>
      <c r="F170" s="46" t="s">
        <v>54</v>
      </c>
      <c r="G170" s="46" t="s">
        <v>383</v>
      </c>
      <c r="H170" s="18"/>
      <c r="I170" s="18"/>
      <c r="J170" s="18"/>
      <c r="K170" s="18"/>
      <c r="L170" s="18"/>
      <c r="M170" s="18"/>
      <c r="N170" s="47">
        <f>'прилож. № 7(4)'!M176</f>
        <v>7</v>
      </c>
    </row>
    <row r="171" spans="1:14" ht="15" customHeight="1" hidden="1">
      <c r="A171" s="51" t="s">
        <v>56</v>
      </c>
      <c r="B171" s="38" t="s">
        <v>13</v>
      </c>
      <c r="C171" s="44" t="s">
        <v>325</v>
      </c>
      <c r="D171" s="44" t="s">
        <v>3</v>
      </c>
      <c r="E171" s="44" t="s">
        <v>57</v>
      </c>
      <c r="F171" s="44" t="s">
        <v>54</v>
      </c>
      <c r="G171" s="44" t="s">
        <v>358</v>
      </c>
      <c r="H171" s="41"/>
      <c r="I171" s="41"/>
      <c r="J171" s="41"/>
      <c r="K171" s="41"/>
      <c r="L171" s="41"/>
      <c r="M171" s="41"/>
      <c r="N171" s="41">
        <f>N172</f>
        <v>0</v>
      </c>
    </row>
    <row r="172" spans="1:14" ht="15" customHeight="1" hidden="1">
      <c r="A172" s="45" t="s">
        <v>361</v>
      </c>
      <c r="B172" s="38" t="s">
        <v>13</v>
      </c>
      <c r="C172" s="46" t="s">
        <v>325</v>
      </c>
      <c r="D172" s="46" t="s">
        <v>3</v>
      </c>
      <c r="E172" s="46" t="s">
        <v>57</v>
      </c>
      <c r="F172" s="46" t="s">
        <v>54</v>
      </c>
      <c r="G172" s="46" t="s">
        <v>362</v>
      </c>
      <c r="H172" s="47"/>
      <c r="I172" s="47"/>
      <c r="J172" s="47"/>
      <c r="K172" s="47"/>
      <c r="L172" s="47"/>
      <c r="M172" s="47"/>
      <c r="N172" s="47">
        <f>N173</f>
        <v>0</v>
      </c>
    </row>
    <row r="173" spans="1:14" ht="15" customHeight="1" hidden="1">
      <c r="A173" s="45" t="s">
        <v>38</v>
      </c>
      <c r="B173" s="38" t="s">
        <v>13</v>
      </c>
      <c r="C173" s="46" t="s">
        <v>325</v>
      </c>
      <c r="D173" s="46" t="s">
        <v>3</v>
      </c>
      <c r="E173" s="46" t="s">
        <v>57</v>
      </c>
      <c r="F173" s="46" t="s">
        <v>54</v>
      </c>
      <c r="G173" s="46" t="s">
        <v>369</v>
      </c>
      <c r="H173" s="47"/>
      <c r="I173" s="47"/>
      <c r="J173" s="47"/>
      <c r="K173" s="47"/>
      <c r="L173" s="47"/>
      <c r="M173" s="47"/>
      <c r="N173" s="47">
        <f>N174</f>
        <v>0</v>
      </c>
    </row>
    <row r="174" spans="1:14" ht="15" customHeight="1" hidden="1">
      <c r="A174" s="45" t="s">
        <v>39</v>
      </c>
      <c r="B174" s="38" t="s">
        <v>13</v>
      </c>
      <c r="C174" s="46" t="s">
        <v>325</v>
      </c>
      <c r="D174" s="46" t="s">
        <v>3</v>
      </c>
      <c r="E174" s="46" t="s">
        <v>57</v>
      </c>
      <c r="F174" s="46" t="s">
        <v>54</v>
      </c>
      <c r="G174" s="46" t="s">
        <v>378</v>
      </c>
      <c r="H174" s="47"/>
      <c r="I174" s="47"/>
      <c r="J174" s="47"/>
      <c r="K174" s="47"/>
      <c r="L174" s="47"/>
      <c r="M174" s="47"/>
      <c r="N174" s="47">
        <f>'прилож. № 7(4)'!M180</f>
        <v>0</v>
      </c>
    </row>
    <row r="175" spans="1:14" ht="28.5" customHeight="1">
      <c r="A175" s="43" t="s">
        <v>276</v>
      </c>
      <c r="B175" s="38" t="s">
        <v>13</v>
      </c>
      <c r="C175" s="44" t="s">
        <v>325</v>
      </c>
      <c r="D175" s="44" t="s">
        <v>3</v>
      </c>
      <c r="E175" s="44" t="s">
        <v>228</v>
      </c>
      <c r="F175" s="44" t="s">
        <v>358</v>
      </c>
      <c r="G175" s="44" t="s">
        <v>358</v>
      </c>
      <c r="H175" s="47"/>
      <c r="I175" s="47"/>
      <c r="J175" s="47"/>
      <c r="K175" s="47"/>
      <c r="L175" s="47"/>
      <c r="M175" s="47"/>
      <c r="N175" s="41">
        <f>N176</f>
        <v>1247</v>
      </c>
    </row>
    <row r="176" spans="1:14" ht="15" customHeight="1">
      <c r="A176" s="45" t="s">
        <v>104</v>
      </c>
      <c r="B176" s="38" t="s">
        <v>13</v>
      </c>
      <c r="C176" s="46" t="s">
        <v>325</v>
      </c>
      <c r="D176" s="46" t="s">
        <v>3</v>
      </c>
      <c r="E176" s="46" t="s">
        <v>228</v>
      </c>
      <c r="F176" s="46" t="s">
        <v>212</v>
      </c>
      <c r="G176" s="46" t="s">
        <v>358</v>
      </c>
      <c r="H176" s="47"/>
      <c r="I176" s="47"/>
      <c r="J176" s="47"/>
      <c r="K176" s="47"/>
      <c r="L176" s="47"/>
      <c r="M176" s="47"/>
      <c r="N176" s="47">
        <f>N177+N180</f>
        <v>1247</v>
      </c>
    </row>
    <row r="177" spans="1:14" ht="15" customHeight="1">
      <c r="A177" s="45" t="s">
        <v>361</v>
      </c>
      <c r="B177" s="38" t="s">
        <v>13</v>
      </c>
      <c r="C177" s="46" t="s">
        <v>325</v>
      </c>
      <c r="D177" s="46" t="s">
        <v>3</v>
      </c>
      <c r="E177" s="46" t="s">
        <v>228</v>
      </c>
      <c r="F177" s="46" t="s">
        <v>212</v>
      </c>
      <c r="G177" s="46" t="s">
        <v>362</v>
      </c>
      <c r="H177" s="47"/>
      <c r="I177" s="47"/>
      <c r="J177" s="47"/>
      <c r="K177" s="47"/>
      <c r="L177" s="47"/>
      <c r="M177" s="47"/>
      <c r="N177" s="47">
        <f>N178</f>
        <v>822</v>
      </c>
    </row>
    <row r="178" spans="1:14" ht="15" customHeight="1">
      <c r="A178" s="45" t="s">
        <v>38</v>
      </c>
      <c r="B178" s="38" t="s">
        <v>13</v>
      </c>
      <c r="C178" s="46" t="s">
        <v>325</v>
      </c>
      <c r="D178" s="46" t="s">
        <v>3</v>
      </c>
      <c r="E178" s="46" t="s">
        <v>228</v>
      </c>
      <c r="F178" s="46" t="s">
        <v>212</v>
      </c>
      <c r="G178" s="46" t="s">
        <v>369</v>
      </c>
      <c r="H178" s="47"/>
      <c r="I178" s="47"/>
      <c r="J178" s="47"/>
      <c r="K178" s="47"/>
      <c r="L178" s="47"/>
      <c r="M178" s="47"/>
      <c r="N178" s="47">
        <f>N179</f>
        <v>822</v>
      </c>
    </row>
    <row r="179" spans="1:14" ht="15" customHeight="1">
      <c r="A179" s="45" t="s">
        <v>39</v>
      </c>
      <c r="B179" s="38" t="s">
        <v>13</v>
      </c>
      <c r="C179" s="46" t="s">
        <v>325</v>
      </c>
      <c r="D179" s="46" t="s">
        <v>3</v>
      </c>
      <c r="E179" s="46" t="s">
        <v>228</v>
      </c>
      <c r="F179" s="46" t="s">
        <v>212</v>
      </c>
      <c r="G179" s="46" t="s">
        <v>378</v>
      </c>
      <c r="H179" s="47"/>
      <c r="I179" s="47"/>
      <c r="J179" s="47"/>
      <c r="K179" s="47"/>
      <c r="L179" s="47"/>
      <c r="M179" s="47"/>
      <c r="N179" s="47">
        <f>'прилож. № 7(4)'!M185</f>
        <v>822</v>
      </c>
    </row>
    <row r="180" spans="1:14" ht="15" customHeight="1">
      <c r="A180" s="45" t="s">
        <v>322</v>
      </c>
      <c r="B180" s="38" t="s">
        <v>13</v>
      </c>
      <c r="C180" s="46" t="s">
        <v>325</v>
      </c>
      <c r="D180" s="46" t="s">
        <v>3</v>
      </c>
      <c r="E180" s="46" t="s">
        <v>228</v>
      </c>
      <c r="F180" s="46" t="s">
        <v>212</v>
      </c>
      <c r="G180" s="46" t="s">
        <v>380</v>
      </c>
      <c r="H180" s="47"/>
      <c r="I180" s="47"/>
      <c r="J180" s="47"/>
      <c r="K180" s="47"/>
      <c r="L180" s="47"/>
      <c r="M180" s="47"/>
      <c r="N180" s="47">
        <f>N181</f>
        <v>425</v>
      </c>
    </row>
    <row r="181" spans="1:14" ht="15" customHeight="1">
      <c r="A181" s="45" t="s">
        <v>382</v>
      </c>
      <c r="B181" s="38" t="s">
        <v>13</v>
      </c>
      <c r="C181" s="46" t="s">
        <v>325</v>
      </c>
      <c r="D181" s="46" t="s">
        <v>3</v>
      </c>
      <c r="E181" s="46" t="s">
        <v>228</v>
      </c>
      <c r="F181" s="46" t="s">
        <v>212</v>
      </c>
      <c r="G181" s="46" t="s">
        <v>381</v>
      </c>
      <c r="H181" s="47"/>
      <c r="I181" s="47"/>
      <c r="J181" s="47"/>
      <c r="K181" s="47"/>
      <c r="L181" s="47"/>
      <c r="M181" s="47"/>
      <c r="N181" s="47">
        <f>'прилож. № 7(4)'!M187</f>
        <v>425</v>
      </c>
    </row>
    <row r="182" spans="1:14" ht="16.5" customHeight="1">
      <c r="A182" s="43" t="s">
        <v>115</v>
      </c>
      <c r="B182" s="38" t="s">
        <v>13</v>
      </c>
      <c r="C182" s="44" t="s">
        <v>63</v>
      </c>
      <c r="D182" s="44" t="s">
        <v>356</v>
      </c>
      <c r="E182" s="44" t="s">
        <v>357</v>
      </c>
      <c r="F182" s="44" t="s">
        <v>358</v>
      </c>
      <c r="G182" s="44" t="s">
        <v>358</v>
      </c>
      <c r="H182" s="41"/>
      <c r="I182" s="41"/>
      <c r="J182" s="41"/>
      <c r="K182" s="41"/>
      <c r="L182" s="41"/>
      <c r="M182" s="41"/>
      <c r="N182" s="41">
        <f>N183</f>
        <v>36</v>
      </c>
    </row>
    <row r="183" spans="1:14" ht="28.5" customHeight="1">
      <c r="A183" s="43" t="s">
        <v>144</v>
      </c>
      <c r="B183" s="44" t="s">
        <v>13</v>
      </c>
      <c r="C183" s="44" t="s">
        <v>63</v>
      </c>
      <c r="D183" s="44" t="s">
        <v>366</v>
      </c>
      <c r="E183" s="44" t="s">
        <v>357</v>
      </c>
      <c r="F183" s="44" t="s">
        <v>358</v>
      </c>
      <c r="G183" s="44" t="s">
        <v>358</v>
      </c>
      <c r="H183" s="41"/>
      <c r="I183" s="41"/>
      <c r="J183" s="41"/>
      <c r="K183" s="41"/>
      <c r="L183" s="41"/>
      <c r="M183" s="41"/>
      <c r="N183" s="41">
        <f>N184</f>
        <v>36</v>
      </c>
    </row>
    <row r="184" spans="1:14" ht="76.5" customHeight="1">
      <c r="A184" s="105" t="s">
        <v>51</v>
      </c>
      <c r="B184" s="44" t="s">
        <v>13</v>
      </c>
      <c r="C184" s="44" t="s">
        <v>63</v>
      </c>
      <c r="D184" s="44" t="s">
        <v>366</v>
      </c>
      <c r="E184" s="44" t="s">
        <v>50</v>
      </c>
      <c r="F184" s="44" t="s">
        <v>358</v>
      </c>
      <c r="G184" s="44" t="s">
        <v>358</v>
      </c>
      <c r="H184" s="47"/>
      <c r="I184" s="47"/>
      <c r="J184" s="47"/>
      <c r="K184" s="47"/>
      <c r="L184" s="47"/>
      <c r="M184" s="47"/>
      <c r="N184" s="47">
        <f>N185</f>
        <v>36</v>
      </c>
    </row>
    <row r="185" spans="1:14" ht="29.25" customHeight="1">
      <c r="A185" s="51" t="s">
        <v>67</v>
      </c>
      <c r="B185" s="44" t="s">
        <v>13</v>
      </c>
      <c r="C185" s="44" t="s">
        <v>63</v>
      </c>
      <c r="D185" s="44" t="s">
        <v>366</v>
      </c>
      <c r="E185" s="44" t="s">
        <v>55</v>
      </c>
      <c r="F185" s="44" t="s">
        <v>54</v>
      </c>
      <c r="G185" s="44" t="s">
        <v>358</v>
      </c>
      <c r="H185" s="47"/>
      <c r="I185" s="47"/>
      <c r="J185" s="47"/>
      <c r="K185" s="47"/>
      <c r="L185" s="47"/>
      <c r="M185" s="47"/>
      <c r="N185" s="47">
        <f>N186+N191</f>
        <v>36</v>
      </c>
    </row>
    <row r="186" spans="1:14" ht="16.5" customHeight="1">
      <c r="A186" s="45" t="s">
        <v>4</v>
      </c>
      <c r="B186" s="44" t="s">
        <v>13</v>
      </c>
      <c r="C186" s="46" t="s">
        <v>63</v>
      </c>
      <c r="D186" s="46" t="s">
        <v>366</v>
      </c>
      <c r="E186" s="46" t="s">
        <v>55</v>
      </c>
      <c r="F186" s="46" t="s">
        <v>54</v>
      </c>
      <c r="G186" s="46" t="s">
        <v>362</v>
      </c>
      <c r="H186" s="41"/>
      <c r="I186" s="41"/>
      <c r="J186" s="41"/>
      <c r="K186" s="41"/>
      <c r="L186" s="41"/>
      <c r="M186" s="41"/>
      <c r="N186" s="47">
        <f>N190+N187</f>
        <v>33</v>
      </c>
    </row>
    <row r="187" spans="1:14" ht="16.5" customHeight="1">
      <c r="A187" s="45" t="s">
        <v>38</v>
      </c>
      <c r="B187" s="44" t="s">
        <v>13</v>
      </c>
      <c r="C187" s="46" t="s">
        <v>63</v>
      </c>
      <c r="D187" s="46" t="s">
        <v>366</v>
      </c>
      <c r="E187" s="46" t="s">
        <v>55</v>
      </c>
      <c r="F187" s="46" t="s">
        <v>54</v>
      </c>
      <c r="G187" s="46" t="s">
        <v>369</v>
      </c>
      <c r="H187" s="41"/>
      <c r="I187" s="41"/>
      <c r="J187" s="41"/>
      <c r="K187" s="41"/>
      <c r="L187" s="41"/>
      <c r="M187" s="41"/>
      <c r="N187" s="47">
        <f>N188+N189</f>
        <v>7</v>
      </c>
    </row>
    <row r="188" spans="1:14" ht="16.5" customHeight="1" hidden="1">
      <c r="A188" s="45" t="s">
        <v>372</v>
      </c>
      <c r="B188" s="44" t="s">
        <v>13</v>
      </c>
      <c r="C188" s="46" t="s">
        <v>63</v>
      </c>
      <c r="D188" s="46" t="s">
        <v>366</v>
      </c>
      <c r="E188" s="46" t="s">
        <v>55</v>
      </c>
      <c r="F188" s="46" t="s">
        <v>54</v>
      </c>
      <c r="G188" s="46" t="s">
        <v>373</v>
      </c>
      <c r="H188" s="41"/>
      <c r="I188" s="41"/>
      <c r="J188" s="41"/>
      <c r="K188" s="41"/>
      <c r="L188" s="41"/>
      <c r="M188" s="41"/>
      <c r="N188" s="47"/>
    </row>
    <row r="189" spans="1:14" ht="16.5" customHeight="1">
      <c r="A189" s="45" t="s">
        <v>39</v>
      </c>
      <c r="B189" s="44" t="s">
        <v>13</v>
      </c>
      <c r="C189" s="46" t="s">
        <v>63</v>
      </c>
      <c r="D189" s="46" t="s">
        <v>366</v>
      </c>
      <c r="E189" s="46" t="s">
        <v>55</v>
      </c>
      <c r="F189" s="46" t="s">
        <v>54</v>
      </c>
      <c r="G189" s="46" t="s">
        <v>378</v>
      </c>
      <c r="H189" s="41"/>
      <c r="I189" s="41"/>
      <c r="J189" s="41"/>
      <c r="K189" s="41"/>
      <c r="L189" s="41"/>
      <c r="M189" s="41"/>
      <c r="N189" s="47">
        <f>'прилож. № 7(4)'!M195</f>
        <v>7</v>
      </c>
    </row>
    <row r="190" spans="1:14" ht="16.5" customHeight="1">
      <c r="A190" s="45" t="s">
        <v>326</v>
      </c>
      <c r="B190" s="44" t="s">
        <v>13</v>
      </c>
      <c r="C190" s="46" t="s">
        <v>63</v>
      </c>
      <c r="D190" s="46" t="s">
        <v>366</v>
      </c>
      <c r="E190" s="46" t="s">
        <v>55</v>
      </c>
      <c r="F190" s="46" t="s">
        <v>54</v>
      </c>
      <c r="G190" s="46" t="s">
        <v>379</v>
      </c>
      <c r="H190" s="41"/>
      <c r="I190" s="41"/>
      <c r="J190" s="41"/>
      <c r="K190" s="41"/>
      <c r="L190" s="41"/>
      <c r="M190" s="41"/>
      <c r="N190" s="47">
        <f>'прилож. № 7(4)'!M196</f>
        <v>26</v>
      </c>
    </row>
    <row r="191" spans="1:14" ht="16.5" customHeight="1">
      <c r="A191" s="45" t="s">
        <v>323</v>
      </c>
      <c r="B191" s="44" t="s">
        <v>13</v>
      </c>
      <c r="C191" s="46" t="s">
        <v>63</v>
      </c>
      <c r="D191" s="46" t="s">
        <v>366</v>
      </c>
      <c r="E191" s="46" t="s">
        <v>55</v>
      </c>
      <c r="F191" s="46" t="s">
        <v>54</v>
      </c>
      <c r="G191" s="46" t="s">
        <v>380</v>
      </c>
      <c r="H191" s="18">
        <f>SUM(I191:L191)</f>
        <v>3316</v>
      </c>
      <c r="I191" s="18">
        <f>SUM(I192:I193)</f>
        <v>805</v>
      </c>
      <c r="J191" s="18">
        <f>SUM(J192:J193)</f>
        <v>810</v>
      </c>
      <c r="K191" s="18">
        <f>SUM(K192:K193)</f>
        <v>837</v>
      </c>
      <c r="L191" s="18">
        <f>SUM(L192:L193)</f>
        <v>864</v>
      </c>
      <c r="M191" s="18">
        <f>+I191+J191+K191</f>
        <v>2452</v>
      </c>
      <c r="N191" s="18">
        <f>N192+N193</f>
        <v>3</v>
      </c>
    </row>
    <row r="192" spans="1:14" ht="14.25" customHeight="1" hidden="1">
      <c r="A192" s="45" t="s">
        <v>322</v>
      </c>
      <c r="B192" s="44" t="s">
        <v>13</v>
      </c>
      <c r="C192" s="46" t="s">
        <v>63</v>
      </c>
      <c r="D192" s="46" t="s">
        <v>9</v>
      </c>
      <c r="E192" s="46" t="s">
        <v>64</v>
      </c>
      <c r="F192" s="46" t="s">
        <v>65</v>
      </c>
      <c r="G192" s="46" t="s">
        <v>381</v>
      </c>
      <c r="H192" s="18">
        <f>SUM(I192:L192)</f>
        <v>376</v>
      </c>
      <c r="I192" s="47">
        <v>110</v>
      </c>
      <c r="J192" s="47">
        <v>30</v>
      </c>
      <c r="K192" s="47">
        <v>46</v>
      </c>
      <c r="L192" s="47">
        <f>150+40</f>
        <v>190</v>
      </c>
      <c r="M192" s="18">
        <f>+I192+J192+K192</f>
        <v>186</v>
      </c>
      <c r="N192" s="18">
        <v>0</v>
      </c>
    </row>
    <row r="193" spans="1:14" ht="16.5" customHeight="1">
      <c r="A193" s="45" t="s">
        <v>382</v>
      </c>
      <c r="B193" s="44" t="s">
        <v>13</v>
      </c>
      <c r="C193" s="46" t="s">
        <v>63</v>
      </c>
      <c r="D193" s="46" t="s">
        <v>366</v>
      </c>
      <c r="E193" s="46" t="s">
        <v>55</v>
      </c>
      <c r="F193" s="46" t="s">
        <v>54</v>
      </c>
      <c r="G193" s="46" t="s">
        <v>383</v>
      </c>
      <c r="H193" s="18">
        <f>SUM(I193:L193)</f>
        <v>2940</v>
      </c>
      <c r="I193" s="47">
        <v>695</v>
      </c>
      <c r="J193" s="47">
        <v>780</v>
      </c>
      <c r="K193" s="47">
        <f>775+16</f>
        <v>791</v>
      </c>
      <c r="L193" s="47">
        <v>674</v>
      </c>
      <c r="M193" s="18">
        <f>+I193+J193+K193</f>
        <v>2266</v>
      </c>
      <c r="N193" s="18">
        <f>'прилож. № 7(4)'!M199</f>
        <v>3</v>
      </c>
    </row>
    <row r="194" spans="1:14" ht="16.5" customHeight="1">
      <c r="A194" s="43" t="s">
        <v>1</v>
      </c>
      <c r="B194" s="44" t="s">
        <v>13</v>
      </c>
      <c r="C194" s="44" t="s">
        <v>2</v>
      </c>
      <c r="D194" s="44" t="s">
        <v>356</v>
      </c>
      <c r="E194" s="44" t="s">
        <v>357</v>
      </c>
      <c r="F194" s="44" t="s">
        <v>358</v>
      </c>
      <c r="G194" s="44" t="s">
        <v>358</v>
      </c>
      <c r="H194" s="18"/>
      <c r="I194" s="47"/>
      <c r="J194" s="47"/>
      <c r="K194" s="47"/>
      <c r="L194" s="47"/>
      <c r="M194" s="18"/>
      <c r="N194" s="39">
        <f aca="true" t="shared" si="13" ref="N194:N200">N195</f>
        <v>76</v>
      </c>
    </row>
    <row r="195" spans="1:14" ht="16.5" customHeight="1">
      <c r="A195" s="43" t="s">
        <v>121</v>
      </c>
      <c r="B195" s="44" t="s">
        <v>13</v>
      </c>
      <c r="C195" s="44" t="s">
        <v>2</v>
      </c>
      <c r="D195" s="44" t="s">
        <v>324</v>
      </c>
      <c r="E195" s="44" t="s">
        <v>357</v>
      </c>
      <c r="F195" s="44" t="s">
        <v>358</v>
      </c>
      <c r="G195" s="44" t="s">
        <v>358</v>
      </c>
      <c r="H195" s="18"/>
      <c r="I195" s="47"/>
      <c r="J195" s="47"/>
      <c r="K195" s="47"/>
      <c r="L195" s="47"/>
      <c r="M195" s="18"/>
      <c r="N195" s="39">
        <f t="shared" si="13"/>
        <v>76</v>
      </c>
    </row>
    <row r="196" spans="1:14" ht="30" customHeight="1">
      <c r="A196" s="43" t="s">
        <v>122</v>
      </c>
      <c r="B196" s="44" t="s">
        <v>13</v>
      </c>
      <c r="C196" s="44" t="s">
        <v>2</v>
      </c>
      <c r="D196" s="44" t="s">
        <v>324</v>
      </c>
      <c r="E196" s="44" t="s">
        <v>125</v>
      </c>
      <c r="F196" s="44" t="s">
        <v>358</v>
      </c>
      <c r="G196" s="44" t="s">
        <v>358</v>
      </c>
      <c r="H196" s="18"/>
      <c r="I196" s="47"/>
      <c r="J196" s="47"/>
      <c r="K196" s="47"/>
      <c r="L196" s="47"/>
      <c r="M196" s="18"/>
      <c r="N196" s="39">
        <f t="shared" si="13"/>
        <v>76</v>
      </c>
    </row>
    <row r="197" spans="1:14" ht="44.25" customHeight="1">
      <c r="A197" s="45" t="s">
        <v>123</v>
      </c>
      <c r="B197" s="44" t="s">
        <v>13</v>
      </c>
      <c r="C197" s="46" t="s">
        <v>2</v>
      </c>
      <c r="D197" s="46" t="s">
        <v>324</v>
      </c>
      <c r="E197" s="46" t="s">
        <v>126</v>
      </c>
      <c r="F197" s="46" t="s">
        <v>358</v>
      </c>
      <c r="G197" s="46" t="s">
        <v>358</v>
      </c>
      <c r="H197" s="18"/>
      <c r="I197" s="47"/>
      <c r="J197" s="47"/>
      <c r="K197" s="47"/>
      <c r="L197" s="47"/>
      <c r="M197" s="18"/>
      <c r="N197" s="18">
        <f t="shared" si="13"/>
        <v>76</v>
      </c>
    </row>
    <row r="198" spans="1:14" ht="16.5" customHeight="1">
      <c r="A198" s="45" t="s">
        <v>124</v>
      </c>
      <c r="B198" s="44" t="s">
        <v>13</v>
      </c>
      <c r="C198" s="46" t="s">
        <v>2</v>
      </c>
      <c r="D198" s="46" t="s">
        <v>324</v>
      </c>
      <c r="E198" s="46" t="s">
        <v>126</v>
      </c>
      <c r="F198" s="46" t="s">
        <v>368</v>
      </c>
      <c r="G198" s="46" t="s">
        <v>358</v>
      </c>
      <c r="H198" s="18"/>
      <c r="I198" s="47"/>
      <c r="J198" s="47"/>
      <c r="K198" s="47"/>
      <c r="L198" s="47"/>
      <c r="M198" s="18"/>
      <c r="N198" s="18">
        <f t="shared" si="13"/>
        <v>76</v>
      </c>
    </row>
    <row r="199" spans="1:14" ht="16.5" customHeight="1">
      <c r="A199" s="45" t="s">
        <v>4</v>
      </c>
      <c r="B199" s="44" t="s">
        <v>13</v>
      </c>
      <c r="C199" s="46" t="s">
        <v>2</v>
      </c>
      <c r="D199" s="46" t="s">
        <v>324</v>
      </c>
      <c r="E199" s="46" t="s">
        <v>126</v>
      </c>
      <c r="F199" s="46" t="s">
        <v>368</v>
      </c>
      <c r="G199" s="46" t="s">
        <v>362</v>
      </c>
      <c r="H199" s="18"/>
      <c r="I199" s="47"/>
      <c r="J199" s="47"/>
      <c r="K199" s="47"/>
      <c r="L199" s="47"/>
      <c r="M199" s="18"/>
      <c r="N199" s="18">
        <f t="shared" si="13"/>
        <v>76</v>
      </c>
    </row>
    <row r="200" spans="1:14" ht="16.5" customHeight="1">
      <c r="A200" s="45" t="s">
        <v>5</v>
      </c>
      <c r="B200" s="44" t="s">
        <v>13</v>
      </c>
      <c r="C200" s="46" t="s">
        <v>2</v>
      </c>
      <c r="D200" s="46" t="s">
        <v>324</v>
      </c>
      <c r="E200" s="46" t="s">
        <v>126</v>
      </c>
      <c r="F200" s="46" t="s">
        <v>368</v>
      </c>
      <c r="G200" s="46" t="s">
        <v>11</v>
      </c>
      <c r="H200" s="18"/>
      <c r="I200" s="47"/>
      <c r="J200" s="47"/>
      <c r="K200" s="47"/>
      <c r="L200" s="47"/>
      <c r="M200" s="18"/>
      <c r="N200" s="18">
        <f t="shared" si="13"/>
        <v>76</v>
      </c>
    </row>
    <row r="201" spans="1:14" ht="45" customHeight="1">
      <c r="A201" s="45" t="s">
        <v>128</v>
      </c>
      <c r="B201" s="44" t="s">
        <v>13</v>
      </c>
      <c r="C201" s="46" t="s">
        <v>2</v>
      </c>
      <c r="D201" s="46" t="s">
        <v>324</v>
      </c>
      <c r="E201" s="46" t="s">
        <v>126</v>
      </c>
      <c r="F201" s="46" t="s">
        <v>368</v>
      </c>
      <c r="G201" s="46" t="s">
        <v>127</v>
      </c>
      <c r="H201" s="18"/>
      <c r="I201" s="47"/>
      <c r="J201" s="47"/>
      <c r="K201" s="47"/>
      <c r="L201" s="47"/>
      <c r="M201" s="18"/>
      <c r="N201" s="18">
        <f>'прилож. № 7(4)'!M207</f>
        <v>76</v>
      </c>
    </row>
    <row r="202" spans="1:14" ht="18" customHeight="1">
      <c r="A202" s="43" t="s">
        <v>145</v>
      </c>
      <c r="B202" s="44" t="s">
        <v>13</v>
      </c>
      <c r="C202" s="44" t="s">
        <v>8</v>
      </c>
      <c r="D202" s="44" t="s">
        <v>356</v>
      </c>
      <c r="E202" s="44" t="s">
        <v>357</v>
      </c>
      <c r="F202" s="44" t="s">
        <v>358</v>
      </c>
      <c r="G202" s="44" t="s">
        <v>358</v>
      </c>
      <c r="H202" s="39"/>
      <c r="I202" s="41"/>
      <c r="J202" s="41"/>
      <c r="K202" s="41"/>
      <c r="L202" s="41"/>
      <c r="M202" s="39"/>
      <c r="N202" s="39">
        <f>N203</f>
        <v>33</v>
      </c>
    </row>
    <row r="203" spans="1:14" ht="29.25" customHeight="1">
      <c r="A203" s="43" t="s">
        <v>116</v>
      </c>
      <c r="B203" s="44" t="s">
        <v>13</v>
      </c>
      <c r="C203" s="44" t="s">
        <v>8</v>
      </c>
      <c r="D203" s="44" t="s">
        <v>325</v>
      </c>
      <c r="E203" s="44" t="s">
        <v>357</v>
      </c>
      <c r="F203" s="44" t="s">
        <v>358</v>
      </c>
      <c r="G203" s="44" t="s">
        <v>358</v>
      </c>
      <c r="H203" s="39"/>
      <c r="I203" s="41"/>
      <c r="J203" s="41"/>
      <c r="K203" s="41"/>
      <c r="L203" s="41"/>
      <c r="M203" s="39"/>
      <c r="N203" s="39">
        <f>N205</f>
        <v>33</v>
      </c>
    </row>
    <row r="204" spans="1:14" ht="28.5" customHeight="1">
      <c r="A204" s="43" t="s">
        <v>118</v>
      </c>
      <c r="B204" s="44" t="s">
        <v>13</v>
      </c>
      <c r="C204" s="44" t="s">
        <v>8</v>
      </c>
      <c r="D204" s="44" t="s">
        <v>325</v>
      </c>
      <c r="E204" s="44" t="s">
        <v>101</v>
      </c>
      <c r="F204" s="44" t="s">
        <v>358</v>
      </c>
      <c r="G204" s="44" t="s">
        <v>358</v>
      </c>
      <c r="H204" s="39"/>
      <c r="I204" s="41"/>
      <c r="J204" s="41"/>
      <c r="K204" s="41"/>
      <c r="L204" s="41"/>
      <c r="M204" s="39"/>
      <c r="N204" s="39">
        <f>N205</f>
        <v>33</v>
      </c>
    </row>
    <row r="205" spans="1:14" ht="28.5" customHeight="1">
      <c r="A205" s="51" t="s">
        <v>67</v>
      </c>
      <c r="B205" s="52" t="s">
        <v>13</v>
      </c>
      <c r="C205" s="44" t="s">
        <v>8</v>
      </c>
      <c r="D205" s="44" t="s">
        <v>325</v>
      </c>
      <c r="E205" s="44" t="s">
        <v>101</v>
      </c>
      <c r="F205" s="44" t="s">
        <v>54</v>
      </c>
      <c r="G205" s="44" t="s">
        <v>358</v>
      </c>
      <c r="H205" s="50"/>
      <c r="I205" s="42"/>
      <c r="J205" s="42"/>
      <c r="K205" s="42"/>
      <c r="L205" s="42"/>
      <c r="M205" s="50"/>
      <c r="N205" s="53">
        <f>+N206+N213</f>
        <v>33</v>
      </c>
    </row>
    <row r="206" spans="1:14" ht="16.5" customHeight="1">
      <c r="A206" s="45" t="s">
        <v>4</v>
      </c>
      <c r="B206" s="44" t="s">
        <v>13</v>
      </c>
      <c r="C206" s="46" t="s">
        <v>8</v>
      </c>
      <c r="D206" s="46" t="s">
        <v>325</v>
      </c>
      <c r="E206" s="46" t="s">
        <v>101</v>
      </c>
      <c r="F206" s="46" t="s">
        <v>54</v>
      </c>
      <c r="G206" s="46" t="s">
        <v>362</v>
      </c>
      <c r="H206" s="18"/>
      <c r="I206" s="47"/>
      <c r="J206" s="47"/>
      <c r="K206" s="47"/>
      <c r="L206" s="47"/>
      <c r="M206" s="18"/>
      <c r="N206" s="18">
        <f>+N207</f>
        <v>23</v>
      </c>
    </row>
    <row r="207" spans="1:14" ht="16.5" customHeight="1">
      <c r="A207" s="45" t="s">
        <v>38</v>
      </c>
      <c r="B207" s="44" t="s">
        <v>13</v>
      </c>
      <c r="C207" s="46" t="s">
        <v>8</v>
      </c>
      <c r="D207" s="46" t="s">
        <v>325</v>
      </c>
      <c r="E207" s="46" t="s">
        <v>101</v>
      </c>
      <c r="F207" s="46" t="s">
        <v>54</v>
      </c>
      <c r="G207" s="46" t="s">
        <v>369</v>
      </c>
      <c r="H207" s="18"/>
      <c r="I207" s="47"/>
      <c r="J207" s="47"/>
      <c r="K207" s="47"/>
      <c r="L207" s="47"/>
      <c r="M207" s="18"/>
      <c r="N207" s="18">
        <f>+N208+N211</f>
        <v>23</v>
      </c>
    </row>
    <row r="208" spans="1:14" ht="16.5" customHeight="1">
      <c r="A208" s="45" t="s">
        <v>131</v>
      </c>
      <c r="B208" s="44" t="s">
        <v>13</v>
      </c>
      <c r="C208" s="46" t="s">
        <v>8</v>
      </c>
      <c r="D208" s="46" t="s">
        <v>325</v>
      </c>
      <c r="E208" s="46" t="s">
        <v>101</v>
      </c>
      <c r="F208" s="46" t="s">
        <v>54</v>
      </c>
      <c r="G208" s="46" t="s">
        <v>375</v>
      </c>
      <c r="H208" s="18"/>
      <c r="I208" s="47"/>
      <c r="J208" s="47"/>
      <c r="K208" s="47"/>
      <c r="L208" s="47"/>
      <c r="M208" s="18"/>
      <c r="N208" s="18">
        <f>'прилож. № 7(4)'!M214</f>
        <v>19</v>
      </c>
    </row>
    <row r="209" spans="1:14" ht="16.5" customHeight="1" hidden="1">
      <c r="A209" s="45" t="s">
        <v>97</v>
      </c>
      <c r="B209" s="44" t="s">
        <v>13</v>
      </c>
      <c r="C209" s="46" t="s">
        <v>8</v>
      </c>
      <c r="D209" s="46" t="s">
        <v>325</v>
      </c>
      <c r="E209" s="46" t="s">
        <v>101</v>
      </c>
      <c r="F209" s="46" t="s">
        <v>54</v>
      </c>
      <c r="G209" s="46" t="s">
        <v>376</v>
      </c>
      <c r="H209" s="18"/>
      <c r="I209" s="47"/>
      <c r="J209" s="47"/>
      <c r="K209" s="47"/>
      <c r="L209" s="47"/>
      <c r="M209" s="18"/>
      <c r="N209" s="18" t="e">
        <f>+'[1]прилож. № 4'!M174</f>
        <v>#REF!</v>
      </c>
    </row>
    <row r="210" spans="1:14" ht="16.5" customHeight="1" hidden="1">
      <c r="A210" s="45" t="s">
        <v>43</v>
      </c>
      <c r="B210" s="44" t="s">
        <v>13</v>
      </c>
      <c r="C210" s="46" t="s">
        <v>8</v>
      </c>
      <c r="D210" s="46" t="s">
        <v>325</v>
      </c>
      <c r="E210" s="46" t="s">
        <v>101</v>
      </c>
      <c r="F210" s="46" t="s">
        <v>54</v>
      </c>
      <c r="G210" s="46" t="s">
        <v>377</v>
      </c>
      <c r="H210" s="18"/>
      <c r="I210" s="47"/>
      <c r="J210" s="47"/>
      <c r="K210" s="47"/>
      <c r="L210" s="47"/>
      <c r="M210" s="18"/>
      <c r="N210" s="18"/>
    </row>
    <row r="211" spans="1:14" ht="16.5" customHeight="1">
      <c r="A211" s="45" t="s">
        <v>39</v>
      </c>
      <c r="B211" s="44" t="s">
        <v>13</v>
      </c>
      <c r="C211" s="46" t="s">
        <v>8</v>
      </c>
      <c r="D211" s="46" t="s">
        <v>325</v>
      </c>
      <c r="E211" s="46" t="s">
        <v>101</v>
      </c>
      <c r="F211" s="46" t="s">
        <v>54</v>
      </c>
      <c r="G211" s="46" t="s">
        <v>378</v>
      </c>
      <c r="H211" s="18"/>
      <c r="I211" s="47"/>
      <c r="J211" s="47"/>
      <c r="K211" s="47"/>
      <c r="L211" s="47"/>
      <c r="M211" s="18"/>
      <c r="N211" s="18">
        <f>'прилож. № 7(4)'!M216</f>
        <v>4</v>
      </c>
    </row>
    <row r="212" spans="1:14" ht="16.5" customHeight="1" hidden="1">
      <c r="A212" s="45" t="s">
        <v>326</v>
      </c>
      <c r="B212" s="44" t="s">
        <v>13</v>
      </c>
      <c r="C212" s="46" t="s">
        <v>8</v>
      </c>
      <c r="D212" s="46" t="s">
        <v>325</v>
      </c>
      <c r="E212" s="46" t="s">
        <v>101</v>
      </c>
      <c r="F212" s="46" t="s">
        <v>54</v>
      </c>
      <c r="G212" s="46" t="s">
        <v>379</v>
      </c>
      <c r="H212" s="18"/>
      <c r="I212" s="47"/>
      <c r="J212" s="47"/>
      <c r="K212" s="47"/>
      <c r="L212" s="47"/>
      <c r="M212" s="18"/>
      <c r="N212" s="18"/>
    </row>
    <row r="213" spans="1:14" ht="16.5" customHeight="1">
      <c r="A213" s="45" t="s">
        <v>323</v>
      </c>
      <c r="B213" s="44" t="s">
        <v>13</v>
      </c>
      <c r="C213" s="46" t="s">
        <v>8</v>
      </c>
      <c r="D213" s="46" t="s">
        <v>325</v>
      </c>
      <c r="E213" s="46" t="s">
        <v>101</v>
      </c>
      <c r="F213" s="46" t="s">
        <v>54</v>
      </c>
      <c r="G213" s="46" t="s">
        <v>380</v>
      </c>
      <c r="H213" s="18"/>
      <c r="I213" s="47"/>
      <c r="J213" s="47"/>
      <c r="K213" s="47"/>
      <c r="L213" s="47"/>
      <c r="M213" s="18"/>
      <c r="N213" s="18">
        <f>N215+N214</f>
        <v>10</v>
      </c>
    </row>
    <row r="214" spans="1:15" ht="16.5" customHeight="1" hidden="1">
      <c r="A214" s="45" t="s">
        <v>322</v>
      </c>
      <c r="B214" s="44" t="s">
        <v>13</v>
      </c>
      <c r="C214" s="46" t="s">
        <v>8</v>
      </c>
      <c r="D214" s="46" t="s">
        <v>325</v>
      </c>
      <c r="E214" s="46" t="s">
        <v>101</v>
      </c>
      <c r="F214" s="46" t="s">
        <v>54</v>
      </c>
      <c r="G214" s="46" t="s">
        <v>381</v>
      </c>
      <c r="H214" s="18"/>
      <c r="I214" s="47"/>
      <c r="J214" s="47"/>
      <c r="K214" s="47"/>
      <c r="L214" s="47"/>
      <c r="M214" s="122"/>
      <c r="N214" s="18">
        <f>'прилож. № 7(4)'!M219</f>
        <v>0</v>
      </c>
      <c r="O214" s="123"/>
    </row>
    <row r="215" spans="1:14" ht="16.5" customHeight="1">
      <c r="A215" s="45" t="s">
        <v>382</v>
      </c>
      <c r="B215" s="44" t="s">
        <v>13</v>
      </c>
      <c r="C215" s="46" t="s">
        <v>8</v>
      </c>
      <c r="D215" s="46" t="s">
        <v>325</v>
      </c>
      <c r="E215" s="46" t="s">
        <v>101</v>
      </c>
      <c r="F215" s="46" t="s">
        <v>54</v>
      </c>
      <c r="G215" s="46" t="s">
        <v>383</v>
      </c>
      <c r="H215" s="18"/>
      <c r="I215" s="47"/>
      <c r="J215" s="47"/>
      <c r="K215" s="47"/>
      <c r="L215" s="47"/>
      <c r="M215" s="18"/>
      <c r="N215" s="18">
        <f>'прилож. № 7(4)'!M220</f>
        <v>10</v>
      </c>
    </row>
    <row r="216" spans="1:14" ht="31.5" customHeight="1">
      <c r="A216" s="43" t="s">
        <v>268</v>
      </c>
      <c r="B216" s="44" t="s">
        <v>13</v>
      </c>
      <c r="C216" s="44" t="s">
        <v>269</v>
      </c>
      <c r="D216" s="44" t="s">
        <v>356</v>
      </c>
      <c r="E216" s="44" t="s">
        <v>357</v>
      </c>
      <c r="F216" s="44" t="s">
        <v>358</v>
      </c>
      <c r="G216" s="44" t="s">
        <v>358</v>
      </c>
      <c r="H216" s="18"/>
      <c r="I216" s="47"/>
      <c r="J216" s="47"/>
      <c r="K216" s="47"/>
      <c r="L216" s="47"/>
      <c r="M216" s="18"/>
      <c r="N216" s="39">
        <f aca="true" t="shared" si="14" ref="N216:N222">N217</f>
        <v>77</v>
      </c>
    </row>
    <row r="217" spans="1:14" ht="28.5" customHeight="1">
      <c r="A217" s="43" t="s">
        <v>270</v>
      </c>
      <c r="B217" s="44" t="s">
        <v>13</v>
      </c>
      <c r="C217" s="44" t="s">
        <v>269</v>
      </c>
      <c r="D217" s="44" t="s">
        <v>324</v>
      </c>
      <c r="E217" s="44" t="s">
        <v>357</v>
      </c>
      <c r="F217" s="44" t="s">
        <v>358</v>
      </c>
      <c r="G217" s="44" t="s">
        <v>358</v>
      </c>
      <c r="H217" s="18"/>
      <c r="I217" s="47"/>
      <c r="J217" s="47"/>
      <c r="K217" s="47"/>
      <c r="L217" s="47"/>
      <c r="M217" s="18"/>
      <c r="N217" s="39">
        <f t="shared" si="14"/>
        <v>77</v>
      </c>
    </row>
    <row r="218" spans="1:14" ht="29.25" customHeight="1">
      <c r="A218" s="45" t="s">
        <v>393</v>
      </c>
      <c r="B218" s="44" t="s">
        <v>13</v>
      </c>
      <c r="C218" s="46" t="s">
        <v>269</v>
      </c>
      <c r="D218" s="46" t="s">
        <v>324</v>
      </c>
      <c r="E218" s="46" t="s">
        <v>394</v>
      </c>
      <c r="F218" s="46" t="s">
        <v>358</v>
      </c>
      <c r="G218" s="46" t="s">
        <v>358</v>
      </c>
      <c r="H218" s="18"/>
      <c r="I218" s="47"/>
      <c r="J218" s="47"/>
      <c r="K218" s="47"/>
      <c r="L218" s="47"/>
      <c r="M218" s="18"/>
      <c r="N218" s="18">
        <f t="shared" si="14"/>
        <v>77</v>
      </c>
    </row>
    <row r="219" spans="1:14" ht="14.25" customHeight="1">
      <c r="A219" s="45" t="s">
        <v>253</v>
      </c>
      <c r="B219" s="44"/>
      <c r="C219" s="46" t="s">
        <v>269</v>
      </c>
      <c r="D219" s="46" t="s">
        <v>324</v>
      </c>
      <c r="E219" s="46" t="s">
        <v>254</v>
      </c>
      <c r="F219" s="46" t="s">
        <v>358</v>
      </c>
      <c r="G219" s="46" t="s">
        <v>358</v>
      </c>
      <c r="H219" s="18"/>
      <c r="I219" s="47"/>
      <c r="J219" s="47"/>
      <c r="K219" s="47"/>
      <c r="L219" s="47"/>
      <c r="M219" s="18"/>
      <c r="N219" s="18">
        <f t="shared" si="14"/>
        <v>77</v>
      </c>
    </row>
    <row r="220" spans="1:14" ht="15" customHeight="1">
      <c r="A220" s="45" t="s">
        <v>326</v>
      </c>
      <c r="B220" s="44"/>
      <c r="C220" s="46" t="s">
        <v>269</v>
      </c>
      <c r="D220" s="46" t="s">
        <v>324</v>
      </c>
      <c r="E220" s="46" t="s">
        <v>254</v>
      </c>
      <c r="F220" s="46" t="s">
        <v>49</v>
      </c>
      <c r="G220" s="46" t="s">
        <v>358</v>
      </c>
      <c r="H220" s="18"/>
      <c r="I220" s="47"/>
      <c r="J220" s="47"/>
      <c r="K220" s="47"/>
      <c r="L220" s="47"/>
      <c r="M220" s="18"/>
      <c r="N220" s="18">
        <f t="shared" si="14"/>
        <v>77</v>
      </c>
    </row>
    <row r="221" spans="1:14" ht="16.5" customHeight="1">
      <c r="A221" s="45" t="s">
        <v>361</v>
      </c>
      <c r="B221" s="44" t="s">
        <v>13</v>
      </c>
      <c r="C221" s="46" t="s">
        <v>269</v>
      </c>
      <c r="D221" s="46" t="s">
        <v>324</v>
      </c>
      <c r="E221" s="46" t="s">
        <v>254</v>
      </c>
      <c r="F221" s="46" t="s">
        <v>49</v>
      </c>
      <c r="G221" s="46" t="s">
        <v>362</v>
      </c>
      <c r="H221" s="18"/>
      <c r="I221" s="47"/>
      <c r="J221" s="47"/>
      <c r="K221" s="47"/>
      <c r="L221" s="47"/>
      <c r="M221" s="18"/>
      <c r="N221" s="18">
        <f t="shared" si="14"/>
        <v>77</v>
      </c>
    </row>
    <row r="222" spans="1:14" ht="28.5" customHeight="1">
      <c r="A222" s="45" t="s">
        <v>271</v>
      </c>
      <c r="B222" s="44" t="s">
        <v>13</v>
      </c>
      <c r="C222" s="46" t="s">
        <v>269</v>
      </c>
      <c r="D222" s="46" t="s">
        <v>324</v>
      </c>
      <c r="E222" s="46" t="s">
        <v>254</v>
      </c>
      <c r="F222" s="46" t="s">
        <v>49</v>
      </c>
      <c r="G222" s="46" t="s">
        <v>398</v>
      </c>
      <c r="H222" s="18"/>
      <c r="I222" s="47"/>
      <c r="J222" s="47"/>
      <c r="K222" s="47"/>
      <c r="L222" s="47"/>
      <c r="M222" s="18"/>
      <c r="N222" s="18">
        <f t="shared" si="14"/>
        <v>77</v>
      </c>
    </row>
    <row r="223" spans="1:14" ht="16.5" customHeight="1">
      <c r="A223" s="45" t="s">
        <v>272</v>
      </c>
      <c r="B223" s="44" t="s">
        <v>13</v>
      </c>
      <c r="C223" s="46" t="s">
        <v>269</v>
      </c>
      <c r="D223" s="46" t="s">
        <v>324</v>
      </c>
      <c r="E223" s="46" t="s">
        <v>254</v>
      </c>
      <c r="F223" s="46" t="s">
        <v>49</v>
      </c>
      <c r="G223" s="46" t="s">
        <v>400</v>
      </c>
      <c r="H223" s="18"/>
      <c r="I223" s="47"/>
      <c r="J223" s="47"/>
      <c r="K223" s="47"/>
      <c r="L223" s="47"/>
      <c r="M223" s="18"/>
      <c r="N223" s="18">
        <f>'прилож. № 7(4)'!M228</f>
        <v>77</v>
      </c>
    </row>
    <row r="224" spans="1:14" ht="61.5" customHeight="1">
      <c r="A224" s="43" t="s">
        <v>119</v>
      </c>
      <c r="B224" s="44" t="s">
        <v>13</v>
      </c>
      <c r="C224" s="44" t="s">
        <v>40</v>
      </c>
      <c r="D224" s="44" t="s">
        <v>356</v>
      </c>
      <c r="E224" s="44" t="s">
        <v>357</v>
      </c>
      <c r="F224" s="44" t="s">
        <v>358</v>
      </c>
      <c r="G224" s="44" t="s">
        <v>358</v>
      </c>
      <c r="H224" s="39"/>
      <c r="I224" s="41"/>
      <c r="J224" s="41"/>
      <c r="K224" s="41"/>
      <c r="L224" s="41"/>
      <c r="M224" s="39"/>
      <c r="N224" s="39">
        <f>+N225</f>
        <v>143</v>
      </c>
    </row>
    <row r="225" spans="1:14" ht="61.5" customHeight="1">
      <c r="A225" s="43" t="s">
        <v>120</v>
      </c>
      <c r="B225" s="44" t="s">
        <v>13</v>
      </c>
      <c r="C225" s="44" t="s">
        <v>40</v>
      </c>
      <c r="D225" s="44" t="s">
        <v>3</v>
      </c>
      <c r="E225" s="44" t="s">
        <v>357</v>
      </c>
      <c r="F225" s="44" t="s">
        <v>358</v>
      </c>
      <c r="G225" s="44" t="s">
        <v>358</v>
      </c>
      <c r="H225" s="72"/>
      <c r="I225" s="72"/>
      <c r="J225" s="72"/>
      <c r="K225" s="72"/>
      <c r="L225" s="72"/>
      <c r="M225" s="72"/>
      <c r="N225" s="73">
        <f>+N226</f>
        <v>143</v>
      </c>
    </row>
    <row r="226" spans="1:14" ht="123" customHeight="1">
      <c r="A226" s="45" t="s">
        <v>68</v>
      </c>
      <c r="B226" s="44" t="s">
        <v>13</v>
      </c>
      <c r="C226" s="46" t="s">
        <v>40</v>
      </c>
      <c r="D226" s="46" t="s">
        <v>3</v>
      </c>
      <c r="E226" s="55">
        <v>5210600</v>
      </c>
      <c r="F226" s="46" t="s">
        <v>358</v>
      </c>
      <c r="G226" s="46" t="s">
        <v>358</v>
      </c>
      <c r="H226" s="55"/>
      <c r="I226" s="55"/>
      <c r="J226" s="55"/>
      <c r="K226" s="55"/>
      <c r="L226" s="55"/>
      <c r="M226" s="55"/>
      <c r="N226" s="71">
        <f>N227</f>
        <v>143</v>
      </c>
    </row>
    <row r="227" spans="1:14" ht="16.5" customHeight="1">
      <c r="A227" s="45" t="s">
        <v>69</v>
      </c>
      <c r="B227" s="44" t="s">
        <v>13</v>
      </c>
      <c r="C227" s="46" t="s">
        <v>40</v>
      </c>
      <c r="D227" s="46" t="s">
        <v>3</v>
      </c>
      <c r="E227" s="55">
        <v>5210600</v>
      </c>
      <c r="F227" s="46" t="s">
        <v>70</v>
      </c>
      <c r="G227" s="46" t="s">
        <v>358</v>
      </c>
      <c r="H227" s="55"/>
      <c r="I227" s="55"/>
      <c r="J227" s="55"/>
      <c r="K227" s="55"/>
      <c r="L227" s="55"/>
      <c r="M227" s="55"/>
      <c r="N227" s="71">
        <f>N230</f>
        <v>143</v>
      </c>
    </row>
    <row r="228" spans="1:14" ht="16.5" customHeight="1">
      <c r="A228" s="45" t="s">
        <v>4</v>
      </c>
      <c r="B228" s="44" t="s">
        <v>13</v>
      </c>
      <c r="C228" s="46" t="s">
        <v>40</v>
      </c>
      <c r="D228" s="46" t="s">
        <v>3</v>
      </c>
      <c r="E228" s="55">
        <v>5210600</v>
      </c>
      <c r="F228" s="46" t="s">
        <v>70</v>
      </c>
      <c r="G228" s="46" t="s">
        <v>362</v>
      </c>
      <c r="H228" s="55"/>
      <c r="I228" s="55"/>
      <c r="J228" s="55"/>
      <c r="K228" s="55"/>
      <c r="L228" s="55"/>
      <c r="M228" s="55"/>
      <c r="N228" s="71">
        <f>+N229</f>
        <v>143</v>
      </c>
    </row>
    <row r="229" spans="1:14" ht="16.5" customHeight="1">
      <c r="A229" s="45" t="s">
        <v>71</v>
      </c>
      <c r="B229" s="44" t="s">
        <v>13</v>
      </c>
      <c r="C229" s="46" t="s">
        <v>40</v>
      </c>
      <c r="D229" s="46" t="s">
        <v>3</v>
      </c>
      <c r="E229" s="55">
        <v>5210600</v>
      </c>
      <c r="F229" s="46" t="s">
        <v>70</v>
      </c>
      <c r="G229" s="55">
        <v>250</v>
      </c>
      <c r="H229" s="55"/>
      <c r="I229" s="55"/>
      <c r="J229" s="55"/>
      <c r="K229" s="55"/>
      <c r="L229" s="55"/>
      <c r="M229" s="55"/>
      <c r="N229" s="71">
        <f>+N230</f>
        <v>143</v>
      </c>
    </row>
    <row r="230" spans="1:14" ht="30" customHeight="1">
      <c r="A230" s="45" t="s">
        <v>12</v>
      </c>
      <c r="B230" s="44" t="s">
        <v>13</v>
      </c>
      <c r="C230" s="46" t="s">
        <v>40</v>
      </c>
      <c r="D230" s="46" t="s">
        <v>3</v>
      </c>
      <c r="E230" s="55">
        <v>5210600</v>
      </c>
      <c r="F230" s="46" t="s">
        <v>70</v>
      </c>
      <c r="G230" s="55">
        <v>251</v>
      </c>
      <c r="H230" s="55"/>
      <c r="I230" s="55"/>
      <c r="J230" s="55"/>
      <c r="K230" s="55"/>
      <c r="L230" s="55"/>
      <c r="M230" s="55"/>
      <c r="N230" s="71">
        <f>'прилож. № 7(4)'!M235</f>
        <v>143</v>
      </c>
    </row>
  </sheetData>
  <mergeCells count="4">
    <mergeCell ref="A4:N4"/>
    <mergeCell ref="A2:N2"/>
    <mergeCell ref="A5:N5"/>
    <mergeCell ref="A3:N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A4" sqref="A4:O4"/>
    </sheetView>
  </sheetViews>
  <sheetFormatPr defaultColWidth="9.00390625" defaultRowHeight="12.75"/>
  <cols>
    <col min="1" max="1" width="46.125" style="0" customWidth="1"/>
    <col min="2" max="2" width="18.125" style="0" customWidth="1"/>
    <col min="3" max="3" width="6.125" style="0" customWidth="1"/>
    <col min="4" max="4" width="3.75390625" style="0" customWidth="1"/>
    <col min="5" max="5" width="3.875" style="0" customWidth="1"/>
    <col min="6" max="6" width="8.25390625" style="0" customWidth="1"/>
    <col min="7" max="7" width="4.625" style="0" customWidth="1"/>
    <col min="8" max="8" width="7.75390625" style="0" customWidth="1"/>
    <col min="9" max="9" width="0.12890625" style="0" hidden="1" customWidth="1"/>
    <col min="10" max="10" width="0.2421875" style="0" hidden="1" customWidth="1"/>
    <col min="11" max="14" width="9.125" style="0" hidden="1" customWidth="1"/>
    <col min="15" max="15" width="11.875" style="0" customWidth="1"/>
    <col min="16" max="16" width="0.12890625" style="0" customWidth="1"/>
  </cols>
  <sheetData>
    <row r="1" spans="1:15" ht="11.2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5.75">
      <c r="A2" s="172" t="s">
        <v>267</v>
      </c>
      <c r="B2" s="172"/>
      <c r="C2" s="172"/>
      <c r="D2" s="172"/>
      <c r="E2" s="172"/>
      <c r="F2" s="172"/>
      <c r="G2" s="172"/>
      <c r="H2" s="172"/>
      <c r="I2" s="175"/>
      <c r="J2" s="175"/>
      <c r="K2" s="175"/>
      <c r="L2" s="175"/>
      <c r="M2" s="175"/>
      <c r="N2" s="175"/>
      <c r="O2" s="175"/>
    </row>
    <row r="3" spans="1:15" ht="30" customHeight="1">
      <c r="A3" s="162" t="s">
        <v>263</v>
      </c>
      <c r="B3" s="162"/>
      <c r="C3" s="170"/>
      <c r="D3" s="170"/>
      <c r="E3" s="170"/>
      <c r="F3" s="170"/>
      <c r="G3" s="165"/>
      <c r="H3" s="165"/>
      <c r="I3" s="165"/>
      <c r="J3" s="165"/>
      <c r="K3" s="165"/>
      <c r="L3" s="165"/>
      <c r="M3" s="165"/>
      <c r="N3" s="165"/>
      <c r="O3" s="165"/>
    </row>
    <row r="4" spans="1:15" ht="15.75" customHeight="1">
      <c r="A4" s="160" t="s">
        <v>79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16" ht="32.25" customHeight="1">
      <c r="A5" s="159" t="s">
        <v>264</v>
      </c>
      <c r="B5" s="159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65"/>
    </row>
    <row r="6" spans="1:15" ht="14.25" customHeight="1" thickBot="1">
      <c r="A6" s="27"/>
      <c r="B6" s="119"/>
      <c r="C6" s="119"/>
      <c r="D6" s="28"/>
      <c r="E6" s="29"/>
      <c r="F6" s="29"/>
      <c r="G6" s="29"/>
      <c r="H6" s="29"/>
      <c r="I6" s="26" t="s">
        <v>343</v>
      </c>
      <c r="J6" s="26"/>
      <c r="K6" s="26"/>
      <c r="L6" s="26"/>
      <c r="M6" s="26"/>
      <c r="N6" s="30"/>
      <c r="O6" s="26"/>
    </row>
    <row r="7" spans="1:15" ht="31.5" customHeight="1">
      <c r="A7" s="143" t="s">
        <v>252</v>
      </c>
      <c r="B7" s="142" t="s">
        <v>251</v>
      </c>
      <c r="C7" s="143" t="s">
        <v>136</v>
      </c>
      <c r="D7" s="32" t="s">
        <v>344</v>
      </c>
      <c r="E7" s="32" t="s">
        <v>345</v>
      </c>
      <c r="F7" s="32" t="s">
        <v>346</v>
      </c>
      <c r="G7" s="32" t="s">
        <v>347</v>
      </c>
      <c r="H7" s="32" t="s">
        <v>163</v>
      </c>
      <c r="I7" s="33" t="s">
        <v>348</v>
      </c>
      <c r="J7" s="34" t="s">
        <v>349</v>
      </c>
      <c r="K7" s="33" t="s">
        <v>350</v>
      </c>
      <c r="L7" s="34" t="s">
        <v>351</v>
      </c>
      <c r="M7" s="33" t="s">
        <v>352</v>
      </c>
      <c r="N7" s="136" t="s">
        <v>353</v>
      </c>
      <c r="O7" s="150" t="s">
        <v>148</v>
      </c>
    </row>
    <row r="8" spans="1:15" ht="77.25" customHeight="1">
      <c r="A8" s="43" t="s">
        <v>213</v>
      </c>
      <c r="B8" s="141" t="s">
        <v>262</v>
      </c>
      <c r="C8" s="38" t="s">
        <v>13</v>
      </c>
      <c r="D8" s="44" t="s">
        <v>366</v>
      </c>
      <c r="E8" s="44" t="s">
        <v>92</v>
      </c>
      <c r="F8" s="44" t="s">
        <v>211</v>
      </c>
      <c r="G8" s="44" t="s">
        <v>212</v>
      </c>
      <c r="H8" s="44" t="s">
        <v>377</v>
      </c>
      <c r="I8" s="39"/>
      <c r="J8" s="39"/>
      <c r="K8" s="39"/>
      <c r="L8" s="39"/>
      <c r="M8" s="39"/>
      <c r="N8" s="39">
        <f>N9</f>
        <v>0</v>
      </c>
      <c r="O8" s="149">
        <f>'прилож. № 7(4)'!M74</f>
        <v>327</v>
      </c>
    </row>
    <row r="9" spans="1:15" ht="61.5" customHeight="1">
      <c r="A9" s="103" t="s">
        <v>220</v>
      </c>
      <c r="B9" s="141" t="s">
        <v>262</v>
      </c>
      <c r="C9" s="38" t="s">
        <v>13</v>
      </c>
      <c r="D9" s="44" t="s">
        <v>366</v>
      </c>
      <c r="E9" s="44" t="s">
        <v>92</v>
      </c>
      <c r="F9" s="44" t="s">
        <v>217</v>
      </c>
      <c r="G9" s="44" t="s">
        <v>54</v>
      </c>
      <c r="H9" s="44" t="s">
        <v>377</v>
      </c>
      <c r="I9" s="41"/>
      <c r="J9" s="41"/>
      <c r="K9" s="41"/>
      <c r="L9" s="41"/>
      <c r="M9" s="41"/>
      <c r="N9" s="41"/>
      <c r="O9" s="41">
        <f>'прилож. № 7(4)'!M91</f>
        <v>253</v>
      </c>
    </row>
    <row r="10" spans="1:15" ht="61.5" customHeight="1">
      <c r="A10" s="148" t="s">
        <v>229</v>
      </c>
      <c r="B10" s="141" t="s">
        <v>262</v>
      </c>
      <c r="C10" s="38" t="s">
        <v>13</v>
      </c>
      <c r="D10" s="58" t="s">
        <v>325</v>
      </c>
      <c r="E10" s="58" t="s">
        <v>324</v>
      </c>
      <c r="F10" s="44" t="s">
        <v>211</v>
      </c>
      <c r="G10" s="44" t="s">
        <v>212</v>
      </c>
      <c r="H10" s="44" t="s">
        <v>377</v>
      </c>
      <c r="I10" s="135"/>
      <c r="J10" s="135"/>
      <c r="K10" s="135"/>
      <c r="L10" s="135"/>
      <c r="M10" s="135"/>
      <c r="N10" s="135"/>
      <c r="O10" s="37">
        <f>'прилож. № 7(4)'!M117</f>
        <v>533</v>
      </c>
    </row>
    <row r="11" spans="1:15" ht="61.5" customHeight="1">
      <c r="A11" s="129" t="s">
        <v>226</v>
      </c>
      <c r="B11" s="141" t="s">
        <v>262</v>
      </c>
      <c r="C11" s="44" t="s">
        <v>13</v>
      </c>
      <c r="D11" s="58" t="s">
        <v>325</v>
      </c>
      <c r="E11" s="58" t="s">
        <v>324</v>
      </c>
      <c r="F11" s="44" t="s">
        <v>219</v>
      </c>
      <c r="G11" s="44" t="s">
        <v>54</v>
      </c>
      <c r="H11" s="44" t="s">
        <v>377</v>
      </c>
      <c r="I11" s="37"/>
      <c r="J11" s="37"/>
      <c r="K11" s="37"/>
      <c r="L11" s="37"/>
      <c r="M11" s="37"/>
      <c r="N11" s="37"/>
      <c r="O11" s="37">
        <f>'прилож. № 7(4)'!M123</f>
        <v>29</v>
      </c>
    </row>
    <row r="12" spans="1:15" ht="61.5" customHeight="1">
      <c r="A12" s="43" t="s">
        <v>277</v>
      </c>
      <c r="B12" s="141" t="s">
        <v>262</v>
      </c>
      <c r="C12" s="38" t="s">
        <v>13</v>
      </c>
      <c r="D12" s="44" t="s">
        <v>325</v>
      </c>
      <c r="E12" s="44" t="s">
        <v>360</v>
      </c>
      <c r="F12" s="58" t="s">
        <v>279</v>
      </c>
      <c r="G12" s="58" t="s">
        <v>212</v>
      </c>
      <c r="H12" s="58" t="s">
        <v>377</v>
      </c>
      <c r="I12" s="39"/>
      <c r="J12" s="39"/>
      <c r="K12" s="39"/>
      <c r="L12" s="39"/>
      <c r="M12" s="39"/>
      <c r="N12" s="39">
        <f>N13</f>
        <v>0</v>
      </c>
      <c r="O12" s="156">
        <f>'прилож. № 7(4)'!M140</f>
        <v>2200</v>
      </c>
    </row>
    <row r="13" spans="1:15" ht="76.5" customHeight="1">
      <c r="A13" s="43" t="s">
        <v>278</v>
      </c>
      <c r="B13" s="141" t="s">
        <v>262</v>
      </c>
      <c r="C13" s="38" t="s">
        <v>13</v>
      </c>
      <c r="D13" s="44" t="s">
        <v>325</v>
      </c>
      <c r="E13" s="44" t="s">
        <v>360</v>
      </c>
      <c r="F13" s="58" t="s">
        <v>280</v>
      </c>
      <c r="G13" s="58" t="s">
        <v>54</v>
      </c>
      <c r="H13" s="58" t="s">
        <v>377</v>
      </c>
      <c r="I13" s="39"/>
      <c r="J13" s="39"/>
      <c r="K13" s="39"/>
      <c r="L13" s="39"/>
      <c r="M13" s="39"/>
      <c r="N13" s="39"/>
      <c r="O13" s="39">
        <f>'прилож. № 7(4)'!M147</f>
        <v>135</v>
      </c>
    </row>
  </sheetData>
  <mergeCells count="4">
    <mergeCell ref="A2:O2"/>
    <mergeCell ref="A3:O3"/>
    <mergeCell ref="A4:O4"/>
    <mergeCell ref="A5:P5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83" r:id="rId1"/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E4" sqref="E4"/>
    </sheetView>
  </sheetViews>
  <sheetFormatPr defaultColWidth="9.00390625" defaultRowHeight="12.75"/>
  <cols>
    <col min="1" max="1" width="55.00390625" style="0" customWidth="1"/>
    <col min="2" max="2" width="28.125" style="0" customWidth="1"/>
  </cols>
  <sheetData>
    <row r="1" spans="1:3" ht="15.75">
      <c r="A1" s="77"/>
      <c r="B1" s="176" t="s">
        <v>266</v>
      </c>
      <c r="C1" s="176"/>
    </row>
    <row r="2" spans="1:16" ht="34.5" customHeight="1">
      <c r="A2" s="162" t="s">
        <v>237</v>
      </c>
      <c r="B2" s="163"/>
      <c r="C2" s="163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3" ht="15.75" customHeight="1">
      <c r="A3" s="176" t="s">
        <v>78</v>
      </c>
      <c r="B3" s="176"/>
      <c r="C3" s="176"/>
    </row>
    <row r="4" spans="1:3" ht="32.25" customHeight="1">
      <c r="A4" s="177" t="s">
        <v>243</v>
      </c>
      <c r="B4" s="177"/>
      <c r="C4" s="177"/>
    </row>
    <row r="5" spans="1:6" ht="15.75">
      <c r="A5" s="77"/>
      <c r="B5" s="178" t="s">
        <v>313</v>
      </c>
      <c r="C5" s="179"/>
      <c r="F5" s="134"/>
    </row>
    <row r="6" spans="1:3" ht="27" customHeight="1">
      <c r="A6" s="82" t="s">
        <v>328</v>
      </c>
      <c r="B6" s="82" t="s">
        <v>14</v>
      </c>
      <c r="C6" s="82" t="s">
        <v>312</v>
      </c>
    </row>
    <row r="7" spans="1:3" ht="30" customHeight="1">
      <c r="A7" s="124" t="s">
        <v>255</v>
      </c>
      <c r="B7" s="87" t="s">
        <v>261</v>
      </c>
      <c r="C7" s="157">
        <f>-('прилож.№ 1'!C59-'прилож. № 7(4)'!M8)</f>
        <v>3822</v>
      </c>
    </row>
    <row r="8" spans="1:3" ht="30" customHeight="1" hidden="1">
      <c r="A8" s="85" t="s">
        <v>85</v>
      </c>
      <c r="B8" s="87" t="s">
        <v>159</v>
      </c>
      <c r="C8" s="84">
        <f>C9</f>
        <v>0</v>
      </c>
    </row>
    <row r="9" spans="1:3" ht="30" customHeight="1" hidden="1">
      <c r="A9" s="85" t="s">
        <v>84</v>
      </c>
      <c r="B9" s="87" t="s">
        <v>160</v>
      </c>
      <c r="C9" s="84">
        <f>C10</f>
        <v>0</v>
      </c>
    </row>
    <row r="10" spans="1:3" ht="30" customHeight="1" hidden="1">
      <c r="A10" s="85" t="s">
        <v>98</v>
      </c>
      <c r="B10" s="87" t="s">
        <v>158</v>
      </c>
      <c r="C10" s="84"/>
    </row>
    <row r="11" spans="1:3" ht="30" customHeight="1" hidden="1">
      <c r="A11" s="85" t="s">
        <v>99</v>
      </c>
      <c r="B11" s="87" t="s">
        <v>161</v>
      </c>
      <c r="C11" s="84">
        <f>+C12</f>
        <v>0</v>
      </c>
    </row>
    <row r="12" spans="1:3" ht="30" customHeight="1" hidden="1">
      <c r="A12" s="85" t="s">
        <v>162</v>
      </c>
      <c r="B12" s="87" t="s">
        <v>157</v>
      </c>
      <c r="C12" s="138"/>
    </row>
    <row r="13" spans="1:3" ht="30" customHeight="1">
      <c r="A13" s="158" t="s">
        <v>260</v>
      </c>
      <c r="B13" s="87" t="s">
        <v>167</v>
      </c>
      <c r="C13" s="138">
        <f>C14</f>
        <v>4284</v>
      </c>
    </row>
    <row r="14" spans="1:3" ht="30.75" customHeight="1">
      <c r="A14" s="94" t="s">
        <v>284</v>
      </c>
      <c r="B14" s="154" t="s">
        <v>283</v>
      </c>
      <c r="C14" s="138">
        <f>C15</f>
        <v>4284</v>
      </c>
    </row>
    <row r="15" spans="1:3" ht="46.5" customHeight="1">
      <c r="A15" s="94" t="s">
        <v>258</v>
      </c>
      <c r="B15" s="154" t="s">
        <v>259</v>
      </c>
      <c r="C15" s="138">
        <f>C16+C18</f>
        <v>4284</v>
      </c>
    </row>
    <row r="16" spans="1:3" ht="49.5" customHeight="1">
      <c r="A16" s="94" t="s">
        <v>286</v>
      </c>
      <c r="B16" s="154" t="s">
        <v>257</v>
      </c>
      <c r="C16" s="138">
        <f>C17</f>
        <v>4814</v>
      </c>
    </row>
    <row r="17" spans="1:3" ht="48" customHeight="1">
      <c r="A17" s="155" t="s">
        <v>287</v>
      </c>
      <c r="B17" s="153" t="s">
        <v>273</v>
      </c>
      <c r="C17" s="139">
        <v>4814</v>
      </c>
    </row>
    <row r="18" spans="1:3" ht="47.25" customHeight="1">
      <c r="A18" s="94" t="s">
        <v>288</v>
      </c>
      <c r="B18" s="154" t="s">
        <v>256</v>
      </c>
      <c r="C18" s="138">
        <f>C19</f>
        <v>-530</v>
      </c>
    </row>
    <row r="19" spans="1:3" ht="49.5" customHeight="1">
      <c r="A19" s="155" t="s">
        <v>289</v>
      </c>
      <c r="B19" s="153" t="s">
        <v>274</v>
      </c>
      <c r="C19" s="139">
        <v>-530</v>
      </c>
    </row>
    <row r="20" spans="1:3" ht="16.5" customHeight="1">
      <c r="A20" s="85" t="s">
        <v>285</v>
      </c>
      <c r="B20" s="87" t="s">
        <v>168</v>
      </c>
      <c r="C20" s="138">
        <f>-(-C21-C25)</f>
        <v>-462</v>
      </c>
    </row>
    <row r="21" spans="1:3" ht="15.75">
      <c r="A21" s="83" t="s">
        <v>15</v>
      </c>
      <c r="B21" s="87" t="s">
        <v>171</v>
      </c>
      <c r="C21" s="138">
        <f>C22</f>
        <v>-20207</v>
      </c>
    </row>
    <row r="22" spans="1:3" ht="15.75">
      <c r="A22" s="83" t="s">
        <v>16</v>
      </c>
      <c r="B22" s="86" t="s">
        <v>169</v>
      </c>
      <c r="C22" s="139">
        <f>C23</f>
        <v>-20207</v>
      </c>
    </row>
    <row r="23" spans="1:3" ht="30" customHeight="1">
      <c r="A23" s="85" t="s">
        <v>17</v>
      </c>
      <c r="B23" s="86" t="s">
        <v>170</v>
      </c>
      <c r="C23" s="140">
        <f>C24</f>
        <v>-20207</v>
      </c>
    </row>
    <row r="24" spans="1:3" ht="29.25" customHeight="1">
      <c r="A24" s="85" t="s">
        <v>18</v>
      </c>
      <c r="B24" s="86" t="s">
        <v>172</v>
      </c>
      <c r="C24" s="151">
        <f>-'прилож.№ 1'!C59+(-C16)</f>
        <v>-20207</v>
      </c>
    </row>
    <row r="25" spans="1:3" ht="15.75">
      <c r="A25" s="83" t="s">
        <v>19</v>
      </c>
      <c r="B25" s="87" t="s">
        <v>174</v>
      </c>
      <c r="C25" s="84">
        <f>C26</f>
        <v>19745</v>
      </c>
    </row>
    <row r="26" spans="1:3" ht="15.75">
      <c r="A26" s="83" t="s">
        <v>20</v>
      </c>
      <c r="B26" s="86" t="s">
        <v>173</v>
      </c>
      <c r="C26" s="83">
        <f>C27</f>
        <v>19745</v>
      </c>
    </row>
    <row r="27" spans="1:3" ht="30.75" customHeight="1">
      <c r="A27" s="85" t="s">
        <v>21</v>
      </c>
      <c r="B27" s="86" t="s">
        <v>175</v>
      </c>
      <c r="C27" s="83">
        <f>C28</f>
        <v>19745</v>
      </c>
    </row>
    <row r="28" spans="1:3" ht="31.5">
      <c r="A28" s="85" t="s">
        <v>22</v>
      </c>
      <c r="B28" s="86" t="s">
        <v>176</v>
      </c>
      <c r="C28" s="117">
        <f>'прилож. № 7(4)'!M8-C18</f>
        <v>19745</v>
      </c>
    </row>
    <row r="29" ht="12.75">
      <c r="C29" s="88"/>
    </row>
    <row r="30" spans="1:6" ht="9.75" customHeight="1">
      <c r="A30" s="76"/>
      <c r="B30" s="76"/>
      <c r="C30" s="74"/>
      <c r="D30" s="74"/>
      <c r="E30" s="74"/>
      <c r="F30" s="74"/>
    </row>
    <row r="31" spans="1:6" ht="15.75">
      <c r="A31" s="24"/>
      <c r="B31" s="74"/>
      <c r="C31" s="74"/>
      <c r="D31" s="74"/>
      <c r="E31" s="74"/>
      <c r="F31" s="74"/>
    </row>
    <row r="32" spans="1:6" ht="15.75">
      <c r="A32" s="24"/>
      <c r="B32" s="74"/>
      <c r="C32" s="74"/>
      <c r="D32" s="74"/>
      <c r="E32" s="74"/>
      <c r="F32" s="74"/>
    </row>
    <row r="33" spans="1:6" ht="11.25" customHeight="1">
      <c r="A33" s="76"/>
      <c r="B33" s="76"/>
      <c r="C33" s="74"/>
      <c r="D33" s="74"/>
      <c r="E33" s="74"/>
      <c r="F33" s="74"/>
    </row>
    <row r="34" spans="1:6" ht="15.75">
      <c r="A34" s="24"/>
      <c r="B34" s="74"/>
      <c r="C34" s="74"/>
      <c r="D34" s="74"/>
      <c r="E34" s="74"/>
      <c r="F34" s="74"/>
    </row>
    <row r="35" spans="1:6" ht="15.75">
      <c r="A35" s="24"/>
      <c r="B35" s="74"/>
      <c r="C35" s="74"/>
      <c r="D35" s="74"/>
      <c r="E35" s="74"/>
      <c r="F35" s="74"/>
    </row>
    <row r="36" ht="15">
      <c r="A36" s="25"/>
    </row>
  </sheetData>
  <mergeCells count="5">
    <mergeCell ref="B1:C1"/>
    <mergeCell ref="A2:C2"/>
    <mergeCell ref="A4:C4"/>
    <mergeCell ref="B5:C5"/>
    <mergeCell ref="A3:C3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2013-10-09T10:06:40Z</cp:lastPrinted>
  <dcterms:created xsi:type="dcterms:W3CDTF">2006-07-12T12:33:21Z</dcterms:created>
  <dcterms:modified xsi:type="dcterms:W3CDTF">2014-02-12T07:28:02Z</dcterms:modified>
  <cp:category/>
  <cp:version/>
  <cp:contentType/>
  <cp:contentStatus/>
</cp:coreProperties>
</file>