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firstSheet="2" activeTab="5"/>
  </bookViews>
  <sheets>
    <sheet name="1" sheetId="1" state="hidden" r:id="rId1"/>
    <sheet name="2" sheetId="2" state="hidden" r:id="rId2"/>
    <sheet name="3" sheetId="3" r:id="rId3"/>
    <sheet name="5" sheetId="4" r:id="rId4"/>
    <sheet name="6" sheetId="5" r:id="rId5"/>
    <sheet name="7" sheetId="6" r:id="rId6"/>
  </sheets>
  <definedNames>
    <definedName name="_xlnm.Print_Area" localSheetId="3">'5'!$B$1:$G$64</definedName>
    <definedName name="_xlnm.Print_Area" localSheetId="4">'6'!$B$1:$I$131</definedName>
    <definedName name="_xlnm.Print_Area" localSheetId="5">'7'!$A$1:$J$150</definedName>
  </definedNames>
  <calcPr fullCalcOnLoad="1"/>
</workbook>
</file>

<file path=xl/sharedStrings.xml><?xml version="1.0" encoding="utf-8"?>
<sst xmlns="http://schemas.openxmlformats.org/spreadsheetml/2006/main" count="1361" uniqueCount="368">
  <si>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</si>
  <si>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</si>
  <si>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</si>
  <si>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</si>
  <si>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</si>
  <si>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</si>
  <si>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</si>
  <si>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</si>
  <si>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</si>
  <si>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</si>
  <si>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</si>
  <si>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</si>
  <si>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</si>
  <si>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</si>
  <si>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</si>
  <si>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</si>
  <si>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</si>
  <si>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</si>
  <si>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</si>
  <si>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</si>
  <si>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(тыс.рублей)</t>
  </si>
  <si>
    <t>06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</si>
  <si>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</si>
  <si>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</si>
  <si>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</si>
  <si>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>КУЛЬТУРА,КИНЕМАТОГРАФИЯ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</si>
  <si>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</si>
  <si>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</si>
  <si>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</si>
  <si>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</si>
  <si>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</si>
  <si>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</si>
  <si>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</si>
  <si>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</si>
  <si>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</si>
  <si>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</si>
  <si>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</si>
  <si>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</si>
  <si>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</si>
  <si>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</si>
  <si>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</si>
  <si>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</si>
  <si>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</si>
  <si>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</si>
  <si>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</si>
  <si>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</si>
  <si>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</si>
  <si>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</si>
  <si>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</si>
  <si>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</si>
  <si>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</si>
  <si>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</si>
  <si>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</si>
  <si>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</si>
  <si>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</si>
  <si>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</si>
  <si>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</si>
  <si>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</si>
  <si>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</si>
  <si>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</si>
  <si>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</si>
  <si>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</si>
  <si>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</si>
  <si>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</si>
  <si>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</si>
  <si>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 xml:space="preserve"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</si>
  <si>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</si>
  <si>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</si>
  <si>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</si>
  <si>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</si>
  <si>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</si>
  <si>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</si>
  <si>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</si>
  <si>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</si>
  <si>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</si>
  <si>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Другие вопросы в области жилищно-коммунального хозяйства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</si>
  <si>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</si>
  <si>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</si>
  <si>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</si>
  <si>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</si>
  <si>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</si>
  <si>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</si>
  <si>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</si>
  <si>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</si>
  <si>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</si>
  <si>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</si>
  <si>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</si>
  <si>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</si>
  <si>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</si>
  <si>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</si>
  <si>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</si>
  <si>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</si>
  <si>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</si>
  <si>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</si>
  <si>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</si>
  <si>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</si>
  <si>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</si>
  <si>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</si>
  <si>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99 0 8102</t>
  </si>
  <si>
    <t>Обеспечение публичных нормативных обязательств</t>
  </si>
  <si>
    <t>313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</si>
  <si>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</si>
  <si>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</si>
  <si>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</si>
  <si>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</si>
  <si>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76 2 7401</t>
  </si>
  <si>
    <t>76 6 7401</t>
  </si>
  <si>
    <t>Целевая программа на 2015 год  "Старшее поколение"</t>
  </si>
  <si>
    <t>ОБРАЗОВАНИЕ</t>
  </si>
  <si>
    <t>07</t>
  </si>
  <si>
    <t>Организация и содержание мест захоронений</t>
  </si>
  <si>
    <t>85 3 2024</t>
  </si>
  <si>
    <t>Организационно-воспитательная работа с молодежью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</si>
  <si>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</si>
  <si>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</si>
  <si>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</si>
  <si>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</si>
  <si>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Мероприятия в сфере социальной политики</t>
  </si>
  <si>
    <t xml:space="preserve">из них </t>
  </si>
  <si>
    <t>Межбюджетные трансферты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</si>
  <si>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</si>
  <si>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</si>
  <si>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</si>
  <si>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</si>
  <si>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</si>
  <si>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</si>
  <si>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</si>
  <si>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трасферты на осуществление полномочий в сфере культуры (администрирование)</t>
  </si>
  <si>
    <t>Иные межбюджетные трансфертына осуществление полномочий по внешнему финансовому контролю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</si>
  <si>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</si>
  <si>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</si>
  <si>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</si>
  <si>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</si>
  <si>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</si>
  <si>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</si>
  <si>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</si>
  <si>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76 9 00 00000</t>
  </si>
  <si>
    <t>76 9 00 64010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</si>
  <si>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</si>
  <si>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</si>
  <si>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</si>
  <si>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</si>
  <si>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</si>
  <si>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</si>
  <si>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</si>
  <si>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</si>
  <si>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</si>
  <si>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</si>
  <si>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</si>
  <si>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</si>
  <si>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79 0 00 20590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</si>
  <si>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</si>
  <si>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</si>
  <si>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</si>
  <si>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</si>
  <si>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</si>
  <si>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</si>
  <si>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</si>
  <si>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00</t>
  </si>
  <si>
    <t>Целевая статья</t>
  </si>
  <si>
    <t>Вид расхода</t>
  </si>
  <si>
    <t>2019 год</t>
  </si>
  <si>
    <t>73 0 00 72140</t>
  </si>
  <si>
    <t>83 0 00 00000</t>
  </si>
  <si>
    <t>83 0 00 83010</t>
  </si>
  <si>
    <t>310</t>
  </si>
  <si>
    <t>АДМИНИСТРАЦИЯ СЕЛЬСКОГО ПОСЕЛЕНИЯ АНХИМОВСКОЕ</t>
  </si>
  <si>
    <t>85 2 00 00000</t>
  </si>
  <si>
    <t>85 2 00 71090</t>
  </si>
  <si>
    <t>Молодежная политика</t>
  </si>
  <si>
    <t xml:space="preserve">Молодежная политика </t>
  </si>
  <si>
    <t>Социальные выплаты гражданам</t>
  </si>
  <si>
    <t>Предоставление мер социальной поддержки отдельным категориям граждан в соответствии с решением Совета сельского поселения Анхимовское от 25.11.2010 года №64 "О предоставлении мер социальной поддержки в форме денежной компенсации"</t>
  </si>
  <si>
    <t>2020 год</t>
  </si>
  <si>
    <t>Условно утверждаемые расходы</t>
  </si>
  <si>
    <t>Всего расходов</t>
  </si>
  <si>
    <t>Обеспечение мероприятий по пожарной безопасности</t>
  </si>
  <si>
    <t>78 0 00 00000</t>
  </si>
  <si>
    <t>НАЦИОНАЛЬНАЯ ЭКОНОМИКА</t>
  </si>
  <si>
    <t>79 0 00 00000</t>
  </si>
  <si>
    <t>2021 год</t>
  </si>
  <si>
    <t xml:space="preserve"> КЛАССИФИКАЦИИ РАСХОДОВ БЮДЖЕТА НА 2019 ГОД И ПЛАНОВЫЙ ПЕРИОД 2020 И 2021 ГОДОВ</t>
  </si>
  <si>
    <t>Сельское хозяйство и рыболовство</t>
  </si>
  <si>
    <t>Приложение 6                                                                                                 к решению Совета сельского поселения "О бюджете  сельского поселения Анхимовское  на 2019 год и плановый период 2020 и 2021 годов "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</si>
  <si>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2019 и плановый период 2020 2021  годов</t>
  </si>
  <si>
    <t>97 000 21370</t>
  </si>
  <si>
    <t>97 0 00 71500</t>
  </si>
  <si>
    <t xml:space="preserve"> ВЕДОМСТВЕННАЯ  СТРУКТУРА РАСХОДОВ БЮДЖЕТА СЕЛЬСКОГО ПОСЕЛЕНИЯ  ПО ГЛАВНЫМ РАСПОРЯДИТЕЛЯМ БЮДЖЕТНЫХ СРЕДСТВ, РАЗДЕЛАМ, ПОДРАЗДЕЛАМ   И (ИЛИ) ЦЕЛЕВЫМ СТАТЬЯМ   ГРУППАМ (ГРУППАМ И ПОДГРУППАМ) ВИДОВ РАСХОДОВ КЛАССИФИКАЦИИ РАСХОДОВ БЮДЖЕТА НА 2019 ГОД И ПЛАНОВЫЙ ПЕРИОД 2020 И 2021 ГОДОВ</t>
  </si>
  <si>
    <t>Приложение 5                                                                              к решению Совета сельского поселения "О бюджете  сельского поселения Анхимовское на 2019 год и плановый период 2020 и 2021 годов"</t>
  </si>
  <si>
    <t>РАСПРЕДЕЛЕНИЕ БЮДЖЕТНЫХ АССИГНОВАНИЙ ПО РАЗДЕЛАМ, ПОДРАЗДЕЛАМ, ЦЕЛЕВЫМ СТАТЬЯМ  ГРУППАМ (ГРУППАМ  И ПОДГРУППАМ ) ВИДОВ РАСХОДОВ  КЛАССИФИКАЦИИ РАСХОДОВ БЮДЖЕТА НА 2019 ГОД И ПЛАНОВЫЙ ПЕРИОД 2020 И 2021 ГОДОВ</t>
  </si>
  <si>
    <t>Мероприятия на обустройство систем уличного освещения</t>
  </si>
  <si>
    <t>85 3 00 73350</t>
  </si>
  <si>
    <t>Мероприятия по оформлению земельных участков из земель сельскохозяйственного назначения, находящихся в общей долевой собственности</t>
  </si>
  <si>
    <t>Мероприятия на организацию уличного освещения</t>
  </si>
  <si>
    <t>Мероприятия организацию уличного освещения</t>
  </si>
  <si>
    <t>Приложение 1</t>
  </si>
  <si>
    <t>к решению от 00.00.2019 №00</t>
  </si>
  <si>
    <t>Приложение 2</t>
  </si>
  <si>
    <t>к решению от 00.00.2019 №</t>
  </si>
  <si>
    <t>97 0 00 00300</t>
  </si>
  <si>
    <t>880</t>
  </si>
  <si>
    <t>Обеспечение проведения выборов и референдумов</t>
  </si>
  <si>
    <t>Специальные расходы</t>
  </si>
  <si>
    <t>Выполнение других обязательств государства</t>
  </si>
  <si>
    <t>97 0 00 21110</t>
  </si>
  <si>
    <t>Приложение 7                                                                                  к решению Совета сельского поселения "О бюджете  сельского поселения Анхимовское  на 2019 год и плановый период 2019 и 2020 годов"</t>
  </si>
  <si>
    <t>12</t>
  </si>
  <si>
    <t>Другие вопросы в области  национальной экономики</t>
  </si>
  <si>
    <t>97 000 20890</t>
  </si>
  <si>
    <t>Ликвидация многоквартирных домов, признанных аварийными и подлежащими сносу в связи с физическим износом</t>
  </si>
  <si>
    <t>Возмещение расходов по уплате государственной пошлины</t>
  </si>
  <si>
    <t>97 0 00 21310</t>
  </si>
  <si>
    <t>834</t>
  </si>
  <si>
    <t>Исполнение судебных актов</t>
  </si>
  <si>
    <t>831</t>
  </si>
  <si>
    <t>Возмещение расходов за пользование чужими денежными средствами</t>
  </si>
  <si>
    <t>97 0 00 21300</t>
  </si>
  <si>
    <t>853</t>
  </si>
  <si>
    <t xml:space="preserve"> </t>
  </si>
  <si>
    <t>Приложение 1                                                                                                                               к решению  Совета сельского поселения  "О бюджете сельского поселения Анхимовское  на 2019 год и плановый период 2020 и 2021 годов"</t>
  </si>
  <si>
    <t>ИСТОЧНИКИ</t>
  </si>
  <si>
    <t>ВНУТРЕННЕГО ФИНАНСИРОВАНИЯ ДЕФИЦИТА</t>
  </si>
  <si>
    <t>БЮДЖЕТА  СЕЛЬСКОГО ПОСЕЛЕНИЯ   НА 2019 ГОД И ПЛАНОВЫЙ ПЕРИОД  2020 И 2021  ГОДОВ</t>
  </si>
  <si>
    <t xml:space="preserve">                    (тыс. рублей)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</si>
  <si>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</si>
  <si>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</si>
  <si>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834 01 05 00 00 00 0000 000</t>
  </si>
  <si>
    <t>Изменение остатков средств на счетах по учету средств бюджетов</t>
  </si>
  <si>
    <t>834 01 05 02 00 00 0000 500</t>
  </si>
  <si>
    <t>Увеличение прочих остатков  средств бюджетов</t>
  </si>
  <si>
    <t>834 01 05 02 01 10 0000 510</t>
  </si>
  <si>
    <t>Увеличение прочих остатков денежных средств бюджетов сельских поселений</t>
  </si>
  <si>
    <t>834 01 05 02 00 00 0000 600</t>
  </si>
  <si>
    <t>Уменьшение прочих остатков  средств бюджетов</t>
  </si>
  <si>
    <t>834 01 05 02 01 10 0000 610</t>
  </si>
  <si>
    <t>Уменьшение прочих остатков денежных средств бюджетов сельских поселений</t>
  </si>
  <si>
    <t>Приложение 2                                                                                          к решению  Совета сельского  поселения    "О бюджете  сельского поселения Анхимовское на 2019 год и плановый период 2020 и 2021 годов"</t>
  </si>
  <si>
    <t>ОБЪЕМ  ДОХОДОВ БЮДЖЕТА  СЕЛЬСКОГО ПОСЕЛЕНИЯ ,</t>
  </si>
  <si>
    <t xml:space="preserve">ФОРМИРУЕМЫЙ ЗА СЧЕТ НАЛОГОВЫХ И НЕНАЛОГОВЫХ ДОХОДОВ, </t>
  </si>
  <si>
    <t>А ТАКЖЕ БЕЗВОЗМЕЗДНЫХ ПОСТУПЛЕНИЙ НА 2019 ГОД И ПЛАНОВЫЙ ПЕРИОД 2020 И 2021 ГОДОВ</t>
  </si>
  <si>
    <t xml:space="preserve">Код </t>
  </si>
  <si>
    <t>Наименование групп, подгрупп и статей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</si>
  <si>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</si>
  <si>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</si>
  <si>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</si>
  <si>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</si>
  <si>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</si>
  <si>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</si>
  <si>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</si>
  <si>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</si>
  <si>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</si>
  <si>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</si>
  <si>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</si>
  <si>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</si>
  <si>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</si>
  <si>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</si>
  <si>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1 06 04000 00 0000 110</t>
  </si>
  <si>
    <t>Транспортный налог</t>
  </si>
  <si>
    <t>1 06 04012 02 0000 110</t>
  </si>
  <si>
    <t>Транспортный налог  с физических лиц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</si>
  <si>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</si>
  <si>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</si>
  <si>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</si>
  <si>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</si>
  <si>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</si>
  <si>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</si>
  <si>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</si>
  <si>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</si>
  <si>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</si>
  <si>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</si>
  <si>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</si>
  <si>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</si>
  <si>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</si>
  <si>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1 11 05010 10 0000 120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</si>
  <si>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</si>
  <si>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</si>
  <si>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</si>
  <si>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</si>
  <si>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</si>
  <si>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</si>
  <si>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</si>
  <si>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</si>
  <si>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 Российской Федерации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</si>
  <si>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</si>
  <si>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</si>
  <si>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</si>
  <si>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</si>
  <si>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2 02 02999 10 0000 151</t>
  </si>
  <si>
    <t>Прочие субсидии  бюджетам поселений</t>
  </si>
  <si>
    <t>2 02 15001 10 0000 150</t>
  </si>
  <si>
    <t>Дотации бюджетам сельских поселений на выравнивание  бюджетной обеспеченности</t>
  </si>
  <si>
    <t xml:space="preserve">2 02 01003 10 0000 151 </t>
  </si>
  <si>
    <t>Дотации бюджетам поселений на поддержку мер по обеспечению сбалансированности  бюджетов</t>
  </si>
  <si>
    <t xml:space="preserve">2 02 02000 00 0000 151 </t>
  </si>
  <si>
    <t xml:space="preserve">Субсидии бюджетам субъектов Российской Федерации и муниципальных образований </t>
  </si>
  <si>
    <t xml:space="preserve">2 02 02051 10 0000 151 </t>
  </si>
  <si>
    <t>Субсидии бюджетам поселений  на реализацию федеральных целевых программ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</si>
  <si>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</si>
  <si>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</si>
  <si>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</si>
  <si>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Федерации(межбюджетные субсидии)</t>
  </si>
  <si>
    <t>2 02 29999 10 0000 150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</si>
  <si>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</si>
  <si>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</si>
  <si>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</si>
  <si>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</si>
  <si>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</si>
  <si>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</si>
  <si>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</si>
  <si>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2 02  04000 00 0000 151</t>
  </si>
  <si>
    <t>Иные межбюджетные трансфетры</t>
  </si>
  <si>
    <t>2 02 04025 10 0000 151</t>
  </si>
  <si>
    <t xml:space="preserve">Межбюджетные трансферты, передаваемые бюджетам  поселений на комплектование книжных фондов библиотек муниципальных образований  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</si>
  <si>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</si>
  <si>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</si>
  <si>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</si>
  <si>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</si>
  <si>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</si>
  <si>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поселений</t>
  </si>
  <si>
    <t>ВСЕГО ДОХОДОВ</t>
  </si>
  <si>
    <t>ДОХОДЫ ОТ ИСПОЛЬЗОВАНИЯ ИМУЩЕСТВА, НАХОДЯЩЕГОСЯ В ГОСУДАРСТВЕННОЙ И МУНИЦИПАЛЬНОЙ СОБСТВЕННОСТИ</t>
  </si>
  <si>
    <t>85 3 00 20240</t>
  </si>
  <si>
    <t>Организация и содержание мест захоронения</t>
  </si>
  <si>
    <t>Субсидия на обустройство систем уличного освещения</t>
  </si>
  <si>
    <t>Субсидия на организацию уличного освещения</t>
  </si>
  <si>
    <t xml:space="preserve">Приложение 3                                                                                                        к решению Совета сельского поселения "О бюджете  сельского поселения Анхимовское  на 2019 год и плановый период 2020 и 2021 годов " </t>
  </si>
  <si>
    <t xml:space="preserve">ПЕРЕЧЕНЬ ГЛАВНЫХ АДМИНИСТРАТОРОВ ДОХОДОВ БЮДЖЕТА СЕЛЬСКОГО ПОСЕЛЕНИЯ И ЗАКРЕПЛЯЕМЫЕ ЗА НИМИ ВИДЫ (ПОДВИДЫ) ДОХОДОВ 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</si>
  <si>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</si>
  <si>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</si>
  <si>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</si>
  <si>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Администрация сельского поселения Анхимовское</t>
  </si>
  <si>
    <t xml:space="preserve">1 08 04020 01 0000 110       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</si>
  <si>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</t>
  </si>
  <si>
    <t xml:space="preserve">1 11 05035 10 0000 120     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</si>
  <si>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</si>
  <si>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1 13 02995 10 0000 130</t>
  </si>
  <si>
    <t>Прочие доходы от компенсации затрат бюджетов сельских 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</si>
  <si>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</si>
  <si>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</si>
  <si>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1 17 01050 10 0000 180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</si>
  <si>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</si>
  <si>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обепеченности</t>
  </si>
  <si>
    <t>Дотации бюджетам сельских поселений на поддержку мер по обеспечению  сбалансированности бюджетов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</si>
  <si>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</si>
  <si>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 на выполнение передаваемых полномочий субъектов Российской Федерации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</si>
  <si>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</si>
  <si>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</si>
  <si>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</si>
  <si>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</si>
  <si>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2 07 05030 10 0000 150</t>
  </si>
  <si>
    <t>Прочие безвозмездные поступления в бюджет сельского поселения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</si>
  <si>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</si>
  <si>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</si>
  <si>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</si>
  <si>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</si>
  <si>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96 0 00 81020</t>
  </si>
  <si>
    <t>96 0 00 00000</t>
  </si>
  <si>
    <t>320</t>
  </si>
  <si>
    <t>Приложение 3</t>
  </si>
  <si>
    <t>Приложение 4</t>
  </si>
  <si>
    <t>2 07 05020 10 0000 150</t>
  </si>
  <si>
    <t>2 04 05099 10 0000 150</t>
  </si>
  <si>
    <t xml:space="preserve">99 7 0 </t>
  </si>
  <si>
    <t>Поступления от денежных пожертвований , предоставляемых физическими лицами получателям средств бюджетов сельских поселений</t>
  </si>
  <si>
    <t>Прочие безвомездные поступления от негосударственных организаций в бюджеты сельских поселений</t>
  </si>
  <si>
    <t>к решению от 11.12.2019 № 147</t>
  </si>
  <si>
    <t>к решению от 11.12.2019 №147</t>
  </si>
  <si>
    <t xml:space="preserve"> к решению от 11.12.2019 №147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</si>
</sst>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[$-FC19]d\ mmmm\ yyyy\ &quot;г.&quot;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176" fontId="1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6" fillId="33" borderId="0" xfId="0" applyFont="1" applyFill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8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8.125" style="0" customWidth="1"/>
    <col min="2" max="2" width="36.125" style="0" customWidth="1"/>
    <col min="3" max="3" width="46.875" style="0" customWidth="1"/>
    <col min="4" max="4" width="18.00390625" style="0" customWidth="1"/>
    <col min="5" max="5" width="18.875" style="0" customWidth="1"/>
    <col min="6" max="6" width="17.875" style="0" customWidth="1"/>
  </cols>
  <sheetData>
    <row r="1" spans="5:6" ht="12.75">
      <c r="E1" t="s">
        <v>195</v>
      </c>
      <c r="F1" t="s">
        <v>218</v>
      </c>
    </row>
    <row r="2" ht="12.75">
      <c r="E2" t="s">
        <v>196</v>
      </c>
    </row>
    <row r="4" spans="3:6" ht="57.75" customHeight="1">
      <c r="C4" s="51"/>
      <c r="D4" s="51"/>
      <c r="E4" s="71" t="s">
        <v>219</v>
      </c>
      <c r="F4" s="71"/>
    </row>
    <row r="5" spans="1:6" ht="15.75">
      <c r="A5" s="4"/>
      <c r="B5" s="4"/>
      <c r="C5" s="52"/>
      <c r="D5" s="52"/>
      <c r="E5" s="52"/>
      <c r="F5" s="4"/>
    </row>
    <row r="6" spans="1:6" ht="15.75">
      <c r="A6" s="72" t="s">
        <v>220</v>
      </c>
      <c r="B6" s="72"/>
      <c r="C6" s="72"/>
      <c r="D6" s="72"/>
      <c r="E6" s="72"/>
      <c r="F6" s="72"/>
    </row>
    <row r="7" spans="1:6" ht="15.75">
      <c r="A7" s="72" t="s">
        <v>221</v>
      </c>
      <c r="B7" s="72"/>
      <c r="C7" s="72"/>
      <c r="D7" s="72"/>
      <c r="E7" s="72"/>
      <c r="F7" s="72"/>
    </row>
    <row r="8" spans="1:6" ht="15.75">
      <c r="A8" s="72" t="s">
        <v>222</v>
      </c>
      <c r="B8" s="72"/>
      <c r="C8" s="72"/>
      <c r="D8" s="72"/>
      <c r="E8" s="72"/>
      <c r="F8" s="72"/>
    </row>
    <row r="9" spans="1:6" ht="15.75">
      <c r="A9" s="4"/>
      <c r="B9" s="4"/>
      <c r="C9" s="4"/>
      <c r="D9" s="4"/>
      <c r="E9" s="4"/>
      <c r="F9" s="4"/>
    </row>
    <row r="10" spans="1:6" ht="15.75">
      <c r="A10" s="4"/>
      <c r="B10" s="4"/>
      <c r="C10" s="4"/>
      <c r="D10" s="4"/>
      <c r="E10" s="4"/>
      <c r="F10" s="6" t="s">
        <v>223</v>
      </c>
    </row>
    <row r="11" spans="1:6" ht="15.75" customHeight="1">
      <c r="A11" s="4"/>
      <c r="B11" s="73" t="s">
        <v>224</v>
      </c>
      <c r="C11" s="73" t="s">
        <v>225</v>
      </c>
      <c r="D11" s="75" t="s">
        <v>0</v>
      </c>
      <c r="E11" s="76"/>
      <c r="F11" s="77"/>
    </row>
    <row r="12" spans="1:6" ht="112.5" customHeight="1">
      <c r="A12" s="4"/>
      <c r="B12" s="74"/>
      <c r="C12" s="74"/>
      <c r="D12" s="11" t="s">
        <v>161</v>
      </c>
      <c r="E12" s="11" t="s">
        <v>173</v>
      </c>
      <c r="F12" s="11" t="s">
        <v>180</v>
      </c>
    </row>
    <row r="13" spans="1:6" ht="15.75">
      <c r="A13" s="4"/>
      <c r="B13" s="10">
        <v>1</v>
      </c>
      <c r="C13" s="10">
        <v>2</v>
      </c>
      <c r="D13" s="11">
        <v>3</v>
      </c>
      <c r="E13" s="11">
        <v>4</v>
      </c>
      <c r="F13" s="11">
        <v>5</v>
      </c>
    </row>
    <row r="14" spans="1:6" ht="31.5">
      <c r="A14" s="4"/>
      <c r="B14" s="33" t="s">
        <v>226</v>
      </c>
      <c r="C14" s="53" t="s">
        <v>227</v>
      </c>
      <c r="D14" s="54">
        <f>D15+D17</f>
        <v>58.229999999998654</v>
      </c>
      <c r="E14" s="54">
        <f>E15+E17</f>
        <v>0</v>
      </c>
      <c r="F14" s="54">
        <f>F15+F17</f>
        <v>0</v>
      </c>
    </row>
    <row r="15" spans="1:6" ht="31.5">
      <c r="A15" s="4"/>
      <c r="B15" s="33" t="s">
        <v>228</v>
      </c>
      <c r="C15" s="55" t="s">
        <v>229</v>
      </c>
      <c r="D15" s="54">
        <f>D16</f>
        <v>-7370.3</v>
      </c>
      <c r="E15" s="54">
        <f>E16</f>
        <v>-5100.2</v>
      </c>
      <c r="F15" s="54">
        <f>F16</f>
        <v>-5184.6</v>
      </c>
    </row>
    <row r="16" spans="1:6" ht="31.5">
      <c r="A16" s="4"/>
      <c r="B16" s="33" t="s">
        <v>230</v>
      </c>
      <c r="C16" s="55" t="s">
        <v>231</v>
      </c>
      <c r="D16" s="54">
        <f>-2!E55</f>
        <v>-7370.3</v>
      </c>
      <c r="E16" s="54">
        <v>-5100.2</v>
      </c>
      <c r="F16" s="54">
        <v>-5184.6</v>
      </c>
    </row>
    <row r="17" spans="1:6" ht="31.5">
      <c r="A17" s="4"/>
      <c r="B17" s="33" t="s">
        <v>232</v>
      </c>
      <c r="C17" s="55" t="s">
        <v>233</v>
      </c>
      <c r="D17" s="54">
        <f>D18</f>
        <v>7428.529999999999</v>
      </c>
      <c r="E17" s="54">
        <f>E18</f>
        <v>5100.2</v>
      </c>
      <c r="F17" s="54">
        <f>F18</f>
        <v>5184.6</v>
      </c>
    </row>
    <row r="18" spans="1:6" ht="36" customHeight="1">
      <c r="A18" s="4"/>
      <c r="B18" s="33" t="s">
        <v>234</v>
      </c>
      <c r="C18" s="55" t="s">
        <v>235</v>
      </c>
      <c r="D18" s="54">
        <f>5!E61</f>
        <v>7428.529999999999</v>
      </c>
      <c r="E18" s="54">
        <v>5100.2</v>
      </c>
      <c r="F18" s="54">
        <v>5184.6</v>
      </c>
    </row>
  </sheetData>
  <sheetProtection/>
  <mergeCells count="7">
    <mergeCell ref="E4:F4"/>
    <mergeCell ref="A6:F6"/>
    <mergeCell ref="A7:F7"/>
    <mergeCell ref="A8:F8"/>
    <mergeCell ref="B11:B12"/>
    <mergeCell ref="C11:C12"/>
    <mergeCell ref="D11:F11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5"/>
  <sheetViews>
    <sheetView view="pageBreakPreview" zoomScaleSheetLayoutView="100" zoomScalePageLayoutView="0" workbookViewId="0" topLeftCell="A4">
      <selection activeCell="E14" sqref="E14"/>
    </sheetView>
  </sheetViews>
  <sheetFormatPr defaultColWidth="9.00390625" defaultRowHeight="12.75"/>
  <cols>
    <col min="1" max="1" width="31.25390625" style="0" customWidth="1"/>
    <col min="2" max="2" width="32.125" style="0" customWidth="1"/>
    <col min="3" max="3" width="18.25390625" style="0" customWidth="1"/>
    <col min="4" max="4" width="17.00390625" style="0" customWidth="1"/>
    <col min="5" max="5" width="13.625" style="0" customWidth="1"/>
    <col min="6" max="6" width="13.875" style="0" customWidth="1"/>
    <col min="7" max="7" width="16.25390625" style="0" customWidth="1"/>
  </cols>
  <sheetData>
    <row r="1" ht="12.75">
      <c r="E1" t="s">
        <v>197</v>
      </c>
    </row>
    <row r="2" ht="12.75">
      <c r="E2" t="s">
        <v>198</v>
      </c>
    </row>
    <row r="4" spans="2:7" ht="56.25" customHeight="1">
      <c r="B4" s="52"/>
      <c r="C4" s="56"/>
      <c r="D4" s="56"/>
      <c r="E4" s="101" t="s">
        <v>236</v>
      </c>
      <c r="F4" s="101"/>
      <c r="G4" s="101"/>
    </row>
    <row r="5" spans="1:7" ht="12.75">
      <c r="A5" s="102"/>
      <c r="B5" s="102"/>
      <c r="C5" s="102"/>
      <c r="D5" s="102"/>
      <c r="E5" s="102"/>
      <c r="F5" s="102"/>
      <c r="G5" s="102"/>
    </row>
    <row r="6" spans="1:7" ht="15.75">
      <c r="A6" s="103" t="s">
        <v>237</v>
      </c>
      <c r="B6" s="103"/>
      <c r="C6" s="103"/>
      <c r="D6" s="103"/>
      <c r="E6" s="103"/>
      <c r="F6" s="103"/>
      <c r="G6" s="103"/>
    </row>
    <row r="7" spans="1:7" ht="15.75">
      <c r="A7" s="103" t="s">
        <v>238</v>
      </c>
      <c r="B7" s="103"/>
      <c r="C7" s="103"/>
      <c r="D7" s="103"/>
      <c r="E7" s="103"/>
      <c r="F7" s="103"/>
      <c r="G7" s="103"/>
    </row>
    <row r="8" spans="1:7" ht="15.75">
      <c r="A8" s="103" t="s">
        <v>239</v>
      </c>
      <c r="B8" s="103"/>
      <c r="C8" s="103"/>
      <c r="D8" s="103"/>
      <c r="E8" s="103"/>
      <c r="F8" s="103"/>
      <c r="G8" s="103"/>
    </row>
    <row r="9" spans="1:7" ht="15.75">
      <c r="A9" s="103"/>
      <c r="B9" s="103"/>
      <c r="C9" s="103"/>
      <c r="D9" s="103"/>
      <c r="E9" s="103"/>
      <c r="F9" s="103"/>
      <c r="G9" s="103"/>
    </row>
    <row r="10" spans="1:7" ht="15.75">
      <c r="A10" s="50"/>
      <c r="B10" s="50"/>
      <c r="C10" s="50"/>
      <c r="D10" s="50"/>
      <c r="E10" s="50"/>
      <c r="F10" s="50"/>
      <c r="G10" s="6" t="s">
        <v>20</v>
      </c>
    </row>
    <row r="11" spans="1:7" ht="15">
      <c r="A11" s="90" t="s">
        <v>240</v>
      </c>
      <c r="B11" s="92" t="s">
        <v>241</v>
      </c>
      <c r="C11" s="93"/>
      <c r="D11" s="94"/>
      <c r="E11" s="98" t="s">
        <v>0</v>
      </c>
      <c r="F11" s="99"/>
      <c r="G11" s="100"/>
    </row>
    <row r="12" spans="1:7" ht="15.75">
      <c r="A12" s="91"/>
      <c r="B12" s="95"/>
      <c r="C12" s="96"/>
      <c r="D12" s="97"/>
      <c r="E12" s="57" t="s">
        <v>161</v>
      </c>
      <c r="F12" s="57" t="s">
        <v>173</v>
      </c>
      <c r="G12" s="57" t="s">
        <v>180</v>
      </c>
    </row>
    <row r="13" spans="1:7" ht="15.75">
      <c r="A13" s="57">
        <v>1</v>
      </c>
      <c r="B13" s="81">
        <v>2</v>
      </c>
      <c r="C13" s="81"/>
      <c r="D13" s="81"/>
      <c r="E13" s="57">
        <v>3</v>
      </c>
      <c r="F13" s="57">
        <v>4</v>
      </c>
      <c r="G13" s="57">
        <v>5</v>
      </c>
    </row>
    <row r="14" spans="1:7" ht="15.75">
      <c r="A14" s="57" t="s">
        <v>242</v>
      </c>
      <c r="B14" s="88" t="s">
        <v>243</v>
      </c>
      <c r="C14" s="88"/>
      <c r="D14" s="88"/>
      <c r="E14" s="58">
        <v>1635</v>
      </c>
      <c r="F14" s="58">
        <v>1647</v>
      </c>
      <c r="G14" s="58">
        <v>1694</v>
      </c>
    </row>
    <row r="15" spans="1:7" ht="0.75" customHeight="1">
      <c r="A15" s="57" t="s">
        <v>244</v>
      </c>
      <c r="B15" s="88" t="s">
        <v>245</v>
      </c>
      <c r="C15" s="88"/>
      <c r="D15" s="88"/>
      <c r="E15" s="58">
        <f aca="true" t="shared" si="0" ref="E15:G16">E16</f>
        <v>168</v>
      </c>
      <c r="F15" s="58">
        <f t="shared" si="0"/>
        <v>168</v>
      </c>
      <c r="G15" s="58">
        <f t="shared" si="0"/>
        <v>168</v>
      </c>
    </row>
    <row r="16" spans="1:7" ht="5.25" customHeight="1" hidden="1">
      <c r="A16" s="57" t="s">
        <v>246</v>
      </c>
      <c r="B16" s="88" t="s">
        <v>247</v>
      </c>
      <c r="C16" s="88"/>
      <c r="D16" s="88"/>
      <c r="E16" s="58">
        <f t="shared" si="0"/>
        <v>168</v>
      </c>
      <c r="F16" s="58">
        <f t="shared" si="0"/>
        <v>168</v>
      </c>
      <c r="G16" s="58">
        <f t="shared" si="0"/>
        <v>168</v>
      </c>
    </row>
    <row r="17" spans="1:7" ht="15.75" hidden="1">
      <c r="A17" s="57" t="s">
        <v>248</v>
      </c>
      <c r="B17" s="89" t="s">
        <v>249</v>
      </c>
      <c r="C17" s="89"/>
      <c r="D17" s="89"/>
      <c r="E17" s="58">
        <v>168</v>
      </c>
      <c r="F17" s="58">
        <v>168</v>
      </c>
      <c r="G17" s="58">
        <v>168</v>
      </c>
    </row>
    <row r="18" spans="1:7" ht="15.75" hidden="1">
      <c r="A18" s="57" t="s">
        <v>250</v>
      </c>
      <c r="B18" s="88" t="s">
        <v>251</v>
      </c>
      <c r="C18" s="88"/>
      <c r="D18" s="88"/>
      <c r="E18" s="58">
        <f>E19+E23+E21</f>
        <v>1446</v>
      </c>
      <c r="F18" s="58">
        <f>F19+F23+F21</f>
        <v>1446</v>
      </c>
      <c r="G18" s="58">
        <f>G19+G23+G21</f>
        <v>1446</v>
      </c>
    </row>
    <row r="19" spans="1:7" ht="15.75" hidden="1">
      <c r="A19" s="57" t="s">
        <v>252</v>
      </c>
      <c r="B19" s="88" t="s">
        <v>253</v>
      </c>
      <c r="C19" s="88"/>
      <c r="D19" s="88"/>
      <c r="E19" s="58">
        <f>E20</f>
        <v>14</v>
      </c>
      <c r="F19" s="58">
        <f>F20</f>
        <v>14</v>
      </c>
      <c r="G19" s="58">
        <f>G20</f>
        <v>14</v>
      </c>
    </row>
    <row r="20" spans="1:7" ht="7.5" customHeight="1" hidden="1">
      <c r="A20" s="57" t="s">
        <v>254</v>
      </c>
      <c r="B20" s="88" t="s">
        <v>255</v>
      </c>
      <c r="C20" s="88"/>
      <c r="D20" s="88"/>
      <c r="E20" s="58">
        <v>14</v>
      </c>
      <c r="F20" s="58">
        <v>14</v>
      </c>
      <c r="G20" s="58">
        <v>14</v>
      </c>
    </row>
    <row r="21" spans="1:7" ht="15.75" hidden="1">
      <c r="A21" s="57" t="s">
        <v>256</v>
      </c>
      <c r="B21" s="88" t="s">
        <v>257</v>
      </c>
      <c r="C21" s="88"/>
      <c r="D21" s="88"/>
      <c r="E21" s="58">
        <f>E22</f>
        <v>58</v>
      </c>
      <c r="F21" s="58">
        <f>F22</f>
        <v>58</v>
      </c>
      <c r="G21" s="58">
        <f>G22</f>
        <v>58</v>
      </c>
    </row>
    <row r="22" spans="1:7" ht="15.75" hidden="1">
      <c r="A22" s="57" t="s">
        <v>258</v>
      </c>
      <c r="B22" s="88" t="s">
        <v>259</v>
      </c>
      <c r="C22" s="88"/>
      <c r="D22" s="88"/>
      <c r="E22" s="58">
        <v>58</v>
      </c>
      <c r="F22" s="58">
        <v>58</v>
      </c>
      <c r="G22" s="58">
        <v>58</v>
      </c>
    </row>
    <row r="23" spans="1:7" ht="15.75" hidden="1">
      <c r="A23" s="57" t="s">
        <v>260</v>
      </c>
      <c r="B23" s="88" t="s">
        <v>261</v>
      </c>
      <c r="C23" s="88"/>
      <c r="D23" s="88"/>
      <c r="E23" s="58">
        <f>E24+E25</f>
        <v>1374</v>
      </c>
      <c r="F23" s="58">
        <f>F24+F25</f>
        <v>1374</v>
      </c>
      <c r="G23" s="58">
        <f>G24+G25</f>
        <v>1374</v>
      </c>
    </row>
    <row r="24" spans="1:7" ht="80.25" customHeight="1" hidden="1">
      <c r="A24" s="57" t="s">
        <v>262</v>
      </c>
      <c r="B24" s="88" t="s">
        <v>263</v>
      </c>
      <c r="C24" s="88"/>
      <c r="D24" s="88"/>
      <c r="E24" s="59">
        <v>1374</v>
      </c>
      <c r="F24" s="59">
        <v>1374</v>
      </c>
      <c r="G24" s="59">
        <v>1374</v>
      </c>
    </row>
    <row r="25" spans="1:7" ht="71.25" customHeight="1" hidden="1">
      <c r="A25" s="57" t="s">
        <v>264</v>
      </c>
      <c r="B25" s="88" t="s">
        <v>265</v>
      </c>
      <c r="C25" s="88"/>
      <c r="D25" s="88"/>
      <c r="E25" s="58"/>
      <c r="F25" s="58"/>
      <c r="G25" s="58"/>
    </row>
    <row r="26" spans="1:7" ht="15.75" hidden="1">
      <c r="A26" s="57" t="s">
        <v>266</v>
      </c>
      <c r="B26" s="88" t="s">
        <v>267</v>
      </c>
      <c r="C26" s="88"/>
      <c r="D26" s="88"/>
      <c r="E26" s="58">
        <f aca="true" t="shared" si="1" ref="E26:G27">E27</f>
        <v>1</v>
      </c>
      <c r="F26" s="58">
        <f t="shared" si="1"/>
        <v>1</v>
      </c>
      <c r="G26" s="58">
        <f t="shared" si="1"/>
        <v>1</v>
      </c>
    </row>
    <row r="27" spans="1:7" ht="15.75" hidden="1">
      <c r="A27" s="57" t="s">
        <v>268</v>
      </c>
      <c r="B27" s="88" t="s">
        <v>269</v>
      </c>
      <c r="C27" s="88"/>
      <c r="D27" s="88"/>
      <c r="E27" s="58">
        <f t="shared" si="1"/>
        <v>1</v>
      </c>
      <c r="F27" s="58">
        <f t="shared" si="1"/>
        <v>1</v>
      </c>
      <c r="G27" s="58">
        <f t="shared" si="1"/>
        <v>1</v>
      </c>
    </row>
    <row r="28" spans="1:7" ht="36.75" customHeight="1" hidden="1">
      <c r="A28" s="57" t="s">
        <v>270</v>
      </c>
      <c r="B28" s="88" t="s">
        <v>271</v>
      </c>
      <c r="C28" s="88"/>
      <c r="D28" s="88"/>
      <c r="E28" s="58">
        <v>1</v>
      </c>
      <c r="F28" s="58">
        <v>1</v>
      </c>
      <c r="G28" s="58">
        <v>1</v>
      </c>
    </row>
    <row r="29" spans="1:7" ht="51" customHeight="1" hidden="1">
      <c r="A29" s="57" t="s">
        <v>272</v>
      </c>
      <c r="B29" s="88" t="s">
        <v>320</v>
      </c>
      <c r="C29" s="88"/>
      <c r="D29" s="88"/>
      <c r="E29" s="58">
        <f>E30+E31</f>
        <v>22</v>
      </c>
      <c r="F29" s="58">
        <f>F30+F31</f>
        <v>22</v>
      </c>
      <c r="G29" s="58">
        <f>G30+G31</f>
        <v>22</v>
      </c>
    </row>
    <row r="30" spans="1:7" ht="47.25" customHeight="1" hidden="1">
      <c r="A30" s="57" t="s">
        <v>273</v>
      </c>
      <c r="B30" s="88" t="s">
        <v>274</v>
      </c>
      <c r="C30" s="88"/>
      <c r="D30" s="88"/>
      <c r="E30" s="58">
        <v>10</v>
      </c>
      <c r="F30" s="58">
        <v>10</v>
      </c>
      <c r="G30" s="58">
        <v>10</v>
      </c>
    </row>
    <row r="31" spans="1:7" ht="51" customHeight="1" hidden="1">
      <c r="A31" s="57" t="s">
        <v>275</v>
      </c>
      <c r="B31" s="88" t="s">
        <v>276</v>
      </c>
      <c r="C31" s="88"/>
      <c r="D31" s="88"/>
      <c r="E31" s="58">
        <v>12</v>
      </c>
      <c r="F31" s="58">
        <v>12</v>
      </c>
      <c r="G31" s="58">
        <v>12</v>
      </c>
    </row>
    <row r="32" spans="1:7" ht="15.75">
      <c r="A32" s="57" t="s">
        <v>277</v>
      </c>
      <c r="B32" s="88" t="s">
        <v>278</v>
      </c>
      <c r="C32" s="88"/>
      <c r="D32" s="88"/>
      <c r="E32" s="58">
        <f>E33</f>
        <v>5735.3</v>
      </c>
      <c r="F32" s="58">
        <f>F33</f>
        <v>3453.2</v>
      </c>
      <c r="G32" s="58">
        <f>G33</f>
        <v>3490.6</v>
      </c>
    </row>
    <row r="33" spans="1:7" ht="36" customHeight="1">
      <c r="A33" s="57" t="s">
        <v>279</v>
      </c>
      <c r="B33" s="88" t="s">
        <v>280</v>
      </c>
      <c r="C33" s="88"/>
      <c r="D33" s="88"/>
      <c r="E33" s="58">
        <f>E34+E47+E43</f>
        <v>5735.3</v>
      </c>
      <c r="F33" s="58">
        <f>F34+F47+F50+F52+F43</f>
        <v>3453.2</v>
      </c>
      <c r="G33" s="58">
        <f>G34+G47+G50+G52+G43</f>
        <v>3490.6</v>
      </c>
    </row>
    <row r="34" spans="1:7" ht="21.75" customHeight="1">
      <c r="A34" s="57" t="s">
        <v>281</v>
      </c>
      <c r="B34" s="88" t="s">
        <v>282</v>
      </c>
      <c r="C34" s="88"/>
      <c r="D34" s="88"/>
      <c r="E34" s="58">
        <f>E38+E42</f>
        <v>5107.1</v>
      </c>
      <c r="F34" s="58">
        <f>F38+F42</f>
        <v>3279.3999999999996</v>
      </c>
      <c r="G34" s="58">
        <f>G38+G42</f>
        <v>3313.7</v>
      </c>
    </row>
    <row r="35" spans="1:7" ht="41.25" customHeight="1" hidden="1">
      <c r="A35" s="57" t="s">
        <v>283</v>
      </c>
      <c r="B35" s="88" t="s">
        <v>284</v>
      </c>
      <c r="C35" s="88"/>
      <c r="D35" s="88"/>
      <c r="E35" s="58">
        <f>E36+E37</f>
        <v>0</v>
      </c>
      <c r="F35" s="58">
        <f>F36+F37</f>
        <v>0</v>
      </c>
      <c r="G35" s="58">
        <f>G36+G37</f>
        <v>0</v>
      </c>
    </row>
    <row r="36" spans="1:7" ht="34.5" customHeight="1" hidden="1">
      <c r="A36" s="57" t="s">
        <v>285</v>
      </c>
      <c r="B36" s="88" t="s">
        <v>286</v>
      </c>
      <c r="C36" s="88"/>
      <c r="D36" s="88"/>
      <c r="E36" s="58"/>
      <c r="F36" s="58"/>
      <c r="G36" s="58"/>
    </row>
    <row r="37" spans="1:7" ht="15.75" hidden="1">
      <c r="A37" s="57" t="s">
        <v>287</v>
      </c>
      <c r="B37" s="88" t="s">
        <v>288</v>
      </c>
      <c r="C37" s="88"/>
      <c r="D37" s="88"/>
      <c r="E37" s="58">
        <f>95+45-95-45</f>
        <v>0</v>
      </c>
      <c r="F37" s="58">
        <f>95+45-95-45</f>
        <v>0</v>
      </c>
      <c r="G37" s="58">
        <f>95+45-95-45</f>
        <v>0</v>
      </c>
    </row>
    <row r="38" spans="1:7" ht="34.5" customHeight="1">
      <c r="A38" s="57" t="s">
        <v>289</v>
      </c>
      <c r="B38" s="82" t="s">
        <v>290</v>
      </c>
      <c r="C38" s="82"/>
      <c r="D38" s="82"/>
      <c r="E38" s="58">
        <v>2071.2</v>
      </c>
      <c r="F38" s="58">
        <v>2161.2</v>
      </c>
      <c r="G38" s="58">
        <v>2310.9</v>
      </c>
    </row>
    <row r="39" spans="1:7" ht="0.75" customHeight="1">
      <c r="A39" s="57" t="s">
        <v>291</v>
      </c>
      <c r="B39" s="88" t="s">
        <v>292</v>
      </c>
      <c r="C39" s="88"/>
      <c r="D39" s="88"/>
      <c r="E39" s="58">
        <v>0</v>
      </c>
      <c r="F39" s="58">
        <v>0</v>
      </c>
      <c r="G39" s="58">
        <v>0</v>
      </c>
    </row>
    <row r="40" spans="1:7" ht="38.25" customHeight="1" hidden="1">
      <c r="A40" s="57" t="s">
        <v>293</v>
      </c>
      <c r="B40" s="83" t="s">
        <v>294</v>
      </c>
      <c r="C40" s="84"/>
      <c r="D40" s="85"/>
      <c r="E40" s="58">
        <f>E41</f>
        <v>0</v>
      </c>
      <c r="F40" s="58">
        <f>F41</f>
        <v>0</v>
      </c>
      <c r="G40" s="58">
        <f>G41</f>
        <v>0</v>
      </c>
    </row>
    <row r="41" spans="1:7" ht="38.25" customHeight="1" hidden="1">
      <c r="A41" s="57" t="s">
        <v>295</v>
      </c>
      <c r="B41" s="83" t="s">
        <v>296</v>
      </c>
      <c r="C41" s="84"/>
      <c r="D41" s="85"/>
      <c r="E41" s="58"/>
      <c r="F41" s="58"/>
      <c r="G41" s="58"/>
    </row>
    <row r="42" spans="1:7" ht="30" customHeight="1">
      <c r="A42" s="57" t="s">
        <v>297</v>
      </c>
      <c r="B42" s="82" t="s">
        <v>298</v>
      </c>
      <c r="C42" s="82"/>
      <c r="D42" s="82"/>
      <c r="E42" s="58">
        <f>2905.9+130</f>
        <v>3035.9</v>
      </c>
      <c r="F42" s="58">
        <v>1118.2</v>
      </c>
      <c r="G42" s="58">
        <v>1002.8</v>
      </c>
    </row>
    <row r="43" spans="1:7" ht="37.5" customHeight="1">
      <c r="A43" s="57" t="s">
        <v>299</v>
      </c>
      <c r="B43" s="83" t="s">
        <v>300</v>
      </c>
      <c r="C43" s="86"/>
      <c r="D43" s="87"/>
      <c r="E43" s="58">
        <f>E44</f>
        <v>535.6999999999999</v>
      </c>
      <c r="F43" s="58">
        <f>F44</f>
        <v>81.3</v>
      </c>
      <c r="G43" s="58">
        <f>G44</f>
        <v>81.3</v>
      </c>
    </row>
    <row r="44" spans="1:7" ht="15.75">
      <c r="A44" s="57" t="s">
        <v>301</v>
      </c>
      <c r="B44" s="83" t="s">
        <v>302</v>
      </c>
      <c r="C44" s="86"/>
      <c r="D44" s="87"/>
      <c r="E44" s="58">
        <f>131.9+414.8+37.3-50.6+2.3</f>
        <v>535.6999999999999</v>
      </c>
      <c r="F44" s="58">
        <v>81.3</v>
      </c>
      <c r="G44" s="58">
        <v>81.3</v>
      </c>
    </row>
    <row r="45" spans="1:7" ht="15.75">
      <c r="A45" s="57"/>
      <c r="B45" s="83" t="s">
        <v>323</v>
      </c>
      <c r="C45" s="86"/>
      <c r="D45" s="87"/>
      <c r="E45" s="58">
        <v>37.3</v>
      </c>
      <c r="F45" s="58">
        <v>0</v>
      </c>
      <c r="G45" s="58">
        <v>0</v>
      </c>
    </row>
    <row r="46" spans="1:7" ht="15.75">
      <c r="A46" s="57"/>
      <c r="B46" s="83" t="s">
        <v>324</v>
      </c>
      <c r="C46" s="86"/>
      <c r="D46" s="87"/>
      <c r="E46" s="58">
        <v>498.4</v>
      </c>
      <c r="F46" s="58">
        <v>81.3</v>
      </c>
      <c r="G46" s="58">
        <v>81.3</v>
      </c>
    </row>
    <row r="47" spans="1:7" ht="15.75">
      <c r="A47" s="57" t="s">
        <v>303</v>
      </c>
      <c r="B47" s="88" t="s">
        <v>304</v>
      </c>
      <c r="C47" s="88"/>
      <c r="D47" s="88"/>
      <c r="E47" s="58">
        <f>E48+E49</f>
        <v>92.5</v>
      </c>
      <c r="F47" s="58">
        <f>F48+F49</f>
        <v>92.5</v>
      </c>
      <c r="G47" s="58">
        <f>G48+G49</f>
        <v>95.60000000000001</v>
      </c>
    </row>
    <row r="48" spans="1:7" ht="48.75" customHeight="1">
      <c r="A48" s="57" t="s">
        <v>305</v>
      </c>
      <c r="B48" s="78" t="s">
        <v>306</v>
      </c>
      <c r="C48" s="79"/>
      <c r="D48" s="80"/>
      <c r="E48" s="58">
        <v>92.1</v>
      </c>
      <c r="F48" s="58">
        <v>92.1</v>
      </c>
      <c r="G48" s="58">
        <v>95.2</v>
      </c>
    </row>
    <row r="49" spans="1:7" ht="33.75" customHeight="1">
      <c r="A49" s="57" t="s">
        <v>307</v>
      </c>
      <c r="B49" s="82" t="s">
        <v>308</v>
      </c>
      <c r="C49" s="82"/>
      <c r="D49" s="82"/>
      <c r="E49" s="58">
        <v>0.4</v>
      </c>
      <c r="F49" s="58">
        <v>0.4</v>
      </c>
      <c r="G49" s="58">
        <v>0.4</v>
      </c>
    </row>
    <row r="50" spans="1:7" ht="15.75" hidden="1">
      <c r="A50" s="57" t="s">
        <v>309</v>
      </c>
      <c r="B50" s="82" t="s">
        <v>310</v>
      </c>
      <c r="C50" s="82"/>
      <c r="D50" s="82"/>
      <c r="E50" s="58">
        <f>E51</f>
        <v>0</v>
      </c>
      <c r="F50" s="58">
        <f>F51</f>
        <v>0</v>
      </c>
      <c r="G50" s="58">
        <f>G51</f>
        <v>0</v>
      </c>
    </row>
    <row r="51" spans="1:7" ht="52.5" customHeight="1" hidden="1">
      <c r="A51" s="57" t="s">
        <v>311</v>
      </c>
      <c r="B51" s="82" t="s">
        <v>312</v>
      </c>
      <c r="C51" s="82"/>
      <c r="D51" s="82"/>
      <c r="E51" s="58"/>
      <c r="F51" s="58"/>
      <c r="G51" s="58"/>
    </row>
    <row r="52" spans="1:7" ht="36" customHeight="1" hidden="1">
      <c r="A52" s="57" t="s">
        <v>313</v>
      </c>
      <c r="B52" s="83" t="s">
        <v>314</v>
      </c>
      <c r="C52" s="84"/>
      <c r="D52" s="85"/>
      <c r="E52" s="58"/>
      <c r="F52" s="58"/>
      <c r="G52" s="58"/>
    </row>
    <row r="53" spans="1:7" ht="15.75" hidden="1">
      <c r="A53" s="57" t="s">
        <v>315</v>
      </c>
      <c r="B53" s="78" t="s">
        <v>316</v>
      </c>
      <c r="C53" s="79"/>
      <c r="D53" s="80"/>
      <c r="E53" s="58">
        <f>E54</f>
        <v>0.4</v>
      </c>
      <c r="F53" s="58">
        <f>F54</f>
        <v>0.4</v>
      </c>
      <c r="G53" s="58">
        <f>G54</f>
        <v>0.4</v>
      </c>
    </row>
    <row r="54" spans="1:7" ht="15.75" hidden="1">
      <c r="A54" s="57" t="s">
        <v>317</v>
      </c>
      <c r="B54" s="78" t="s">
        <v>318</v>
      </c>
      <c r="C54" s="79"/>
      <c r="D54" s="80"/>
      <c r="E54" s="58">
        <v>0.4</v>
      </c>
      <c r="F54" s="58">
        <v>0.4</v>
      </c>
      <c r="G54" s="58">
        <v>0.4</v>
      </c>
    </row>
    <row r="55" spans="1:7" ht="15.75">
      <c r="A55" s="57" t="s">
        <v>319</v>
      </c>
      <c r="B55" s="81"/>
      <c r="C55" s="81"/>
      <c r="D55" s="81"/>
      <c r="E55" s="54">
        <f>E14+E32</f>
        <v>7370.3</v>
      </c>
      <c r="F55" s="54">
        <f>F14+F32</f>
        <v>5100.2</v>
      </c>
      <c r="G55" s="54">
        <f>G14+G32</f>
        <v>5184.6</v>
      </c>
    </row>
  </sheetData>
  <sheetProtection/>
  <mergeCells count="52">
    <mergeCell ref="E4:G4"/>
    <mergeCell ref="A5:G5"/>
    <mergeCell ref="A6:G6"/>
    <mergeCell ref="A7:G7"/>
    <mergeCell ref="A8:G8"/>
    <mergeCell ref="A9:G9"/>
    <mergeCell ref="A11:A12"/>
    <mergeCell ref="B11:D12"/>
    <mergeCell ref="E11:G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7:D47"/>
    <mergeCell ref="B45:D45"/>
    <mergeCell ref="B46:D46"/>
    <mergeCell ref="B54:D54"/>
    <mergeCell ref="B55:D55"/>
    <mergeCell ref="B48:D48"/>
    <mergeCell ref="B49:D49"/>
    <mergeCell ref="B50:D50"/>
    <mergeCell ref="B51:D51"/>
    <mergeCell ref="B52:D52"/>
    <mergeCell ref="B53:D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8"/>
  <sheetViews>
    <sheetView zoomScalePageLayoutView="0" workbookViewId="0" topLeftCell="A25">
      <selection activeCell="G3" sqref="G3"/>
    </sheetView>
  </sheetViews>
  <sheetFormatPr defaultColWidth="9.00390625" defaultRowHeight="12.75"/>
  <cols>
    <col min="1" max="1" width="4.625" style="0" customWidth="1"/>
    <col min="2" max="2" width="7.875" style="0" customWidth="1"/>
    <col min="3" max="3" width="24.125" style="0" customWidth="1"/>
    <col min="4" max="4" width="7.875" style="0" customWidth="1"/>
    <col min="5" max="5" width="6.875" style="0" customWidth="1"/>
    <col min="6" max="6" width="5.625" style="0" customWidth="1"/>
    <col min="7" max="7" width="39.375" style="0" customWidth="1"/>
  </cols>
  <sheetData>
    <row r="1" ht="12.75">
      <c r="G1" t="s">
        <v>195</v>
      </c>
    </row>
    <row r="2" ht="12.75">
      <c r="G2" t="s">
        <v>365</v>
      </c>
    </row>
    <row r="4" ht="63.75">
      <c r="G4" s="68" t="s">
        <v>325</v>
      </c>
    </row>
    <row r="6" spans="1:7" ht="15.75">
      <c r="A6" s="104" t="s">
        <v>326</v>
      </c>
      <c r="B6" s="104"/>
      <c r="C6" s="104"/>
      <c r="D6" s="104"/>
      <c r="E6" s="104"/>
      <c r="F6" s="104"/>
      <c r="G6" s="104"/>
    </row>
    <row r="7" spans="1:7" ht="15.75">
      <c r="A7" s="69"/>
      <c r="B7" s="69"/>
      <c r="C7" s="69"/>
      <c r="D7" s="69"/>
      <c r="E7" s="69"/>
      <c r="F7" s="69"/>
      <c r="G7" s="69"/>
    </row>
    <row r="8" spans="1:7" ht="15.75">
      <c r="A8" s="105" t="s">
        <v>240</v>
      </c>
      <c r="B8" s="105"/>
      <c r="C8" s="105"/>
      <c r="D8" s="106" t="s">
        <v>327</v>
      </c>
      <c r="E8" s="106"/>
      <c r="F8" s="106"/>
      <c r="G8" s="106"/>
    </row>
    <row r="9" spans="1:7" ht="31.5">
      <c r="A9" s="105" t="s">
        <v>328</v>
      </c>
      <c r="B9" s="105"/>
      <c r="C9" s="12" t="s">
        <v>329</v>
      </c>
      <c r="D9" s="106"/>
      <c r="E9" s="106"/>
      <c r="F9" s="106"/>
      <c r="G9" s="106"/>
    </row>
    <row r="10" spans="1:7" ht="15.75">
      <c r="A10" s="107">
        <v>1</v>
      </c>
      <c r="B10" s="108"/>
      <c r="C10" s="12">
        <v>2</v>
      </c>
      <c r="D10" s="109">
        <v>3</v>
      </c>
      <c r="E10" s="110"/>
      <c r="F10" s="110"/>
      <c r="G10" s="111"/>
    </row>
    <row r="11" spans="1:7" ht="15.75">
      <c r="A11" s="112">
        <v>834</v>
      </c>
      <c r="B11" s="112"/>
      <c r="C11" s="9"/>
      <c r="D11" s="113" t="s">
        <v>330</v>
      </c>
      <c r="E11" s="113"/>
      <c r="F11" s="113"/>
      <c r="G11" s="113"/>
    </row>
    <row r="12" spans="1:7" ht="96.75" customHeight="1">
      <c r="A12" s="106">
        <v>834</v>
      </c>
      <c r="B12" s="106"/>
      <c r="C12" s="10" t="s">
        <v>331</v>
      </c>
      <c r="D12" s="114" t="s">
        <v>332</v>
      </c>
      <c r="E12" s="114"/>
      <c r="F12" s="114"/>
      <c r="G12" s="114"/>
    </row>
    <row r="13" spans="1:7" ht="96.75" customHeight="1">
      <c r="A13" s="109">
        <v>834</v>
      </c>
      <c r="B13" s="118"/>
      <c r="C13" s="10" t="s">
        <v>353</v>
      </c>
      <c r="D13" s="115" t="s">
        <v>354</v>
      </c>
      <c r="E13" s="119"/>
      <c r="F13" s="119"/>
      <c r="G13" s="120"/>
    </row>
    <row r="14" spans="1:7" ht="69" customHeight="1">
      <c r="A14" s="109">
        <v>834</v>
      </c>
      <c r="B14" s="111"/>
      <c r="C14" s="10" t="s">
        <v>333</v>
      </c>
      <c r="D14" s="115" t="s">
        <v>334</v>
      </c>
      <c r="E14" s="116"/>
      <c r="F14" s="116"/>
      <c r="G14" s="117"/>
    </row>
    <row r="15" spans="1:7" ht="36.75" customHeight="1">
      <c r="A15" s="106">
        <v>834</v>
      </c>
      <c r="B15" s="106"/>
      <c r="C15" s="29" t="s">
        <v>335</v>
      </c>
      <c r="D15" s="121" t="s">
        <v>336</v>
      </c>
      <c r="E15" s="121"/>
      <c r="F15" s="121"/>
      <c r="G15" s="121"/>
    </row>
    <row r="16" spans="1:7" ht="103.5" customHeight="1">
      <c r="A16" s="106">
        <v>834</v>
      </c>
      <c r="B16" s="106"/>
      <c r="C16" s="29" t="s">
        <v>337</v>
      </c>
      <c r="D16" s="122" t="s">
        <v>338</v>
      </c>
      <c r="E16" s="123"/>
      <c r="F16" s="123"/>
      <c r="G16" s="124"/>
    </row>
    <row r="17" spans="1:7" ht="36" customHeight="1">
      <c r="A17" s="106">
        <v>834</v>
      </c>
      <c r="B17" s="106"/>
      <c r="C17" s="10" t="s">
        <v>339</v>
      </c>
      <c r="D17" s="114" t="s">
        <v>340</v>
      </c>
      <c r="E17" s="114"/>
      <c r="F17" s="114"/>
      <c r="G17" s="114"/>
    </row>
    <row r="18" spans="1:7" ht="35.25" customHeight="1">
      <c r="A18" s="106">
        <v>834</v>
      </c>
      <c r="B18" s="106"/>
      <c r="C18" s="11" t="s">
        <v>289</v>
      </c>
      <c r="D18" s="114" t="s">
        <v>341</v>
      </c>
      <c r="E18" s="114"/>
      <c r="F18" s="114"/>
      <c r="G18" s="114"/>
    </row>
    <row r="19" spans="1:7" ht="37.5" customHeight="1">
      <c r="A19" s="106">
        <v>834</v>
      </c>
      <c r="B19" s="106"/>
      <c r="C19" s="11" t="s">
        <v>297</v>
      </c>
      <c r="D19" s="114" t="s">
        <v>342</v>
      </c>
      <c r="E19" s="114"/>
      <c r="F19" s="114"/>
      <c r="G19" s="114"/>
    </row>
    <row r="20" spans="1:7" ht="39" customHeight="1">
      <c r="A20" s="109">
        <v>834</v>
      </c>
      <c r="B20" s="111"/>
      <c r="C20" s="11" t="s">
        <v>301</v>
      </c>
      <c r="D20" s="115" t="s">
        <v>302</v>
      </c>
      <c r="E20" s="119"/>
      <c r="F20" s="119"/>
      <c r="G20" s="120"/>
    </row>
    <row r="21" spans="1:7" ht="61.5" customHeight="1">
      <c r="A21" s="106">
        <v>834</v>
      </c>
      <c r="B21" s="106"/>
      <c r="C21" s="11" t="s">
        <v>305</v>
      </c>
      <c r="D21" s="115" t="s">
        <v>343</v>
      </c>
      <c r="E21" s="116"/>
      <c r="F21" s="116"/>
      <c r="G21" s="117"/>
    </row>
    <row r="22" spans="1:7" ht="50.25" customHeight="1">
      <c r="A22" s="106">
        <v>834</v>
      </c>
      <c r="B22" s="106"/>
      <c r="C22" s="11" t="s">
        <v>307</v>
      </c>
      <c r="D22" s="125" t="s">
        <v>344</v>
      </c>
      <c r="E22" s="125"/>
      <c r="F22" s="125"/>
      <c r="G22" s="125"/>
    </row>
    <row r="23" spans="1:7" ht="81" customHeight="1">
      <c r="A23" s="109">
        <v>834</v>
      </c>
      <c r="B23" s="111"/>
      <c r="C23" s="11" t="s">
        <v>345</v>
      </c>
      <c r="D23" s="126" t="s">
        <v>346</v>
      </c>
      <c r="E23" s="127"/>
      <c r="F23" s="127"/>
      <c r="G23" s="128"/>
    </row>
    <row r="24" spans="1:7" ht="45.75" customHeight="1">
      <c r="A24" s="109">
        <v>834</v>
      </c>
      <c r="B24" s="111"/>
      <c r="C24" s="11" t="s">
        <v>347</v>
      </c>
      <c r="D24" s="126" t="s">
        <v>348</v>
      </c>
      <c r="E24" s="127"/>
      <c r="F24" s="127"/>
      <c r="G24" s="128"/>
    </row>
    <row r="25" spans="1:7" ht="45.75" customHeight="1">
      <c r="A25" s="109">
        <v>834</v>
      </c>
      <c r="B25" s="118"/>
      <c r="C25" s="11" t="s">
        <v>361</v>
      </c>
      <c r="D25" s="126" t="s">
        <v>364</v>
      </c>
      <c r="E25" s="119"/>
      <c r="F25" s="119"/>
      <c r="G25" s="120"/>
    </row>
    <row r="26" spans="1:7" ht="51.75" customHeight="1">
      <c r="A26" s="109">
        <v>834</v>
      </c>
      <c r="B26" s="118"/>
      <c r="C26" s="11" t="s">
        <v>360</v>
      </c>
      <c r="D26" s="126" t="s">
        <v>363</v>
      </c>
      <c r="E26" s="119"/>
      <c r="F26" s="119"/>
      <c r="G26" s="120"/>
    </row>
    <row r="27" spans="1:7" ht="36.75" customHeight="1">
      <c r="A27" s="106">
        <v>834</v>
      </c>
      <c r="B27" s="106"/>
      <c r="C27" s="70" t="s">
        <v>349</v>
      </c>
      <c r="D27" s="126" t="s">
        <v>350</v>
      </c>
      <c r="E27" s="127"/>
      <c r="F27" s="127"/>
      <c r="G27" s="128"/>
    </row>
    <row r="28" spans="1:7" ht="106.5" customHeight="1">
      <c r="A28" s="106">
        <v>834</v>
      </c>
      <c r="B28" s="106"/>
      <c r="C28" s="70" t="s">
        <v>351</v>
      </c>
      <c r="D28" s="129" t="s">
        <v>352</v>
      </c>
      <c r="E28" s="129"/>
      <c r="F28" s="129"/>
      <c r="G28" s="129"/>
    </row>
    <row r="29" ht="102.75" customHeight="1"/>
  </sheetData>
  <sheetProtection/>
  <mergeCells count="42">
    <mergeCell ref="A24:B24"/>
    <mergeCell ref="D24:G24"/>
    <mergeCell ref="A27:B27"/>
    <mergeCell ref="D27:G27"/>
    <mergeCell ref="A28:B28"/>
    <mergeCell ref="D28:G28"/>
    <mergeCell ref="A25:B25"/>
    <mergeCell ref="D25:G25"/>
    <mergeCell ref="A26:B26"/>
    <mergeCell ref="D26:G26"/>
    <mergeCell ref="A21:B21"/>
    <mergeCell ref="D21:G21"/>
    <mergeCell ref="A22:B22"/>
    <mergeCell ref="D22:G22"/>
    <mergeCell ref="A23:B23"/>
    <mergeCell ref="D23:G23"/>
    <mergeCell ref="A18:B18"/>
    <mergeCell ref="D18:G18"/>
    <mergeCell ref="A19:B19"/>
    <mergeCell ref="D19:G19"/>
    <mergeCell ref="A20:B20"/>
    <mergeCell ref="D20:G20"/>
    <mergeCell ref="A15:B15"/>
    <mergeCell ref="D15:G15"/>
    <mergeCell ref="A16:B16"/>
    <mergeCell ref="D16:G16"/>
    <mergeCell ref="A17:B17"/>
    <mergeCell ref="D17:G17"/>
    <mergeCell ref="A11:B11"/>
    <mergeCell ref="D11:G11"/>
    <mergeCell ref="A12:B12"/>
    <mergeCell ref="D12:G12"/>
    <mergeCell ref="A14:B14"/>
    <mergeCell ref="D14:G14"/>
    <mergeCell ref="A13:B13"/>
    <mergeCell ref="D13:G13"/>
    <mergeCell ref="A6:G6"/>
    <mergeCell ref="A8:C8"/>
    <mergeCell ref="D8:G9"/>
    <mergeCell ref="A9:B9"/>
    <mergeCell ref="A10:B10"/>
    <mergeCell ref="D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63"/>
  <sheetViews>
    <sheetView view="pageBreakPreview" zoomScaleSheetLayoutView="100" zoomScalePageLayoutView="0" workbookViewId="0" topLeftCell="B1">
      <selection activeCell="E3" sqref="E3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4" width="10.375" style="0" customWidth="1"/>
    <col min="5" max="5" width="13.875" style="0" customWidth="1"/>
    <col min="6" max="6" width="10.875" style="0" customWidth="1"/>
    <col min="7" max="7" width="14.875" style="0" customWidth="1"/>
  </cols>
  <sheetData>
    <row r="1" spans="4:7" ht="21.75" customHeight="1">
      <c r="D1" s="47"/>
      <c r="E1" s="46" t="s">
        <v>197</v>
      </c>
      <c r="F1" s="47"/>
      <c r="G1" s="47"/>
    </row>
    <row r="2" spans="3:7" ht="15" customHeight="1">
      <c r="C2" s="48"/>
      <c r="D2" s="47"/>
      <c r="E2" s="47" t="s">
        <v>366</v>
      </c>
      <c r="F2" s="47"/>
      <c r="G2" s="47"/>
    </row>
    <row r="3" spans="3:7" ht="9.75" customHeight="1">
      <c r="C3" s="48"/>
      <c r="D3" s="47"/>
      <c r="E3" s="47"/>
      <c r="F3" s="47"/>
      <c r="G3" s="47"/>
    </row>
    <row r="4" spans="2:8" ht="62.25" customHeight="1">
      <c r="B4" s="2"/>
      <c r="C4" s="46"/>
      <c r="D4" s="46"/>
      <c r="E4" s="71" t="s">
        <v>188</v>
      </c>
      <c r="F4" s="71"/>
      <c r="G4" s="71"/>
      <c r="H4" s="3"/>
    </row>
    <row r="5" spans="2:8" ht="15" customHeight="1">
      <c r="B5" s="2"/>
      <c r="D5" s="34"/>
      <c r="E5" s="34"/>
      <c r="F5" s="34"/>
      <c r="G5" s="34"/>
      <c r="H5" s="3"/>
    </row>
    <row r="6" spans="2:8" ht="15.75">
      <c r="B6" s="72" t="s">
        <v>58</v>
      </c>
      <c r="C6" s="72"/>
      <c r="D6" s="72"/>
      <c r="E6" s="72"/>
      <c r="F6" s="72"/>
      <c r="G6" s="72"/>
      <c r="H6" s="72"/>
    </row>
    <row r="7" spans="2:8" ht="15.75">
      <c r="B7" s="72" t="s">
        <v>181</v>
      </c>
      <c r="C7" s="72"/>
      <c r="D7" s="72"/>
      <c r="E7" s="72"/>
      <c r="F7" s="72"/>
      <c r="G7" s="72"/>
      <c r="H7" s="72"/>
    </row>
    <row r="8" spans="2:8" ht="16.5" customHeight="1">
      <c r="B8" s="1" t="s">
        <v>5</v>
      </c>
      <c r="C8" s="5"/>
      <c r="D8" s="5"/>
      <c r="E8" s="5"/>
      <c r="F8" s="5"/>
      <c r="G8" s="4" t="s">
        <v>6</v>
      </c>
      <c r="H8" s="5"/>
    </row>
    <row r="9" spans="2:8" ht="20.25" customHeight="1">
      <c r="B9" s="106" t="s">
        <v>1</v>
      </c>
      <c r="C9" s="106" t="s">
        <v>56</v>
      </c>
      <c r="D9" s="106" t="s">
        <v>57</v>
      </c>
      <c r="E9" s="109" t="s">
        <v>0</v>
      </c>
      <c r="F9" s="110"/>
      <c r="G9" s="111"/>
      <c r="H9" s="5"/>
    </row>
    <row r="10" spans="2:8" ht="21.75" customHeight="1">
      <c r="B10" s="130"/>
      <c r="C10" s="106"/>
      <c r="D10" s="106"/>
      <c r="E10" s="10" t="s">
        <v>161</v>
      </c>
      <c r="F10" s="10" t="s">
        <v>173</v>
      </c>
      <c r="G10" s="10" t="s">
        <v>180</v>
      </c>
      <c r="H10" s="5"/>
    </row>
    <row r="11" spans="2:8" ht="18" customHeight="1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5"/>
    </row>
    <row r="12" spans="2:8" ht="18" customHeight="1">
      <c r="B12" s="41" t="s">
        <v>14</v>
      </c>
      <c r="C12" s="42" t="s">
        <v>7</v>
      </c>
      <c r="D12" s="42" t="s">
        <v>158</v>
      </c>
      <c r="E12" s="35">
        <f>E13+E14+E21+E27+E26</f>
        <v>2983.1999999999994</v>
      </c>
      <c r="F12" s="35">
        <f>F13+F14+F21+F27</f>
        <v>2664</v>
      </c>
      <c r="G12" s="35">
        <f>G13+G14+G21+G27</f>
        <v>2618.1</v>
      </c>
      <c r="H12" s="5"/>
    </row>
    <row r="13" spans="2:8" ht="37.5" customHeight="1">
      <c r="B13" s="9" t="s">
        <v>42</v>
      </c>
      <c r="C13" s="13" t="s">
        <v>7</v>
      </c>
      <c r="D13" s="13" t="s">
        <v>9</v>
      </c>
      <c r="E13" s="20">
        <f>6!G13</f>
        <v>657.8</v>
      </c>
      <c r="F13" s="20">
        <v>570</v>
      </c>
      <c r="G13" s="20">
        <v>570</v>
      </c>
      <c r="H13" s="5"/>
    </row>
    <row r="14" spans="2:8" ht="48.75" customHeight="1">
      <c r="B14" s="21" t="s">
        <v>44</v>
      </c>
      <c r="C14" s="13" t="s">
        <v>7</v>
      </c>
      <c r="D14" s="13" t="s">
        <v>8</v>
      </c>
      <c r="E14" s="20">
        <f>6!G18</f>
        <v>1718.3</v>
      </c>
      <c r="F14" s="20">
        <f>1888.9-2.1</f>
        <v>1886.8000000000002</v>
      </c>
      <c r="G14" s="20">
        <v>1840.9</v>
      </c>
      <c r="H14" s="5"/>
    </row>
    <row r="15" spans="2:8" ht="21.75" customHeight="1" hidden="1">
      <c r="B15" s="16" t="s">
        <v>40</v>
      </c>
      <c r="C15" s="13" t="s">
        <v>7</v>
      </c>
      <c r="D15" s="13" t="s">
        <v>39</v>
      </c>
      <c r="E15" s="20"/>
      <c r="F15" s="20"/>
      <c r="G15" s="20"/>
      <c r="H15" s="5"/>
    </row>
    <row r="16" spans="2:8" ht="21.75" customHeight="1">
      <c r="B16" s="37" t="s">
        <v>118</v>
      </c>
      <c r="C16" s="39"/>
      <c r="D16" s="39"/>
      <c r="E16" s="40"/>
      <c r="F16" s="40"/>
      <c r="G16" s="40"/>
      <c r="H16" s="5"/>
    </row>
    <row r="17" spans="2:8" ht="21.75" customHeight="1">
      <c r="B17" s="37" t="s">
        <v>119</v>
      </c>
      <c r="C17" s="39" t="s">
        <v>7</v>
      </c>
      <c r="D17" s="39" t="s">
        <v>8</v>
      </c>
      <c r="E17" s="40">
        <f>E18+E19+E20</f>
        <v>94.8</v>
      </c>
      <c r="F17" s="40">
        <f>F18+F19+F20</f>
        <v>94.8</v>
      </c>
      <c r="G17" s="40">
        <f>G18+G19+G20</f>
        <v>94.8</v>
      </c>
      <c r="H17" s="5"/>
    </row>
    <row r="18" spans="2:8" ht="33.75" customHeight="1">
      <c r="B18" s="38" t="s">
        <v>121</v>
      </c>
      <c r="C18" s="39" t="s">
        <v>7</v>
      </c>
      <c r="D18" s="39" t="s">
        <v>8</v>
      </c>
      <c r="E18" s="40">
        <v>52</v>
      </c>
      <c r="F18" s="40">
        <v>52</v>
      </c>
      <c r="G18" s="40">
        <v>52</v>
      </c>
      <c r="H18" s="5"/>
    </row>
    <row r="19" spans="2:8" ht="31.5" customHeight="1">
      <c r="B19" s="38" t="s">
        <v>125</v>
      </c>
      <c r="C19" s="39" t="s">
        <v>7</v>
      </c>
      <c r="D19" s="39" t="s">
        <v>8</v>
      </c>
      <c r="E19" s="40">
        <v>35.1</v>
      </c>
      <c r="F19" s="40">
        <v>35.1</v>
      </c>
      <c r="G19" s="40">
        <v>35.1</v>
      </c>
      <c r="H19" s="5"/>
    </row>
    <row r="20" spans="2:8" ht="36" customHeight="1">
      <c r="B20" s="38" t="s">
        <v>154</v>
      </c>
      <c r="C20" s="39" t="s">
        <v>7</v>
      </c>
      <c r="D20" s="39" t="s">
        <v>8</v>
      </c>
      <c r="E20" s="40">
        <v>7.7</v>
      </c>
      <c r="F20" s="40">
        <v>7.7</v>
      </c>
      <c r="G20" s="40">
        <v>7.7</v>
      </c>
      <c r="H20" s="5"/>
    </row>
    <row r="21" spans="2:8" ht="36" customHeight="1">
      <c r="B21" s="16" t="s">
        <v>73</v>
      </c>
      <c r="C21" s="13" t="s">
        <v>7</v>
      </c>
      <c r="D21" s="13" t="s">
        <v>21</v>
      </c>
      <c r="E21" s="20">
        <f>E23</f>
        <v>197.2</v>
      </c>
      <c r="F21" s="20">
        <f>F23</f>
        <v>197.2</v>
      </c>
      <c r="G21" s="20">
        <f>G23</f>
        <v>197.2</v>
      </c>
      <c r="H21" s="5"/>
    </row>
    <row r="22" spans="2:8" ht="19.5" customHeight="1">
      <c r="B22" s="37" t="s">
        <v>118</v>
      </c>
      <c r="C22" s="13"/>
      <c r="D22" s="13"/>
      <c r="E22" s="20"/>
      <c r="F22" s="20"/>
      <c r="G22" s="20"/>
      <c r="H22" s="5"/>
    </row>
    <row r="23" spans="2:8" ht="15.75" customHeight="1">
      <c r="B23" s="37" t="s">
        <v>119</v>
      </c>
      <c r="C23" s="39" t="s">
        <v>7</v>
      </c>
      <c r="D23" s="39" t="s">
        <v>21</v>
      </c>
      <c r="E23" s="40">
        <f>E24+E25</f>
        <v>197.2</v>
      </c>
      <c r="F23" s="40">
        <f>F24+F25</f>
        <v>197.2</v>
      </c>
      <c r="G23" s="40">
        <f>G24+G25</f>
        <v>197.2</v>
      </c>
      <c r="H23" s="5"/>
    </row>
    <row r="24" spans="2:8" ht="67.5" customHeight="1">
      <c r="B24" s="38" t="s">
        <v>123</v>
      </c>
      <c r="C24" s="39" t="s">
        <v>7</v>
      </c>
      <c r="D24" s="39" t="s">
        <v>21</v>
      </c>
      <c r="E24" s="40">
        <v>140</v>
      </c>
      <c r="F24" s="40">
        <v>140</v>
      </c>
      <c r="G24" s="40">
        <v>140</v>
      </c>
      <c r="H24" s="5"/>
    </row>
    <row r="25" spans="2:8" ht="33" customHeight="1">
      <c r="B25" s="38" t="s">
        <v>124</v>
      </c>
      <c r="C25" s="39" t="s">
        <v>7</v>
      </c>
      <c r="D25" s="39" t="s">
        <v>21</v>
      </c>
      <c r="E25" s="40">
        <v>57.2</v>
      </c>
      <c r="F25" s="40">
        <v>57.2</v>
      </c>
      <c r="G25" s="40">
        <v>57.2</v>
      </c>
      <c r="H25" s="5"/>
    </row>
    <row r="26" spans="2:8" ht="23.25" customHeight="1">
      <c r="B26" s="38" t="s">
        <v>201</v>
      </c>
      <c r="C26" s="39" t="s">
        <v>7</v>
      </c>
      <c r="D26" s="39" t="s">
        <v>109</v>
      </c>
      <c r="E26" s="40">
        <f>6!G49</f>
        <v>395.2</v>
      </c>
      <c r="F26" s="40">
        <v>0</v>
      </c>
      <c r="G26" s="40">
        <v>0</v>
      </c>
      <c r="H26" s="5"/>
    </row>
    <row r="27" spans="2:8" ht="30.75" customHeight="1">
      <c r="B27" s="16" t="s">
        <v>26</v>
      </c>
      <c r="C27" s="13" t="s">
        <v>7</v>
      </c>
      <c r="D27" s="13" t="s">
        <v>27</v>
      </c>
      <c r="E27" s="20">
        <f>6!G51</f>
        <v>14.700000000000001</v>
      </c>
      <c r="F27" s="20">
        <v>10</v>
      </c>
      <c r="G27" s="20">
        <v>10</v>
      </c>
      <c r="H27" s="5"/>
    </row>
    <row r="28" spans="2:8" ht="15.75">
      <c r="B28" s="41" t="s">
        <v>15</v>
      </c>
      <c r="C28" s="42" t="s">
        <v>9</v>
      </c>
      <c r="D28" s="42" t="s">
        <v>158</v>
      </c>
      <c r="E28" s="35">
        <f>E29</f>
        <v>92.1</v>
      </c>
      <c r="F28" s="35">
        <f>F29</f>
        <v>92.1</v>
      </c>
      <c r="G28" s="35">
        <f>G29</f>
        <v>95.2</v>
      </c>
      <c r="H28" s="5"/>
    </row>
    <row r="29" spans="2:8" ht="16.5" customHeight="1">
      <c r="B29" s="16" t="s">
        <v>45</v>
      </c>
      <c r="C29" s="13" t="s">
        <v>9</v>
      </c>
      <c r="D29" s="13" t="s">
        <v>10</v>
      </c>
      <c r="E29" s="20">
        <v>92.1</v>
      </c>
      <c r="F29" s="20">
        <v>92.1</v>
      </c>
      <c r="G29" s="20">
        <v>95.2</v>
      </c>
      <c r="H29" s="5"/>
    </row>
    <row r="30" spans="2:8" ht="32.25" customHeight="1">
      <c r="B30" s="41" t="s">
        <v>16</v>
      </c>
      <c r="C30" s="42" t="s">
        <v>10</v>
      </c>
      <c r="D30" s="42" t="s">
        <v>158</v>
      </c>
      <c r="E30" s="35">
        <f>E32</f>
        <v>13.5</v>
      </c>
      <c r="F30" s="35">
        <f>F32</f>
        <v>30</v>
      </c>
      <c r="G30" s="35">
        <f>G32</f>
        <v>30</v>
      </c>
      <c r="H30" s="5"/>
    </row>
    <row r="31" spans="2:8" ht="12" customHeight="1" hidden="1">
      <c r="B31" s="9" t="s">
        <v>41</v>
      </c>
      <c r="C31" s="13" t="s">
        <v>10</v>
      </c>
      <c r="D31" s="13" t="s">
        <v>13</v>
      </c>
      <c r="E31" s="20"/>
      <c r="F31" s="20"/>
      <c r="G31" s="20"/>
      <c r="H31" s="5"/>
    </row>
    <row r="32" spans="2:8" ht="16.5" customHeight="1">
      <c r="B32" s="16" t="s">
        <v>85</v>
      </c>
      <c r="C32" s="13" t="s">
        <v>10</v>
      </c>
      <c r="D32" s="13">
        <v>10</v>
      </c>
      <c r="E32" s="20">
        <f>6!G68</f>
        <v>13.5</v>
      </c>
      <c r="F32" s="20">
        <v>30</v>
      </c>
      <c r="G32" s="20">
        <v>30</v>
      </c>
      <c r="H32" s="5"/>
    </row>
    <row r="33" spans="2:8" ht="22.5" customHeight="1">
      <c r="B33" s="43" t="s">
        <v>178</v>
      </c>
      <c r="C33" s="42" t="s">
        <v>8</v>
      </c>
      <c r="D33" s="42" t="s">
        <v>158</v>
      </c>
      <c r="E33" s="35">
        <f>E34</f>
        <v>80.4</v>
      </c>
      <c r="F33" s="35">
        <f>F34</f>
        <v>0</v>
      </c>
      <c r="G33" s="35">
        <f>G34</f>
        <v>0</v>
      </c>
      <c r="H33" s="5"/>
    </row>
    <row r="34" spans="2:8" ht="22.5" customHeight="1">
      <c r="B34" s="16" t="s">
        <v>207</v>
      </c>
      <c r="C34" s="13" t="s">
        <v>8</v>
      </c>
      <c r="D34" s="13" t="s">
        <v>11</v>
      </c>
      <c r="E34" s="20">
        <f>6!G75</f>
        <v>80.4</v>
      </c>
      <c r="F34" s="20">
        <v>0</v>
      </c>
      <c r="G34" s="20">
        <v>0</v>
      </c>
      <c r="H34" s="5"/>
    </row>
    <row r="35" spans="2:8" ht="15" customHeight="1">
      <c r="B35" s="41" t="s">
        <v>18</v>
      </c>
      <c r="C35" s="42" t="s">
        <v>11</v>
      </c>
      <c r="D35" s="42" t="s">
        <v>158</v>
      </c>
      <c r="E35" s="35">
        <f>E39+E38</f>
        <v>2832.8300000000004</v>
      </c>
      <c r="F35" s="35">
        <f>F39+F38</f>
        <v>761.3</v>
      </c>
      <c r="G35" s="35">
        <f>G39+G38</f>
        <v>761.3</v>
      </c>
      <c r="H35" s="5"/>
    </row>
    <row r="36" spans="2:8" ht="10.5" customHeight="1" hidden="1">
      <c r="B36" s="16" t="s">
        <v>37</v>
      </c>
      <c r="C36" s="13" t="s">
        <v>11</v>
      </c>
      <c r="D36" s="13" t="s">
        <v>9</v>
      </c>
      <c r="E36" s="20"/>
      <c r="F36" s="20"/>
      <c r="G36" s="20"/>
      <c r="H36" s="5"/>
    </row>
    <row r="37" spans="2:8" ht="11.25" customHeight="1" hidden="1">
      <c r="B37" s="16" t="s">
        <v>91</v>
      </c>
      <c r="C37" s="13" t="s">
        <v>11</v>
      </c>
      <c r="D37" s="13" t="s">
        <v>9</v>
      </c>
      <c r="E37" s="20"/>
      <c r="F37" s="20"/>
      <c r="G37" s="20"/>
      <c r="H37" s="5"/>
    </row>
    <row r="38" spans="2:8" ht="18.75" customHeight="1">
      <c r="B38" s="16" t="s">
        <v>91</v>
      </c>
      <c r="C38" s="13" t="s">
        <v>11</v>
      </c>
      <c r="D38" s="13" t="s">
        <v>9</v>
      </c>
      <c r="E38" s="20">
        <f>6!G87</f>
        <v>498.40000000000003</v>
      </c>
      <c r="F38" s="20">
        <v>81.3</v>
      </c>
      <c r="G38" s="20">
        <v>81.3</v>
      </c>
      <c r="H38" s="5"/>
    </row>
    <row r="39" spans="2:8" ht="16.5" customHeight="1">
      <c r="B39" s="16" t="s">
        <v>46</v>
      </c>
      <c r="C39" s="13" t="s">
        <v>11</v>
      </c>
      <c r="D39" s="13" t="s">
        <v>10</v>
      </c>
      <c r="E39" s="20">
        <f>6!G91</f>
        <v>2334.4300000000003</v>
      </c>
      <c r="F39" s="20">
        <v>680</v>
      </c>
      <c r="G39" s="20">
        <v>680</v>
      </c>
      <c r="H39" s="5"/>
    </row>
    <row r="40" spans="2:8" ht="0.75" customHeight="1" hidden="1">
      <c r="B40" s="9" t="s">
        <v>25</v>
      </c>
      <c r="C40" s="13" t="s">
        <v>12</v>
      </c>
      <c r="D40" s="13"/>
      <c r="E40" s="20"/>
      <c r="F40" s="20"/>
      <c r="G40" s="20"/>
      <c r="H40" s="5"/>
    </row>
    <row r="41" spans="2:8" ht="16.5" customHeight="1" hidden="1">
      <c r="B41" s="16" t="s">
        <v>22</v>
      </c>
      <c r="C41" s="13" t="s">
        <v>12</v>
      </c>
      <c r="D41" s="13" t="s">
        <v>7</v>
      </c>
      <c r="E41" s="20"/>
      <c r="F41" s="20"/>
      <c r="G41" s="20"/>
      <c r="H41" s="5"/>
    </row>
    <row r="42" spans="2:8" ht="31.5" hidden="1">
      <c r="B42" s="16" t="s">
        <v>23</v>
      </c>
      <c r="C42" s="13" t="s">
        <v>12</v>
      </c>
      <c r="D42" s="13" t="s">
        <v>21</v>
      </c>
      <c r="E42" s="20"/>
      <c r="F42" s="20"/>
      <c r="G42" s="20"/>
      <c r="H42" s="5"/>
    </row>
    <row r="43" spans="2:8" ht="15.75" hidden="1">
      <c r="B43" s="16" t="s">
        <v>28</v>
      </c>
      <c r="C43" s="13" t="s">
        <v>17</v>
      </c>
      <c r="D43" s="13" t="s">
        <v>10</v>
      </c>
      <c r="E43" s="20"/>
      <c r="F43" s="20"/>
      <c r="G43" s="20"/>
      <c r="H43" s="5"/>
    </row>
    <row r="44" spans="2:8" ht="15.75" hidden="1">
      <c r="B44" s="16" t="s">
        <v>29</v>
      </c>
      <c r="C44" s="13" t="s">
        <v>17</v>
      </c>
      <c r="D44" s="13" t="s">
        <v>10</v>
      </c>
      <c r="E44" s="20"/>
      <c r="F44" s="20"/>
      <c r="G44" s="20"/>
      <c r="H44" s="5"/>
    </row>
    <row r="45" spans="2:8" ht="15.75" hidden="1">
      <c r="B45" s="16" t="s">
        <v>38</v>
      </c>
      <c r="C45" s="13" t="s">
        <v>39</v>
      </c>
      <c r="D45" s="13"/>
      <c r="E45" s="20"/>
      <c r="F45" s="20"/>
      <c r="G45" s="20"/>
      <c r="H45" s="5"/>
    </row>
    <row r="46" spans="2:8" ht="16.5" customHeight="1">
      <c r="B46" s="43" t="s">
        <v>108</v>
      </c>
      <c r="C46" s="42" t="s">
        <v>109</v>
      </c>
      <c r="D46" s="42" t="s">
        <v>158</v>
      </c>
      <c r="E46" s="35">
        <f>E47</f>
        <v>0</v>
      </c>
      <c r="F46" s="35">
        <f>F47</f>
        <v>5</v>
      </c>
      <c r="G46" s="35">
        <f>G47</f>
        <v>5</v>
      </c>
      <c r="H46" s="5"/>
    </row>
    <row r="47" spans="2:8" ht="18.75" customHeight="1">
      <c r="B47" s="16" t="s">
        <v>170</v>
      </c>
      <c r="C47" s="13" t="s">
        <v>109</v>
      </c>
      <c r="D47" s="13" t="s">
        <v>109</v>
      </c>
      <c r="E47" s="20">
        <v>0</v>
      </c>
      <c r="F47" s="20">
        <v>5</v>
      </c>
      <c r="G47" s="20">
        <v>5</v>
      </c>
      <c r="H47" s="5"/>
    </row>
    <row r="48" spans="2:8" ht="15.75">
      <c r="B48" s="43" t="s">
        <v>25</v>
      </c>
      <c r="C48" s="42" t="s">
        <v>12</v>
      </c>
      <c r="D48" s="42" t="s">
        <v>158</v>
      </c>
      <c r="E48" s="35">
        <f>E49</f>
        <v>1170.7</v>
      </c>
      <c r="F48" s="35">
        <f>F49</f>
        <v>1170.7</v>
      </c>
      <c r="G48" s="35">
        <f>G49</f>
        <v>1170.7</v>
      </c>
      <c r="H48" s="5"/>
    </row>
    <row r="49" spans="2:8" ht="15.75">
      <c r="B49" s="16" t="s">
        <v>74</v>
      </c>
      <c r="C49" s="13" t="s">
        <v>12</v>
      </c>
      <c r="D49" s="13" t="s">
        <v>7</v>
      </c>
      <c r="E49" s="20">
        <v>1170.7</v>
      </c>
      <c r="F49" s="20">
        <v>1170.7</v>
      </c>
      <c r="G49" s="20">
        <v>1170.7</v>
      </c>
      <c r="H49" s="5"/>
    </row>
    <row r="50" spans="2:8" ht="15.75">
      <c r="B50" s="37" t="s">
        <v>118</v>
      </c>
      <c r="C50" s="13"/>
      <c r="D50" s="13"/>
      <c r="E50" s="20"/>
      <c r="F50" s="20"/>
      <c r="G50" s="20"/>
      <c r="H50" s="5"/>
    </row>
    <row r="51" spans="2:8" ht="15.75">
      <c r="B51" s="37" t="s">
        <v>119</v>
      </c>
      <c r="C51" s="39" t="s">
        <v>12</v>
      </c>
      <c r="D51" s="39" t="s">
        <v>7</v>
      </c>
      <c r="E51" s="40">
        <f>E52</f>
        <v>1170.7</v>
      </c>
      <c r="F51" s="40">
        <f>F52</f>
        <v>1170.7</v>
      </c>
      <c r="G51" s="40">
        <f>G52</f>
        <v>1170.7</v>
      </c>
      <c r="H51" s="5"/>
    </row>
    <row r="52" spans="2:8" ht="33" customHeight="1">
      <c r="B52" s="38" t="s">
        <v>122</v>
      </c>
      <c r="C52" s="39" t="s">
        <v>12</v>
      </c>
      <c r="D52" s="39" t="s">
        <v>7</v>
      </c>
      <c r="E52" s="40">
        <v>1170.7</v>
      </c>
      <c r="F52" s="40">
        <v>1170.7</v>
      </c>
      <c r="G52" s="40">
        <v>1170.7</v>
      </c>
      <c r="H52" s="5"/>
    </row>
    <row r="53" spans="2:8" ht="9" customHeight="1" hidden="1">
      <c r="B53" s="16" t="s">
        <v>28</v>
      </c>
      <c r="C53" s="13" t="s">
        <v>17</v>
      </c>
      <c r="D53" s="13"/>
      <c r="E53" s="20">
        <f>E54+E55</f>
        <v>0</v>
      </c>
      <c r="F53" s="20">
        <f>F54+F55</f>
        <v>0</v>
      </c>
      <c r="G53" s="20">
        <f>G54+G55</f>
        <v>0</v>
      </c>
      <c r="H53" s="5"/>
    </row>
    <row r="54" spans="2:8" ht="15.75" hidden="1">
      <c r="B54" s="16" t="s">
        <v>66</v>
      </c>
      <c r="C54" s="13" t="s">
        <v>17</v>
      </c>
      <c r="D54" s="13" t="s">
        <v>7</v>
      </c>
      <c r="E54" s="20"/>
      <c r="F54" s="20"/>
      <c r="G54" s="20"/>
      <c r="H54" s="5"/>
    </row>
    <row r="55" spans="2:8" ht="15.75" hidden="1">
      <c r="B55" s="16" t="s">
        <v>84</v>
      </c>
      <c r="C55" s="13" t="s">
        <v>17</v>
      </c>
      <c r="D55" s="13" t="s">
        <v>10</v>
      </c>
      <c r="E55" s="20"/>
      <c r="F55" s="20"/>
      <c r="G55" s="20"/>
      <c r="H55" s="5"/>
    </row>
    <row r="56" spans="2:8" ht="15.75">
      <c r="B56" s="43" t="s">
        <v>28</v>
      </c>
      <c r="C56" s="42" t="s">
        <v>17</v>
      </c>
      <c r="D56" s="13"/>
      <c r="E56" s="35">
        <f>E57+E58</f>
        <v>255.8</v>
      </c>
      <c r="F56" s="35">
        <f>F57+F58</f>
        <v>253.9</v>
      </c>
      <c r="G56" s="35">
        <f>G57+G58</f>
        <v>253.9</v>
      </c>
      <c r="H56" s="5"/>
    </row>
    <row r="57" spans="2:8" ht="15.75">
      <c r="B57" s="16" t="s">
        <v>66</v>
      </c>
      <c r="C57" s="13" t="s">
        <v>17</v>
      </c>
      <c r="D57" s="13" t="s">
        <v>7</v>
      </c>
      <c r="E57" s="20">
        <f>240.7+9.4+1.9</f>
        <v>252</v>
      </c>
      <c r="F57" s="20">
        <f>240.7+9.4</f>
        <v>250.1</v>
      </c>
      <c r="G57" s="20">
        <f>240.7+9.4</f>
        <v>250.1</v>
      </c>
      <c r="H57" s="5"/>
    </row>
    <row r="58" spans="2:8" ht="15.75">
      <c r="B58" s="16" t="s">
        <v>84</v>
      </c>
      <c r="C58" s="13" t="s">
        <v>17</v>
      </c>
      <c r="D58" s="13" t="s">
        <v>10</v>
      </c>
      <c r="E58" s="20">
        <f>3.2+0.6</f>
        <v>3.8000000000000003</v>
      </c>
      <c r="F58" s="20">
        <f>3.2+0.6</f>
        <v>3.8000000000000003</v>
      </c>
      <c r="G58" s="20">
        <f>3.2+0.6</f>
        <v>3.8000000000000003</v>
      </c>
      <c r="H58" s="5"/>
    </row>
    <row r="59" spans="2:8" ht="17.25" customHeight="1">
      <c r="B59" s="43" t="s">
        <v>4</v>
      </c>
      <c r="C59" s="42"/>
      <c r="D59" s="42"/>
      <c r="E59" s="35">
        <f>E12+E28+E30+E35+E46+E48+E56+E33</f>
        <v>7428.529999999999</v>
      </c>
      <c r="F59" s="35">
        <f>F12+F28+F30+F35+F46+F48+F56</f>
        <v>4976.999999999999</v>
      </c>
      <c r="G59" s="35">
        <f>G12+G28+G30+G35+G46+G48+G56</f>
        <v>4934.199999999999</v>
      </c>
      <c r="H59" s="5"/>
    </row>
    <row r="60" spans="2:8" ht="17.25" customHeight="1">
      <c r="B60" s="43" t="s">
        <v>174</v>
      </c>
      <c r="C60" s="42"/>
      <c r="D60" s="42"/>
      <c r="E60" s="35"/>
      <c r="F60" s="35">
        <v>123.2</v>
      </c>
      <c r="G60" s="35">
        <v>250.4</v>
      </c>
      <c r="H60" s="5"/>
    </row>
    <row r="61" spans="2:8" ht="17.25" customHeight="1">
      <c r="B61" s="43" t="s">
        <v>175</v>
      </c>
      <c r="C61" s="42"/>
      <c r="D61" s="42"/>
      <c r="E61" s="35">
        <f>E59+E60</f>
        <v>7428.529999999999</v>
      </c>
      <c r="F61" s="35">
        <f>F59+F60</f>
        <v>5100.199999999999</v>
      </c>
      <c r="G61" s="35">
        <f>G59+G60</f>
        <v>5184.5999999999985</v>
      </c>
      <c r="H61" s="5"/>
    </row>
    <row r="62" spans="2:8" ht="17.25" customHeight="1">
      <c r="B62" s="37" t="s">
        <v>118</v>
      </c>
      <c r="C62" s="13"/>
      <c r="D62" s="13"/>
      <c r="E62" s="20"/>
      <c r="F62" s="20"/>
      <c r="G62" s="20"/>
      <c r="H62" s="5"/>
    </row>
    <row r="63" spans="2:8" ht="30.75" customHeight="1">
      <c r="B63" s="37" t="s">
        <v>157</v>
      </c>
      <c r="C63" s="13"/>
      <c r="D63" s="13"/>
      <c r="E63" s="20">
        <f>E17+E21+E51</f>
        <v>1462.7</v>
      </c>
      <c r="F63" s="20">
        <f>F17+F21+F51</f>
        <v>1462.7</v>
      </c>
      <c r="G63" s="20">
        <f>G17+G21+G51</f>
        <v>1462.7</v>
      </c>
      <c r="H63" s="5"/>
    </row>
    <row r="64" ht="24.75" customHeight="1"/>
  </sheetData>
  <sheetProtection/>
  <mergeCells count="7">
    <mergeCell ref="E4:G4"/>
    <mergeCell ref="B6:H6"/>
    <mergeCell ref="C9:C10"/>
    <mergeCell ref="D9:D10"/>
    <mergeCell ref="B9:B10"/>
    <mergeCell ref="B7:H7"/>
    <mergeCell ref="E9:G9"/>
  </mergeCells>
  <printOptions/>
  <pageMargins left="0.984251968503937" right="0.15748031496062992" top="0.1968503937007874" bottom="0.5118110236220472" header="0.2362204724409449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157"/>
  <sheetViews>
    <sheetView view="pageBreakPreview" zoomScaleSheetLayoutView="100" workbookViewId="0" topLeftCell="B119">
      <selection activeCell="G3" sqref="G3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5.125" style="0" customWidth="1"/>
    <col min="6" max="6" width="8.00390625" style="0" customWidth="1"/>
    <col min="7" max="7" width="12.875" style="0" customWidth="1"/>
    <col min="8" max="9" width="13.75390625" style="0" customWidth="1"/>
  </cols>
  <sheetData>
    <row r="1" spans="5:9" ht="28.5" customHeight="1">
      <c r="E1" s="48"/>
      <c r="F1" s="48"/>
      <c r="G1" s="48" t="s">
        <v>358</v>
      </c>
      <c r="H1" s="48"/>
      <c r="I1" s="48"/>
    </row>
    <row r="2" spans="5:9" ht="12.75" customHeight="1">
      <c r="E2" s="48"/>
      <c r="F2" s="48"/>
      <c r="G2" s="71" t="s">
        <v>367</v>
      </c>
      <c r="H2" s="71"/>
      <c r="I2" s="48"/>
    </row>
    <row r="3" spans="5:9" ht="6" customHeight="1">
      <c r="E3" s="48"/>
      <c r="F3" s="48"/>
      <c r="G3" s="48"/>
      <c r="H3" s="48"/>
      <c r="I3" s="48"/>
    </row>
    <row r="4" spans="2:11" ht="63" customHeight="1">
      <c r="B4" s="8"/>
      <c r="E4" s="46"/>
      <c r="F4" s="47"/>
      <c r="G4" s="71" t="s">
        <v>183</v>
      </c>
      <c r="H4" s="71"/>
      <c r="I4" s="71"/>
      <c r="J4" s="47"/>
      <c r="K4" s="47"/>
    </row>
    <row r="5" spans="2:9" ht="17.25" customHeight="1">
      <c r="B5" s="72"/>
      <c r="C5" s="72"/>
      <c r="D5" s="72"/>
      <c r="E5" s="72"/>
      <c r="F5" s="72"/>
      <c r="G5" s="72"/>
      <c r="H5" s="72"/>
      <c r="I5" s="72"/>
    </row>
    <row r="6" spans="2:9" ht="59.25" customHeight="1">
      <c r="B6" s="103" t="s">
        <v>189</v>
      </c>
      <c r="C6" s="103"/>
      <c r="D6" s="103"/>
      <c r="E6" s="103"/>
      <c r="F6" s="103"/>
      <c r="G6" s="103"/>
      <c r="H6" s="103"/>
      <c r="I6" s="103"/>
    </row>
    <row r="7" spans="2:9" ht="21" customHeight="1" hidden="1">
      <c r="B7" s="72"/>
      <c r="C7" s="72"/>
      <c r="D7" s="72"/>
      <c r="E7" s="72"/>
      <c r="F7" s="72"/>
      <c r="G7" s="72"/>
      <c r="H7" s="72"/>
      <c r="I7" s="72"/>
    </row>
    <row r="8" spans="2:9" ht="30" customHeight="1">
      <c r="B8" s="1"/>
      <c r="C8" s="5"/>
      <c r="D8" s="5"/>
      <c r="E8" s="5"/>
      <c r="F8" s="5"/>
      <c r="G8" s="5"/>
      <c r="H8" s="5"/>
      <c r="I8" s="6" t="s">
        <v>20</v>
      </c>
    </row>
    <row r="9" spans="2:9" ht="20.25" customHeight="1">
      <c r="B9" s="106" t="s">
        <v>1</v>
      </c>
      <c r="C9" s="106" t="s">
        <v>56</v>
      </c>
      <c r="D9" s="106" t="s">
        <v>57</v>
      </c>
      <c r="E9" s="106" t="s">
        <v>159</v>
      </c>
      <c r="F9" s="106" t="s">
        <v>160</v>
      </c>
      <c r="G9" s="131" t="s">
        <v>0</v>
      </c>
      <c r="H9" s="132"/>
      <c r="I9" s="133"/>
    </row>
    <row r="10" spans="2:9" ht="24.75" customHeight="1">
      <c r="B10" s="134"/>
      <c r="C10" s="106"/>
      <c r="D10" s="106"/>
      <c r="E10" s="106"/>
      <c r="F10" s="106"/>
      <c r="G10" s="29" t="s">
        <v>161</v>
      </c>
      <c r="H10" s="29" t="s">
        <v>173</v>
      </c>
      <c r="I10" s="29" t="s">
        <v>180</v>
      </c>
    </row>
    <row r="11" spans="2:9" ht="15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24">
        <v>6</v>
      </c>
      <c r="H11" s="24">
        <v>7</v>
      </c>
      <c r="I11" s="24">
        <v>8</v>
      </c>
    </row>
    <row r="12" spans="2:9" ht="20.25" customHeight="1">
      <c r="B12" s="17" t="s">
        <v>14</v>
      </c>
      <c r="C12" s="19" t="s">
        <v>7</v>
      </c>
      <c r="D12" s="19"/>
      <c r="E12" s="19"/>
      <c r="F12" s="19"/>
      <c r="G12" s="35">
        <f>G18+G51+G13+G41+G49</f>
        <v>2983.2</v>
      </c>
      <c r="H12" s="35">
        <f>H18+H51+H13+H41</f>
        <v>2664</v>
      </c>
      <c r="I12" s="35">
        <f>I18+I51+I13+I41</f>
        <v>2618.1</v>
      </c>
    </row>
    <row r="13" spans="2:9" ht="31.5" customHeight="1">
      <c r="B13" s="22" t="s">
        <v>42</v>
      </c>
      <c r="C13" s="19" t="s">
        <v>7</v>
      </c>
      <c r="D13" s="19" t="s">
        <v>9</v>
      </c>
      <c r="E13" s="19"/>
      <c r="F13" s="19"/>
      <c r="G13" s="20">
        <f aca="true" t="shared" si="0" ref="G13:I14">G14</f>
        <v>657.8</v>
      </c>
      <c r="H13" s="20">
        <v>570</v>
      </c>
      <c r="I13" s="20">
        <v>570</v>
      </c>
    </row>
    <row r="14" spans="2:9" ht="17.25" customHeight="1">
      <c r="B14" s="31" t="s">
        <v>48</v>
      </c>
      <c r="C14" s="19" t="s">
        <v>7</v>
      </c>
      <c r="D14" s="19" t="s">
        <v>9</v>
      </c>
      <c r="E14" s="19" t="s">
        <v>129</v>
      </c>
      <c r="F14" s="19"/>
      <c r="G14" s="20">
        <f t="shared" si="0"/>
        <v>657.8</v>
      </c>
      <c r="H14" s="20">
        <f t="shared" si="0"/>
        <v>570</v>
      </c>
      <c r="I14" s="20">
        <f t="shared" si="0"/>
        <v>570</v>
      </c>
    </row>
    <row r="15" spans="2:9" ht="15.75" customHeight="1">
      <c r="B15" s="22" t="s">
        <v>43</v>
      </c>
      <c r="C15" s="19" t="s">
        <v>7</v>
      </c>
      <c r="D15" s="19" t="s">
        <v>9</v>
      </c>
      <c r="E15" s="19" t="s">
        <v>130</v>
      </c>
      <c r="F15" s="19"/>
      <c r="G15" s="20">
        <f>G17</f>
        <v>657.8</v>
      </c>
      <c r="H15" s="20">
        <f>H17</f>
        <v>570</v>
      </c>
      <c r="I15" s="20">
        <f>I17</f>
        <v>570</v>
      </c>
    </row>
    <row r="16" spans="2:9" ht="30.75" customHeight="1">
      <c r="B16" s="22" t="s">
        <v>49</v>
      </c>
      <c r="C16" s="19" t="s">
        <v>7</v>
      </c>
      <c r="D16" s="19" t="s">
        <v>9</v>
      </c>
      <c r="E16" s="19" t="s">
        <v>131</v>
      </c>
      <c r="F16" s="19"/>
      <c r="G16" s="20">
        <f>G15</f>
        <v>657.8</v>
      </c>
      <c r="H16" s="20">
        <f>H15</f>
        <v>570</v>
      </c>
      <c r="I16" s="20">
        <f>I15</f>
        <v>570</v>
      </c>
    </row>
    <row r="17" spans="2:9" ht="33" customHeight="1">
      <c r="B17" s="22" t="s">
        <v>35</v>
      </c>
      <c r="C17" s="19" t="s">
        <v>7</v>
      </c>
      <c r="D17" s="19" t="s">
        <v>9</v>
      </c>
      <c r="E17" s="19" t="s">
        <v>131</v>
      </c>
      <c r="F17" s="19" t="s">
        <v>32</v>
      </c>
      <c r="G17" s="20">
        <f>570+80+7.8</f>
        <v>657.8</v>
      </c>
      <c r="H17" s="20">
        <v>570</v>
      </c>
      <c r="I17" s="20">
        <v>570</v>
      </c>
    </row>
    <row r="18" spans="2:9" ht="48" customHeight="1">
      <c r="B18" s="32" t="s">
        <v>44</v>
      </c>
      <c r="C18" s="19" t="s">
        <v>7</v>
      </c>
      <c r="D18" s="19" t="s">
        <v>8</v>
      </c>
      <c r="E18" s="19"/>
      <c r="F18" s="19"/>
      <c r="G18" s="20">
        <f>G19+G26+G29</f>
        <v>1718.3</v>
      </c>
      <c r="H18" s="20">
        <f>H19+H26+H29</f>
        <v>1886.8</v>
      </c>
      <c r="I18" s="20">
        <f>I19+I26+I29</f>
        <v>1840.9</v>
      </c>
    </row>
    <row r="19" spans="2:9" ht="20.25" customHeight="1">
      <c r="B19" s="31" t="s">
        <v>48</v>
      </c>
      <c r="C19" s="19" t="s">
        <v>7</v>
      </c>
      <c r="D19" s="19" t="s">
        <v>8</v>
      </c>
      <c r="E19" s="19" t="s">
        <v>129</v>
      </c>
      <c r="F19" s="19"/>
      <c r="G19" s="20">
        <f>G20</f>
        <v>1623.1</v>
      </c>
      <c r="H19" s="20">
        <f>H20</f>
        <v>1791.6</v>
      </c>
      <c r="I19" s="20">
        <f>I20</f>
        <v>1745.7</v>
      </c>
    </row>
    <row r="20" spans="2:9" ht="31.5" customHeight="1">
      <c r="B20" s="22" t="s">
        <v>49</v>
      </c>
      <c r="C20" s="19" t="s">
        <v>7</v>
      </c>
      <c r="D20" s="19" t="s">
        <v>8</v>
      </c>
      <c r="E20" s="19" t="s">
        <v>132</v>
      </c>
      <c r="F20" s="19"/>
      <c r="G20" s="20">
        <f>G21+G22+G23</f>
        <v>1623.1</v>
      </c>
      <c r="H20" s="20">
        <f>H21+H22+H23</f>
        <v>1791.6</v>
      </c>
      <c r="I20" s="20">
        <f>I21+I22+I23</f>
        <v>1745.7</v>
      </c>
    </row>
    <row r="21" spans="2:9" ht="32.25" customHeight="1">
      <c r="B21" s="22" t="s">
        <v>35</v>
      </c>
      <c r="C21" s="19" t="s">
        <v>7</v>
      </c>
      <c r="D21" s="19" t="s">
        <v>8</v>
      </c>
      <c r="E21" s="19" t="s">
        <v>132</v>
      </c>
      <c r="F21" s="19" t="s">
        <v>32</v>
      </c>
      <c r="G21" s="20">
        <f>1152.9-171.6-1.9+50-136.6</f>
        <v>892.8000000000001</v>
      </c>
      <c r="H21" s="20">
        <v>1152.9</v>
      </c>
      <c r="I21" s="20">
        <v>1152.9</v>
      </c>
    </row>
    <row r="22" spans="2:9" ht="31.5" customHeight="1">
      <c r="B22" s="22" t="s">
        <v>51</v>
      </c>
      <c r="C22" s="19" t="s">
        <v>7</v>
      </c>
      <c r="D22" s="19" t="s">
        <v>8</v>
      </c>
      <c r="E22" s="19" t="s">
        <v>132</v>
      </c>
      <c r="F22" s="19" t="s">
        <v>33</v>
      </c>
      <c r="G22" s="20">
        <f>666.9-9-23.7-2-9.6+74.1+5</f>
        <v>701.6999999999999</v>
      </c>
      <c r="H22" s="20">
        <f>630.8-2.1</f>
        <v>628.6999999999999</v>
      </c>
      <c r="I22" s="20">
        <v>582.8</v>
      </c>
    </row>
    <row r="23" spans="2:9" ht="17.25" customHeight="1">
      <c r="B23" s="22" t="s">
        <v>31</v>
      </c>
      <c r="C23" s="19" t="s">
        <v>7</v>
      </c>
      <c r="D23" s="19" t="s">
        <v>8</v>
      </c>
      <c r="E23" s="19" t="s">
        <v>132</v>
      </c>
      <c r="F23" s="19" t="s">
        <v>34</v>
      </c>
      <c r="G23" s="20">
        <f>10+9+9.6</f>
        <v>28.6</v>
      </c>
      <c r="H23" s="20">
        <v>10</v>
      </c>
      <c r="I23" s="20">
        <v>10</v>
      </c>
    </row>
    <row r="24" spans="2:9" ht="42" customHeight="1" hidden="1">
      <c r="B24" s="22" t="s">
        <v>64</v>
      </c>
      <c r="C24" s="19" t="s">
        <v>7</v>
      </c>
      <c r="D24" s="19" t="s">
        <v>8</v>
      </c>
      <c r="E24" s="19" t="s">
        <v>105</v>
      </c>
      <c r="F24" s="19"/>
      <c r="G24" s="20">
        <f>G25</f>
        <v>0</v>
      </c>
      <c r="H24" s="20">
        <f>H25</f>
        <v>0</v>
      </c>
      <c r="I24" s="20">
        <f>I25</f>
        <v>0</v>
      </c>
    </row>
    <row r="25" spans="2:9" ht="27" customHeight="1" hidden="1">
      <c r="B25" s="22" t="s">
        <v>47</v>
      </c>
      <c r="C25" s="19" t="s">
        <v>7</v>
      </c>
      <c r="D25" s="19" t="s">
        <v>8</v>
      </c>
      <c r="E25" s="19" t="s">
        <v>105</v>
      </c>
      <c r="F25" s="19" t="s">
        <v>36</v>
      </c>
      <c r="G25" s="20"/>
      <c r="H25" s="20"/>
      <c r="I25" s="20"/>
    </row>
    <row r="26" spans="2:9" ht="27" customHeight="1">
      <c r="B26" s="22" t="s">
        <v>50</v>
      </c>
      <c r="C26" s="19" t="s">
        <v>7</v>
      </c>
      <c r="D26" s="19" t="s">
        <v>8</v>
      </c>
      <c r="E26" s="19" t="s">
        <v>142</v>
      </c>
      <c r="F26" s="19"/>
      <c r="G26" s="20">
        <f aca="true" t="shared" si="1" ref="G26:I27">G27</f>
        <v>0.4</v>
      </c>
      <c r="H26" s="20">
        <f t="shared" si="1"/>
        <v>0.4</v>
      </c>
      <c r="I26" s="20">
        <f t="shared" si="1"/>
        <v>0.4</v>
      </c>
    </row>
    <row r="27" spans="2:9" ht="93.75" customHeight="1">
      <c r="B27" s="22" t="s">
        <v>184</v>
      </c>
      <c r="C27" s="19" t="s">
        <v>7</v>
      </c>
      <c r="D27" s="19" t="s">
        <v>8</v>
      </c>
      <c r="E27" s="27" t="s">
        <v>162</v>
      </c>
      <c r="F27" s="19"/>
      <c r="G27" s="20">
        <f t="shared" si="1"/>
        <v>0.4</v>
      </c>
      <c r="H27" s="20">
        <f t="shared" si="1"/>
        <v>0.4</v>
      </c>
      <c r="I27" s="20">
        <f t="shared" si="1"/>
        <v>0.4</v>
      </c>
    </row>
    <row r="28" spans="2:9" ht="36.75" customHeight="1">
      <c r="B28" s="22" t="s">
        <v>51</v>
      </c>
      <c r="C28" s="19" t="s">
        <v>7</v>
      </c>
      <c r="D28" s="19" t="s">
        <v>8</v>
      </c>
      <c r="E28" s="27" t="s">
        <v>162</v>
      </c>
      <c r="F28" s="19" t="s">
        <v>33</v>
      </c>
      <c r="G28" s="20">
        <v>0.4</v>
      </c>
      <c r="H28" s="20">
        <v>0.4</v>
      </c>
      <c r="I28" s="20">
        <v>0.4</v>
      </c>
    </row>
    <row r="29" spans="2:9" ht="24" customHeight="1">
      <c r="B29" s="22" t="s">
        <v>63</v>
      </c>
      <c r="C29" s="19" t="s">
        <v>7</v>
      </c>
      <c r="D29" s="19" t="s">
        <v>8</v>
      </c>
      <c r="E29" s="19" t="s">
        <v>133</v>
      </c>
      <c r="F29" s="19"/>
      <c r="G29" s="20">
        <f>G30+G33+G38</f>
        <v>94.8</v>
      </c>
      <c r="H29" s="20">
        <f>H30+H33+H38</f>
        <v>94.8</v>
      </c>
      <c r="I29" s="20">
        <f>I30+I33+I38</f>
        <v>94.8</v>
      </c>
    </row>
    <row r="30" spans="2:9" ht="36" customHeight="1">
      <c r="B30" s="22" t="s">
        <v>121</v>
      </c>
      <c r="C30" s="19" t="s">
        <v>7</v>
      </c>
      <c r="D30" s="19" t="s">
        <v>8</v>
      </c>
      <c r="E30" s="19" t="s">
        <v>134</v>
      </c>
      <c r="F30" s="19"/>
      <c r="G30" s="20">
        <f aca="true" t="shared" si="2" ref="G30:I31">G31</f>
        <v>52</v>
      </c>
      <c r="H30" s="20">
        <f t="shared" si="2"/>
        <v>52</v>
      </c>
      <c r="I30" s="20">
        <f t="shared" si="2"/>
        <v>52</v>
      </c>
    </row>
    <row r="31" spans="2:9" ht="53.25" customHeight="1">
      <c r="B31" s="22" t="s">
        <v>126</v>
      </c>
      <c r="C31" s="19" t="s">
        <v>7</v>
      </c>
      <c r="D31" s="19" t="s">
        <v>8</v>
      </c>
      <c r="E31" s="19" t="s">
        <v>135</v>
      </c>
      <c r="F31" s="19"/>
      <c r="G31" s="20">
        <f t="shared" si="2"/>
        <v>52</v>
      </c>
      <c r="H31" s="20">
        <f t="shared" si="2"/>
        <v>52</v>
      </c>
      <c r="I31" s="20">
        <f t="shared" si="2"/>
        <v>52</v>
      </c>
    </row>
    <row r="32" spans="2:9" ht="17.25" customHeight="1">
      <c r="B32" s="22" t="s">
        <v>47</v>
      </c>
      <c r="C32" s="19" t="s">
        <v>7</v>
      </c>
      <c r="D32" s="19" t="s">
        <v>8</v>
      </c>
      <c r="E32" s="19" t="s">
        <v>135</v>
      </c>
      <c r="F32" s="19" t="s">
        <v>36</v>
      </c>
      <c r="G32" s="20">
        <v>52</v>
      </c>
      <c r="H32" s="20">
        <v>52</v>
      </c>
      <c r="I32" s="20">
        <v>52</v>
      </c>
    </row>
    <row r="33" spans="2:9" ht="32.25" customHeight="1">
      <c r="B33" s="22" t="s">
        <v>127</v>
      </c>
      <c r="C33" s="19" t="s">
        <v>7</v>
      </c>
      <c r="D33" s="19" t="s">
        <v>8</v>
      </c>
      <c r="E33" s="19" t="s">
        <v>136</v>
      </c>
      <c r="F33" s="19"/>
      <c r="G33" s="20">
        <f aca="true" t="shared" si="3" ref="G33:I34">G34</f>
        <v>35.1</v>
      </c>
      <c r="H33" s="20">
        <f t="shared" si="3"/>
        <v>35.1</v>
      </c>
      <c r="I33" s="20">
        <f t="shared" si="3"/>
        <v>35.1</v>
      </c>
    </row>
    <row r="34" spans="2:9" ht="53.25" customHeight="1">
      <c r="B34" s="22" t="s">
        <v>126</v>
      </c>
      <c r="C34" s="19" t="s">
        <v>7</v>
      </c>
      <c r="D34" s="19" t="s">
        <v>8</v>
      </c>
      <c r="E34" s="19" t="s">
        <v>137</v>
      </c>
      <c r="F34" s="19"/>
      <c r="G34" s="20">
        <f t="shared" si="3"/>
        <v>35.1</v>
      </c>
      <c r="H34" s="20">
        <f t="shared" si="3"/>
        <v>35.1</v>
      </c>
      <c r="I34" s="20">
        <f t="shared" si="3"/>
        <v>35.1</v>
      </c>
    </row>
    <row r="35" spans="2:9" ht="20.25" customHeight="1">
      <c r="B35" s="22" t="s">
        <v>47</v>
      </c>
      <c r="C35" s="19" t="s">
        <v>7</v>
      </c>
      <c r="D35" s="19" t="s">
        <v>8</v>
      </c>
      <c r="E35" s="19" t="s">
        <v>137</v>
      </c>
      <c r="F35" s="19" t="s">
        <v>36</v>
      </c>
      <c r="G35" s="20">
        <v>35.1</v>
      </c>
      <c r="H35" s="20">
        <v>35.1</v>
      </c>
      <c r="I35" s="20">
        <v>35.1</v>
      </c>
    </row>
    <row r="36" spans="2:9" ht="0.75" customHeight="1" hidden="1">
      <c r="B36" s="22" t="s">
        <v>65</v>
      </c>
      <c r="C36" s="19" t="s">
        <v>7</v>
      </c>
      <c r="D36" s="19" t="s">
        <v>8</v>
      </c>
      <c r="E36" s="19" t="s">
        <v>106</v>
      </c>
      <c r="F36" s="19"/>
      <c r="G36" s="20">
        <f>G37</f>
        <v>0</v>
      </c>
      <c r="H36" s="20">
        <f>H37</f>
        <v>0</v>
      </c>
      <c r="I36" s="20">
        <f>I37</f>
        <v>0</v>
      </c>
    </row>
    <row r="37" spans="2:9" ht="30.75" customHeight="1" hidden="1">
      <c r="B37" s="22" t="s">
        <v>47</v>
      </c>
      <c r="C37" s="19" t="s">
        <v>7</v>
      </c>
      <c r="D37" s="19" t="s">
        <v>8</v>
      </c>
      <c r="E37" s="19" t="s">
        <v>106</v>
      </c>
      <c r="F37" s="19" t="s">
        <v>36</v>
      </c>
      <c r="G37" s="20"/>
      <c r="H37" s="20"/>
      <c r="I37" s="20"/>
    </row>
    <row r="38" spans="2:9" ht="30.75" customHeight="1">
      <c r="B38" s="22" t="s">
        <v>153</v>
      </c>
      <c r="C38" s="19" t="s">
        <v>7</v>
      </c>
      <c r="D38" s="19" t="s">
        <v>8</v>
      </c>
      <c r="E38" s="19" t="s">
        <v>155</v>
      </c>
      <c r="F38" s="19"/>
      <c r="G38" s="20">
        <f aca="true" t="shared" si="4" ref="G38:I39">G39</f>
        <v>7.7</v>
      </c>
      <c r="H38" s="20">
        <f t="shared" si="4"/>
        <v>7.7</v>
      </c>
      <c r="I38" s="20">
        <f t="shared" si="4"/>
        <v>7.7</v>
      </c>
    </row>
    <row r="39" spans="2:9" ht="30.75" customHeight="1">
      <c r="B39" s="22" t="s">
        <v>126</v>
      </c>
      <c r="C39" s="19" t="s">
        <v>7</v>
      </c>
      <c r="D39" s="19" t="s">
        <v>8</v>
      </c>
      <c r="E39" s="19" t="s">
        <v>156</v>
      </c>
      <c r="F39" s="19"/>
      <c r="G39" s="20">
        <f t="shared" si="4"/>
        <v>7.7</v>
      </c>
      <c r="H39" s="20">
        <f t="shared" si="4"/>
        <v>7.7</v>
      </c>
      <c r="I39" s="20">
        <f t="shared" si="4"/>
        <v>7.7</v>
      </c>
    </row>
    <row r="40" spans="2:9" ht="24" customHeight="1">
      <c r="B40" s="22" t="s">
        <v>47</v>
      </c>
      <c r="C40" s="19" t="s">
        <v>7</v>
      </c>
      <c r="D40" s="19" t="s">
        <v>8</v>
      </c>
      <c r="E40" s="19" t="s">
        <v>156</v>
      </c>
      <c r="F40" s="19" t="s">
        <v>36</v>
      </c>
      <c r="G40" s="20">
        <v>7.7</v>
      </c>
      <c r="H40" s="20">
        <v>7.7</v>
      </c>
      <c r="I40" s="20">
        <v>7.7</v>
      </c>
    </row>
    <row r="41" spans="2:9" ht="36" customHeight="1">
      <c r="B41" s="16" t="s">
        <v>73</v>
      </c>
      <c r="C41" s="13" t="s">
        <v>7</v>
      </c>
      <c r="D41" s="13" t="s">
        <v>21</v>
      </c>
      <c r="E41" s="15"/>
      <c r="F41" s="19"/>
      <c r="G41" s="20">
        <f>G42</f>
        <v>197.2</v>
      </c>
      <c r="H41" s="20">
        <f>H42</f>
        <v>197.2</v>
      </c>
      <c r="I41" s="20">
        <f>I42</f>
        <v>197.2</v>
      </c>
    </row>
    <row r="42" spans="2:9" ht="19.5" customHeight="1">
      <c r="B42" s="22" t="s">
        <v>63</v>
      </c>
      <c r="C42" s="19" t="s">
        <v>7</v>
      </c>
      <c r="D42" s="19" t="s">
        <v>21</v>
      </c>
      <c r="E42" s="19" t="s">
        <v>133</v>
      </c>
      <c r="F42" s="19"/>
      <c r="G42" s="20">
        <f>G44+G47</f>
        <v>197.2</v>
      </c>
      <c r="H42" s="20">
        <f>H44+H47</f>
        <v>197.2</v>
      </c>
      <c r="I42" s="20">
        <f>I44+I47</f>
        <v>197.2</v>
      </c>
    </row>
    <row r="43" spans="2:9" ht="69" customHeight="1">
      <c r="B43" s="22" t="s">
        <v>123</v>
      </c>
      <c r="C43" s="19" t="s">
        <v>7</v>
      </c>
      <c r="D43" s="19" t="s">
        <v>21</v>
      </c>
      <c r="E43" s="19" t="s">
        <v>138</v>
      </c>
      <c r="F43" s="19"/>
      <c r="G43" s="20">
        <f aca="true" t="shared" si="5" ref="G43:I44">G44</f>
        <v>140</v>
      </c>
      <c r="H43" s="20">
        <f t="shared" si="5"/>
        <v>140</v>
      </c>
      <c r="I43" s="20">
        <f t="shared" si="5"/>
        <v>140</v>
      </c>
    </row>
    <row r="44" spans="2:9" ht="45.75" customHeight="1">
      <c r="B44" s="22" t="s">
        <v>126</v>
      </c>
      <c r="C44" s="19" t="s">
        <v>7</v>
      </c>
      <c r="D44" s="19" t="s">
        <v>21</v>
      </c>
      <c r="E44" s="19" t="s">
        <v>139</v>
      </c>
      <c r="F44" s="19"/>
      <c r="G44" s="20">
        <f t="shared" si="5"/>
        <v>140</v>
      </c>
      <c r="H44" s="20">
        <f t="shared" si="5"/>
        <v>140</v>
      </c>
      <c r="I44" s="20">
        <f t="shared" si="5"/>
        <v>140</v>
      </c>
    </row>
    <row r="45" spans="2:9" ht="16.5" customHeight="1">
      <c r="B45" s="22" t="s">
        <v>47</v>
      </c>
      <c r="C45" s="19" t="s">
        <v>7</v>
      </c>
      <c r="D45" s="19" t="s">
        <v>21</v>
      </c>
      <c r="E45" s="19" t="s">
        <v>139</v>
      </c>
      <c r="F45" s="19" t="s">
        <v>36</v>
      </c>
      <c r="G45" s="20">
        <v>140</v>
      </c>
      <c r="H45" s="20">
        <v>140</v>
      </c>
      <c r="I45" s="20">
        <v>140</v>
      </c>
    </row>
    <row r="46" spans="2:9" ht="33.75" customHeight="1">
      <c r="B46" s="22" t="s">
        <v>124</v>
      </c>
      <c r="C46" s="19" t="s">
        <v>7</v>
      </c>
      <c r="D46" s="19" t="s">
        <v>21</v>
      </c>
      <c r="E46" s="19" t="s">
        <v>140</v>
      </c>
      <c r="F46" s="19"/>
      <c r="G46" s="20">
        <f aca="true" t="shared" si="6" ref="G46:I47">G47</f>
        <v>57.2</v>
      </c>
      <c r="H46" s="20">
        <f t="shared" si="6"/>
        <v>57.2</v>
      </c>
      <c r="I46" s="20">
        <f t="shared" si="6"/>
        <v>57.2</v>
      </c>
    </row>
    <row r="47" spans="2:9" ht="48" customHeight="1">
      <c r="B47" s="22" t="s">
        <v>126</v>
      </c>
      <c r="C47" s="19" t="s">
        <v>7</v>
      </c>
      <c r="D47" s="19" t="s">
        <v>21</v>
      </c>
      <c r="E47" s="19" t="s">
        <v>141</v>
      </c>
      <c r="F47" s="19"/>
      <c r="G47" s="20">
        <f t="shared" si="6"/>
        <v>57.2</v>
      </c>
      <c r="H47" s="20">
        <f t="shared" si="6"/>
        <v>57.2</v>
      </c>
      <c r="I47" s="20">
        <f t="shared" si="6"/>
        <v>57.2</v>
      </c>
    </row>
    <row r="48" spans="2:9" ht="18" customHeight="1">
      <c r="B48" s="22" t="s">
        <v>47</v>
      </c>
      <c r="C48" s="19" t="s">
        <v>7</v>
      </c>
      <c r="D48" s="19" t="s">
        <v>21</v>
      </c>
      <c r="E48" s="19" t="s">
        <v>141</v>
      </c>
      <c r="F48" s="19" t="s">
        <v>36</v>
      </c>
      <c r="G48" s="20">
        <v>57.2</v>
      </c>
      <c r="H48" s="20">
        <v>57.2</v>
      </c>
      <c r="I48" s="20">
        <v>57.2</v>
      </c>
    </row>
    <row r="49" spans="2:9" ht="32.25" customHeight="1">
      <c r="B49" s="22" t="s">
        <v>201</v>
      </c>
      <c r="C49" s="19" t="s">
        <v>7</v>
      </c>
      <c r="D49" s="19" t="s">
        <v>109</v>
      </c>
      <c r="E49" s="19" t="s">
        <v>199</v>
      </c>
      <c r="F49" s="19"/>
      <c r="G49" s="20">
        <f>G50</f>
        <v>395.2</v>
      </c>
      <c r="H49" s="20">
        <v>0</v>
      </c>
      <c r="I49" s="20">
        <v>0</v>
      </c>
    </row>
    <row r="50" spans="2:9" ht="23.25" customHeight="1">
      <c r="B50" s="22" t="s">
        <v>202</v>
      </c>
      <c r="C50" s="19" t="s">
        <v>7</v>
      </c>
      <c r="D50" s="19" t="s">
        <v>109</v>
      </c>
      <c r="E50" s="19" t="s">
        <v>199</v>
      </c>
      <c r="F50" s="19" t="s">
        <v>200</v>
      </c>
      <c r="G50" s="20">
        <f>431-35.8</f>
        <v>395.2</v>
      </c>
      <c r="H50" s="20">
        <v>0</v>
      </c>
      <c r="I50" s="20">
        <v>0</v>
      </c>
    </row>
    <row r="51" spans="2:9" ht="17.25" customHeight="1">
      <c r="B51" s="22" t="s">
        <v>26</v>
      </c>
      <c r="C51" s="19" t="s">
        <v>7</v>
      </c>
      <c r="D51" s="19" t="s">
        <v>27</v>
      </c>
      <c r="E51" s="19"/>
      <c r="F51" s="19"/>
      <c r="G51" s="20">
        <f>G52</f>
        <v>14.700000000000001</v>
      </c>
      <c r="H51" s="20">
        <f>H52</f>
        <v>10</v>
      </c>
      <c r="I51" s="20">
        <f>I52</f>
        <v>10</v>
      </c>
    </row>
    <row r="52" spans="2:9" ht="36" customHeight="1">
      <c r="B52" s="22" t="s">
        <v>82</v>
      </c>
      <c r="C52" s="19" t="s">
        <v>7</v>
      </c>
      <c r="D52" s="19" t="s">
        <v>27</v>
      </c>
      <c r="E52" s="19" t="s">
        <v>143</v>
      </c>
      <c r="F52" s="19"/>
      <c r="G52" s="20">
        <f>G53+G55+G58+G57</f>
        <v>14.700000000000001</v>
      </c>
      <c r="H52" s="20">
        <f>H55</f>
        <v>10</v>
      </c>
      <c r="I52" s="20">
        <f>I55</f>
        <v>10</v>
      </c>
    </row>
    <row r="53" spans="2:9" ht="27" customHeight="1">
      <c r="B53" s="22" t="s">
        <v>203</v>
      </c>
      <c r="C53" s="19" t="s">
        <v>7</v>
      </c>
      <c r="D53" s="19" t="s">
        <v>27</v>
      </c>
      <c r="E53" s="27" t="s">
        <v>204</v>
      </c>
      <c r="F53" s="19"/>
      <c r="G53" s="20">
        <f>G54</f>
        <v>6.3</v>
      </c>
      <c r="H53" s="20">
        <v>0</v>
      </c>
      <c r="I53" s="20">
        <v>0</v>
      </c>
    </row>
    <row r="54" spans="2:9" ht="39" customHeight="1">
      <c r="B54" s="22" t="s">
        <v>51</v>
      </c>
      <c r="C54" s="19" t="s">
        <v>7</v>
      </c>
      <c r="D54" s="19" t="s">
        <v>27</v>
      </c>
      <c r="E54" s="27" t="s">
        <v>204</v>
      </c>
      <c r="F54" s="19" t="s">
        <v>33</v>
      </c>
      <c r="G54" s="20">
        <f>5+1.3</f>
        <v>6.3</v>
      </c>
      <c r="H54" s="20">
        <v>0</v>
      </c>
      <c r="I54" s="20">
        <v>0</v>
      </c>
    </row>
    <row r="55" spans="2:9" ht="33" customHeight="1">
      <c r="B55" s="22" t="s">
        <v>83</v>
      </c>
      <c r="C55" s="19" t="s">
        <v>7</v>
      </c>
      <c r="D55" s="19" t="s">
        <v>27</v>
      </c>
      <c r="E55" s="19" t="s">
        <v>144</v>
      </c>
      <c r="F55" s="19"/>
      <c r="G55" s="20">
        <f>G56</f>
        <v>5</v>
      </c>
      <c r="H55" s="20">
        <f>H56</f>
        <v>10</v>
      </c>
      <c r="I55" s="20">
        <f>I56</f>
        <v>10</v>
      </c>
    </row>
    <row r="56" spans="2:9" ht="20.25" customHeight="1">
      <c r="B56" s="22" t="s">
        <v>31</v>
      </c>
      <c r="C56" s="19" t="s">
        <v>7</v>
      </c>
      <c r="D56" s="19" t="s">
        <v>27</v>
      </c>
      <c r="E56" s="19" t="s">
        <v>144</v>
      </c>
      <c r="F56" s="19" t="s">
        <v>34</v>
      </c>
      <c r="G56" s="20">
        <v>5</v>
      </c>
      <c r="H56" s="20">
        <v>10</v>
      </c>
      <c r="I56" s="20">
        <v>10</v>
      </c>
    </row>
    <row r="57" spans="2:9" ht="37.5" customHeight="1">
      <c r="B57" s="22" t="s">
        <v>215</v>
      </c>
      <c r="C57" s="19" t="s">
        <v>7</v>
      </c>
      <c r="D57" s="19" t="s">
        <v>27</v>
      </c>
      <c r="E57" s="19" t="s">
        <v>216</v>
      </c>
      <c r="F57" s="19" t="s">
        <v>217</v>
      </c>
      <c r="G57" s="20">
        <v>1.4</v>
      </c>
      <c r="H57" s="20">
        <v>0</v>
      </c>
      <c r="I57" s="20">
        <v>0</v>
      </c>
    </row>
    <row r="58" spans="2:9" ht="20.25" customHeight="1">
      <c r="B58" s="22" t="s">
        <v>210</v>
      </c>
      <c r="C58" s="19" t="s">
        <v>7</v>
      </c>
      <c r="D58" s="19" t="s">
        <v>27</v>
      </c>
      <c r="E58" s="19" t="s">
        <v>211</v>
      </c>
      <c r="F58" s="19"/>
      <c r="G58" s="20">
        <v>2</v>
      </c>
      <c r="H58" s="20">
        <v>0</v>
      </c>
      <c r="I58" s="20">
        <v>0</v>
      </c>
    </row>
    <row r="59" spans="2:9" ht="19.5" customHeight="1">
      <c r="B59" s="22" t="s">
        <v>213</v>
      </c>
      <c r="C59" s="19" t="s">
        <v>7</v>
      </c>
      <c r="D59" s="19" t="s">
        <v>27</v>
      </c>
      <c r="E59" s="19" t="s">
        <v>211</v>
      </c>
      <c r="F59" s="19" t="s">
        <v>214</v>
      </c>
      <c r="G59" s="20">
        <v>2</v>
      </c>
      <c r="H59" s="20">
        <v>0</v>
      </c>
      <c r="I59" s="20">
        <v>0</v>
      </c>
    </row>
    <row r="60" spans="2:9" ht="20.25" customHeight="1" hidden="1">
      <c r="B60" s="22"/>
      <c r="C60" s="19" t="s">
        <v>7</v>
      </c>
      <c r="D60" s="19" t="s">
        <v>27</v>
      </c>
      <c r="E60" s="19" t="s">
        <v>362</v>
      </c>
      <c r="F60" s="19"/>
      <c r="G60" s="20"/>
      <c r="H60" s="20"/>
      <c r="I60" s="20"/>
    </row>
    <row r="61" spans="2:9" ht="15.75" customHeight="1">
      <c r="B61" s="17" t="s">
        <v>15</v>
      </c>
      <c r="C61" s="18" t="s">
        <v>9</v>
      </c>
      <c r="D61" s="19"/>
      <c r="E61" s="19"/>
      <c r="F61" s="19"/>
      <c r="G61" s="35">
        <f aca="true" t="shared" si="7" ref="G61:I63">G62</f>
        <v>92.10000000000001</v>
      </c>
      <c r="H61" s="35">
        <f t="shared" si="7"/>
        <v>92.10000000000001</v>
      </c>
      <c r="I61" s="35">
        <f t="shared" si="7"/>
        <v>95.2</v>
      </c>
    </row>
    <row r="62" spans="2:9" ht="16.5" customHeight="1">
      <c r="B62" s="22" t="s">
        <v>45</v>
      </c>
      <c r="C62" s="19" t="s">
        <v>9</v>
      </c>
      <c r="D62" s="19" t="s">
        <v>10</v>
      </c>
      <c r="E62" s="19"/>
      <c r="F62" s="19"/>
      <c r="G62" s="20">
        <f t="shared" si="7"/>
        <v>92.10000000000001</v>
      </c>
      <c r="H62" s="20">
        <f t="shared" si="7"/>
        <v>92.10000000000001</v>
      </c>
      <c r="I62" s="20">
        <f t="shared" si="7"/>
        <v>95.2</v>
      </c>
    </row>
    <row r="63" spans="2:9" ht="15.75" customHeight="1">
      <c r="B63" s="22" t="s">
        <v>50</v>
      </c>
      <c r="C63" s="19" t="s">
        <v>9</v>
      </c>
      <c r="D63" s="19" t="s">
        <v>10</v>
      </c>
      <c r="E63" s="19" t="s">
        <v>142</v>
      </c>
      <c r="F63" s="19"/>
      <c r="G63" s="20">
        <f t="shared" si="7"/>
        <v>92.10000000000001</v>
      </c>
      <c r="H63" s="20">
        <f t="shared" si="7"/>
        <v>92.10000000000001</v>
      </c>
      <c r="I63" s="20">
        <f t="shared" si="7"/>
        <v>95.2</v>
      </c>
    </row>
    <row r="64" spans="2:9" ht="31.5" customHeight="1">
      <c r="B64" s="22" t="s">
        <v>52</v>
      </c>
      <c r="C64" s="19" t="s">
        <v>9</v>
      </c>
      <c r="D64" s="19" t="s">
        <v>10</v>
      </c>
      <c r="E64" s="19" t="s">
        <v>145</v>
      </c>
      <c r="F64" s="19"/>
      <c r="G64" s="20">
        <f>G65+G66</f>
        <v>92.10000000000001</v>
      </c>
      <c r="H64" s="20">
        <f>H65+H66</f>
        <v>92.10000000000001</v>
      </c>
      <c r="I64" s="20">
        <f>I65+I66</f>
        <v>95.2</v>
      </c>
    </row>
    <row r="65" spans="2:9" ht="32.25" customHeight="1">
      <c r="B65" s="22" t="s">
        <v>35</v>
      </c>
      <c r="C65" s="19" t="s">
        <v>9</v>
      </c>
      <c r="D65" s="19" t="s">
        <v>10</v>
      </c>
      <c r="E65" s="19" t="s">
        <v>145</v>
      </c>
      <c r="F65" s="19" t="s">
        <v>32</v>
      </c>
      <c r="G65" s="20">
        <f>88.7-11.3</f>
        <v>77.4</v>
      </c>
      <c r="H65" s="20">
        <v>88.7</v>
      </c>
      <c r="I65" s="20">
        <v>88.7</v>
      </c>
    </row>
    <row r="66" spans="2:9" ht="32.25" customHeight="1">
      <c r="B66" s="22" t="s">
        <v>51</v>
      </c>
      <c r="C66" s="19" t="s">
        <v>9</v>
      </c>
      <c r="D66" s="19" t="s">
        <v>10</v>
      </c>
      <c r="E66" s="19" t="s">
        <v>145</v>
      </c>
      <c r="F66" s="19" t="s">
        <v>33</v>
      </c>
      <c r="G66" s="20">
        <f>3.4+11.3</f>
        <v>14.700000000000001</v>
      </c>
      <c r="H66" s="20">
        <v>3.4</v>
      </c>
      <c r="I66" s="20">
        <v>6.5</v>
      </c>
    </row>
    <row r="67" spans="2:9" ht="32.25" customHeight="1">
      <c r="B67" s="17" t="s">
        <v>16</v>
      </c>
      <c r="C67" s="18" t="s">
        <v>10</v>
      </c>
      <c r="D67" s="19"/>
      <c r="E67" s="19"/>
      <c r="F67" s="19"/>
      <c r="G67" s="35">
        <f aca="true" t="shared" si="8" ref="G67:I70">G68</f>
        <v>13.5</v>
      </c>
      <c r="H67" s="35">
        <f t="shared" si="8"/>
        <v>30</v>
      </c>
      <c r="I67" s="35">
        <f t="shared" si="8"/>
        <v>30</v>
      </c>
    </row>
    <row r="68" spans="2:9" ht="17.25" customHeight="1">
      <c r="B68" s="22" t="s">
        <v>85</v>
      </c>
      <c r="C68" s="19" t="s">
        <v>10</v>
      </c>
      <c r="D68" s="19" t="s">
        <v>17</v>
      </c>
      <c r="E68" s="19"/>
      <c r="F68" s="19"/>
      <c r="G68" s="20">
        <f>G70</f>
        <v>13.5</v>
      </c>
      <c r="H68" s="20">
        <f>H70</f>
        <v>30</v>
      </c>
      <c r="I68" s="20">
        <f>I70</f>
        <v>30</v>
      </c>
    </row>
    <row r="69" spans="2:9" ht="17.25" customHeight="1">
      <c r="B69" s="22" t="s">
        <v>176</v>
      </c>
      <c r="C69" s="19" t="s">
        <v>10</v>
      </c>
      <c r="D69" s="19" t="s">
        <v>17</v>
      </c>
      <c r="E69" s="19" t="s">
        <v>177</v>
      </c>
      <c r="F69" s="19"/>
      <c r="G69" s="20">
        <f>G70</f>
        <v>13.5</v>
      </c>
      <c r="H69" s="20">
        <f>H70</f>
        <v>30</v>
      </c>
      <c r="I69" s="20">
        <f>I70</f>
        <v>30</v>
      </c>
    </row>
    <row r="70" spans="2:9" ht="32.25" customHeight="1">
      <c r="B70" s="22" t="s">
        <v>86</v>
      </c>
      <c r="C70" s="19" t="s">
        <v>10</v>
      </c>
      <c r="D70" s="19" t="s">
        <v>17</v>
      </c>
      <c r="E70" s="19" t="s">
        <v>146</v>
      </c>
      <c r="F70" s="19"/>
      <c r="G70" s="20">
        <f t="shared" si="8"/>
        <v>13.5</v>
      </c>
      <c r="H70" s="20">
        <f t="shared" si="8"/>
        <v>30</v>
      </c>
      <c r="I70" s="20">
        <f t="shared" si="8"/>
        <v>30</v>
      </c>
    </row>
    <row r="71" spans="2:9" ht="31.5" customHeight="1">
      <c r="B71" s="22" t="s">
        <v>51</v>
      </c>
      <c r="C71" s="19" t="s">
        <v>10</v>
      </c>
      <c r="D71" s="19" t="s">
        <v>17</v>
      </c>
      <c r="E71" s="19" t="s">
        <v>146</v>
      </c>
      <c r="F71" s="19" t="s">
        <v>33</v>
      </c>
      <c r="G71" s="20">
        <v>13.5</v>
      </c>
      <c r="H71" s="20">
        <v>30</v>
      </c>
      <c r="I71" s="20">
        <v>30</v>
      </c>
    </row>
    <row r="72" spans="2:9" ht="21.75" customHeight="1" hidden="1">
      <c r="B72" s="17" t="s">
        <v>178</v>
      </c>
      <c r="C72" s="18" t="s">
        <v>8</v>
      </c>
      <c r="D72" s="19"/>
      <c r="E72" s="19"/>
      <c r="F72" s="19"/>
      <c r="G72" s="35">
        <f>G73+G77</f>
        <v>160.8</v>
      </c>
      <c r="H72" s="35">
        <f aca="true" t="shared" si="9" ref="G72:I75">H73</f>
        <v>0</v>
      </c>
      <c r="I72" s="35">
        <f t="shared" si="9"/>
        <v>0</v>
      </c>
    </row>
    <row r="73" spans="2:9" ht="22.5" customHeight="1" hidden="1">
      <c r="B73" s="26" t="s">
        <v>182</v>
      </c>
      <c r="C73" s="19" t="s">
        <v>8</v>
      </c>
      <c r="D73" s="19" t="s">
        <v>11</v>
      </c>
      <c r="E73" s="19"/>
      <c r="F73" s="19"/>
      <c r="G73" s="20">
        <f t="shared" si="9"/>
        <v>80.4</v>
      </c>
      <c r="H73" s="20">
        <f t="shared" si="9"/>
        <v>0</v>
      </c>
      <c r="I73" s="20">
        <f t="shared" si="9"/>
        <v>0</v>
      </c>
    </row>
    <row r="74" spans="2:9" ht="34.5" customHeight="1" hidden="1">
      <c r="B74" s="22" t="s">
        <v>82</v>
      </c>
      <c r="C74" s="19" t="s">
        <v>8</v>
      </c>
      <c r="D74" s="19" t="s">
        <v>11</v>
      </c>
      <c r="E74" s="19" t="s">
        <v>143</v>
      </c>
      <c r="F74" s="19"/>
      <c r="G74" s="20">
        <f t="shared" si="9"/>
        <v>80.4</v>
      </c>
      <c r="H74" s="20">
        <f t="shared" si="9"/>
        <v>0</v>
      </c>
      <c r="I74" s="20">
        <f t="shared" si="9"/>
        <v>0</v>
      </c>
    </row>
    <row r="75" spans="2:9" s="60" customFormat="1" ht="21.75" customHeight="1">
      <c r="B75" s="17" t="s">
        <v>178</v>
      </c>
      <c r="C75" s="18" t="s">
        <v>8</v>
      </c>
      <c r="D75" s="18"/>
      <c r="E75" s="18"/>
      <c r="F75" s="18"/>
      <c r="G75" s="35">
        <f t="shared" si="9"/>
        <v>80.4</v>
      </c>
      <c r="H75" s="35">
        <f t="shared" si="9"/>
        <v>0</v>
      </c>
      <c r="I75" s="35">
        <f t="shared" si="9"/>
        <v>0</v>
      </c>
    </row>
    <row r="76" spans="2:9" ht="26.25" customHeight="1">
      <c r="B76" s="26" t="s">
        <v>207</v>
      </c>
      <c r="C76" s="19" t="s">
        <v>8</v>
      </c>
      <c r="D76" s="19" t="s">
        <v>206</v>
      </c>
      <c r="E76" s="19"/>
      <c r="F76" s="19"/>
      <c r="G76" s="20">
        <v>80.4</v>
      </c>
      <c r="H76" s="20">
        <v>0</v>
      </c>
      <c r="I76" s="20">
        <v>0</v>
      </c>
    </row>
    <row r="77" spans="2:9" ht="39.75" customHeight="1">
      <c r="B77" s="22" t="s">
        <v>82</v>
      </c>
      <c r="C77" s="19" t="s">
        <v>8</v>
      </c>
      <c r="D77" s="19" t="s">
        <v>206</v>
      </c>
      <c r="E77" s="19" t="s">
        <v>143</v>
      </c>
      <c r="F77" s="19"/>
      <c r="G77" s="20">
        <f>G78</f>
        <v>80.4</v>
      </c>
      <c r="H77" s="20">
        <f>H78</f>
        <v>0</v>
      </c>
      <c r="I77" s="20">
        <f>I78</f>
        <v>0</v>
      </c>
    </row>
    <row r="78" spans="2:9" ht="39.75" customHeight="1">
      <c r="B78" s="22" t="s">
        <v>209</v>
      </c>
      <c r="C78" s="19" t="s">
        <v>8</v>
      </c>
      <c r="D78" s="19" t="s">
        <v>206</v>
      </c>
      <c r="E78" s="19" t="s">
        <v>208</v>
      </c>
      <c r="F78" s="19"/>
      <c r="G78" s="20">
        <v>80.4</v>
      </c>
      <c r="H78" s="20">
        <v>0</v>
      </c>
      <c r="I78" s="20">
        <v>0</v>
      </c>
    </row>
    <row r="79" spans="2:9" ht="39.75" customHeight="1">
      <c r="B79" s="22" t="s">
        <v>51</v>
      </c>
      <c r="C79" s="19" t="s">
        <v>206</v>
      </c>
      <c r="D79" s="19"/>
      <c r="E79" s="19" t="s">
        <v>208</v>
      </c>
      <c r="F79" s="19" t="s">
        <v>33</v>
      </c>
      <c r="G79" s="20">
        <v>80.4</v>
      </c>
      <c r="H79" s="20">
        <v>0</v>
      </c>
      <c r="I79" s="20">
        <v>0</v>
      </c>
    </row>
    <row r="80" spans="2:9" ht="17.25" customHeight="1">
      <c r="B80" s="17" t="s">
        <v>18</v>
      </c>
      <c r="C80" s="18" t="s">
        <v>11</v>
      </c>
      <c r="D80" s="19"/>
      <c r="E80" s="19"/>
      <c r="F80" s="19"/>
      <c r="G80" s="35">
        <f>G88+G92</f>
        <v>2832.8300000000004</v>
      </c>
      <c r="H80" s="35">
        <f>H88+H92</f>
        <v>761.3</v>
      </c>
      <c r="I80" s="35">
        <f>I91+I103+I83+I87</f>
        <v>761.3</v>
      </c>
    </row>
    <row r="81" spans="2:9" ht="15" customHeight="1" hidden="1">
      <c r="B81" s="22" t="s">
        <v>87</v>
      </c>
      <c r="C81" s="19" t="s">
        <v>11</v>
      </c>
      <c r="D81" s="19" t="s">
        <v>7</v>
      </c>
      <c r="E81" s="19" t="s">
        <v>88</v>
      </c>
      <c r="F81" s="19"/>
      <c r="G81" s="35">
        <f aca="true" t="shared" si="10" ref="G81:G86">G89+G93</f>
        <v>905.8000000000001</v>
      </c>
      <c r="H81" s="20">
        <f>H82</f>
        <v>0</v>
      </c>
      <c r="I81" s="20">
        <f>I82</f>
        <v>0</v>
      </c>
    </row>
    <row r="82" spans="2:9" ht="11.25" customHeight="1" hidden="1">
      <c r="B82" s="22" t="s">
        <v>51</v>
      </c>
      <c r="C82" s="19" t="s">
        <v>11</v>
      </c>
      <c r="D82" s="19" t="s">
        <v>7</v>
      </c>
      <c r="E82" s="19" t="s">
        <v>88</v>
      </c>
      <c r="F82" s="19" t="s">
        <v>33</v>
      </c>
      <c r="G82" s="35">
        <f t="shared" si="10"/>
        <v>905.8000000000001</v>
      </c>
      <c r="H82" s="20"/>
      <c r="I82" s="20"/>
    </row>
    <row r="83" spans="2:9" ht="15" customHeight="1" hidden="1">
      <c r="B83" s="22" t="s">
        <v>91</v>
      </c>
      <c r="C83" s="19" t="s">
        <v>11</v>
      </c>
      <c r="D83" s="19" t="s">
        <v>9</v>
      </c>
      <c r="E83" s="19"/>
      <c r="F83" s="19"/>
      <c r="G83" s="35">
        <f t="shared" si="10"/>
        <v>2385.2300000000005</v>
      </c>
      <c r="H83" s="20">
        <f aca="true" t="shared" si="11" ref="H83:I85">H84</f>
        <v>0</v>
      </c>
      <c r="I83" s="20">
        <f t="shared" si="11"/>
        <v>0</v>
      </c>
    </row>
    <row r="84" spans="2:9" ht="0.75" customHeight="1" hidden="1">
      <c r="B84" s="22" t="s">
        <v>92</v>
      </c>
      <c r="C84" s="19" t="s">
        <v>11</v>
      </c>
      <c r="D84" s="19" t="s">
        <v>9</v>
      </c>
      <c r="E84" s="19" t="s">
        <v>93</v>
      </c>
      <c r="F84" s="19"/>
      <c r="G84" s="35">
        <f t="shared" si="10"/>
        <v>2385.2300000000005</v>
      </c>
      <c r="H84" s="20">
        <f t="shared" si="11"/>
        <v>0</v>
      </c>
      <c r="I84" s="20">
        <f t="shared" si="11"/>
        <v>0</v>
      </c>
    </row>
    <row r="85" spans="2:9" ht="14.25" customHeight="1" hidden="1">
      <c r="B85" s="22" t="s">
        <v>94</v>
      </c>
      <c r="C85" s="19" t="s">
        <v>11</v>
      </c>
      <c r="D85" s="19" t="s">
        <v>9</v>
      </c>
      <c r="E85" s="19" t="s">
        <v>95</v>
      </c>
      <c r="F85" s="19"/>
      <c r="G85" s="35">
        <f t="shared" si="10"/>
        <v>2246.3</v>
      </c>
      <c r="H85" s="20">
        <f t="shared" si="11"/>
        <v>0</v>
      </c>
      <c r="I85" s="20">
        <f t="shared" si="11"/>
        <v>0</v>
      </c>
    </row>
    <row r="86" spans="2:9" ht="11.25" customHeight="1" hidden="1">
      <c r="B86" s="22" t="s">
        <v>51</v>
      </c>
      <c r="C86" s="19" t="s">
        <v>11</v>
      </c>
      <c r="D86" s="19" t="s">
        <v>9</v>
      </c>
      <c r="E86" s="19" t="s">
        <v>95</v>
      </c>
      <c r="F86" s="19" t="s">
        <v>33</v>
      </c>
      <c r="G86" s="35">
        <f t="shared" si="10"/>
        <v>2246.3</v>
      </c>
      <c r="H86" s="20"/>
      <c r="I86" s="20"/>
    </row>
    <row r="87" spans="2:9" ht="15.75" customHeight="1">
      <c r="B87" s="22" t="s">
        <v>91</v>
      </c>
      <c r="C87" s="19" t="s">
        <v>11</v>
      </c>
      <c r="D87" s="19" t="s">
        <v>9</v>
      </c>
      <c r="E87" s="19"/>
      <c r="F87" s="19"/>
      <c r="G87" s="20">
        <f aca="true" t="shared" si="12" ref="G87:I89">G88</f>
        <v>498.40000000000003</v>
      </c>
      <c r="H87" s="20">
        <f t="shared" si="12"/>
        <v>81.3</v>
      </c>
      <c r="I87" s="20">
        <f t="shared" si="12"/>
        <v>81.3</v>
      </c>
    </row>
    <row r="88" spans="2:9" ht="15.75" customHeight="1">
      <c r="B88" s="22" t="s">
        <v>92</v>
      </c>
      <c r="C88" s="19" t="s">
        <v>11</v>
      </c>
      <c r="D88" s="19" t="s">
        <v>9</v>
      </c>
      <c r="E88" s="19" t="s">
        <v>167</v>
      </c>
      <c r="F88" s="19"/>
      <c r="G88" s="20">
        <f>G89</f>
        <v>498.40000000000003</v>
      </c>
      <c r="H88" s="20">
        <f t="shared" si="12"/>
        <v>81.3</v>
      </c>
      <c r="I88" s="20">
        <f t="shared" si="12"/>
        <v>81.3</v>
      </c>
    </row>
    <row r="89" spans="2:9" ht="33.75" customHeight="1">
      <c r="B89" s="22" t="s">
        <v>193</v>
      </c>
      <c r="C89" s="19" t="s">
        <v>11</v>
      </c>
      <c r="D89" s="19" t="s">
        <v>9</v>
      </c>
      <c r="E89" s="19" t="s">
        <v>168</v>
      </c>
      <c r="F89" s="19"/>
      <c r="G89" s="20">
        <f t="shared" si="12"/>
        <v>498.40000000000003</v>
      </c>
      <c r="H89" s="20">
        <f t="shared" si="12"/>
        <v>81.3</v>
      </c>
      <c r="I89" s="20">
        <f t="shared" si="12"/>
        <v>81.3</v>
      </c>
    </row>
    <row r="90" spans="2:9" ht="33" customHeight="1">
      <c r="B90" s="22" t="s">
        <v>51</v>
      </c>
      <c r="C90" s="19" t="s">
        <v>11</v>
      </c>
      <c r="D90" s="19" t="s">
        <v>9</v>
      </c>
      <c r="E90" s="19" t="s">
        <v>168</v>
      </c>
      <c r="F90" s="19" t="s">
        <v>33</v>
      </c>
      <c r="G90" s="20">
        <f>496.1+2.3</f>
        <v>498.40000000000003</v>
      </c>
      <c r="H90" s="20">
        <v>81.3</v>
      </c>
      <c r="I90" s="20">
        <v>81.3</v>
      </c>
    </row>
    <row r="91" spans="2:9" ht="16.5" customHeight="1">
      <c r="B91" s="22" t="s">
        <v>46</v>
      </c>
      <c r="C91" s="19" t="s">
        <v>11</v>
      </c>
      <c r="D91" s="19" t="s">
        <v>10</v>
      </c>
      <c r="E91" s="19"/>
      <c r="F91" s="19"/>
      <c r="G91" s="20">
        <f>G92</f>
        <v>2334.4300000000003</v>
      </c>
      <c r="H91" s="20">
        <f>H92</f>
        <v>680</v>
      </c>
      <c r="I91" s="20">
        <f>I92</f>
        <v>680</v>
      </c>
    </row>
    <row r="92" spans="2:9" ht="22.5" customHeight="1">
      <c r="B92" s="22" t="s">
        <v>53</v>
      </c>
      <c r="C92" s="19" t="s">
        <v>11</v>
      </c>
      <c r="D92" s="19" t="s">
        <v>10</v>
      </c>
      <c r="E92" s="19" t="s">
        <v>147</v>
      </c>
      <c r="F92" s="19"/>
      <c r="G92" s="20">
        <f>G93+G97+G105+G95</f>
        <v>2334.4300000000003</v>
      </c>
      <c r="H92" s="20">
        <f>H93+H97</f>
        <v>680</v>
      </c>
      <c r="I92" s="20">
        <f>I93+I97</f>
        <v>680</v>
      </c>
    </row>
    <row r="93" spans="2:9" ht="17.25" customHeight="1">
      <c r="B93" s="22" t="s">
        <v>55</v>
      </c>
      <c r="C93" s="19" t="s">
        <v>11</v>
      </c>
      <c r="D93" s="19" t="s">
        <v>10</v>
      </c>
      <c r="E93" s="19" t="s">
        <v>148</v>
      </c>
      <c r="F93" s="19"/>
      <c r="G93" s="20">
        <f>G94</f>
        <v>407.40000000000003</v>
      </c>
      <c r="H93" s="20">
        <f>H94</f>
        <v>610</v>
      </c>
      <c r="I93" s="20">
        <f>I94</f>
        <v>610</v>
      </c>
    </row>
    <row r="94" spans="2:9" ht="32.25" customHeight="1">
      <c r="B94" s="22" t="s">
        <v>51</v>
      </c>
      <c r="C94" s="19" t="s">
        <v>11</v>
      </c>
      <c r="D94" s="19" t="s">
        <v>10</v>
      </c>
      <c r="E94" s="19" t="s">
        <v>148</v>
      </c>
      <c r="F94" s="19" t="s">
        <v>33</v>
      </c>
      <c r="G94" s="20">
        <f>610-201.2-1.4</f>
        <v>407.40000000000003</v>
      </c>
      <c r="H94" s="20">
        <v>610</v>
      </c>
      <c r="I94" s="20">
        <v>610</v>
      </c>
    </row>
    <row r="95" spans="2:9" ht="25.5" customHeight="1">
      <c r="B95" s="22" t="s">
        <v>110</v>
      </c>
      <c r="C95" s="19" t="s">
        <v>11</v>
      </c>
      <c r="D95" s="19" t="s">
        <v>10</v>
      </c>
      <c r="E95" s="19" t="s">
        <v>321</v>
      </c>
      <c r="F95" s="19"/>
      <c r="G95" s="20">
        <f>G96</f>
        <v>50.8</v>
      </c>
      <c r="H95" s="20">
        <f>H96</f>
        <v>0</v>
      </c>
      <c r="I95" s="20">
        <f>I96</f>
        <v>0</v>
      </c>
    </row>
    <row r="96" spans="2:9" ht="35.25" customHeight="1">
      <c r="B96" s="22" t="s">
        <v>51</v>
      </c>
      <c r="C96" s="19" t="s">
        <v>11</v>
      </c>
      <c r="D96" s="19" t="s">
        <v>10</v>
      </c>
      <c r="E96" s="19" t="s">
        <v>321</v>
      </c>
      <c r="F96" s="19" t="s">
        <v>33</v>
      </c>
      <c r="G96" s="20">
        <f>52.3-1.5</f>
        <v>50.8</v>
      </c>
      <c r="H96" s="20"/>
      <c r="I96" s="20"/>
    </row>
    <row r="97" spans="2:9" ht="18.75" customHeight="1">
      <c r="B97" s="22" t="s">
        <v>54</v>
      </c>
      <c r="C97" s="19" t="s">
        <v>11</v>
      </c>
      <c r="D97" s="19" t="s">
        <v>10</v>
      </c>
      <c r="E97" s="19" t="s">
        <v>149</v>
      </c>
      <c r="F97" s="19"/>
      <c r="G97" s="20">
        <f>G98</f>
        <v>1838.9</v>
      </c>
      <c r="H97" s="20">
        <f>H98</f>
        <v>70</v>
      </c>
      <c r="I97" s="20">
        <f>I98</f>
        <v>70</v>
      </c>
    </row>
    <row r="98" spans="2:9" ht="36.75" customHeight="1">
      <c r="B98" s="22" t="s">
        <v>51</v>
      </c>
      <c r="C98" s="19" t="s">
        <v>11</v>
      </c>
      <c r="D98" s="19" t="s">
        <v>10</v>
      </c>
      <c r="E98" s="19" t="s">
        <v>149</v>
      </c>
      <c r="F98" s="19" t="s">
        <v>33</v>
      </c>
      <c r="G98" s="20">
        <f>70+2.7+1264.8+503.2-56.7+19.9+35</f>
        <v>1838.9</v>
      </c>
      <c r="H98" s="20">
        <v>70</v>
      </c>
      <c r="I98" s="20">
        <v>70</v>
      </c>
    </row>
    <row r="99" spans="2:9" ht="32.25" customHeight="1" hidden="1">
      <c r="B99" s="22" t="s">
        <v>101</v>
      </c>
      <c r="C99" s="19" t="s">
        <v>11</v>
      </c>
      <c r="D99" s="19" t="s">
        <v>10</v>
      </c>
      <c r="E99" s="19" t="s">
        <v>89</v>
      </c>
      <c r="F99" s="19"/>
      <c r="G99" s="20">
        <f>G100</f>
        <v>0</v>
      </c>
      <c r="H99" s="20">
        <f>H100</f>
        <v>0</v>
      </c>
      <c r="I99" s="20">
        <f>I100</f>
        <v>0</v>
      </c>
    </row>
    <row r="100" spans="2:9" ht="36.75" customHeight="1" hidden="1">
      <c r="B100" s="22" t="s">
        <v>51</v>
      </c>
      <c r="C100" s="19" t="s">
        <v>11</v>
      </c>
      <c r="D100" s="19" t="s">
        <v>10</v>
      </c>
      <c r="E100" s="19" t="s">
        <v>89</v>
      </c>
      <c r="F100" s="19" t="s">
        <v>33</v>
      </c>
      <c r="G100" s="20"/>
      <c r="H100" s="20"/>
      <c r="I100" s="20"/>
    </row>
    <row r="101" spans="2:9" ht="66" customHeight="1" hidden="1">
      <c r="B101" s="22" t="s">
        <v>103</v>
      </c>
      <c r="C101" s="19" t="s">
        <v>11</v>
      </c>
      <c r="D101" s="19" t="s">
        <v>10</v>
      </c>
      <c r="E101" s="19" t="s">
        <v>104</v>
      </c>
      <c r="F101" s="19"/>
      <c r="G101" s="20">
        <f>G102</f>
        <v>0</v>
      </c>
      <c r="H101" s="20">
        <f>H102</f>
        <v>0</v>
      </c>
      <c r="I101" s="20">
        <f>I102</f>
        <v>0</v>
      </c>
    </row>
    <row r="102" spans="2:9" ht="36.75" customHeight="1" hidden="1">
      <c r="B102" s="22" t="s">
        <v>51</v>
      </c>
      <c r="C102" s="19" t="s">
        <v>11</v>
      </c>
      <c r="D102" s="19" t="s">
        <v>10</v>
      </c>
      <c r="E102" s="19" t="s">
        <v>104</v>
      </c>
      <c r="F102" s="19" t="s">
        <v>33</v>
      </c>
      <c r="G102" s="20"/>
      <c r="H102" s="20"/>
      <c r="I102" s="20"/>
    </row>
    <row r="103" spans="2:9" ht="15.75" customHeight="1" hidden="1">
      <c r="B103" s="16" t="s">
        <v>75</v>
      </c>
      <c r="C103" s="19" t="s">
        <v>11</v>
      </c>
      <c r="D103" s="19" t="s">
        <v>11</v>
      </c>
      <c r="E103" s="19"/>
      <c r="F103" s="19"/>
      <c r="G103" s="20">
        <f aca="true" t="shared" si="13" ref="G103:I105">G104</f>
        <v>37.33</v>
      </c>
      <c r="H103" s="20">
        <f t="shared" si="13"/>
        <v>0</v>
      </c>
      <c r="I103" s="20">
        <f t="shared" si="13"/>
        <v>0</v>
      </c>
    </row>
    <row r="104" spans="2:9" ht="15.75" customHeight="1" hidden="1">
      <c r="B104" s="22" t="s">
        <v>63</v>
      </c>
      <c r="C104" s="19" t="s">
        <v>11</v>
      </c>
      <c r="D104" s="19" t="s">
        <v>11</v>
      </c>
      <c r="E104" s="19" t="s">
        <v>62</v>
      </c>
      <c r="F104" s="19"/>
      <c r="G104" s="20">
        <f t="shared" si="13"/>
        <v>37.33</v>
      </c>
      <c r="H104" s="20">
        <f t="shared" si="13"/>
        <v>0</v>
      </c>
      <c r="I104" s="20">
        <f t="shared" si="13"/>
        <v>0</v>
      </c>
    </row>
    <row r="105" spans="2:9" ht="27.75" customHeight="1">
      <c r="B105" s="22" t="s">
        <v>190</v>
      </c>
      <c r="C105" s="19" t="s">
        <v>11</v>
      </c>
      <c r="D105" s="19" t="s">
        <v>10</v>
      </c>
      <c r="E105" s="19" t="s">
        <v>191</v>
      </c>
      <c r="F105" s="19"/>
      <c r="G105" s="20">
        <f t="shared" si="13"/>
        <v>37.33</v>
      </c>
      <c r="H105" s="20">
        <f t="shared" si="13"/>
        <v>0</v>
      </c>
      <c r="I105" s="20">
        <f t="shared" si="13"/>
        <v>0</v>
      </c>
    </row>
    <row r="106" spans="2:9" ht="41.25" customHeight="1">
      <c r="B106" s="22" t="s">
        <v>51</v>
      </c>
      <c r="C106" s="19" t="s">
        <v>11</v>
      </c>
      <c r="D106" s="19" t="s">
        <v>10</v>
      </c>
      <c r="E106" s="19" t="s">
        <v>191</v>
      </c>
      <c r="F106" s="19" t="s">
        <v>33</v>
      </c>
      <c r="G106" s="20">
        <v>37.33</v>
      </c>
      <c r="H106" s="20">
        <v>0</v>
      </c>
      <c r="I106" s="20">
        <v>0</v>
      </c>
    </row>
    <row r="107" spans="2:9" ht="15.75" customHeight="1">
      <c r="B107" s="17" t="s">
        <v>108</v>
      </c>
      <c r="C107" s="18" t="s">
        <v>109</v>
      </c>
      <c r="D107" s="19"/>
      <c r="E107" s="19"/>
      <c r="F107" s="19"/>
      <c r="G107" s="35">
        <f>G108</f>
        <v>0</v>
      </c>
      <c r="H107" s="35">
        <f>H108</f>
        <v>5</v>
      </c>
      <c r="I107" s="35">
        <f>I108</f>
        <v>5</v>
      </c>
    </row>
    <row r="108" spans="2:9" ht="18.75" customHeight="1">
      <c r="B108" s="22" t="s">
        <v>169</v>
      </c>
      <c r="C108" s="19" t="s">
        <v>109</v>
      </c>
      <c r="D108" s="19" t="s">
        <v>109</v>
      </c>
      <c r="E108" s="19"/>
      <c r="F108" s="19"/>
      <c r="G108" s="20">
        <f>G110+G111</f>
        <v>0</v>
      </c>
      <c r="H108" s="20">
        <f>H110+H111</f>
        <v>5</v>
      </c>
      <c r="I108" s="20">
        <f>I110+I111</f>
        <v>5</v>
      </c>
    </row>
    <row r="109" spans="2:9" ht="19.5" customHeight="1">
      <c r="B109" s="22" t="s">
        <v>112</v>
      </c>
      <c r="C109" s="19" t="s">
        <v>109</v>
      </c>
      <c r="D109" s="19" t="s">
        <v>109</v>
      </c>
      <c r="E109" s="19" t="s">
        <v>179</v>
      </c>
      <c r="F109" s="19"/>
      <c r="G109" s="20">
        <f>G110</f>
        <v>0</v>
      </c>
      <c r="H109" s="20">
        <f>H110</f>
        <v>5</v>
      </c>
      <c r="I109" s="20">
        <f>I110</f>
        <v>5</v>
      </c>
    </row>
    <row r="110" spans="2:9" ht="34.5" customHeight="1">
      <c r="B110" s="22" t="s">
        <v>51</v>
      </c>
      <c r="C110" s="19" t="s">
        <v>109</v>
      </c>
      <c r="D110" s="19" t="s">
        <v>109</v>
      </c>
      <c r="E110" s="19" t="s">
        <v>150</v>
      </c>
      <c r="F110" s="19" t="s">
        <v>33</v>
      </c>
      <c r="G110" s="20">
        <v>0</v>
      </c>
      <c r="H110" s="20">
        <v>5</v>
      </c>
      <c r="I110" s="20">
        <v>5</v>
      </c>
    </row>
    <row r="111" spans="2:9" ht="32.25" customHeight="1" hidden="1">
      <c r="B111" s="22" t="s">
        <v>113</v>
      </c>
      <c r="C111" s="19" t="s">
        <v>109</v>
      </c>
      <c r="D111" s="19" t="s">
        <v>109</v>
      </c>
      <c r="E111" s="19" t="s">
        <v>114</v>
      </c>
      <c r="F111" s="19"/>
      <c r="G111" s="20">
        <f>G112</f>
        <v>0</v>
      </c>
      <c r="H111" s="20">
        <f>H112</f>
        <v>0</v>
      </c>
      <c r="I111" s="20">
        <f>I112</f>
        <v>0</v>
      </c>
    </row>
    <row r="112" spans="2:9" ht="21.75" customHeight="1" hidden="1">
      <c r="B112" s="22" t="s">
        <v>116</v>
      </c>
      <c r="C112" s="19" t="s">
        <v>109</v>
      </c>
      <c r="D112" s="19" t="s">
        <v>109</v>
      </c>
      <c r="E112" s="19" t="s">
        <v>114</v>
      </c>
      <c r="F112" s="19" t="s">
        <v>115</v>
      </c>
      <c r="G112" s="20"/>
      <c r="H112" s="20"/>
      <c r="I112" s="20"/>
    </row>
    <row r="113" spans="2:9" ht="15.75">
      <c r="B113" s="17" t="s">
        <v>25</v>
      </c>
      <c r="C113" s="18" t="s">
        <v>12</v>
      </c>
      <c r="D113" s="19"/>
      <c r="E113" s="19"/>
      <c r="F113" s="19"/>
      <c r="G113" s="35">
        <f aca="true" t="shared" si="14" ref="G113:I114">G114</f>
        <v>1170.7</v>
      </c>
      <c r="H113" s="35">
        <f t="shared" si="14"/>
        <v>1170.7</v>
      </c>
      <c r="I113" s="35">
        <f t="shared" si="14"/>
        <v>1170.7</v>
      </c>
    </row>
    <row r="114" spans="2:9" ht="15.75">
      <c r="B114" s="22" t="s">
        <v>74</v>
      </c>
      <c r="C114" s="19" t="s">
        <v>12</v>
      </c>
      <c r="D114" s="19" t="s">
        <v>7</v>
      </c>
      <c r="E114" s="19"/>
      <c r="F114" s="19"/>
      <c r="G114" s="20">
        <f t="shared" si="14"/>
        <v>1170.7</v>
      </c>
      <c r="H114" s="20">
        <f t="shared" si="14"/>
        <v>1170.7</v>
      </c>
      <c r="I114" s="20">
        <f t="shared" si="14"/>
        <v>1170.7</v>
      </c>
    </row>
    <row r="115" spans="2:9" ht="15.75">
      <c r="B115" s="22" t="s">
        <v>47</v>
      </c>
      <c r="C115" s="19" t="s">
        <v>12</v>
      </c>
      <c r="D115" s="19" t="s">
        <v>7</v>
      </c>
      <c r="E115" s="19" t="s">
        <v>133</v>
      </c>
      <c r="F115" s="19"/>
      <c r="G115" s="20">
        <f>G117</f>
        <v>1170.7</v>
      </c>
      <c r="H115" s="20">
        <f>H117</f>
        <v>1170.7</v>
      </c>
      <c r="I115" s="20">
        <f>I117</f>
        <v>1170.7</v>
      </c>
    </row>
    <row r="116" spans="2:9" ht="31.5">
      <c r="B116" s="22" t="s">
        <v>122</v>
      </c>
      <c r="C116" s="19" t="s">
        <v>12</v>
      </c>
      <c r="D116" s="19" t="s">
        <v>7</v>
      </c>
      <c r="E116" s="19" t="s">
        <v>151</v>
      </c>
      <c r="F116" s="19"/>
      <c r="G116" s="20">
        <f aca="true" t="shared" si="15" ref="G116:I117">G117</f>
        <v>1170.7</v>
      </c>
      <c r="H116" s="20">
        <f t="shared" si="15"/>
        <v>1170.7</v>
      </c>
      <c r="I116" s="20">
        <f t="shared" si="15"/>
        <v>1170.7</v>
      </c>
    </row>
    <row r="117" spans="2:9" ht="47.25">
      <c r="B117" s="22" t="s">
        <v>126</v>
      </c>
      <c r="C117" s="19" t="s">
        <v>12</v>
      </c>
      <c r="D117" s="19" t="s">
        <v>7</v>
      </c>
      <c r="E117" s="19" t="s">
        <v>152</v>
      </c>
      <c r="F117" s="19"/>
      <c r="G117" s="20">
        <f t="shared" si="15"/>
        <v>1170.7</v>
      </c>
      <c r="H117" s="20">
        <f t="shared" si="15"/>
        <v>1170.7</v>
      </c>
      <c r="I117" s="20">
        <f t="shared" si="15"/>
        <v>1170.7</v>
      </c>
    </row>
    <row r="118" spans="2:9" ht="15.75">
      <c r="B118" s="22" t="s">
        <v>47</v>
      </c>
      <c r="C118" s="19" t="s">
        <v>12</v>
      </c>
      <c r="D118" s="19" t="s">
        <v>7</v>
      </c>
      <c r="E118" s="19" t="s">
        <v>152</v>
      </c>
      <c r="F118" s="19" t="s">
        <v>36</v>
      </c>
      <c r="G118" s="20">
        <v>1170.7</v>
      </c>
      <c r="H118" s="20">
        <v>1170.7</v>
      </c>
      <c r="I118" s="20">
        <v>1170.7</v>
      </c>
    </row>
    <row r="119" spans="2:9" ht="15.75">
      <c r="B119" s="17" t="s">
        <v>28</v>
      </c>
      <c r="C119" s="18" t="s">
        <v>17</v>
      </c>
      <c r="D119" s="19"/>
      <c r="E119" s="19"/>
      <c r="F119" s="19"/>
      <c r="G119" s="35">
        <f>G120+G124</f>
        <v>255.8</v>
      </c>
      <c r="H119" s="35">
        <f>H120+H124</f>
        <v>253.9</v>
      </c>
      <c r="I119" s="35">
        <f>I120+I124</f>
        <v>253.9</v>
      </c>
    </row>
    <row r="120" spans="2:9" ht="15.75">
      <c r="B120" s="22" t="s">
        <v>66</v>
      </c>
      <c r="C120" s="19" t="s">
        <v>17</v>
      </c>
      <c r="D120" s="19" t="s">
        <v>7</v>
      </c>
      <c r="E120" s="19"/>
      <c r="F120" s="19"/>
      <c r="G120" s="20">
        <f aca="true" t="shared" si="16" ref="G120:I122">G121</f>
        <v>252</v>
      </c>
      <c r="H120" s="20">
        <f t="shared" si="16"/>
        <v>250.1</v>
      </c>
      <c r="I120" s="20">
        <f t="shared" si="16"/>
        <v>250.1</v>
      </c>
    </row>
    <row r="121" spans="2:9" ht="15.75">
      <c r="B121" s="22" t="s">
        <v>117</v>
      </c>
      <c r="C121" s="19" t="s">
        <v>17</v>
      </c>
      <c r="D121" s="19" t="s">
        <v>7</v>
      </c>
      <c r="E121" s="19" t="s">
        <v>163</v>
      </c>
      <c r="F121" s="19"/>
      <c r="G121" s="20">
        <f t="shared" si="16"/>
        <v>252</v>
      </c>
      <c r="H121" s="20">
        <f t="shared" si="16"/>
        <v>250.1</v>
      </c>
      <c r="I121" s="20">
        <f t="shared" si="16"/>
        <v>250.1</v>
      </c>
    </row>
    <row r="122" spans="2:9" ht="15.75">
      <c r="B122" s="22" t="s">
        <v>69</v>
      </c>
      <c r="C122" s="19" t="s">
        <v>17</v>
      </c>
      <c r="D122" s="19" t="s">
        <v>7</v>
      </c>
      <c r="E122" s="19" t="s">
        <v>164</v>
      </c>
      <c r="F122" s="19"/>
      <c r="G122" s="20">
        <f t="shared" si="16"/>
        <v>252</v>
      </c>
      <c r="H122" s="20">
        <f t="shared" si="16"/>
        <v>250.1</v>
      </c>
      <c r="I122" s="20">
        <f t="shared" si="16"/>
        <v>250.1</v>
      </c>
    </row>
    <row r="123" spans="2:9" ht="15.75">
      <c r="B123" s="22" t="s">
        <v>96</v>
      </c>
      <c r="C123" s="19" t="s">
        <v>17</v>
      </c>
      <c r="D123" s="19" t="s">
        <v>7</v>
      </c>
      <c r="E123" s="19" t="s">
        <v>164</v>
      </c>
      <c r="F123" s="19" t="s">
        <v>165</v>
      </c>
      <c r="G123" s="20">
        <f>240.7+9.4+1.9</f>
        <v>252</v>
      </c>
      <c r="H123" s="20">
        <f>240.7+9.4</f>
        <v>250.1</v>
      </c>
      <c r="I123" s="20">
        <v>250.1</v>
      </c>
    </row>
    <row r="124" spans="2:9" ht="15.75">
      <c r="B124" s="22" t="s">
        <v>84</v>
      </c>
      <c r="C124" s="19" t="s">
        <v>17</v>
      </c>
      <c r="D124" s="19" t="s">
        <v>10</v>
      </c>
      <c r="E124" s="19"/>
      <c r="F124" s="19"/>
      <c r="G124" s="20">
        <f aca="true" t="shared" si="17" ref="G124:I126">G125</f>
        <v>3.8000000000000003</v>
      </c>
      <c r="H124" s="20">
        <f t="shared" si="17"/>
        <v>3.8000000000000003</v>
      </c>
      <c r="I124" s="20">
        <f t="shared" si="17"/>
        <v>3.8000000000000003</v>
      </c>
    </row>
    <row r="125" spans="2:9" ht="15.75">
      <c r="B125" s="22" t="s">
        <v>171</v>
      </c>
      <c r="C125" s="19" t="s">
        <v>17</v>
      </c>
      <c r="D125" s="19" t="s">
        <v>10</v>
      </c>
      <c r="E125" s="19" t="s">
        <v>356</v>
      </c>
      <c r="F125" s="19"/>
      <c r="G125" s="20">
        <f t="shared" si="17"/>
        <v>3.8000000000000003</v>
      </c>
      <c r="H125" s="20">
        <f t="shared" si="17"/>
        <v>3.8000000000000003</v>
      </c>
      <c r="I125" s="20">
        <f t="shared" si="17"/>
        <v>3.8000000000000003</v>
      </c>
    </row>
    <row r="126" spans="2:9" ht="67.5" customHeight="1">
      <c r="B126" s="22" t="s">
        <v>172</v>
      </c>
      <c r="C126" s="19" t="s">
        <v>17</v>
      </c>
      <c r="D126" s="19" t="s">
        <v>10</v>
      </c>
      <c r="E126" s="19" t="s">
        <v>355</v>
      </c>
      <c r="F126" s="19"/>
      <c r="G126" s="20">
        <f t="shared" si="17"/>
        <v>3.8000000000000003</v>
      </c>
      <c r="H126" s="20">
        <f t="shared" si="17"/>
        <v>3.8000000000000003</v>
      </c>
      <c r="I126" s="20">
        <f t="shared" si="17"/>
        <v>3.8000000000000003</v>
      </c>
    </row>
    <row r="127" spans="2:9" ht="18.75" customHeight="1">
      <c r="B127" s="22" t="s">
        <v>96</v>
      </c>
      <c r="C127" s="19" t="s">
        <v>17</v>
      </c>
      <c r="D127" s="19" t="s">
        <v>10</v>
      </c>
      <c r="E127" s="19" t="s">
        <v>355</v>
      </c>
      <c r="F127" s="19" t="s">
        <v>357</v>
      </c>
      <c r="G127" s="20">
        <f>3.2+0.6</f>
        <v>3.8000000000000003</v>
      </c>
      <c r="H127" s="20">
        <f>3.2+0.6</f>
        <v>3.8000000000000003</v>
      </c>
      <c r="I127" s="20">
        <f>3.2+0.6</f>
        <v>3.8000000000000003</v>
      </c>
    </row>
    <row r="128" spans="2:9" ht="15.75">
      <c r="B128" s="17" t="s">
        <v>4</v>
      </c>
      <c r="C128" s="19"/>
      <c r="D128" s="19"/>
      <c r="E128" s="19"/>
      <c r="F128" s="19"/>
      <c r="G128" s="14">
        <f>G12+G61+G67+G80+G107+G113+G119+G75</f>
        <v>7428.53</v>
      </c>
      <c r="H128" s="14">
        <f>H12+H61+H67+H80+H107+H113+H119</f>
        <v>4976.999999999999</v>
      </c>
      <c r="I128" s="14">
        <f>I12+I61+I67+I80+I107+I113+I119</f>
        <v>4934.199999999999</v>
      </c>
    </row>
    <row r="129" spans="2:9" ht="15.75">
      <c r="B129" s="17" t="s">
        <v>174</v>
      </c>
      <c r="C129" s="19"/>
      <c r="D129" s="19"/>
      <c r="E129" s="19"/>
      <c r="F129" s="19"/>
      <c r="G129" s="14"/>
      <c r="H129" s="14">
        <v>123.2</v>
      </c>
      <c r="I129" s="14">
        <v>250.4</v>
      </c>
    </row>
    <row r="130" spans="2:9" ht="15.75">
      <c r="B130" s="17" t="s">
        <v>175</v>
      </c>
      <c r="C130" s="19"/>
      <c r="D130" s="19"/>
      <c r="E130" s="19"/>
      <c r="F130" s="19"/>
      <c r="G130" s="14">
        <f>G128</f>
        <v>7428.53</v>
      </c>
      <c r="H130" s="14">
        <f>H128+H129</f>
        <v>5100.199999999999</v>
      </c>
      <c r="I130" s="14">
        <f>I128+I129</f>
        <v>5184.5999999999985</v>
      </c>
    </row>
    <row r="131" spans="3:8" ht="12.75">
      <c r="C131" s="7"/>
      <c r="D131" s="7"/>
      <c r="E131" s="7"/>
      <c r="F131" s="7"/>
      <c r="G131" s="7"/>
      <c r="H131" s="7"/>
    </row>
    <row r="132" spans="2:8" ht="12.75">
      <c r="B132" s="7"/>
      <c r="C132" s="7"/>
      <c r="D132" s="7"/>
      <c r="E132" s="7"/>
      <c r="F132" s="7"/>
      <c r="G132" s="7"/>
      <c r="H132" s="7"/>
    </row>
    <row r="133" spans="2:8" ht="12.75">
      <c r="B133" s="7"/>
      <c r="C133" s="7"/>
      <c r="D133" s="7"/>
      <c r="E133" s="7"/>
      <c r="F133" s="7"/>
      <c r="G133" s="7"/>
      <c r="H133" s="7"/>
    </row>
    <row r="134" spans="2:8" ht="12.75">
      <c r="B134" s="7"/>
      <c r="C134" s="7"/>
      <c r="D134" s="7"/>
      <c r="E134" s="7"/>
      <c r="F134" s="7"/>
      <c r="G134" s="7"/>
      <c r="H134" s="7"/>
    </row>
    <row r="135" spans="2:8" ht="12.75">
      <c r="B135" s="7"/>
      <c r="C135" s="7"/>
      <c r="D135" s="7"/>
      <c r="E135" s="7"/>
      <c r="F135" s="7"/>
      <c r="G135" s="7"/>
      <c r="H135" s="7"/>
    </row>
    <row r="136" spans="2:8" ht="12.75">
      <c r="B136" s="7"/>
      <c r="C136" s="7"/>
      <c r="D136" s="7"/>
      <c r="E136" s="7"/>
      <c r="F136" s="7"/>
      <c r="G136" s="7"/>
      <c r="H136" s="7"/>
    </row>
    <row r="137" spans="2:8" ht="12.75">
      <c r="B137" s="7"/>
      <c r="C137" s="7"/>
      <c r="D137" s="7"/>
      <c r="E137" s="7"/>
      <c r="F137" s="7"/>
      <c r="G137" s="7"/>
      <c r="H137" s="7"/>
    </row>
    <row r="138" spans="2:8" ht="12.75">
      <c r="B138" s="7"/>
      <c r="C138" s="7"/>
      <c r="D138" s="7"/>
      <c r="E138" s="7"/>
      <c r="F138" s="7"/>
      <c r="G138" s="7"/>
      <c r="H138" s="7"/>
    </row>
    <row r="139" spans="2:8" ht="12.75">
      <c r="B139" s="7"/>
      <c r="C139" s="7"/>
      <c r="D139" s="7"/>
      <c r="E139" s="7"/>
      <c r="F139" s="7"/>
      <c r="G139" s="7"/>
      <c r="H139" s="7"/>
    </row>
    <row r="140" spans="2:8" ht="12.75">
      <c r="B140" s="7"/>
      <c r="C140" s="7"/>
      <c r="D140" s="7"/>
      <c r="E140" s="7"/>
      <c r="F140" s="7"/>
      <c r="G140" s="7"/>
      <c r="H140" s="7"/>
    </row>
    <row r="141" spans="2:8" ht="12.75">
      <c r="B141" s="7"/>
      <c r="C141" s="7"/>
      <c r="D141" s="7"/>
      <c r="E141" s="7"/>
      <c r="F141" s="7"/>
      <c r="G141" s="7"/>
      <c r="H141" s="7"/>
    </row>
    <row r="142" spans="2:8" ht="12.75">
      <c r="B142" s="7"/>
      <c r="C142" s="7"/>
      <c r="D142" s="7"/>
      <c r="E142" s="7"/>
      <c r="F142" s="7"/>
      <c r="G142" s="7"/>
      <c r="H142" s="7"/>
    </row>
    <row r="143" spans="2:8" ht="12.75">
      <c r="B143" s="7"/>
      <c r="C143" s="7"/>
      <c r="D143" s="7"/>
      <c r="E143" s="7"/>
      <c r="F143" s="7"/>
      <c r="G143" s="7"/>
      <c r="H143" s="7"/>
    </row>
    <row r="144" spans="2:8" ht="12.75">
      <c r="B144" s="7"/>
      <c r="C144" s="7"/>
      <c r="D144" s="7"/>
      <c r="E144" s="7"/>
      <c r="F144" s="7"/>
      <c r="G144" s="7"/>
      <c r="H144" s="7"/>
    </row>
    <row r="145" spans="2:8" ht="12.75">
      <c r="B145" s="7"/>
      <c r="C145" s="7"/>
      <c r="D145" s="7"/>
      <c r="E145" s="7"/>
      <c r="F145" s="7"/>
      <c r="G145" s="7"/>
      <c r="H145" s="7"/>
    </row>
    <row r="146" spans="2:8" ht="12.75">
      <c r="B146" s="7"/>
      <c r="C146" s="7"/>
      <c r="D146" s="7"/>
      <c r="E146" s="7"/>
      <c r="F146" s="7"/>
      <c r="G146" s="7"/>
      <c r="H146" s="7"/>
    </row>
    <row r="147" spans="2:8" ht="12.75">
      <c r="B147" s="7"/>
      <c r="C147" s="7"/>
      <c r="D147" s="7"/>
      <c r="E147" s="7"/>
      <c r="F147" s="7"/>
      <c r="G147" s="7"/>
      <c r="H147" s="7"/>
    </row>
    <row r="148" spans="2:8" ht="12.75">
      <c r="B148" s="7"/>
      <c r="C148" s="7"/>
      <c r="D148" s="7"/>
      <c r="E148" s="7"/>
      <c r="F148" s="7"/>
      <c r="G148" s="7"/>
      <c r="H148" s="7"/>
    </row>
    <row r="149" spans="2:8" ht="12.75">
      <c r="B149" s="7"/>
      <c r="C149" s="7"/>
      <c r="D149" s="7"/>
      <c r="E149" s="7"/>
      <c r="F149" s="7"/>
      <c r="G149" s="7"/>
      <c r="H149" s="7"/>
    </row>
    <row r="150" spans="2:8" ht="12.75">
      <c r="B150" s="7"/>
      <c r="C150" s="7"/>
      <c r="D150" s="7"/>
      <c r="E150" s="7"/>
      <c r="F150" s="7"/>
      <c r="G150" s="7"/>
      <c r="H150" s="7"/>
    </row>
    <row r="151" spans="2:8" ht="12.75">
      <c r="B151" s="7"/>
      <c r="C151" s="7"/>
      <c r="D151" s="7"/>
      <c r="E151" s="7"/>
      <c r="F151" s="7"/>
      <c r="G151" s="7"/>
      <c r="H151" s="7"/>
    </row>
    <row r="152" spans="2:8" ht="12.75">
      <c r="B152" s="7"/>
      <c r="C152" s="7"/>
      <c r="D152" s="7"/>
      <c r="E152" s="7"/>
      <c r="F152" s="7"/>
      <c r="G152" s="7"/>
      <c r="H152" s="7"/>
    </row>
    <row r="153" spans="2:8" ht="12.75">
      <c r="B153" s="7"/>
      <c r="C153" s="7"/>
      <c r="D153" s="7"/>
      <c r="E153" s="7"/>
      <c r="F153" s="7"/>
      <c r="G153" s="7"/>
      <c r="H153" s="7"/>
    </row>
    <row r="154" spans="2:8" ht="12.75">
      <c r="B154" s="7"/>
      <c r="C154" s="7"/>
      <c r="D154" s="7"/>
      <c r="E154" s="7"/>
      <c r="F154" s="7"/>
      <c r="G154" s="7"/>
      <c r="H154" s="7"/>
    </row>
    <row r="155" spans="2:8" ht="12.75">
      <c r="B155" s="7"/>
      <c r="C155" s="7"/>
      <c r="D155" s="7"/>
      <c r="E155" s="7"/>
      <c r="F155" s="7"/>
      <c r="G155" s="7"/>
      <c r="H155" s="7"/>
    </row>
    <row r="156" spans="2:8" ht="12.75">
      <c r="B156" s="7"/>
      <c r="C156" s="7"/>
      <c r="D156" s="7"/>
      <c r="E156" s="7"/>
      <c r="F156" s="7"/>
      <c r="G156" s="7"/>
      <c r="H156" s="7"/>
    </row>
    <row r="157" ht="12.75">
      <c r="B157" s="7"/>
    </row>
  </sheetData>
  <sheetProtection/>
  <mergeCells count="11">
    <mergeCell ref="E9:E10"/>
    <mergeCell ref="F9:F10"/>
    <mergeCell ref="B6:I6"/>
    <mergeCell ref="G2:H2"/>
    <mergeCell ref="G9:I9"/>
    <mergeCell ref="G4:I4"/>
    <mergeCell ref="B7:I7"/>
    <mergeCell ref="B5:I5"/>
    <mergeCell ref="C9:C10"/>
    <mergeCell ref="D9:D10"/>
    <mergeCell ref="B9:B10"/>
  </mergeCells>
  <printOptions/>
  <pageMargins left="0.5905511811023623" right="0.15748031496062992" top="0.4724409448818898" bottom="0.15748031496062992" header="0.4724409448818898" footer="0.15748031496062992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J149"/>
  <sheetViews>
    <sheetView tabSelected="1" view="pageBreakPreview" zoomScaleSheetLayoutView="100" workbookViewId="0" topLeftCell="B1">
      <selection activeCell="G4" sqref="G4"/>
    </sheetView>
  </sheetViews>
  <sheetFormatPr defaultColWidth="9.00390625" defaultRowHeight="12.75"/>
  <cols>
    <col min="1" max="1" width="18.25390625" style="0" hidden="1" customWidth="1"/>
    <col min="2" max="2" width="54.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7" width="10.00390625" style="0" customWidth="1"/>
    <col min="8" max="9" width="11.875" style="0" customWidth="1"/>
    <col min="10" max="10" width="10.625" style="0" customWidth="1"/>
  </cols>
  <sheetData>
    <row r="2" ht="12" customHeight="1">
      <c r="G2" t="s">
        <v>359</v>
      </c>
    </row>
    <row r="3" ht="12" customHeight="1">
      <c r="G3" t="s">
        <v>366</v>
      </c>
    </row>
    <row r="4" ht="12" customHeight="1"/>
    <row r="5" spans="2:10" ht="54" customHeight="1">
      <c r="B5" s="2"/>
      <c r="C5" s="2"/>
      <c r="D5" s="2"/>
      <c r="F5" s="48"/>
      <c r="G5" s="71" t="s">
        <v>205</v>
      </c>
      <c r="H5" s="71"/>
      <c r="I5" s="71"/>
      <c r="J5" s="71"/>
    </row>
    <row r="6" spans="2:10" ht="63.75" customHeight="1">
      <c r="B6" s="103" t="s">
        <v>187</v>
      </c>
      <c r="C6" s="103"/>
      <c r="D6" s="103"/>
      <c r="E6" s="103"/>
      <c r="F6" s="103"/>
      <c r="G6" s="103"/>
      <c r="H6" s="103"/>
      <c r="I6" s="103"/>
      <c r="J6" s="103"/>
    </row>
    <row r="7" spans="2:10" ht="18.75" customHeight="1">
      <c r="B7" s="1"/>
      <c r="C7" s="1"/>
      <c r="D7" s="1"/>
      <c r="E7" s="5"/>
      <c r="F7" s="5"/>
      <c r="G7" s="135" t="s">
        <v>20</v>
      </c>
      <c r="H7" s="135"/>
      <c r="I7" s="135"/>
      <c r="J7" s="135"/>
    </row>
    <row r="8" spans="2:10" ht="15.75">
      <c r="B8" s="106" t="s">
        <v>1</v>
      </c>
      <c r="C8" s="106" t="s">
        <v>61</v>
      </c>
      <c r="D8" s="106" t="s">
        <v>2</v>
      </c>
      <c r="E8" s="106" t="s">
        <v>3</v>
      </c>
      <c r="F8" s="106" t="s">
        <v>59</v>
      </c>
      <c r="G8" s="106" t="s">
        <v>60</v>
      </c>
      <c r="H8" s="109" t="s">
        <v>0</v>
      </c>
      <c r="I8" s="110"/>
      <c r="J8" s="111"/>
    </row>
    <row r="9" spans="2:10" ht="15.75">
      <c r="B9" s="130"/>
      <c r="C9" s="106"/>
      <c r="D9" s="106"/>
      <c r="E9" s="106"/>
      <c r="F9" s="106"/>
      <c r="G9" s="106"/>
      <c r="H9" s="10" t="s">
        <v>161</v>
      </c>
      <c r="I9" s="10" t="s">
        <v>173</v>
      </c>
      <c r="J9" s="44" t="s">
        <v>180</v>
      </c>
    </row>
    <row r="10" spans="2:10" ht="15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</row>
    <row r="11" spans="2:10" s="60" customFormat="1" ht="33" customHeight="1">
      <c r="B11" s="17" t="s">
        <v>166</v>
      </c>
      <c r="C11" s="61">
        <v>834</v>
      </c>
      <c r="D11" s="61"/>
      <c r="E11" s="61"/>
      <c r="F11" s="61"/>
      <c r="G11" s="61"/>
      <c r="H11" s="62">
        <f>H12+H61+H67+H79+H110+H116+H138+H72</f>
        <v>7428.5</v>
      </c>
      <c r="I11" s="62">
        <f>I12+I61+I67+I79+I110+I116+I138</f>
        <v>4976.999999999999</v>
      </c>
      <c r="J11" s="62">
        <f>J12+J61+J67+J79+J110+J116+J138</f>
        <v>4934.199999999999</v>
      </c>
    </row>
    <row r="12" spans="2:10" s="60" customFormat="1" ht="15.75">
      <c r="B12" s="17" t="s">
        <v>14</v>
      </c>
      <c r="C12" s="61">
        <v>834</v>
      </c>
      <c r="D12" s="63" t="s">
        <v>7</v>
      </c>
      <c r="E12" s="63"/>
      <c r="F12" s="63"/>
      <c r="G12" s="63"/>
      <c r="H12" s="62">
        <f>H13+H18+H41+H51+H49</f>
        <v>2983.1999999999994</v>
      </c>
      <c r="I12" s="62">
        <f>I13+I18+I41+I51</f>
        <v>2664</v>
      </c>
      <c r="J12" s="62">
        <f>J13+J18+J41+J51</f>
        <v>2618.1</v>
      </c>
    </row>
    <row r="13" spans="2:10" ht="35.25" customHeight="1">
      <c r="B13" s="22" t="s">
        <v>42</v>
      </c>
      <c r="C13" s="29">
        <v>834</v>
      </c>
      <c r="D13" s="27" t="s">
        <v>7</v>
      </c>
      <c r="E13" s="27" t="s">
        <v>9</v>
      </c>
      <c r="F13" s="27"/>
      <c r="G13" s="27"/>
      <c r="H13" s="30">
        <f aca="true" t="shared" si="0" ref="H13:J14">H14</f>
        <v>657.8</v>
      </c>
      <c r="I13" s="30">
        <f t="shared" si="0"/>
        <v>570</v>
      </c>
      <c r="J13" s="30">
        <f t="shared" si="0"/>
        <v>570</v>
      </c>
    </row>
    <row r="14" spans="2:10" ht="21" customHeight="1">
      <c r="B14" s="25" t="s">
        <v>48</v>
      </c>
      <c r="C14" s="29">
        <v>834</v>
      </c>
      <c r="D14" s="27" t="s">
        <v>7</v>
      </c>
      <c r="E14" s="27" t="s">
        <v>9</v>
      </c>
      <c r="F14" s="27" t="s">
        <v>129</v>
      </c>
      <c r="G14" s="27"/>
      <c r="H14" s="30">
        <f t="shared" si="0"/>
        <v>657.8</v>
      </c>
      <c r="I14" s="30">
        <f t="shared" si="0"/>
        <v>570</v>
      </c>
      <c r="J14" s="30">
        <f t="shared" si="0"/>
        <v>570</v>
      </c>
    </row>
    <row r="15" spans="2:10" ht="21.75" customHeight="1">
      <c r="B15" s="22" t="s">
        <v>43</v>
      </c>
      <c r="C15" s="29">
        <v>834</v>
      </c>
      <c r="D15" s="27" t="s">
        <v>7</v>
      </c>
      <c r="E15" s="27" t="s">
        <v>9</v>
      </c>
      <c r="F15" s="27" t="s">
        <v>130</v>
      </c>
      <c r="G15" s="27"/>
      <c r="H15" s="30">
        <f>H17</f>
        <v>657.8</v>
      </c>
      <c r="I15" s="30">
        <f>I17</f>
        <v>570</v>
      </c>
      <c r="J15" s="30">
        <f>J17</f>
        <v>570</v>
      </c>
    </row>
    <row r="16" spans="2:10" ht="31.5">
      <c r="B16" s="26" t="s">
        <v>49</v>
      </c>
      <c r="C16" s="29">
        <v>834</v>
      </c>
      <c r="D16" s="27" t="s">
        <v>7</v>
      </c>
      <c r="E16" s="27" t="s">
        <v>9</v>
      </c>
      <c r="F16" s="27" t="s">
        <v>131</v>
      </c>
      <c r="G16" s="27"/>
      <c r="H16" s="30">
        <f>H15</f>
        <v>657.8</v>
      </c>
      <c r="I16" s="30">
        <f>I15</f>
        <v>570</v>
      </c>
      <c r="J16" s="30">
        <f>J15</f>
        <v>570</v>
      </c>
    </row>
    <row r="17" spans="2:10" ht="31.5">
      <c r="B17" s="26" t="s">
        <v>35</v>
      </c>
      <c r="C17" s="29">
        <v>834</v>
      </c>
      <c r="D17" s="27" t="s">
        <v>7</v>
      </c>
      <c r="E17" s="27" t="s">
        <v>9</v>
      </c>
      <c r="F17" s="27" t="s">
        <v>131</v>
      </c>
      <c r="G17" s="27" t="s">
        <v>32</v>
      </c>
      <c r="H17" s="30">
        <f>6!G17</f>
        <v>657.8</v>
      </c>
      <c r="I17" s="30">
        <f>6!H17</f>
        <v>570</v>
      </c>
      <c r="J17" s="30">
        <f>6!I17</f>
        <v>570</v>
      </c>
    </row>
    <row r="18" spans="2:10" ht="67.5" customHeight="1">
      <c r="B18" s="23" t="s">
        <v>44</v>
      </c>
      <c r="C18" s="29">
        <v>834</v>
      </c>
      <c r="D18" s="27" t="s">
        <v>7</v>
      </c>
      <c r="E18" s="27" t="s">
        <v>8</v>
      </c>
      <c r="F18" s="27"/>
      <c r="G18" s="27"/>
      <c r="H18" s="30">
        <f>H19+H27+H24</f>
        <v>1718.3</v>
      </c>
      <c r="I18" s="30">
        <f>I19+I27+I24</f>
        <v>1886.8</v>
      </c>
      <c r="J18" s="30">
        <f>J19+J27+J24</f>
        <v>1840.9</v>
      </c>
    </row>
    <row r="19" spans="2:10" ht="30.75" customHeight="1">
      <c r="B19" s="25" t="s">
        <v>48</v>
      </c>
      <c r="C19" s="29">
        <v>834</v>
      </c>
      <c r="D19" s="27" t="s">
        <v>7</v>
      </c>
      <c r="E19" s="27" t="s">
        <v>8</v>
      </c>
      <c r="F19" s="27" t="s">
        <v>129</v>
      </c>
      <c r="G19" s="27"/>
      <c r="H19" s="30">
        <f>H20</f>
        <v>1623.1</v>
      </c>
      <c r="I19" s="30">
        <f>I20</f>
        <v>1791.6</v>
      </c>
      <c r="J19" s="30">
        <f>J20</f>
        <v>1745.7</v>
      </c>
    </row>
    <row r="20" spans="2:10" ht="36" customHeight="1">
      <c r="B20" s="26" t="s">
        <v>49</v>
      </c>
      <c r="C20" s="29">
        <v>834</v>
      </c>
      <c r="D20" s="27" t="s">
        <v>7</v>
      </c>
      <c r="E20" s="27" t="s">
        <v>8</v>
      </c>
      <c r="F20" s="27" t="s">
        <v>132</v>
      </c>
      <c r="G20" s="27"/>
      <c r="H20" s="30">
        <f>H21+H22+H23</f>
        <v>1623.1</v>
      </c>
      <c r="I20" s="30">
        <f>I21+I22+I23</f>
        <v>1791.6</v>
      </c>
      <c r="J20" s="30">
        <f>J21+J22+J23</f>
        <v>1745.7</v>
      </c>
    </row>
    <row r="21" spans="2:10" ht="31.5">
      <c r="B21" s="26" t="s">
        <v>35</v>
      </c>
      <c r="C21" s="29">
        <v>834</v>
      </c>
      <c r="D21" s="27" t="s">
        <v>7</v>
      </c>
      <c r="E21" s="27" t="s">
        <v>8</v>
      </c>
      <c r="F21" s="27" t="s">
        <v>132</v>
      </c>
      <c r="G21" s="27" t="s">
        <v>32</v>
      </c>
      <c r="H21" s="30">
        <f>6!G21</f>
        <v>892.8000000000001</v>
      </c>
      <c r="I21" s="30">
        <f>6!H21</f>
        <v>1152.9</v>
      </c>
      <c r="J21" s="30">
        <f>6!I21</f>
        <v>1152.9</v>
      </c>
    </row>
    <row r="22" spans="2:10" ht="34.5" customHeight="1">
      <c r="B22" s="26" t="s">
        <v>51</v>
      </c>
      <c r="C22" s="29">
        <v>834</v>
      </c>
      <c r="D22" s="27" t="s">
        <v>7</v>
      </c>
      <c r="E22" s="27" t="s">
        <v>8</v>
      </c>
      <c r="F22" s="27" t="s">
        <v>132</v>
      </c>
      <c r="G22" s="27" t="s">
        <v>33</v>
      </c>
      <c r="H22" s="30">
        <f>6!G22</f>
        <v>701.6999999999999</v>
      </c>
      <c r="I22" s="30">
        <f>6!H22</f>
        <v>628.6999999999999</v>
      </c>
      <c r="J22" s="30">
        <f>6!I22</f>
        <v>582.8</v>
      </c>
    </row>
    <row r="23" spans="2:10" ht="17.25" customHeight="1">
      <c r="B23" s="26" t="s">
        <v>31</v>
      </c>
      <c r="C23" s="29">
        <v>834</v>
      </c>
      <c r="D23" s="27" t="s">
        <v>7</v>
      </c>
      <c r="E23" s="27" t="s">
        <v>8</v>
      </c>
      <c r="F23" s="27" t="s">
        <v>132</v>
      </c>
      <c r="G23" s="27" t="s">
        <v>34</v>
      </c>
      <c r="H23" s="30">
        <f>6!G23</f>
        <v>28.6</v>
      </c>
      <c r="I23" s="30">
        <f>6!H23</f>
        <v>10</v>
      </c>
      <c r="J23" s="30">
        <f>6!I23</f>
        <v>10</v>
      </c>
    </row>
    <row r="24" spans="2:10" ht="21" customHeight="1">
      <c r="B24" s="22" t="s">
        <v>50</v>
      </c>
      <c r="C24" s="29">
        <v>834</v>
      </c>
      <c r="D24" s="19" t="s">
        <v>7</v>
      </c>
      <c r="E24" s="19" t="s">
        <v>8</v>
      </c>
      <c r="F24" s="19" t="s">
        <v>142</v>
      </c>
      <c r="G24" s="19"/>
      <c r="H24" s="30">
        <f aca="true" t="shared" si="1" ref="H24:J25">H25</f>
        <v>0.4</v>
      </c>
      <c r="I24" s="30">
        <f t="shared" si="1"/>
        <v>0.4</v>
      </c>
      <c r="J24" s="30">
        <f t="shared" si="1"/>
        <v>0.4</v>
      </c>
    </row>
    <row r="25" spans="2:10" ht="111" customHeight="1">
      <c r="B25" s="22" t="s">
        <v>184</v>
      </c>
      <c r="C25" s="29">
        <v>834</v>
      </c>
      <c r="D25" s="19" t="s">
        <v>7</v>
      </c>
      <c r="E25" s="19" t="s">
        <v>8</v>
      </c>
      <c r="F25" s="27" t="s">
        <v>162</v>
      </c>
      <c r="G25" s="19"/>
      <c r="H25" s="30">
        <f t="shared" si="1"/>
        <v>0.4</v>
      </c>
      <c r="I25" s="30">
        <f t="shared" si="1"/>
        <v>0.4</v>
      </c>
      <c r="J25" s="30">
        <f t="shared" si="1"/>
        <v>0.4</v>
      </c>
    </row>
    <row r="26" spans="2:10" ht="34.5" customHeight="1">
      <c r="B26" s="22" t="s">
        <v>51</v>
      </c>
      <c r="C26" s="29">
        <v>834</v>
      </c>
      <c r="D26" s="19" t="s">
        <v>7</v>
      </c>
      <c r="E26" s="19" t="s">
        <v>8</v>
      </c>
      <c r="F26" s="27" t="s">
        <v>162</v>
      </c>
      <c r="G26" s="19" t="s">
        <v>33</v>
      </c>
      <c r="H26" s="30">
        <f>6!G26</f>
        <v>0.4</v>
      </c>
      <c r="I26" s="30">
        <f>6!H26</f>
        <v>0.4</v>
      </c>
      <c r="J26" s="30">
        <f>6!I26</f>
        <v>0.4</v>
      </c>
    </row>
    <row r="27" spans="2:10" ht="16.5" customHeight="1">
      <c r="B27" s="22" t="s">
        <v>63</v>
      </c>
      <c r="C27" s="29">
        <v>834</v>
      </c>
      <c r="D27" s="27" t="s">
        <v>7</v>
      </c>
      <c r="E27" s="27" t="s">
        <v>8</v>
      </c>
      <c r="F27" s="27" t="s">
        <v>133</v>
      </c>
      <c r="G27" s="27"/>
      <c r="H27" s="30">
        <f>H28+H31+H39+H37+H33</f>
        <v>94.8</v>
      </c>
      <c r="I27" s="30">
        <f>I28+I31+I39+I37+I33</f>
        <v>94.8</v>
      </c>
      <c r="J27" s="30">
        <f>J28+J31+J39+J37+J33</f>
        <v>94.8</v>
      </c>
    </row>
    <row r="28" spans="2:10" ht="53.25" customHeight="1" hidden="1">
      <c r="B28" s="22" t="s">
        <v>64</v>
      </c>
      <c r="C28" s="29">
        <v>834</v>
      </c>
      <c r="D28" s="27" t="s">
        <v>7</v>
      </c>
      <c r="E28" s="27" t="s">
        <v>8</v>
      </c>
      <c r="F28" s="27" t="s">
        <v>105</v>
      </c>
      <c r="G28" s="27"/>
      <c r="H28" s="30">
        <f>H29</f>
        <v>0</v>
      </c>
      <c r="I28" s="30">
        <f>I29</f>
        <v>0</v>
      </c>
      <c r="J28" s="30">
        <f>J29</f>
        <v>0</v>
      </c>
    </row>
    <row r="29" spans="2:10" ht="17.25" customHeight="1" hidden="1">
      <c r="B29" s="22" t="s">
        <v>47</v>
      </c>
      <c r="C29" s="29">
        <v>834</v>
      </c>
      <c r="D29" s="27" t="s">
        <v>7</v>
      </c>
      <c r="E29" s="27" t="s">
        <v>8</v>
      </c>
      <c r="F29" s="27" t="s">
        <v>105</v>
      </c>
      <c r="G29" s="27" t="s">
        <v>36</v>
      </c>
      <c r="H29" s="30">
        <f>6!G24</f>
        <v>0</v>
      </c>
      <c r="I29" s="30">
        <f>6!H24</f>
        <v>0</v>
      </c>
      <c r="J29" s="30">
        <f>6!I24</f>
        <v>0</v>
      </c>
    </row>
    <row r="30" spans="2:10" ht="36.75" customHeight="1">
      <c r="B30" s="22" t="s">
        <v>121</v>
      </c>
      <c r="C30" s="29">
        <v>834</v>
      </c>
      <c r="D30" s="27" t="s">
        <v>7</v>
      </c>
      <c r="E30" s="27" t="s">
        <v>8</v>
      </c>
      <c r="F30" s="27" t="s">
        <v>134</v>
      </c>
      <c r="G30" s="27"/>
      <c r="H30" s="30">
        <f aca="true" t="shared" si="2" ref="H30:J31">H31</f>
        <v>52</v>
      </c>
      <c r="I30" s="30">
        <f t="shared" si="2"/>
        <v>52</v>
      </c>
      <c r="J30" s="30">
        <f t="shared" si="2"/>
        <v>52</v>
      </c>
    </row>
    <row r="31" spans="2:10" ht="52.5" customHeight="1">
      <c r="B31" s="22" t="s">
        <v>126</v>
      </c>
      <c r="C31" s="29">
        <v>834</v>
      </c>
      <c r="D31" s="27" t="s">
        <v>7</v>
      </c>
      <c r="E31" s="27" t="s">
        <v>8</v>
      </c>
      <c r="F31" s="27" t="s">
        <v>135</v>
      </c>
      <c r="G31" s="27"/>
      <c r="H31" s="30">
        <f t="shared" si="2"/>
        <v>52</v>
      </c>
      <c r="I31" s="30">
        <f t="shared" si="2"/>
        <v>52</v>
      </c>
      <c r="J31" s="30">
        <f t="shared" si="2"/>
        <v>52</v>
      </c>
    </row>
    <row r="32" spans="2:10" ht="18.75" customHeight="1">
      <c r="B32" s="22" t="s">
        <v>47</v>
      </c>
      <c r="C32" s="29">
        <v>834</v>
      </c>
      <c r="D32" s="27" t="s">
        <v>7</v>
      </c>
      <c r="E32" s="27" t="s">
        <v>8</v>
      </c>
      <c r="F32" s="27" t="s">
        <v>135</v>
      </c>
      <c r="G32" s="27" t="s">
        <v>36</v>
      </c>
      <c r="H32" s="30">
        <f>6!G31</f>
        <v>52</v>
      </c>
      <c r="I32" s="30">
        <f>6!H31</f>
        <v>52</v>
      </c>
      <c r="J32" s="30">
        <f>6!I31</f>
        <v>52</v>
      </c>
    </row>
    <row r="33" spans="2:10" ht="35.25" customHeight="1">
      <c r="B33" s="22" t="s">
        <v>153</v>
      </c>
      <c r="C33" s="29">
        <v>834</v>
      </c>
      <c r="D33" s="27" t="s">
        <v>7</v>
      </c>
      <c r="E33" s="27" t="s">
        <v>8</v>
      </c>
      <c r="F33" s="27" t="s">
        <v>155</v>
      </c>
      <c r="G33" s="27"/>
      <c r="H33" s="30">
        <f aca="true" t="shared" si="3" ref="H33:J34">H34</f>
        <v>7.7</v>
      </c>
      <c r="I33" s="30">
        <f t="shared" si="3"/>
        <v>7.7</v>
      </c>
      <c r="J33" s="30">
        <f t="shared" si="3"/>
        <v>7.7</v>
      </c>
    </row>
    <row r="34" spans="2:10" ht="49.5" customHeight="1">
      <c r="B34" s="22" t="s">
        <v>126</v>
      </c>
      <c r="C34" s="29">
        <v>834</v>
      </c>
      <c r="D34" s="27" t="s">
        <v>7</v>
      </c>
      <c r="E34" s="27" t="s">
        <v>8</v>
      </c>
      <c r="F34" s="27" t="s">
        <v>156</v>
      </c>
      <c r="G34" s="27"/>
      <c r="H34" s="30">
        <f t="shared" si="3"/>
        <v>7.7</v>
      </c>
      <c r="I34" s="30">
        <f t="shared" si="3"/>
        <v>7.7</v>
      </c>
      <c r="J34" s="30">
        <f t="shared" si="3"/>
        <v>7.7</v>
      </c>
    </row>
    <row r="35" spans="2:10" ht="21" customHeight="1">
      <c r="B35" s="22" t="s">
        <v>47</v>
      </c>
      <c r="C35" s="29">
        <v>834</v>
      </c>
      <c r="D35" s="27" t="s">
        <v>7</v>
      </c>
      <c r="E35" s="27" t="s">
        <v>8</v>
      </c>
      <c r="F35" s="27" t="s">
        <v>156</v>
      </c>
      <c r="G35" s="27" t="s">
        <v>36</v>
      </c>
      <c r="H35" s="30">
        <f>6!G40</f>
        <v>7.7</v>
      </c>
      <c r="I35" s="30">
        <f>6!H40</f>
        <v>7.7</v>
      </c>
      <c r="J35" s="30">
        <f>6!I40</f>
        <v>7.7</v>
      </c>
    </row>
    <row r="36" spans="2:10" ht="35.25" customHeight="1">
      <c r="B36" s="22" t="s">
        <v>127</v>
      </c>
      <c r="C36" s="29">
        <v>834</v>
      </c>
      <c r="D36" s="27" t="s">
        <v>7</v>
      </c>
      <c r="E36" s="27" t="s">
        <v>8</v>
      </c>
      <c r="F36" s="27" t="s">
        <v>136</v>
      </c>
      <c r="G36" s="27"/>
      <c r="H36" s="30">
        <f aca="true" t="shared" si="4" ref="H36:J37">H37</f>
        <v>35.1</v>
      </c>
      <c r="I36" s="30">
        <f t="shared" si="4"/>
        <v>35.1</v>
      </c>
      <c r="J36" s="30">
        <f t="shared" si="4"/>
        <v>35.1</v>
      </c>
    </row>
    <row r="37" spans="2:10" ht="47.25" customHeight="1">
      <c r="B37" s="22" t="s">
        <v>126</v>
      </c>
      <c r="C37" s="29">
        <v>834</v>
      </c>
      <c r="D37" s="27" t="s">
        <v>7</v>
      </c>
      <c r="E37" s="27" t="s">
        <v>8</v>
      </c>
      <c r="F37" s="27" t="s">
        <v>137</v>
      </c>
      <c r="G37" s="27"/>
      <c r="H37" s="30">
        <f t="shared" si="4"/>
        <v>35.1</v>
      </c>
      <c r="I37" s="30">
        <f t="shared" si="4"/>
        <v>35.1</v>
      </c>
      <c r="J37" s="30">
        <f t="shared" si="4"/>
        <v>35.1</v>
      </c>
    </row>
    <row r="38" spans="2:10" ht="18.75" customHeight="1">
      <c r="B38" s="22" t="s">
        <v>47</v>
      </c>
      <c r="C38" s="29">
        <v>834</v>
      </c>
      <c r="D38" s="27" t="s">
        <v>7</v>
      </c>
      <c r="E38" s="27" t="s">
        <v>8</v>
      </c>
      <c r="F38" s="27" t="s">
        <v>137</v>
      </c>
      <c r="G38" s="27" t="s">
        <v>36</v>
      </c>
      <c r="H38" s="30">
        <f>6!G34</f>
        <v>35.1</v>
      </c>
      <c r="I38" s="30">
        <f>6!H34</f>
        <v>35.1</v>
      </c>
      <c r="J38" s="30">
        <f>6!I34</f>
        <v>35.1</v>
      </c>
    </row>
    <row r="39" spans="2:10" ht="21" customHeight="1" hidden="1">
      <c r="B39" s="22" t="s">
        <v>65</v>
      </c>
      <c r="C39" s="29">
        <v>834</v>
      </c>
      <c r="D39" s="27" t="s">
        <v>7</v>
      </c>
      <c r="E39" s="27" t="s">
        <v>8</v>
      </c>
      <c r="F39" s="27" t="s">
        <v>106</v>
      </c>
      <c r="G39" s="27"/>
      <c r="H39" s="30">
        <f>H40</f>
        <v>0</v>
      </c>
      <c r="I39" s="30">
        <f>I40</f>
        <v>0</v>
      </c>
      <c r="J39" s="30">
        <f>J40</f>
        <v>0</v>
      </c>
    </row>
    <row r="40" spans="2:10" ht="22.5" customHeight="1" hidden="1">
      <c r="B40" s="22" t="s">
        <v>47</v>
      </c>
      <c r="C40" s="29">
        <v>834</v>
      </c>
      <c r="D40" s="27" t="s">
        <v>7</v>
      </c>
      <c r="E40" s="27" t="s">
        <v>8</v>
      </c>
      <c r="F40" s="27" t="s">
        <v>106</v>
      </c>
      <c r="G40" s="27" t="s">
        <v>36</v>
      </c>
      <c r="H40" s="30">
        <f>6!G36</f>
        <v>0</v>
      </c>
      <c r="I40" s="30">
        <f>6!H36</f>
        <v>0</v>
      </c>
      <c r="J40" s="30">
        <f>6!I36</f>
        <v>0</v>
      </c>
    </row>
    <row r="41" spans="2:10" ht="48.75" customHeight="1">
      <c r="B41" s="16" t="s">
        <v>73</v>
      </c>
      <c r="C41" s="29">
        <v>834</v>
      </c>
      <c r="D41" s="36" t="s">
        <v>7</v>
      </c>
      <c r="E41" s="36" t="s">
        <v>21</v>
      </c>
      <c r="F41" s="28"/>
      <c r="G41" s="27"/>
      <c r="H41" s="30">
        <f>H42</f>
        <v>197.2</v>
      </c>
      <c r="I41" s="30">
        <f>I42</f>
        <v>197.2</v>
      </c>
      <c r="J41" s="30">
        <f>J42</f>
        <v>197.2</v>
      </c>
    </row>
    <row r="42" spans="2:10" ht="17.25" customHeight="1">
      <c r="B42" s="22" t="s">
        <v>63</v>
      </c>
      <c r="C42" s="29">
        <v>834</v>
      </c>
      <c r="D42" s="27" t="s">
        <v>7</v>
      </c>
      <c r="E42" s="27" t="s">
        <v>21</v>
      </c>
      <c r="F42" s="27" t="s">
        <v>133</v>
      </c>
      <c r="G42" s="27"/>
      <c r="H42" s="30">
        <f>H44+H47</f>
        <v>197.2</v>
      </c>
      <c r="I42" s="30">
        <f>I44+I47</f>
        <v>197.2</v>
      </c>
      <c r="J42" s="30">
        <f>J44+J47</f>
        <v>197.2</v>
      </c>
    </row>
    <row r="43" spans="2:10" ht="84" customHeight="1">
      <c r="B43" s="22" t="s">
        <v>123</v>
      </c>
      <c r="C43" s="29">
        <v>834</v>
      </c>
      <c r="D43" s="27" t="s">
        <v>7</v>
      </c>
      <c r="E43" s="27" t="s">
        <v>21</v>
      </c>
      <c r="F43" s="27" t="s">
        <v>138</v>
      </c>
      <c r="G43" s="27"/>
      <c r="H43" s="30">
        <f aca="true" t="shared" si="5" ref="H43:J44">H44</f>
        <v>140</v>
      </c>
      <c r="I43" s="30">
        <f t="shared" si="5"/>
        <v>140</v>
      </c>
      <c r="J43" s="30">
        <f t="shared" si="5"/>
        <v>140</v>
      </c>
    </row>
    <row r="44" spans="2:10" ht="48.75" customHeight="1">
      <c r="B44" s="22" t="s">
        <v>126</v>
      </c>
      <c r="C44" s="29">
        <v>834</v>
      </c>
      <c r="D44" s="27" t="s">
        <v>7</v>
      </c>
      <c r="E44" s="27" t="s">
        <v>21</v>
      </c>
      <c r="F44" s="27" t="s">
        <v>139</v>
      </c>
      <c r="G44" s="27"/>
      <c r="H44" s="30">
        <f t="shared" si="5"/>
        <v>140</v>
      </c>
      <c r="I44" s="30">
        <f t="shared" si="5"/>
        <v>140</v>
      </c>
      <c r="J44" s="30">
        <f t="shared" si="5"/>
        <v>140</v>
      </c>
    </row>
    <row r="45" spans="2:10" ht="17.25" customHeight="1">
      <c r="B45" s="22" t="s">
        <v>47</v>
      </c>
      <c r="C45" s="29">
        <v>834</v>
      </c>
      <c r="D45" s="27" t="s">
        <v>7</v>
      </c>
      <c r="E45" s="27" t="s">
        <v>21</v>
      </c>
      <c r="F45" s="27" t="s">
        <v>139</v>
      </c>
      <c r="G45" s="27" t="s">
        <v>36</v>
      </c>
      <c r="H45" s="30">
        <f>6!G44</f>
        <v>140</v>
      </c>
      <c r="I45" s="30">
        <f>6!H44</f>
        <v>140</v>
      </c>
      <c r="J45" s="30">
        <f>6!I44</f>
        <v>140</v>
      </c>
    </row>
    <row r="46" spans="2:10" ht="34.5" customHeight="1">
      <c r="B46" s="22" t="s">
        <v>128</v>
      </c>
      <c r="C46" s="29">
        <v>834</v>
      </c>
      <c r="D46" s="27" t="s">
        <v>7</v>
      </c>
      <c r="E46" s="27" t="s">
        <v>21</v>
      </c>
      <c r="F46" s="27" t="s">
        <v>140</v>
      </c>
      <c r="G46" s="27"/>
      <c r="H46" s="30">
        <f aca="true" t="shared" si="6" ref="H46:J47">H47</f>
        <v>57.2</v>
      </c>
      <c r="I46" s="30">
        <f t="shared" si="6"/>
        <v>57.2</v>
      </c>
      <c r="J46" s="30">
        <f t="shared" si="6"/>
        <v>57.2</v>
      </c>
    </row>
    <row r="47" spans="2:10" ht="51" customHeight="1">
      <c r="B47" s="22" t="s">
        <v>126</v>
      </c>
      <c r="C47" s="29">
        <v>834</v>
      </c>
      <c r="D47" s="27" t="s">
        <v>7</v>
      </c>
      <c r="E47" s="27" t="s">
        <v>21</v>
      </c>
      <c r="F47" s="27" t="s">
        <v>141</v>
      </c>
      <c r="G47" s="27"/>
      <c r="H47" s="30">
        <f t="shared" si="6"/>
        <v>57.2</v>
      </c>
      <c r="I47" s="30">
        <f t="shared" si="6"/>
        <v>57.2</v>
      </c>
      <c r="J47" s="30">
        <f t="shared" si="6"/>
        <v>57.2</v>
      </c>
    </row>
    <row r="48" spans="2:10" ht="24" customHeight="1">
      <c r="B48" s="22" t="s">
        <v>47</v>
      </c>
      <c r="C48" s="29">
        <v>834</v>
      </c>
      <c r="D48" s="27" t="s">
        <v>7</v>
      </c>
      <c r="E48" s="27" t="s">
        <v>21</v>
      </c>
      <c r="F48" s="27" t="s">
        <v>141</v>
      </c>
      <c r="G48" s="27" t="s">
        <v>36</v>
      </c>
      <c r="H48" s="30">
        <f>6!G47</f>
        <v>57.2</v>
      </c>
      <c r="I48" s="30">
        <f>6!H47</f>
        <v>57.2</v>
      </c>
      <c r="J48" s="30">
        <f>6!I47</f>
        <v>57.2</v>
      </c>
    </row>
    <row r="49" spans="2:10" ht="31.5" customHeight="1">
      <c r="B49" s="22" t="s">
        <v>201</v>
      </c>
      <c r="C49" s="29">
        <v>834</v>
      </c>
      <c r="D49" s="27" t="s">
        <v>7</v>
      </c>
      <c r="E49" s="27" t="s">
        <v>109</v>
      </c>
      <c r="F49" s="19" t="s">
        <v>199</v>
      </c>
      <c r="G49" s="19"/>
      <c r="H49" s="30">
        <f>431-35.8</f>
        <v>395.2</v>
      </c>
      <c r="I49" s="30">
        <v>0</v>
      </c>
      <c r="J49" s="30">
        <v>0</v>
      </c>
    </row>
    <row r="50" spans="2:10" ht="27" customHeight="1">
      <c r="B50" s="22" t="s">
        <v>202</v>
      </c>
      <c r="C50" s="29">
        <v>834</v>
      </c>
      <c r="D50" s="27" t="s">
        <v>7</v>
      </c>
      <c r="E50" s="27" t="s">
        <v>109</v>
      </c>
      <c r="F50" s="19" t="s">
        <v>199</v>
      </c>
      <c r="G50" s="19" t="s">
        <v>200</v>
      </c>
      <c r="H50" s="30">
        <f>H49</f>
        <v>395.2</v>
      </c>
      <c r="I50" s="30">
        <v>0</v>
      </c>
      <c r="J50" s="30">
        <v>0</v>
      </c>
    </row>
    <row r="51" spans="2:10" ht="23.25" customHeight="1">
      <c r="B51" s="22" t="s">
        <v>26</v>
      </c>
      <c r="C51" s="29">
        <v>834</v>
      </c>
      <c r="D51" s="27" t="s">
        <v>7</v>
      </c>
      <c r="E51" s="27" t="s">
        <v>27</v>
      </c>
      <c r="F51" s="27"/>
      <c r="G51" s="27"/>
      <c r="H51" s="30">
        <f>H53</f>
        <v>14.700000000000001</v>
      </c>
      <c r="I51" s="30">
        <f>I53</f>
        <v>10</v>
      </c>
      <c r="J51" s="30">
        <f>J53</f>
        <v>10</v>
      </c>
    </row>
    <row r="52" spans="2:10" ht="28.5" customHeight="1" hidden="1">
      <c r="B52" s="26" t="s">
        <v>50</v>
      </c>
      <c r="C52" s="29">
        <v>834</v>
      </c>
      <c r="D52" s="27" t="s">
        <v>7</v>
      </c>
      <c r="E52" s="27" t="s">
        <v>27</v>
      </c>
      <c r="F52" s="27" t="s">
        <v>142</v>
      </c>
      <c r="G52" s="27"/>
      <c r="H52" s="30" t="e">
        <f>#REF!</f>
        <v>#REF!</v>
      </c>
      <c r="I52" s="30" t="e">
        <f>#REF!</f>
        <v>#REF!</v>
      </c>
      <c r="J52" s="30" t="e">
        <f>#REF!</f>
        <v>#REF!</v>
      </c>
    </row>
    <row r="53" spans="2:10" ht="33.75" customHeight="1">
      <c r="B53" s="22" t="s">
        <v>82</v>
      </c>
      <c r="C53" s="29">
        <v>834</v>
      </c>
      <c r="D53" s="27" t="s">
        <v>7</v>
      </c>
      <c r="E53" s="27" t="s">
        <v>27</v>
      </c>
      <c r="F53" s="27" t="s">
        <v>143</v>
      </c>
      <c r="G53" s="27"/>
      <c r="H53" s="30">
        <f>H54+H56+H59+H58</f>
        <v>14.700000000000001</v>
      </c>
      <c r="I53" s="30">
        <f>I56</f>
        <v>10</v>
      </c>
      <c r="J53" s="30">
        <f>J56</f>
        <v>10</v>
      </c>
    </row>
    <row r="54" spans="2:10" ht="25.5" customHeight="1">
      <c r="B54" s="22" t="s">
        <v>203</v>
      </c>
      <c r="C54" s="29">
        <v>834</v>
      </c>
      <c r="D54" s="27" t="s">
        <v>7</v>
      </c>
      <c r="E54" s="27" t="s">
        <v>27</v>
      </c>
      <c r="F54" s="27" t="s">
        <v>204</v>
      </c>
      <c r="G54" s="27"/>
      <c r="H54" s="30">
        <v>6.3</v>
      </c>
      <c r="I54" s="30">
        <v>0</v>
      </c>
      <c r="J54" s="30">
        <v>0</v>
      </c>
    </row>
    <row r="55" spans="2:10" ht="33.75" customHeight="1">
      <c r="B55" s="22" t="s">
        <v>51</v>
      </c>
      <c r="C55" s="29">
        <v>834</v>
      </c>
      <c r="D55" s="27" t="s">
        <v>7</v>
      </c>
      <c r="E55" s="27" t="s">
        <v>27</v>
      </c>
      <c r="F55" s="27" t="s">
        <v>204</v>
      </c>
      <c r="G55" s="27" t="s">
        <v>33</v>
      </c>
      <c r="H55" s="30">
        <v>6.3</v>
      </c>
      <c r="I55" s="30">
        <v>0</v>
      </c>
      <c r="J55" s="30">
        <v>0</v>
      </c>
    </row>
    <row r="56" spans="2:10" ht="32.25" customHeight="1">
      <c r="B56" s="22" t="s">
        <v>83</v>
      </c>
      <c r="C56" s="29">
        <v>834</v>
      </c>
      <c r="D56" s="27" t="s">
        <v>7</v>
      </c>
      <c r="E56" s="27" t="s">
        <v>27</v>
      </c>
      <c r="F56" s="27" t="s">
        <v>144</v>
      </c>
      <c r="G56" s="27"/>
      <c r="H56" s="30">
        <f>H57</f>
        <v>5</v>
      </c>
      <c r="I56" s="30">
        <f>I57</f>
        <v>10</v>
      </c>
      <c r="J56" s="30">
        <f>J57</f>
        <v>10</v>
      </c>
    </row>
    <row r="57" spans="2:10" ht="18" customHeight="1">
      <c r="B57" s="22" t="s">
        <v>31</v>
      </c>
      <c r="C57" s="29">
        <v>834</v>
      </c>
      <c r="D57" s="27" t="s">
        <v>7</v>
      </c>
      <c r="E57" s="27" t="s">
        <v>27</v>
      </c>
      <c r="F57" s="27" t="s">
        <v>144</v>
      </c>
      <c r="G57" s="27" t="s">
        <v>34</v>
      </c>
      <c r="H57" s="30">
        <f>6!G56</f>
        <v>5</v>
      </c>
      <c r="I57" s="30">
        <f>6!H56</f>
        <v>10</v>
      </c>
      <c r="J57" s="30">
        <f>6!I56</f>
        <v>10</v>
      </c>
    </row>
    <row r="58" spans="2:10" ht="37.5" customHeight="1">
      <c r="B58" s="22" t="s">
        <v>215</v>
      </c>
      <c r="C58" s="19" t="s">
        <v>212</v>
      </c>
      <c r="D58" s="19" t="s">
        <v>7</v>
      </c>
      <c r="E58" s="19" t="s">
        <v>27</v>
      </c>
      <c r="F58" s="19" t="s">
        <v>216</v>
      </c>
      <c r="G58" s="27" t="s">
        <v>217</v>
      </c>
      <c r="H58" s="20">
        <v>1.4</v>
      </c>
      <c r="I58" s="20">
        <v>0</v>
      </c>
      <c r="J58" s="20">
        <v>0</v>
      </c>
    </row>
    <row r="59" spans="2:10" ht="20.25" customHeight="1">
      <c r="B59" s="22" t="s">
        <v>210</v>
      </c>
      <c r="C59" s="19" t="s">
        <v>212</v>
      </c>
      <c r="D59" s="19" t="s">
        <v>7</v>
      </c>
      <c r="E59" s="19" t="s">
        <v>27</v>
      </c>
      <c r="F59" s="19" t="s">
        <v>211</v>
      </c>
      <c r="G59" s="20"/>
      <c r="H59" s="20">
        <v>2</v>
      </c>
      <c r="I59" s="20">
        <v>0</v>
      </c>
      <c r="J59" s="49">
        <v>0</v>
      </c>
    </row>
    <row r="60" spans="2:10" ht="20.25" customHeight="1">
      <c r="B60" s="22" t="s">
        <v>213</v>
      </c>
      <c r="C60" s="19" t="s">
        <v>212</v>
      </c>
      <c r="D60" s="19" t="s">
        <v>7</v>
      </c>
      <c r="E60" s="19" t="s">
        <v>27</v>
      </c>
      <c r="F60" s="19" t="s">
        <v>211</v>
      </c>
      <c r="G60" s="19">
        <v>831</v>
      </c>
      <c r="H60" s="20">
        <v>2</v>
      </c>
      <c r="I60" s="20">
        <v>0</v>
      </c>
      <c r="J60" s="49">
        <v>0</v>
      </c>
    </row>
    <row r="61" spans="2:10" s="60" customFormat="1" ht="15.75">
      <c r="B61" s="17" t="s">
        <v>15</v>
      </c>
      <c r="C61" s="61">
        <v>834</v>
      </c>
      <c r="D61" s="63" t="s">
        <v>9</v>
      </c>
      <c r="E61" s="63"/>
      <c r="F61" s="63"/>
      <c r="G61" s="63"/>
      <c r="H61" s="62">
        <f aca="true" t="shared" si="7" ref="H61:J63">H62</f>
        <v>92.10000000000001</v>
      </c>
      <c r="I61" s="62">
        <f t="shared" si="7"/>
        <v>92.10000000000001</v>
      </c>
      <c r="J61" s="62">
        <f t="shared" si="7"/>
        <v>95.2</v>
      </c>
    </row>
    <row r="62" spans="2:10" ht="15.75">
      <c r="B62" s="26" t="s">
        <v>45</v>
      </c>
      <c r="C62" s="29">
        <v>834</v>
      </c>
      <c r="D62" s="27" t="s">
        <v>9</v>
      </c>
      <c r="E62" s="27" t="s">
        <v>10</v>
      </c>
      <c r="F62" s="27"/>
      <c r="G62" s="27"/>
      <c r="H62" s="30">
        <f t="shared" si="7"/>
        <v>92.10000000000001</v>
      </c>
      <c r="I62" s="30">
        <f t="shared" si="7"/>
        <v>92.10000000000001</v>
      </c>
      <c r="J62" s="30">
        <f t="shared" si="7"/>
        <v>95.2</v>
      </c>
    </row>
    <row r="63" spans="2:10" ht="21.75" customHeight="1">
      <c r="B63" s="26" t="s">
        <v>50</v>
      </c>
      <c r="C63" s="29">
        <v>834</v>
      </c>
      <c r="D63" s="27" t="s">
        <v>9</v>
      </c>
      <c r="E63" s="27" t="s">
        <v>10</v>
      </c>
      <c r="F63" s="27" t="s">
        <v>142</v>
      </c>
      <c r="G63" s="27"/>
      <c r="H63" s="30">
        <f t="shared" si="7"/>
        <v>92.10000000000001</v>
      </c>
      <c r="I63" s="30">
        <f t="shared" si="7"/>
        <v>92.10000000000001</v>
      </c>
      <c r="J63" s="30">
        <f t="shared" si="7"/>
        <v>95.2</v>
      </c>
    </row>
    <row r="64" spans="2:10" ht="36.75" customHeight="1">
      <c r="B64" s="26" t="s">
        <v>52</v>
      </c>
      <c r="C64" s="29">
        <v>834</v>
      </c>
      <c r="D64" s="27" t="s">
        <v>9</v>
      </c>
      <c r="E64" s="27" t="s">
        <v>10</v>
      </c>
      <c r="F64" s="27" t="s">
        <v>145</v>
      </c>
      <c r="G64" s="27"/>
      <c r="H64" s="30">
        <f>H65+H66</f>
        <v>92.10000000000001</v>
      </c>
      <c r="I64" s="30">
        <f>I65+I66</f>
        <v>92.10000000000001</v>
      </c>
      <c r="J64" s="30">
        <f>J65+J66</f>
        <v>95.2</v>
      </c>
    </row>
    <row r="65" spans="2:10" ht="33" customHeight="1">
      <c r="B65" s="26" t="s">
        <v>35</v>
      </c>
      <c r="C65" s="29">
        <v>834</v>
      </c>
      <c r="D65" s="27" t="s">
        <v>9</v>
      </c>
      <c r="E65" s="27" t="s">
        <v>10</v>
      </c>
      <c r="F65" s="27" t="s">
        <v>145</v>
      </c>
      <c r="G65" s="27" t="s">
        <v>32</v>
      </c>
      <c r="H65" s="30">
        <f>6!G65</f>
        <v>77.4</v>
      </c>
      <c r="I65" s="30">
        <f>6!H65</f>
        <v>88.7</v>
      </c>
      <c r="J65" s="30">
        <f>6!I65</f>
        <v>88.7</v>
      </c>
    </row>
    <row r="66" spans="2:10" ht="31.5" customHeight="1">
      <c r="B66" s="26" t="s">
        <v>51</v>
      </c>
      <c r="C66" s="29">
        <v>834</v>
      </c>
      <c r="D66" s="27" t="s">
        <v>9</v>
      </c>
      <c r="E66" s="27" t="s">
        <v>10</v>
      </c>
      <c r="F66" s="27" t="s">
        <v>145</v>
      </c>
      <c r="G66" s="27" t="s">
        <v>33</v>
      </c>
      <c r="H66" s="30">
        <f>6!G66</f>
        <v>14.700000000000001</v>
      </c>
      <c r="I66" s="30">
        <f>6!H66</f>
        <v>3.4</v>
      </c>
      <c r="J66" s="30">
        <f>6!I66</f>
        <v>6.5</v>
      </c>
    </row>
    <row r="67" spans="2:10" s="60" customFormat="1" ht="31.5" customHeight="1">
      <c r="B67" s="17" t="s">
        <v>16</v>
      </c>
      <c r="C67" s="61">
        <v>834</v>
      </c>
      <c r="D67" s="63" t="s">
        <v>10</v>
      </c>
      <c r="E67" s="63"/>
      <c r="F67" s="63"/>
      <c r="G67" s="63"/>
      <c r="H67" s="62">
        <f aca="true" t="shared" si="8" ref="H67:J70">H68</f>
        <v>13.5</v>
      </c>
      <c r="I67" s="62">
        <f t="shared" si="8"/>
        <v>30</v>
      </c>
      <c r="J67" s="62">
        <f t="shared" si="8"/>
        <v>30</v>
      </c>
    </row>
    <row r="68" spans="2:10" ht="19.5" customHeight="1">
      <c r="B68" s="22" t="s">
        <v>85</v>
      </c>
      <c r="C68" s="29">
        <v>834</v>
      </c>
      <c r="D68" s="27" t="s">
        <v>10</v>
      </c>
      <c r="E68" s="27" t="s">
        <v>17</v>
      </c>
      <c r="F68" s="27"/>
      <c r="G68" s="27"/>
      <c r="H68" s="30">
        <f>H70</f>
        <v>13.5</v>
      </c>
      <c r="I68" s="30">
        <f>I70</f>
        <v>30</v>
      </c>
      <c r="J68" s="30">
        <f>J70</f>
        <v>30</v>
      </c>
    </row>
    <row r="69" spans="2:10" ht="19.5" customHeight="1">
      <c r="B69" s="22" t="s">
        <v>176</v>
      </c>
      <c r="C69" s="29">
        <v>834</v>
      </c>
      <c r="D69" s="27" t="s">
        <v>10</v>
      </c>
      <c r="E69" s="27" t="s">
        <v>17</v>
      </c>
      <c r="F69" s="27" t="s">
        <v>177</v>
      </c>
      <c r="G69" s="27"/>
      <c r="H69" s="30">
        <f>H70</f>
        <v>13.5</v>
      </c>
      <c r="I69" s="30">
        <f>I70</f>
        <v>30</v>
      </c>
      <c r="J69" s="30">
        <f>J70</f>
        <v>30</v>
      </c>
    </row>
    <row r="70" spans="2:10" ht="31.5" customHeight="1">
      <c r="B70" s="22" t="s">
        <v>86</v>
      </c>
      <c r="C70" s="29">
        <v>834</v>
      </c>
      <c r="D70" s="27" t="s">
        <v>10</v>
      </c>
      <c r="E70" s="27" t="s">
        <v>17</v>
      </c>
      <c r="F70" s="27" t="s">
        <v>146</v>
      </c>
      <c r="G70" s="27"/>
      <c r="H70" s="30">
        <f t="shared" si="8"/>
        <v>13.5</v>
      </c>
      <c r="I70" s="30">
        <f t="shared" si="8"/>
        <v>30</v>
      </c>
      <c r="J70" s="30">
        <f t="shared" si="8"/>
        <v>30</v>
      </c>
    </row>
    <row r="71" spans="2:10" ht="40.5" customHeight="1">
      <c r="B71" s="22" t="s">
        <v>51</v>
      </c>
      <c r="C71" s="29">
        <v>834</v>
      </c>
      <c r="D71" s="27" t="s">
        <v>10</v>
      </c>
      <c r="E71" s="27" t="s">
        <v>17</v>
      </c>
      <c r="F71" s="27" t="s">
        <v>146</v>
      </c>
      <c r="G71" s="27" t="s">
        <v>33</v>
      </c>
      <c r="H71" s="30">
        <f>6!G71</f>
        <v>13.5</v>
      </c>
      <c r="I71" s="30">
        <f>6!H71</f>
        <v>30</v>
      </c>
      <c r="J71" s="30">
        <f>6!I71</f>
        <v>30</v>
      </c>
    </row>
    <row r="72" spans="2:10" s="60" customFormat="1" ht="20.25" customHeight="1">
      <c r="B72" s="17" t="s">
        <v>178</v>
      </c>
      <c r="C72" s="61">
        <v>834</v>
      </c>
      <c r="D72" s="18" t="s">
        <v>8</v>
      </c>
      <c r="E72" s="18"/>
      <c r="F72" s="18"/>
      <c r="G72" s="18"/>
      <c r="H72" s="62">
        <f>H74</f>
        <v>80.4</v>
      </c>
      <c r="I72" s="62">
        <f aca="true" t="shared" si="9" ref="H72:J75">I73</f>
        <v>0</v>
      </c>
      <c r="J72" s="62">
        <f t="shared" si="9"/>
        <v>0</v>
      </c>
    </row>
    <row r="73" spans="2:10" ht="21" customHeight="1">
      <c r="B73" s="26" t="s">
        <v>207</v>
      </c>
      <c r="C73" s="29">
        <v>834</v>
      </c>
      <c r="D73" s="19" t="s">
        <v>8</v>
      </c>
      <c r="E73" s="19" t="s">
        <v>206</v>
      </c>
      <c r="F73" s="19"/>
      <c r="G73" s="19"/>
      <c r="H73" s="30">
        <f t="shared" si="9"/>
        <v>80.4</v>
      </c>
      <c r="I73" s="30">
        <f t="shared" si="9"/>
        <v>0</v>
      </c>
      <c r="J73" s="30">
        <f t="shared" si="9"/>
        <v>0</v>
      </c>
    </row>
    <row r="74" spans="2:10" ht="36.75" customHeight="1">
      <c r="B74" s="22" t="s">
        <v>82</v>
      </c>
      <c r="C74" s="29">
        <v>834</v>
      </c>
      <c r="D74" s="19" t="s">
        <v>8</v>
      </c>
      <c r="E74" s="19" t="s">
        <v>206</v>
      </c>
      <c r="F74" s="19" t="s">
        <v>143</v>
      </c>
      <c r="G74" s="19"/>
      <c r="H74" s="30">
        <f t="shared" si="9"/>
        <v>80.4</v>
      </c>
      <c r="I74" s="30">
        <f t="shared" si="9"/>
        <v>0</v>
      </c>
      <c r="J74" s="30">
        <f t="shared" si="9"/>
        <v>0</v>
      </c>
    </row>
    <row r="75" spans="2:10" ht="51" customHeight="1">
      <c r="B75" s="22" t="s">
        <v>209</v>
      </c>
      <c r="C75" s="29">
        <v>834</v>
      </c>
      <c r="D75" s="19" t="s">
        <v>8</v>
      </c>
      <c r="E75" s="19" t="s">
        <v>206</v>
      </c>
      <c r="F75" s="19" t="s">
        <v>208</v>
      </c>
      <c r="G75" s="19"/>
      <c r="H75" s="30">
        <v>80.4</v>
      </c>
      <c r="I75" s="30">
        <f t="shared" si="9"/>
        <v>0</v>
      </c>
      <c r="J75" s="30">
        <f t="shared" si="9"/>
        <v>0</v>
      </c>
    </row>
    <row r="76" spans="2:10" ht="0.75" customHeight="1" hidden="1">
      <c r="B76" s="22" t="s">
        <v>51</v>
      </c>
      <c r="C76" s="29">
        <v>834</v>
      </c>
      <c r="D76" s="19" t="s">
        <v>8</v>
      </c>
      <c r="E76" s="19" t="s">
        <v>11</v>
      </c>
      <c r="F76" s="19" t="s">
        <v>185</v>
      </c>
      <c r="G76" s="19" t="s">
        <v>33</v>
      </c>
      <c r="H76" s="30">
        <v>0</v>
      </c>
      <c r="I76" s="30">
        <f>6!H76</f>
        <v>0</v>
      </c>
      <c r="J76" s="30">
        <f>6!I76</f>
        <v>0</v>
      </c>
    </row>
    <row r="77" spans="2:10" ht="21.75" customHeight="1" hidden="1">
      <c r="B77" s="22" t="s">
        <v>192</v>
      </c>
      <c r="C77" s="29">
        <v>834</v>
      </c>
      <c r="D77" s="19" t="s">
        <v>8</v>
      </c>
      <c r="E77" s="19" t="s">
        <v>11</v>
      </c>
      <c r="F77" s="19" t="s">
        <v>186</v>
      </c>
      <c r="G77" s="19"/>
      <c r="H77" s="30">
        <f>H78</f>
        <v>80.4</v>
      </c>
      <c r="I77" s="30">
        <f>I78</f>
        <v>0</v>
      </c>
      <c r="J77" s="30">
        <f>J78</f>
        <v>0</v>
      </c>
    </row>
    <row r="78" spans="2:10" ht="32.25" customHeight="1">
      <c r="B78" s="22" t="s">
        <v>51</v>
      </c>
      <c r="C78" s="29">
        <v>834</v>
      </c>
      <c r="D78" s="19" t="s">
        <v>8</v>
      </c>
      <c r="E78" s="19" t="s">
        <v>206</v>
      </c>
      <c r="F78" s="19" t="s">
        <v>208</v>
      </c>
      <c r="G78" s="19" t="s">
        <v>33</v>
      </c>
      <c r="H78" s="30">
        <v>80.4</v>
      </c>
      <c r="I78" s="30">
        <v>0</v>
      </c>
      <c r="J78" s="30">
        <v>0</v>
      </c>
    </row>
    <row r="79" spans="2:10" s="60" customFormat="1" ht="18" customHeight="1">
      <c r="B79" s="17" t="s">
        <v>18</v>
      </c>
      <c r="C79" s="61">
        <v>834</v>
      </c>
      <c r="D79" s="63" t="s">
        <v>11</v>
      </c>
      <c r="E79" s="18"/>
      <c r="F79" s="18"/>
      <c r="G79" s="18"/>
      <c r="H79" s="62">
        <f>H90+H86</f>
        <v>2832.8000000000006</v>
      </c>
      <c r="I79" s="62">
        <f>I90+I86</f>
        <v>761.3</v>
      </c>
      <c r="J79" s="62">
        <f>J90+J86</f>
        <v>761.3</v>
      </c>
    </row>
    <row r="80" spans="2:10" ht="16.5" customHeight="1" hidden="1">
      <c r="B80" s="22" t="s">
        <v>87</v>
      </c>
      <c r="C80" s="29">
        <v>834</v>
      </c>
      <c r="D80" s="27" t="s">
        <v>11</v>
      </c>
      <c r="E80" s="19" t="s">
        <v>9</v>
      </c>
      <c r="F80" s="19" t="s">
        <v>168</v>
      </c>
      <c r="G80" s="19"/>
      <c r="H80" s="30">
        <f>H81</f>
        <v>0</v>
      </c>
      <c r="I80" s="30">
        <f>I81</f>
        <v>0</v>
      </c>
      <c r="J80" s="30">
        <f>J81</f>
        <v>0</v>
      </c>
    </row>
    <row r="81" spans="2:10" ht="15.75" customHeight="1" hidden="1">
      <c r="B81" s="22" t="s">
        <v>51</v>
      </c>
      <c r="C81" s="29">
        <v>834</v>
      </c>
      <c r="D81" s="27" t="s">
        <v>11</v>
      </c>
      <c r="E81" s="19" t="s">
        <v>9</v>
      </c>
      <c r="F81" s="19" t="s">
        <v>168</v>
      </c>
      <c r="G81" s="19"/>
      <c r="H81" s="30"/>
      <c r="I81" s="30"/>
      <c r="J81" s="30"/>
    </row>
    <row r="82" spans="2:10" ht="18" customHeight="1" hidden="1">
      <c r="B82" s="22" t="s">
        <v>91</v>
      </c>
      <c r="C82" s="29">
        <v>834</v>
      </c>
      <c r="D82" s="27" t="s">
        <v>11</v>
      </c>
      <c r="E82" s="19" t="s">
        <v>9</v>
      </c>
      <c r="F82" s="19" t="s">
        <v>168</v>
      </c>
      <c r="G82" s="19" t="s">
        <v>33</v>
      </c>
      <c r="H82" s="30">
        <f aca="true" t="shared" si="10" ref="H82:J84">H83</f>
        <v>0</v>
      </c>
      <c r="I82" s="30">
        <f t="shared" si="10"/>
        <v>0</v>
      </c>
      <c r="J82" s="30">
        <f t="shared" si="10"/>
        <v>0</v>
      </c>
    </row>
    <row r="83" spans="2:10" ht="18" customHeight="1" hidden="1">
      <c r="B83" s="22" t="s">
        <v>92</v>
      </c>
      <c r="C83" s="29">
        <v>834</v>
      </c>
      <c r="D83" s="27" t="s">
        <v>11</v>
      </c>
      <c r="E83" s="27" t="s">
        <v>9</v>
      </c>
      <c r="F83" s="27" t="s">
        <v>93</v>
      </c>
      <c r="G83" s="27"/>
      <c r="H83" s="30">
        <f t="shared" si="10"/>
        <v>0</v>
      </c>
      <c r="I83" s="30">
        <f t="shared" si="10"/>
        <v>0</v>
      </c>
      <c r="J83" s="30">
        <f t="shared" si="10"/>
        <v>0</v>
      </c>
    </row>
    <row r="84" spans="2:10" ht="17.25" customHeight="1" hidden="1">
      <c r="B84" s="22" t="s">
        <v>94</v>
      </c>
      <c r="C84" s="29">
        <v>834</v>
      </c>
      <c r="D84" s="27" t="s">
        <v>11</v>
      </c>
      <c r="E84" s="27" t="s">
        <v>9</v>
      </c>
      <c r="F84" s="27" t="s">
        <v>95</v>
      </c>
      <c r="G84" s="27"/>
      <c r="H84" s="30">
        <f t="shared" si="10"/>
        <v>0</v>
      </c>
      <c r="I84" s="30">
        <f t="shared" si="10"/>
        <v>0</v>
      </c>
      <c r="J84" s="30">
        <f t="shared" si="10"/>
        <v>0</v>
      </c>
    </row>
    <row r="85" spans="2:10" ht="18" customHeight="1" hidden="1">
      <c r="B85" s="22" t="s">
        <v>51</v>
      </c>
      <c r="C85" s="29">
        <v>834</v>
      </c>
      <c r="D85" s="27" t="s">
        <v>11</v>
      </c>
      <c r="E85" s="27" t="s">
        <v>9</v>
      </c>
      <c r="F85" s="27" t="s">
        <v>95</v>
      </c>
      <c r="G85" s="27" t="s">
        <v>33</v>
      </c>
      <c r="H85" s="30"/>
      <c r="I85" s="30"/>
      <c r="J85" s="30"/>
    </row>
    <row r="86" spans="2:10" ht="18" customHeight="1">
      <c r="B86" s="22" t="s">
        <v>91</v>
      </c>
      <c r="C86" s="29">
        <v>834</v>
      </c>
      <c r="D86" s="27" t="s">
        <v>11</v>
      </c>
      <c r="E86" s="27" t="s">
        <v>9</v>
      </c>
      <c r="F86" s="27"/>
      <c r="G86" s="27"/>
      <c r="H86" s="30">
        <f aca="true" t="shared" si="11" ref="H86:J88">H87</f>
        <v>498.40000000000003</v>
      </c>
      <c r="I86" s="30">
        <f t="shared" si="11"/>
        <v>81.3</v>
      </c>
      <c r="J86" s="30">
        <f t="shared" si="11"/>
        <v>81.3</v>
      </c>
    </row>
    <row r="87" spans="2:10" ht="18.75" customHeight="1">
      <c r="B87" s="22" t="s">
        <v>92</v>
      </c>
      <c r="C87" s="29">
        <v>834</v>
      </c>
      <c r="D87" s="27" t="s">
        <v>11</v>
      </c>
      <c r="E87" s="27" t="s">
        <v>9</v>
      </c>
      <c r="F87" s="27" t="s">
        <v>167</v>
      </c>
      <c r="G87" s="27"/>
      <c r="H87" s="30">
        <f>H88</f>
        <v>498.40000000000003</v>
      </c>
      <c r="I87" s="30">
        <f t="shared" si="11"/>
        <v>81.3</v>
      </c>
      <c r="J87" s="30">
        <f t="shared" si="11"/>
        <v>81.3</v>
      </c>
    </row>
    <row r="88" spans="2:10" ht="31.5" customHeight="1">
      <c r="B88" s="22" t="s">
        <v>194</v>
      </c>
      <c r="C88" s="29">
        <v>834</v>
      </c>
      <c r="D88" s="27" t="s">
        <v>11</v>
      </c>
      <c r="E88" s="27" t="s">
        <v>9</v>
      </c>
      <c r="F88" s="27" t="s">
        <v>168</v>
      </c>
      <c r="G88" s="27"/>
      <c r="H88" s="30">
        <f t="shared" si="11"/>
        <v>498.40000000000003</v>
      </c>
      <c r="I88" s="30">
        <f t="shared" si="11"/>
        <v>81.3</v>
      </c>
      <c r="J88" s="30">
        <f t="shared" si="11"/>
        <v>81.3</v>
      </c>
    </row>
    <row r="89" spans="2:10" ht="33.75" customHeight="1">
      <c r="B89" s="22" t="s">
        <v>51</v>
      </c>
      <c r="C89" s="29">
        <v>834</v>
      </c>
      <c r="D89" s="27" t="s">
        <v>11</v>
      </c>
      <c r="E89" s="27" t="s">
        <v>9</v>
      </c>
      <c r="F89" s="27" t="s">
        <v>168</v>
      </c>
      <c r="G89" s="27" t="s">
        <v>33</v>
      </c>
      <c r="H89" s="30">
        <f>6!G90</f>
        <v>498.40000000000003</v>
      </c>
      <c r="I89" s="30">
        <f>6!H90</f>
        <v>81.3</v>
      </c>
      <c r="J89" s="30">
        <f>6!I90</f>
        <v>81.3</v>
      </c>
    </row>
    <row r="90" spans="2:10" ht="21" customHeight="1">
      <c r="B90" s="26" t="s">
        <v>46</v>
      </c>
      <c r="C90" s="29">
        <v>834</v>
      </c>
      <c r="D90" s="27" t="s">
        <v>11</v>
      </c>
      <c r="E90" s="27" t="s">
        <v>10</v>
      </c>
      <c r="F90" s="27"/>
      <c r="G90" s="27"/>
      <c r="H90" s="30">
        <f>H91</f>
        <v>2334.4000000000005</v>
      </c>
      <c r="I90" s="30">
        <f>I91</f>
        <v>680</v>
      </c>
      <c r="J90" s="30">
        <f>J91</f>
        <v>680</v>
      </c>
    </row>
    <row r="91" spans="2:10" ht="15.75">
      <c r="B91" s="26" t="s">
        <v>53</v>
      </c>
      <c r="C91" s="29">
        <v>834</v>
      </c>
      <c r="D91" s="27" t="s">
        <v>11</v>
      </c>
      <c r="E91" s="27" t="s">
        <v>10</v>
      </c>
      <c r="F91" s="27" t="s">
        <v>147</v>
      </c>
      <c r="G91" s="27"/>
      <c r="H91" s="30">
        <f>H92+H100+H109+H98</f>
        <v>2334.4000000000005</v>
      </c>
      <c r="I91" s="30">
        <f>I92+I100</f>
        <v>680</v>
      </c>
      <c r="J91" s="30">
        <f>J92+J100</f>
        <v>680</v>
      </c>
    </row>
    <row r="92" spans="2:10" ht="18" customHeight="1">
      <c r="B92" s="26" t="s">
        <v>55</v>
      </c>
      <c r="C92" s="29">
        <v>834</v>
      </c>
      <c r="D92" s="27" t="s">
        <v>11</v>
      </c>
      <c r="E92" s="27" t="s">
        <v>10</v>
      </c>
      <c r="F92" s="27" t="s">
        <v>148</v>
      </c>
      <c r="G92" s="27"/>
      <c r="H92" s="30">
        <f>H95</f>
        <v>407.40000000000003</v>
      </c>
      <c r="I92" s="30">
        <f>I95</f>
        <v>610</v>
      </c>
      <c r="J92" s="30">
        <f>J95</f>
        <v>610</v>
      </c>
    </row>
    <row r="93" spans="2:10" ht="16.5" customHeight="1" hidden="1">
      <c r="B93" s="26" t="s">
        <v>24</v>
      </c>
      <c r="C93" s="29">
        <v>834</v>
      </c>
      <c r="D93" s="27" t="s">
        <v>11</v>
      </c>
      <c r="E93" s="27" t="s">
        <v>10</v>
      </c>
      <c r="F93" s="27" t="s">
        <v>19</v>
      </c>
      <c r="G93" s="27"/>
      <c r="H93" s="30">
        <f>H94</f>
        <v>0</v>
      </c>
      <c r="I93" s="30">
        <f>I94</f>
        <v>0</v>
      </c>
      <c r="J93" s="30">
        <f>J94</f>
        <v>0</v>
      </c>
    </row>
    <row r="94" spans="2:10" ht="2.25" customHeight="1" hidden="1">
      <c r="B94" s="26" t="s">
        <v>30</v>
      </c>
      <c r="C94" s="29">
        <v>834</v>
      </c>
      <c r="D94" s="27" t="s">
        <v>11</v>
      </c>
      <c r="E94" s="27" t="s">
        <v>10</v>
      </c>
      <c r="F94" s="27" t="s">
        <v>19</v>
      </c>
      <c r="G94" s="27" t="s">
        <v>33</v>
      </c>
      <c r="H94" s="30"/>
      <c r="I94" s="30"/>
      <c r="J94" s="30"/>
    </row>
    <row r="95" spans="2:10" ht="34.5" customHeight="1">
      <c r="B95" s="26" t="s">
        <v>51</v>
      </c>
      <c r="C95" s="29">
        <v>834</v>
      </c>
      <c r="D95" s="27" t="s">
        <v>11</v>
      </c>
      <c r="E95" s="27" t="s">
        <v>10</v>
      </c>
      <c r="F95" s="27" t="s">
        <v>148</v>
      </c>
      <c r="G95" s="27" t="s">
        <v>33</v>
      </c>
      <c r="H95" s="30">
        <f>6!G93</f>
        <v>407.40000000000003</v>
      </c>
      <c r="I95" s="30">
        <f>6!H93</f>
        <v>610</v>
      </c>
      <c r="J95" s="30">
        <f>6!I93</f>
        <v>610</v>
      </c>
    </row>
    <row r="96" spans="2:10" ht="19.5" customHeight="1" hidden="1">
      <c r="B96" s="22" t="s">
        <v>110</v>
      </c>
      <c r="C96" s="29">
        <v>834</v>
      </c>
      <c r="D96" s="27" t="s">
        <v>11</v>
      </c>
      <c r="E96" s="27" t="s">
        <v>10</v>
      </c>
      <c r="F96" s="27" t="s">
        <v>111</v>
      </c>
      <c r="G96" s="27"/>
      <c r="H96" s="30">
        <f>H97</f>
        <v>50.8</v>
      </c>
      <c r="I96" s="30">
        <f>I97</f>
        <v>0</v>
      </c>
      <c r="J96" s="30">
        <f>J97</f>
        <v>0</v>
      </c>
    </row>
    <row r="97" spans="2:10" ht="34.5" customHeight="1" hidden="1">
      <c r="B97" s="22" t="s">
        <v>51</v>
      </c>
      <c r="C97" s="29">
        <v>834</v>
      </c>
      <c r="D97" s="27" t="s">
        <v>11</v>
      </c>
      <c r="E97" s="27" t="s">
        <v>10</v>
      </c>
      <c r="F97" s="27" t="s">
        <v>111</v>
      </c>
      <c r="G97" s="27" t="s">
        <v>33</v>
      </c>
      <c r="H97" s="30">
        <f>6!G96</f>
        <v>50.8</v>
      </c>
      <c r="I97" s="30">
        <f>6!H96</f>
        <v>0</v>
      </c>
      <c r="J97" s="30">
        <f>6!I96</f>
        <v>0</v>
      </c>
    </row>
    <row r="98" spans="2:10" ht="17.25" customHeight="1">
      <c r="B98" s="22" t="s">
        <v>322</v>
      </c>
      <c r="C98" s="29">
        <v>834</v>
      </c>
      <c r="D98" s="27" t="s">
        <v>11</v>
      </c>
      <c r="E98" s="27" t="s">
        <v>10</v>
      </c>
      <c r="F98" s="27" t="s">
        <v>321</v>
      </c>
      <c r="G98" s="27"/>
      <c r="H98" s="30">
        <f>6!G95</f>
        <v>50.8</v>
      </c>
      <c r="I98" s="30">
        <v>0</v>
      </c>
      <c r="J98" s="30">
        <v>0</v>
      </c>
    </row>
    <row r="99" spans="2:10" ht="33.75" customHeight="1">
      <c r="B99" s="22" t="s">
        <v>51</v>
      </c>
      <c r="C99" s="29">
        <v>834</v>
      </c>
      <c r="D99" s="27" t="s">
        <v>11</v>
      </c>
      <c r="E99" s="27" t="s">
        <v>10</v>
      </c>
      <c r="F99" s="27" t="s">
        <v>321</v>
      </c>
      <c r="G99" s="27" t="s">
        <v>33</v>
      </c>
      <c r="H99" s="30">
        <f>6!G96</f>
        <v>50.8</v>
      </c>
      <c r="I99" s="30">
        <v>0</v>
      </c>
      <c r="J99" s="30">
        <v>0</v>
      </c>
    </row>
    <row r="100" spans="2:10" ht="18.75" customHeight="1">
      <c r="B100" s="26" t="s">
        <v>54</v>
      </c>
      <c r="C100" s="29">
        <v>834</v>
      </c>
      <c r="D100" s="27" t="s">
        <v>11</v>
      </c>
      <c r="E100" s="27" t="s">
        <v>10</v>
      </c>
      <c r="F100" s="27" t="s">
        <v>149</v>
      </c>
      <c r="G100" s="27"/>
      <c r="H100" s="30">
        <f>H101</f>
        <v>1838.9</v>
      </c>
      <c r="I100" s="30">
        <f>I101</f>
        <v>70</v>
      </c>
      <c r="J100" s="30">
        <f>J101</f>
        <v>70</v>
      </c>
    </row>
    <row r="101" spans="2:10" ht="33.75" customHeight="1">
      <c r="B101" s="26" t="s">
        <v>51</v>
      </c>
      <c r="C101" s="29">
        <v>834</v>
      </c>
      <c r="D101" s="27" t="s">
        <v>11</v>
      </c>
      <c r="E101" s="27" t="s">
        <v>10</v>
      </c>
      <c r="F101" s="27" t="s">
        <v>149</v>
      </c>
      <c r="G101" s="27" t="s">
        <v>33</v>
      </c>
      <c r="H101" s="30">
        <f>6!G97</f>
        <v>1838.9</v>
      </c>
      <c r="I101" s="30">
        <f>6!H97</f>
        <v>70</v>
      </c>
      <c r="J101" s="30">
        <f>6!I97</f>
        <v>70</v>
      </c>
    </row>
    <row r="102" spans="2:10" ht="51" customHeight="1" hidden="1">
      <c r="B102" s="22" t="s">
        <v>102</v>
      </c>
      <c r="C102" s="29">
        <v>834</v>
      </c>
      <c r="D102" s="27" t="s">
        <v>11</v>
      </c>
      <c r="E102" s="27" t="s">
        <v>10</v>
      </c>
      <c r="F102" s="27" t="s">
        <v>89</v>
      </c>
      <c r="G102" s="27"/>
      <c r="H102" s="30">
        <f>H103</f>
        <v>0</v>
      </c>
      <c r="I102" s="30">
        <f>I103</f>
        <v>0</v>
      </c>
      <c r="J102" s="30">
        <f>J103</f>
        <v>0</v>
      </c>
    </row>
    <row r="103" spans="2:10" ht="33.75" customHeight="1" hidden="1">
      <c r="B103" s="22" t="s">
        <v>51</v>
      </c>
      <c r="C103" s="29">
        <v>834</v>
      </c>
      <c r="D103" s="27" t="s">
        <v>11</v>
      </c>
      <c r="E103" s="27" t="s">
        <v>10</v>
      </c>
      <c r="F103" s="27" t="s">
        <v>89</v>
      </c>
      <c r="G103" s="27" t="s">
        <v>33</v>
      </c>
      <c r="H103" s="30"/>
      <c r="I103" s="30"/>
      <c r="J103" s="30"/>
    </row>
    <row r="104" spans="2:10" ht="48.75" customHeight="1" hidden="1">
      <c r="B104" s="22" t="s">
        <v>103</v>
      </c>
      <c r="C104" s="29">
        <v>834</v>
      </c>
      <c r="D104" s="27" t="s">
        <v>11</v>
      </c>
      <c r="E104" s="27" t="s">
        <v>10</v>
      </c>
      <c r="F104" s="27" t="s">
        <v>104</v>
      </c>
      <c r="G104" s="27"/>
      <c r="H104" s="30">
        <f>H105</f>
        <v>0</v>
      </c>
      <c r="I104" s="30">
        <f>I105</f>
        <v>0</v>
      </c>
      <c r="J104" s="30">
        <f>J105</f>
        <v>0</v>
      </c>
    </row>
    <row r="105" spans="2:10" ht="33" customHeight="1" hidden="1">
      <c r="B105" s="22" t="s">
        <v>51</v>
      </c>
      <c r="C105" s="29">
        <v>834</v>
      </c>
      <c r="D105" s="27" t="s">
        <v>11</v>
      </c>
      <c r="E105" s="27" t="s">
        <v>10</v>
      </c>
      <c r="F105" s="27" t="s">
        <v>104</v>
      </c>
      <c r="G105" s="27" t="s">
        <v>33</v>
      </c>
      <c r="H105" s="30"/>
      <c r="I105" s="30"/>
      <c r="J105" s="30"/>
    </row>
    <row r="106" spans="2:10" ht="22.5" customHeight="1" hidden="1">
      <c r="B106" s="16" t="s">
        <v>75</v>
      </c>
      <c r="C106" s="29">
        <v>834</v>
      </c>
      <c r="D106" s="27" t="s">
        <v>11</v>
      </c>
      <c r="E106" s="27" t="s">
        <v>11</v>
      </c>
      <c r="F106" s="27"/>
      <c r="G106" s="27"/>
      <c r="H106" s="30">
        <f aca="true" t="shared" si="12" ref="H106:J108">H107</f>
        <v>37.3</v>
      </c>
      <c r="I106" s="30">
        <f t="shared" si="12"/>
        <v>0</v>
      </c>
      <c r="J106" s="30">
        <f t="shared" si="12"/>
        <v>0</v>
      </c>
    </row>
    <row r="107" spans="2:10" ht="17.25" customHeight="1" hidden="1">
      <c r="B107" s="22" t="s">
        <v>63</v>
      </c>
      <c r="C107" s="29">
        <v>834</v>
      </c>
      <c r="D107" s="27" t="s">
        <v>11</v>
      </c>
      <c r="E107" s="27" t="s">
        <v>11</v>
      </c>
      <c r="F107" s="27" t="s">
        <v>62</v>
      </c>
      <c r="G107" s="27"/>
      <c r="H107" s="30">
        <f t="shared" si="12"/>
        <v>37.3</v>
      </c>
      <c r="I107" s="30">
        <f t="shared" si="12"/>
        <v>0</v>
      </c>
      <c r="J107" s="30">
        <f t="shared" si="12"/>
        <v>0</v>
      </c>
    </row>
    <row r="108" spans="2:10" ht="35.25" customHeight="1">
      <c r="B108" s="22" t="s">
        <v>190</v>
      </c>
      <c r="C108" s="29">
        <v>834</v>
      </c>
      <c r="D108" s="27" t="s">
        <v>11</v>
      </c>
      <c r="E108" s="27" t="s">
        <v>10</v>
      </c>
      <c r="F108" s="19" t="s">
        <v>191</v>
      </c>
      <c r="G108" s="27"/>
      <c r="H108" s="30">
        <f t="shared" si="12"/>
        <v>37.3</v>
      </c>
      <c r="I108" s="30">
        <f t="shared" si="12"/>
        <v>0</v>
      </c>
      <c r="J108" s="30">
        <f t="shared" si="12"/>
        <v>0</v>
      </c>
    </row>
    <row r="109" spans="2:10" ht="43.5" customHeight="1">
      <c r="B109" s="22" t="s">
        <v>51</v>
      </c>
      <c r="C109" s="29">
        <v>834</v>
      </c>
      <c r="D109" s="27" t="s">
        <v>11</v>
      </c>
      <c r="E109" s="27" t="s">
        <v>10</v>
      </c>
      <c r="F109" s="19" t="s">
        <v>191</v>
      </c>
      <c r="G109" s="27" t="s">
        <v>33</v>
      </c>
      <c r="H109" s="30">
        <v>37.3</v>
      </c>
      <c r="I109" s="30">
        <v>0</v>
      </c>
      <c r="J109" s="30">
        <v>0</v>
      </c>
    </row>
    <row r="110" spans="2:10" s="60" customFormat="1" ht="20.25" customHeight="1">
      <c r="B110" s="17" t="s">
        <v>108</v>
      </c>
      <c r="C110" s="61">
        <v>834</v>
      </c>
      <c r="D110" s="63" t="s">
        <v>109</v>
      </c>
      <c r="E110" s="63"/>
      <c r="F110" s="63"/>
      <c r="G110" s="63"/>
      <c r="H110" s="62">
        <f>H111</f>
        <v>0</v>
      </c>
      <c r="I110" s="62">
        <f>I111</f>
        <v>5</v>
      </c>
      <c r="J110" s="62">
        <f>J111</f>
        <v>5</v>
      </c>
    </row>
    <row r="111" spans="2:10" ht="20.25" customHeight="1">
      <c r="B111" s="22" t="s">
        <v>169</v>
      </c>
      <c r="C111" s="29">
        <v>834</v>
      </c>
      <c r="D111" s="27" t="s">
        <v>109</v>
      </c>
      <c r="E111" s="27" t="s">
        <v>109</v>
      </c>
      <c r="F111" s="27"/>
      <c r="G111" s="27"/>
      <c r="H111" s="30">
        <f>H112+H115</f>
        <v>0</v>
      </c>
      <c r="I111" s="30">
        <f>I112+I115</f>
        <v>5</v>
      </c>
      <c r="J111" s="30">
        <f>J112+J115</f>
        <v>5</v>
      </c>
    </row>
    <row r="112" spans="2:10" ht="21" customHeight="1">
      <c r="B112" s="22" t="s">
        <v>112</v>
      </c>
      <c r="C112" s="29">
        <v>834</v>
      </c>
      <c r="D112" s="27" t="s">
        <v>109</v>
      </c>
      <c r="E112" s="27" t="s">
        <v>109</v>
      </c>
      <c r="F112" s="27" t="s">
        <v>150</v>
      </c>
      <c r="G112" s="27"/>
      <c r="H112" s="30">
        <f>H113</f>
        <v>0</v>
      </c>
      <c r="I112" s="30">
        <f>I113</f>
        <v>5</v>
      </c>
      <c r="J112" s="30">
        <f>J113</f>
        <v>5</v>
      </c>
    </row>
    <row r="113" spans="2:10" ht="30" customHeight="1">
      <c r="B113" s="22" t="s">
        <v>51</v>
      </c>
      <c r="C113" s="29">
        <v>834</v>
      </c>
      <c r="D113" s="27" t="s">
        <v>109</v>
      </c>
      <c r="E113" s="27" t="s">
        <v>109</v>
      </c>
      <c r="F113" s="27" t="s">
        <v>150</v>
      </c>
      <c r="G113" s="27" t="s">
        <v>33</v>
      </c>
      <c r="H113" s="30">
        <f>6!G110</f>
        <v>0</v>
      </c>
      <c r="I113" s="30">
        <f>6!H110</f>
        <v>5</v>
      </c>
      <c r="J113" s="30">
        <f>6!I110</f>
        <v>5</v>
      </c>
    </row>
    <row r="114" spans="2:10" ht="5.25" customHeight="1" hidden="1">
      <c r="B114" s="22" t="s">
        <v>113</v>
      </c>
      <c r="C114" s="29">
        <v>834</v>
      </c>
      <c r="D114" s="27" t="s">
        <v>109</v>
      </c>
      <c r="E114" s="27" t="s">
        <v>109</v>
      </c>
      <c r="F114" s="27" t="s">
        <v>114</v>
      </c>
      <c r="G114" s="27"/>
      <c r="H114" s="30">
        <f>H115</f>
        <v>0</v>
      </c>
      <c r="I114" s="30">
        <f>I115</f>
        <v>0</v>
      </c>
      <c r="J114" s="30">
        <f>J115</f>
        <v>0</v>
      </c>
    </row>
    <row r="115" spans="2:10" ht="20.25" customHeight="1" hidden="1">
      <c r="B115" s="22" t="s">
        <v>116</v>
      </c>
      <c r="C115" s="29">
        <v>834</v>
      </c>
      <c r="D115" s="27" t="s">
        <v>109</v>
      </c>
      <c r="E115" s="27" t="s">
        <v>109</v>
      </c>
      <c r="F115" s="27" t="s">
        <v>114</v>
      </c>
      <c r="G115" s="27" t="s">
        <v>115</v>
      </c>
      <c r="H115" s="30">
        <f>6!G112</f>
        <v>0</v>
      </c>
      <c r="I115" s="30">
        <f>6!H112</f>
        <v>0</v>
      </c>
      <c r="J115" s="30">
        <f>6!I112</f>
        <v>0</v>
      </c>
    </row>
    <row r="116" spans="2:10" s="60" customFormat="1" ht="20.25" customHeight="1">
      <c r="B116" s="17" t="s">
        <v>25</v>
      </c>
      <c r="C116" s="61">
        <v>834</v>
      </c>
      <c r="D116" s="63" t="s">
        <v>12</v>
      </c>
      <c r="E116" s="63"/>
      <c r="F116" s="63"/>
      <c r="G116" s="63"/>
      <c r="H116" s="62">
        <f>H117</f>
        <v>1170.7</v>
      </c>
      <c r="I116" s="62">
        <f>I117</f>
        <v>1170.7</v>
      </c>
      <c r="J116" s="62">
        <f>J117</f>
        <v>1170.7</v>
      </c>
    </row>
    <row r="117" spans="2:10" ht="20.25" customHeight="1">
      <c r="B117" s="22" t="s">
        <v>74</v>
      </c>
      <c r="C117" s="29">
        <v>834</v>
      </c>
      <c r="D117" s="27" t="s">
        <v>12</v>
      </c>
      <c r="E117" s="27" t="s">
        <v>7</v>
      </c>
      <c r="F117" s="27"/>
      <c r="G117" s="27"/>
      <c r="H117" s="30">
        <f>H118+H122</f>
        <v>1170.7</v>
      </c>
      <c r="I117" s="30">
        <f>I118+I122</f>
        <v>1170.7</v>
      </c>
      <c r="J117" s="30">
        <f>J118+J122</f>
        <v>1170.7</v>
      </c>
    </row>
    <row r="118" spans="2:10" ht="20.25" customHeight="1">
      <c r="B118" s="22" t="s">
        <v>63</v>
      </c>
      <c r="C118" s="29">
        <v>834</v>
      </c>
      <c r="D118" s="27" t="s">
        <v>12</v>
      </c>
      <c r="E118" s="27" t="s">
        <v>7</v>
      </c>
      <c r="F118" s="27" t="s">
        <v>133</v>
      </c>
      <c r="G118" s="27"/>
      <c r="H118" s="30">
        <f>H120</f>
        <v>1170.7</v>
      </c>
      <c r="I118" s="30">
        <f>I120</f>
        <v>1170.7</v>
      </c>
      <c r="J118" s="30">
        <f>J120</f>
        <v>1170.7</v>
      </c>
    </row>
    <row r="119" spans="2:10" ht="34.5" customHeight="1">
      <c r="B119" s="22" t="s">
        <v>122</v>
      </c>
      <c r="C119" s="29">
        <v>834</v>
      </c>
      <c r="D119" s="27" t="s">
        <v>12</v>
      </c>
      <c r="E119" s="27" t="s">
        <v>7</v>
      </c>
      <c r="F119" s="27" t="s">
        <v>151</v>
      </c>
      <c r="G119" s="27"/>
      <c r="H119" s="30">
        <f aca="true" t="shared" si="13" ref="H119:J120">H120</f>
        <v>1170.7</v>
      </c>
      <c r="I119" s="30">
        <f t="shared" si="13"/>
        <v>1170.7</v>
      </c>
      <c r="J119" s="30">
        <f t="shared" si="13"/>
        <v>1170.7</v>
      </c>
    </row>
    <row r="120" spans="2:10" ht="47.25" customHeight="1">
      <c r="B120" s="22" t="s">
        <v>126</v>
      </c>
      <c r="C120" s="29">
        <v>834</v>
      </c>
      <c r="D120" s="27" t="s">
        <v>12</v>
      </c>
      <c r="E120" s="27" t="s">
        <v>7</v>
      </c>
      <c r="F120" s="27" t="s">
        <v>152</v>
      </c>
      <c r="G120" s="27"/>
      <c r="H120" s="30">
        <f t="shared" si="13"/>
        <v>1170.7</v>
      </c>
      <c r="I120" s="30">
        <f t="shared" si="13"/>
        <v>1170.7</v>
      </c>
      <c r="J120" s="30">
        <f t="shared" si="13"/>
        <v>1170.7</v>
      </c>
    </row>
    <row r="121" spans="2:10" ht="18.75" customHeight="1">
      <c r="B121" s="22" t="s">
        <v>47</v>
      </c>
      <c r="C121" s="29">
        <v>834</v>
      </c>
      <c r="D121" s="27" t="s">
        <v>12</v>
      </c>
      <c r="E121" s="27" t="s">
        <v>7</v>
      </c>
      <c r="F121" s="27" t="s">
        <v>152</v>
      </c>
      <c r="G121" s="27" t="s">
        <v>36</v>
      </c>
      <c r="H121" s="30">
        <f>6!G118</f>
        <v>1170.7</v>
      </c>
      <c r="I121" s="30">
        <f>6!H118</f>
        <v>1170.7</v>
      </c>
      <c r="J121" s="30">
        <f>6!I118</f>
        <v>1170.7</v>
      </c>
    </row>
    <row r="122" spans="2:10" ht="20.25" customHeight="1" hidden="1">
      <c r="B122" s="22" t="s">
        <v>76</v>
      </c>
      <c r="C122" s="29">
        <v>834</v>
      </c>
      <c r="D122" s="27" t="s">
        <v>12</v>
      </c>
      <c r="E122" s="27" t="s">
        <v>7</v>
      </c>
      <c r="F122" s="27" t="s">
        <v>77</v>
      </c>
      <c r="G122" s="27"/>
      <c r="H122" s="30">
        <f>H123</f>
        <v>0</v>
      </c>
      <c r="I122" s="30">
        <f>I123</f>
        <v>0</v>
      </c>
      <c r="J122" s="30">
        <f>J123</f>
        <v>0</v>
      </c>
    </row>
    <row r="123" spans="2:10" ht="20.25" customHeight="1" hidden="1">
      <c r="B123" s="22" t="s">
        <v>78</v>
      </c>
      <c r="C123" s="29">
        <v>834</v>
      </c>
      <c r="D123" s="27" t="s">
        <v>12</v>
      </c>
      <c r="E123" s="27" t="s">
        <v>7</v>
      </c>
      <c r="F123" s="27" t="s">
        <v>79</v>
      </c>
      <c r="G123" s="27"/>
      <c r="H123" s="30">
        <f>H124+H125+H126</f>
        <v>0</v>
      </c>
      <c r="I123" s="30">
        <f>I124+I125+I126</f>
        <v>0</v>
      </c>
      <c r="J123" s="30">
        <f>J124+J125+J126</f>
        <v>0</v>
      </c>
    </row>
    <row r="124" spans="2:10" ht="20.25" customHeight="1" hidden="1">
      <c r="B124" s="22" t="s">
        <v>80</v>
      </c>
      <c r="C124" s="29">
        <v>834</v>
      </c>
      <c r="D124" s="27" t="s">
        <v>12</v>
      </c>
      <c r="E124" s="27" t="s">
        <v>7</v>
      </c>
      <c r="F124" s="27" t="s">
        <v>79</v>
      </c>
      <c r="G124" s="27" t="s">
        <v>81</v>
      </c>
      <c r="H124" s="30"/>
      <c r="I124" s="30"/>
      <c r="J124" s="30"/>
    </row>
    <row r="125" spans="2:10" ht="36" customHeight="1" hidden="1">
      <c r="B125" s="22" t="s">
        <v>51</v>
      </c>
      <c r="C125" s="29">
        <v>834</v>
      </c>
      <c r="D125" s="27" t="s">
        <v>12</v>
      </c>
      <c r="E125" s="27" t="s">
        <v>7</v>
      </c>
      <c r="F125" s="27" t="s">
        <v>79</v>
      </c>
      <c r="G125" s="27" t="s">
        <v>33</v>
      </c>
      <c r="H125" s="30"/>
      <c r="I125" s="30"/>
      <c r="J125" s="30"/>
    </row>
    <row r="126" spans="2:10" ht="20.25" customHeight="1" hidden="1">
      <c r="B126" s="22" t="s">
        <v>31</v>
      </c>
      <c r="C126" s="29">
        <v>834</v>
      </c>
      <c r="D126" s="27" t="s">
        <v>12</v>
      </c>
      <c r="E126" s="27" t="s">
        <v>7</v>
      </c>
      <c r="F126" s="27" t="s">
        <v>79</v>
      </c>
      <c r="G126" s="27" t="s">
        <v>34</v>
      </c>
      <c r="H126" s="30"/>
      <c r="I126" s="30"/>
      <c r="J126" s="30"/>
    </row>
    <row r="127" spans="2:10" ht="17.25" customHeight="1" hidden="1">
      <c r="B127" s="22" t="s">
        <v>28</v>
      </c>
      <c r="C127" s="29">
        <v>834</v>
      </c>
      <c r="D127" s="27" t="s">
        <v>17</v>
      </c>
      <c r="E127" s="27"/>
      <c r="F127" s="27"/>
      <c r="G127" s="27"/>
      <c r="H127" s="30" t="e">
        <f>H128+H132</f>
        <v>#REF!</v>
      </c>
      <c r="I127" s="30" t="e">
        <f>I128+I132</f>
        <v>#REF!</v>
      </c>
      <c r="J127" s="30" t="e">
        <f>J128+J132</f>
        <v>#REF!</v>
      </c>
    </row>
    <row r="128" spans="2:10" ht="15.75" customHeight="1" hidden="1">
      <c r="B128" s="22" t="s">
        <v>66</v>
      </c>
      <c r="C128" s="29">
        <v>834</v>
      </c>
      <c r="D128" s="27" t="s">
        <v>17</v>
      </c>
      <c r="E128" s="27" t="s">
        <v>7</v>
      </c>
      <c r="F128" s="27"/>
      <c r="G128" s="27"/>
      <c r="H128" s="30">
        <f aca="true" t="shared" si="14" ref="H128:J130">H129</f>
        <v>252</v>
      </c>
      <c r="I128" s="30">
        <f t="shared" si="14"/>
        <v>250.1</v>
      </c>
      <c r="J128" s="30">
        <f t="shared" si="14"/>
        <v>250.1</v>
      </c>
    </row>
    <row r="129" spans="2:10" ht="19.5" customHeight="1" hidden="1">
      <c r="B129" s="22" t="s">
        <v>67</v>
      </c>
      <c r="C129" s="29">
        <v>834</v>
      </c>
      <c r="D129" s="27" t="s">
        <v>17</v>
      </c>
      <c r="E129" s="27" t="s">
        <v>7</v>
      </c>
      <c r="F129" s="27" t="s">
        <v>68</v>
      </c>
      <c r="G129" s="27"/>
      <c r="H129" s="30">
        <f t="shared" si="14"/>
        <v>252</v>
      </c>
      <c r="I129" s="30">
        <f t="shared" si="14"/>
        <v>250.1</v>
      </c>
      <c r="J129" s="30">
        <f t="shared" si="14"/>
        <v>250.1</v>
      </c>
    </row>
    <row r="130" spans="2:10" ht="17.25" customHeight="1" hidden="1">
      <c r="B130" s="22" t="s">
        <v>69</v>
      </c>
      <c r="C130" s="29">
        <v>834</v>
      </c>
      <c r="D130" s="27" t="s">
        <v>17</v>
      </c>
      <c r="E130" s="27" t="s">
        <v>7</v>
      </c>
      <c r="F130" s="27" t="s">
        <v>71</v>
      </c>
      <c r="G130" s="27"/>
      <c r="H130" s="30">
        <f t="shared" si="14"/>
        <v>252</v>
      </c>
      <c r="I130" s="30">
        <f t="shared" si="14"/>
        <v>250.1</v>
      </c>
      <c r="J130" s="30">
        <f t="shared" si="14"/>
        <v>250.1</v>
      </c>
    </row>
    <row r="131" spans="2:10" ht="15.75" customHeight="1" hidden="1">
      <c r="B131" s="22" t="s">
        <v>70</v>
      </c>
      <c r="C131" s="29">
        <v>834</v>
      </c>
      <c r="D131" s="27" t="s">
        <v>17</v>
      </c>
      <c r="E131" s="27" t="s">
        <v>7</v>
      </c>
      <c r="F131" s="27" t="s">
        <v>71</v>
      </c>
      <c r="G131" s="27" t="s">
        <v>72</v>
      </c>
      <c r="H131" s="30">
        <f>6!G123</f>
        <v>252</v>
      </c>
      <c r="I131" s="30">
        <f>6!H123</f>
        <v>250.1</v>
      </c>
      <c r="J131" s="30">
        <f>6!I123</f>
        <v>250.1</v>
      </c>
    </row>
    <row r="132" spans="2:10" ht="18.75" customHeight="1" hidden="1">
      <c r="B132" s="16" t="s">
        <v>84</v>
      </c>
      <c r="C132" s="29">
        <v>834</v>
      </c>
      <c r="D132" s="27" t="s">
        <v>17</v>
      </c>
      <c r="E132" s="27" t="s">
        <v>10</v>
      </c>
      <c r="F132" s="27"/>
      <c r="G132" s="27"/>
      <c r="H132" s="30" t="e">
        <f>H133+H135</f>
        <v>#REF!</v>
      </c>
      <c r="I132" s="30" t="e">
        <f>I133+I135</f>
        <v>#REF!</v>
      </c>
      <c r="J132" s="30" t="e">
        <f>J133+J135</f>
        <v>#REF!</v>
      </c>
    </row>
    <row r="133" spans="2:10" ht="18.75" customHeight="1" hidden="1">
      <c r="B133" s="22" t="s">
        <v>107</v>
      </c>
      <c r="C133" s="29">
        <v>834</v>
      </c>
      <c r="D133" s="27" t="s">
        <v>17</v>
      </c>
      <c r="E133" s="27" t="s">
        <v>10</v>
      </c>
      <c r="F133" s="27" t="s">
        <v>90</v>
      </c>
      <c r="G133" s="27"/>
      <c r="H133" s="30" t="e">
        <f>H134</f>
        <v>#REF!</v>
      </c>
      <c r="I133" s="30" t="e">
        <f>I134</f>
        <v>#REF!</v>
      </c>
      <c r="J133" s="30" t="e">
        <f>J134</f>
        <v>#REF!</v>
      </c>
    </row>
    <row r="134" spans="2:10" ht="35.25" customHeight="1" hidden="1">
      <c r="B134" s="22" t="s">
        <v>51</v>
      </c>
      <c r="C134" s="29">
        <v>834</v>
      </c>
      <c r="D134" s="27" t="s">
        <v>17</v>
      </c>
      <c r="E134" s="27" t="s">
        <v>10</v>
      </c>
      <c r="F134" s="27" t="s">
        <v>90</v>
      </c>
      <c r="G134" s="27" t="s">
        <v>33</v>
      </c>
      <c r="H134" s="30" t="e">
        <f>6!#REF!</f>
        <v>#REF!</v>
      </c>
      <c r="I134" s="30" t="e">
        <f>6!#REF!</f>
        <v>#REF!</v>
      </c>
      <c r="J134" s="30" t="e">
        <f>6!#REF!</f>
        <v>#REF!</v>
      </c>
    </row>
    <row r="135" spans="2:10" ht="20.25" customHeight="1" hidden="1">
      <c r="B135" s="22" t="s">
        <v>96</v>
      </c>
      <c r="C135" s="29">
        <v>834</v>
      </c>
      <c r="D135" s="27" t="s">
        <v>17</v>
      </c>
      <c r="E135" s="27" t="s">
        <v>10</v>
      </c>
      <c r="F135" s="27" t="s">
        <v>97</v>
      </c>
      <c r="G135" s="27"/>
      <c r="H135" s="30" t="e">
        <f aca="true" t="shared" si="15" ref="H135:J136">H136</f>
        <v>#REF!</v>
      </c>
      <c r="I135" s="30" t="e">
        <f t="shared" si="15"/>
        <v>#REF!</v>
      </c>
      <c r="J135" s="30" t="e">
        <f t="shared" si="15"/>
        <v>#REF!</v>
      </c>
    </row>
    <row r="136" spans="2:10" ht="63.75" customHeight="1" hidden="1">
      <c r="B136" s="22" t="s">
        <v>120</v>
      </c>
      <c r="C136" s="29">
        <v>834</v>
      </c>
      <c r="D136" s="27" t="s">
        <v>17</v>
      </c>
      <c r="E136" s="27" t="s">
        <v>10</v>
      </c>
      <c r="F136" s="27" t="s">
        <v>98</v>
      </c>
      <c r="G136" s="27"/>
      <c r="H136" s="30" t="e">
        <f t="shared" si="15"/>
        <v>#REF!</v>
      </c>
      <c r="I136" s="30" t="e">
        <f t="shared" si="15"/>
        <v>#REF!</v>
      </c>
      <c r="J136" s="30" t="e">
        <f t="shared" si="15"/>
        <v>#REF!</v>
      </c>
    </row>
    <row r="137" spans="2:10" ht="19.5" customHeight="1" hidden="1">
      <c r="B137" s="22" t="s">
        <v>99</v>
      </c>
      <c r="C137" s="29">
        <v>834</v>
      </c>
      <c r="D137" s="27" t="s">
        <v>17</v>
      </c>
      <c r="E137" s="27" t="s">
        <v>10</v>
      </c>
      <c r="F137" s="27" t="s">
        <v>98</v>
      </c>
      <c r="G137" s="27" t="s">
        <v>100</v>
      </c>
      <c r="H137" s="30" t="e">
        <f>6!#REF!</f>
        <v>#REF!</v>
      </c>
      <c r="I137" s="30" t="e">
        <f>6!#REF!</f>
        <v>#REF!</v>
      </c>
      <c r="J137" s="30" t="e">
        <f>6!#REF!</f>
        <v>#REF!</v>
      </c>
    </row>
    <row r="138" spans="2:10" s="60" customFormat="1" ht="19.5" customHeight="1">
      <c r="B138" s="17" t="s">
        <v>28</v>
      </c>
      <c r="C138" s="61">
        <v>834</v>
      </c>
      <c r="D138" s="18" t="s">
        <v>17</v>
      </c>
      <c r="E138" s="18"/>
      <c r="F138" s="18"/>
      <c r="G138" s="18"/>
      <c r="H138" s="62">
        <f>H139+H143</f>
        <v>255.8</v>
      </c>
      <c r="I138" s="62">
        <f>I139+I143</f>
        <v>253.9</v>
      </c>
      <c r="J138" s="62">
        <f>J139+J143</f>
        <v>253.9</v>
      </c>
    </row>
    <row r="139" spans="2:10" ht="19.5" customHeight="1">
      <c r="B139" s="22" t="s">
        <v>66</v>
      </c>
      <c r="C139" s="29">
        <v>834</v>
      </c>
      <c r="D139" s="19" t="s">
        <v>17</v>
      </c>
      <c r="E139" s="19" t="s">
        <v>7</v>
      </c>
      <c r="F139" s="19"/>
      <c r="G139" s="19"/>
      <c r="H139" s="30">
        <v>252</v>
      </c>
      <c r="I139" s="30">
        <f aca="true" t="shared" si="16" ref="I139:J141">I140</f>
        <v>250.1</v>
      </c>
      <c r="J139" s="30">
        <f t="shared" si="16"/>
        <v>250.1</v>
      </c>
    </row>
    <row r="140" spans="2:10" ht="19.5" customHeight="1">
      <c r="B140" s="22" t="s">
        <v>117</v>
      </c>
      <c r="C140" s="29">
        <v>834</v>
      </c>
      <c r="D140" s="19" t="s">
        <v>17</v>
      </c>
      <c r="E140" s="19" t="s">
        <v>7</v>
      </c>
      <c r="F140" s="19" t="s">
        <v>163</v>
      </c>
      <c r="G140" s="19"/>
      <c r="H140" s="30">
        <f>H141</f>
        <v>252</v>
      </c>
      <c r="I140" s="30">
        <f t="shared" si="16"/>
        <v>250.1</v>
      </c>
      <c r="J140" s="30">
        <f t="shared" si="16"/>
        <v>250.1</v>
      </c>
    </row>
    <row r="141" spans="2:10" ht="19.5" customHeight="1">
      <c r="B141" s="22" t="s">
        <v>69</v>
      </c>
      <c r="C141" s="29">
        <v>834</v>
      </c>
      <c r="D141" s="19" t="s">
        <v>17</v>
      </c>
      <c r="E141" s="19" t="s">
        <v>7</v>
      </c>
      <c r="F141" s="19" t="s">
        <v>164</v>
      </c>
      <c r="G141" s="19"/>
      <c r="H141" s="30">
        <f>H142</f>
        <v>252</v>
      </c>
      <c r="I141" s="30">
        <f t="shared" si="16"/>
        <v>250.1</v>
      </c>
      <c r="J141" s="30">
        <f t="shared" si="16"/>
        <v>250.1</v>
      </c>
    </row>
    <row r="142" spans="2:10" ht="19.5" customHeight="1">
      <c r="B142" s="22" t="s">
        <v>96</v>
      </c>
      <c r="C142" s="29">
        <v>834</v>
      </c>
      <c r="D142" s="19" t="s">
        <v>17</v>
      </c>
      <c r="E142" s="19" t="s">
        <v>7</v>
      </c>
      <c r="F142" s="19" t="s">
        <v>164</v>
      </c>
      <c r="G142" s="19" t="s">
        <v>165</v>
      </c>
      <c r="H142" s="30">
        <f>6!G123</f>
        <v>252</v>
      </c>
      <c r="I142" s="30">
        <f>6!H123</f>
        <v>250.1</v>
      </c>
      <c r="J142" s="30">
        <f>6!I123</f>
        <v>250.1</v>
      </c>
    </row>
    <row r="143" spans="2:10" ht="19.5" customHeight="1">
      <c r="B143" s="22" t="s">
        <v>84</v>
      </c>
      <c r="C143" s="29">
        <v>834</v>
      </c>
      <c r="D143" s="19" t="s">
        <v>17</v>
      </c>
      <c r="E143" s="19" t="s">
        <v>10</v>
      </c>
      <c r="F143" s="19"/>
      <c r="G143" s="19"/>
      <c r="H143" s="30">
        <f aca="true" t="shared" si="17" ref="H143:J145">H144</f>
        <v>3.8000000000000003</v>
      </c>
      <c r="I143" s="30">
        <f t="shared" si="17"/>
        <v>3.8000000000000003</v>
      </c>
      <c r="J143" s="30">
        <f t="shared" si="17"/>
        <v>3.8000000000000003</v>
      </c>
    </row>
    <row r="144" spans="2:10" ht="19.5" customHeight="1">
      <c r="B144" s="22" t="s">
        <v>171</v>
      </c>
      <c r="C144" s="29">
        <v>834</v>
      </c>
      <c r="D144" s="19" t="s">
        <v>17</v>
      </c>
      <c r="E144" s="19" t="s">
        <v>10</v>
      </c>
      <c r="F144" s="19" t="s">
        <v>356</v>
      </c>
      <c r="G144" s="19"/>
      <c r="H144" s="30">
        <f t="shared" si="17"/>
        <v>3.8000000000000003</v>
      </c>
      <c r="I144" s="30">
        <f t="shared" si="17"/>
        <v>3.8000000000000003</v>
      </c>
      <c r="J144" s="30">
        <f t="shared" si="17"/>
        <v>3.8000000000000003</v>
      </c>
    </row>
    <row r="145" spans="2:10" ht="79.5" customHeight="1">
      <c r="B145" s="22" t="s">
        <v>172</v>
      </c>
      <c r="C145" s="29">
        <v>834</v>
      </c>
      <c r="D145" s="19" t="s">
        <v>17</v>
      </c>
      <c r="E145" s="19" t="s">
        <v>10</v>
      </c>
      <c r="F145" s="19" t="s">
        <v>355</v>
      </c>
      <c r="G145" s="19"/>
      <c r="H145" s="30">
        <f t="shared" si="17"/>
        <v>3.8000000000000003</v>
      </c>
      <c r="I145" s="30">
        <f t="shared" si="17"/>
        <v>3.8000000000000003</v>
      </c>
      <c r="J145" s="30">
        <f t="shared" si="17"/>
        <v>3.8000000000000003</v>
      </c>
    </row>
    <row r="146" spans="2:10" ht="33" customHeight="1">
      <c r="B146" s="22" t="s">
        <v>96</v>
      </c>
      <c r="C146" s="29">
        <v>834</v>
      </c>
      <c r="D146" s="19" t="s">
        <v>17</v>
      </c>
      <c r="E146" s="19" t="s">
        <v>10</v>
      </c>
      <c r="F146" s="19" t="s">
        <v>355</v>
      </c>
      <c r="G146" s="19" t="s">
        <v>357</v>
      </c>
      <c r="H146" s="30">
        <f>6!G127</f>
        <v>3.8000000000000003</v>
      </c>
      <c r="I146" s="30">
        <f>6!H127</f>
        <v>3.8000000000000003</v>
      </c>
      <c r="J146" s="30">
        <f>6!I127</f>
        <v>3.8000000000000003</v>
      </c>
    </row>
    <row r="147" spans="2:10" s="60" customFormat="1" ht="15.75">
      <c r="B147" s="64" t="s">
        <v>4</v>
      </c>
      <c r="C147" s="65"/>
      <c r="D147" s="65"/>
      <c r="E147" s="65"/>
      <c r="F147" s="65"/>
      <c r="G147" s="65"/>
      <c r="H147" s="66">
        <f>H11</f>
        <v>7428.5</v>
      </c>
      <c r="I147" s="66">
        <f>I11</f>
        <v>4976.999999999999</v>
      </c>
      <c r="J147" s="66">
        <f>J11</f>
        <v>4934.199999999999</v>
      </c>
    </row>
    <row r="148" spans="2:10" ht="15.75">
      <c r="B148" s="22" t="s">
        <v>174</v>
      </c>
      <c r="C148" s="45"/>
      <c r="D148" s="19"/>
      <c r="E148" s="19"/>
      <c r="F148" s="19"/>
      <c r="G148" s="19"/>
      <c r="H148" s="15"/>
      <c r="I148" s="15">
        <v>123.2</v>
      </c>
      <c r="J148" s="15">
        <v>250.4</v>
      </c>
    </row>
    <row r="149" spans="2:10" s="60" customFormat="1" ht="15.75">
      <c r="B149" s="17" t="s">
        <v>175</v>
      </c>
      <c r="C149" s="67"/>
      <c r="D149" s="18"/>
      <c r="E149" s="18"/>
      <c r="F149" s="18"/>
      <c r="G149" s="18"/>
      <c r="H149" s="14">
        <f>H147</f>
        <v>7428.5</v>
      </c>
      <c r="I149" s="14">
        <f>I147+I148</f>
        <v>5100.199999999999</v>
      </c>
      <c r="J149" s="14">
        <f>J147+J148</f>
        <v>5184.5999999999985</v>
      </c>
    </row>
  </sheetData>
  <sheetProtection/>
  <mergeCells count="10">
    <mergeCell ref="D8:D9"/>
    <mergeCell ref="E8:E9"/>
    <mergeCell ref="B6:J6"/>
    <mergeCell ref="H8:J8"/>
    <mergeCell ref="G5:J5"/>
    <mergeCell ref="F8:F9"/>
    <mergeCell ref="G7:J7"/>
    <mergeCell ref="C8:C9"/>
    <mergeCell ref="G8:G9"/>
    <mergeCell ref="B8:B9"/>
  </mergeCells>
  <printOptions/>
  <pageMargins left="0.5905511811023623" right="0.15748031496062992" top="0.4724409448818898" bottom="0.15748031496062992" header="0.4724409448818898" footer="0.15748031496062992"/>
  <pageSetup fitToHeight="0" fitToWidth="1" horizontalDpi="600" verticalDpi="600" orientation="portrait" paperSize="9" scale="67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finans3</cp:lastModifiedBy>
  <cp:lastPrinted>2019-12-05T07:58:13Z</cp:lastPrinted>
  <dcterms:created xsi:type="dcterms:W3CDTF">2007-10-24T11:26:23Z</dcterms:created>
  <dcterms:modified xsi:type="dcterms:W3CDTF">2019-12-23T05:52:04Z</dcterms:modified>
  <cp:category/>
  <cp:version/>
  <cp:contentType/>
  <cp:contentStatus/>
</cp:coreProperties>
</file>