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бл 1" sheetId="1" r:id="rId1"/>
    <sheet name="табл 2" sheetId="2" r:id="rId2"/>
  </sheets>
  <definedNames>
    <definedName name="_xlnm.Print_Area" localSheetId="0">'табл 1'!$A$1:$D$23</definedName>
    <definedName name="_xlnm.Print_Area" localSheetId="1">'табл 2'!$A$1:$F$57</definedName>
  </definedNames>
  <calcPr fullCalcOnLoad="1"/>
</workbook>
</file>

<file path=xl/sharedStrings.xml><?xml version="1.0" encoding="utf-8"?>
<sst xmlns="http://schemas.openxmlformats.org/spreadsheetml/2006/main" count="125" uniqueCount="88">
  <si>
    <t>Прочие безвозмездные поступления</t>
  </si>
  <si>
    <t>БЕЗВОЗМЕЗДНЫЕ ПОСТУПЛЕНИЯ</t>
  </si>
  <si>
    <t>Наименование групп, подгрупп и статей доходов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</si>
  <si>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</si>
  <si>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</si>
  <si>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</si>
  <si>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</si>
  <si>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</si>
  <si>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Единая субвенция бюджетам сельских поселений из бюджета субъекта Российской Федерации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</si>
  <si>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</si>
  <si>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Объем доходов бюджета сельского поселения</t>
  </si>
  <si>
    <t>таблица 1</t>
  </si>
  <si>
    <t>проект решения</t>
  </si>
  <si>
    <t>(+/-)</t>
  </si>
  <si>
    <t>ВСЕГО ДОХОДОВ:</t>
  </si>
  <si>
    <t>таблица 2</t>
  </si>
  <si>
    <t>Наименование</t>
  </si>
  <si>
    <t>Раз-дел</t>
  </si>
  <si>
    <t>Под-раздел</t>
  </si>
  <si>
    <t>Объем расходов бюджета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</si>
  <si>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</si>
  <si>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</si>
  <si>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</si>
  <si>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</si>
  <si>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</si>
  <si>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</si>
  <si>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</si>
  <si>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</si>
  <si>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</si>
  <si>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</si>
  <si>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</si>
  <si>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Коммунальное хозяйство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</si>
  <si>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</si>
  <si>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</si>
  <si>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</si>
  <si>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</si>
  <si>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</si>
  <si>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</si>
  <si>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</si>
  <si>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 расходов</t>
  </si>
  <si>
    <t>условно утверждаемые расходы</t>
  </si>
  <si>
    <t>Всего расходов</t>
  </si>
  <si>
    <t>01</t>
  </si>
  <si>
    <t>02</t>
  </si>
  <si>
    <t>04</t>
  </si>
  <si>
    <t>06</t>
  </si>
  <si>
    <t>11</t>
  </si>
  <si>
    <t>13</t>
  </si>
  <si>
    <t>03</t>
  </si>
  <si>
    <t>05</t>
  </si>
  <si>
    <t>08</t>
  </si>
  <si>
    <t>10</t>
  </si>
  <si>
    <t>тыс. руб.</t>
  </si>
  <si>
    <t>Организация и содержание мест захоронения</t>
  </si>
  <si>
    <t>Организация уличного освещения населенных пунктов поселения</t>
  </si>
  <si>
    <t>Софинансирование мероприятий по реализации проекта "Народный бюджет"</t>
  </si>
  <si>
    <t>Благоустройство:</t>
  </si>
  <si>
    <t>Расходы на содержание работников органов местного самоуправления, не являющихся муниципальными служащими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</si>
  <si>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</si>
  <si>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</si>
  <si>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</si>
  <si>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Составление адм протоколов</t>
  </si>
  <si>
    <t>Полномочия</t>
  </si>
  <si>
    <t>Мероприятия, связанные с обеспечением безопасности и жизнедеятельности</t>
  </si>
  <si>
    <t>Софинансирование мероприятий на реализацию проекта "Народный бюджет"</t>
  </si>
  <si>
    <t>Взнос в ассоциацию "Совет муниципальных образований Вологодской области"</t>
  </si>
  <si>
    <t>Выполнение других обязательств государства</t>
  </si>
  <si>
    <t>Дотации бюджетам бюджетной системы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</si>
  <si>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</si>
  <si>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</si>
  <si>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НАЦИОНАЛЬНАЯ ЭКОНОМИКА</t>
  </si>
  <si>
    <t>Сельское хозяйство и рыболовство</t>
  </si>
  <si>
    <t>Образование</t>
  </si>
  <si>
    <t>07</t>
  </si>
  <si>
    <t>Молодежная политика</t>
  </si>
  <si>
    <t>Прочие мероприятия по благоустройству поселений</t>
  </si>
  <si>
    <t>Мероприятия по реализации проекта "Народный бюджет"</t>
  </si>
  <si>
    <t>Проведение мероприятий для детей и молодежи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</si>
  <si>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</si>
  <si>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</si>
  <si>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субсидия на организацию уличного освещения</t>
  </si>
  <si>
    <t>субсидия на реализацию проекта Народный бюджет</t>
  </si>
  <si>
    <t>Прочие субсидии бюджетам сельских поселений:</t>
  </si>
  <si>
    <t>Решение вопросов местного значения межмуниципального характера по градостроительной деятельности</t>
  </si>
  <si>
    <t>субсидия на оформление земельных участков из земель сельскохозяйственного назначения, находящихся в общей долевой собственности</t>
  </si>
  <si>
    <t>Благоустройство мест захоронения участников ВОВ</t>
  </si>
  <si>
    <t>Утверждено решением Совета сельского поселения от 09.06.2021 года № 211</t>
  </si>
  <si>
    <t>Погашение задолженности по исполнительным листам, судебным решениям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</si>
</sst>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7" fillId="0" borderId="10" xfId="53" applyFont="1" applyBorder="1" applyAlignment="1">
      <alignment/>
      <protection/>
    </xf>
    <xf numFmtId="0" fontId="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Continuous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/>
    </xf>
    <xf numFmtId="0" fontId="5" fillId="0" borderId="11" xfId="53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7" fillId="0" borderId="11" xfId="53" applyFont="1" applyFill="1" applyBorder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7" fillId="0" borderId="11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49" fontId="7" fillId="0" borderId="10" xfId="53" applyNumberFormat="1" applyFont="1" applyBorder="1" applyAlignment="1">
      <alignment horizontal="center"/>
      <protection/>
    </xf>
    <xf numFmtId="0" fontId="10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78" fontId="7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8" fontId="7" fillId="34" borderId="10" xfId="53" applyNumberFormat="1" applyFont="1" applyFill="1" applyBorder="1" applyAlignment="1">
      <alignment horizontal="center"/>
      <protection/>
    </xf>
    <xf numFmtId="178" fontId="5" fillId="34" borderId="10" xfId="53" applyNumberFormat="1" applyFont="1" applyFill="1" applyBorder="1" applyAlignment="1">
      <alignment horizontal="center"/>
      <protection/>
    </xf>
    <xf numFmtId="178" fontId="7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178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к решению о бюджете на 2014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56.57421875" style="5" customWidth="1"/>
    <col min="2" max="4" width="13.28125" style="5" customWidth="1"/>
    <col min="5" max="16384" width="9.140625" style="5" customWidth="1"/>
  </cols>
  <sheetData>
    <row r="1" ht="12.75">
      <c r="D1" s="7" t="s">
        <v>11</v>
      </c>
    </row>
    <row r="2" spans="1:4" ht="15.75">
      <c r="A2" s="11" t="s">
        <v>10</v>
      </c>
      <c r="B2" s="6"/>
      <c r="C2" s="6"/>
      <c r="D2" s="6"/>
    </row>
    <row r="3" ht="12.75">
      <c r="D3" s="20" t="s">
        <v>52</v>
      </c>
    </row>
    <row r="4" spans="1:4" ht="67.5">
      <c r="A4" s="10" t="s">
        <v>2</v>
      </c>
      <c r="B4" s="9" t="s">
        <v>86</v>
      </c>
      <c r="C4" s="1" t="s">
        <v>12</v>
      </c>
      <c r="D4" s="1" t="s">
        <v>13</v>
      </c>
    </row>
    <row r="5" spans="1:4" ht="12.75">
      <c r="A5" s="2" t="s">
        <v>3</v>
      </c>
      <c r="B5" s="34">
        <f>1644+76.5</f>
        <v>1720.5</v>
      </c>
      <c r="C5" s="34">
        <f>1644+500+76.5</f>
        <v>2220.5</v>
      </c>
      <c r="D5" s="34">
        <f>C5-B5</f>
        <v>500</v>
      </c>
    </row>
    <row r="6" spans="1:4" ht="12.75">
      <c r="A6" s="2" t="s">
        <v>1</v>
      </c>
      <c r="B6" s="35">
        <f>B7+B21</f>
        <v>5260.3</v>
      </c>
      <c r="C6" s="35">
        <f>C7+C21</f>
        <v>5260.3</v>
      </c>
      <c r="D6" s="35">
        <f aca="true" t="shared" si="0" ref="D6:D23">C6-B6</f>
        <v>0</v>
      </c>
    </row>
    <row r="7" spans="1:4" ht="25.5">
      <c r="A7" s="2" t="s">
        <v>4</v>
      </c>
      <c r="B7" s="35">
        <f>B8+B16+B11+B19</f>
        <v>5188.3</v>
      </c>
      <c r="C7" s="35">
        <f>C8+C16+C11+C19</f>
        <v>5188.3</v>
      </c>
      <c r="D7" s="35">
        <f t="shared" si="0"/>
        <v>0</v>
      </c>
    </row>
    <row r="8" spans="1:4" ht="25.5">
      <c r="A8" s="2" t="s">
        <v>67</v>
      </c>
      <c r="B8" s="35">
        <f>B9+B10</f>
        <v>4139</v>
      </c>
      <c r="C8" s="35">
        <f>C9+C10</f>
        <v>4139</v>
      </c>
      <c r="D8" s="35">
        <f t="shared" si="0"/>
        <v>0</v>
      </c>
    </row>
    <row r="9" spans="1:4" ht="25.5">
      <c r="A9" s="3" t="s">
        <v>5</v>
      </c>
      <c r="B9" s="36">
        <f>1140.5+145.8+20+386.6+22.9</f>
        <v>1715.8000000000002</v>
      </c>
      <c r="C9" s="36">
        <f>1140.5+145.8+20+386.6+22.9</f>
        <v>1715.8000000000002</v>
      </c>
      <c r="D9" s="36">
        <f t="shared" si="0"/>
        <v>0</v>
      </c>
    </row>
    <row r="10" spans="1:4" ht="25.5">
      <c r="A10" s="3" t="s">
        <v>6</v>
      </c>
      <c r="B10" s="36">
        <f>203.5+2219.7</f>
        <v>2423.2</v>
      </c>
      <c r="C10" s="36">
        <f>203.5+2219.7</f>
        <v>2423.2</v>
      </c>
      <c r="D10" s="36">
        <f t="shared" si="0"/>
        <v>0</v>
      </c>
    </row>
    <row r="11" spans="1:4" ht="25.5">
      <c r="A11" s="2" t="s">
        <v>68</v>
      </c>
      <c r="B11" s="33">
        <f>B12</f>
        <v>932.8</v>
      </c>
      <c r="C11" s="33">
        <f>C12</f>
        <v>932.8</v>
      </c>
      <c r="D11" s="33">
        <f t="shared" si="0"/>
        <v>0</v>
      </c>
    </row>
    <row r="12" spans="1:4" ht="12.75">
      <c r="A12" s="4" t="s">
        <v>82</v>
      </c>
      <c r="B12" s="36">
        <v>932.8</v>
      </c>
      <c r="C12" s="36">
        <f>ROUND(378.2+50.625+399+105,1)</f>
        <v>932.8</v>
      </c>
      <c r="D12" s="36">
        <f t="shared" si="0"/>
        <v>0</v>
      </c>
    </row>
    <row r="13" spans="1:4" ht="12.75">
      <c r="A13" s="21" t="s">
        <v>80</v>
      </c>
      <c r="B13" s="37">
        <v>378.2</v>
      </c>
      <c r="C13" s="37">
        <v>378.2</v>
      </c>
      <c r="D13" s="37">
        <f t="shared" si="0"/>
        <v>0</v>
      </c>
    </row>
    <row r="14" spans="1:4" ht="12.75">
      <c r="A14" s="21" t="s">
        <v>81</v>
      </c>
      <c r="B14" s="37">
        <v>504</v>
      </c>
      <c r="C14" s="37">
        <f>399+105</f>
        <v>504</v>
      </c>
      <c r="D14" s="37">
        <f t="shared" si="0"/>
        <v>0</v>
      </c>
    </row>
    <row r="15" spans="1:4" ht="25.5" customHeight="1">
      <c r="A15" s="43" t="s">
        <v>84</v>
      </c>
      <c r="B15" s="37">
        <v>50.625</v>
      </c>
      <c r="C15" s="37">
        <v>50.625</v>
      </c>
      <c r="D15" s="37">
        <f t="shared" si="0"/>
        <v>0</v>
      </c>
    </row>
    <row r="16" spans="1:4" ht="12.75">
      <c r="A16" s="8" t="s">
        <v>69</v>
      </c>
      <c r="B16" s="35">
        <f>B17+B18</f>
        <v>106.5</v>
      </c>
      <c r="C16" s="35">
        <f>C17+C18</f>
        <v>106.5</v>
      </c>
      <c r="D16" s="35">
        <f t="shared" si="0"/>
        <v>0</v>
      </c>
    </row>
    <row r="17" spans="1:4" ht="25.5" customHeight="1">
      <c r="A17" s="3" t="s">
        <v>7</v>
      </c>
      <c r="B17" s="36">
        <v>104.5</v>
      </c>
      <c r="C17" s="36">
        <v>104.5</v>
      </c>
      <c r="D17" s="36">
        <f t="shared" si="0"/>
        <v>0</v>
      </c>
    </row>
    <row r="18" spans="1:4" ht="25.5">
      <c r="A18" s="3" t="s">
        <v>8</v>
      </c>
      <c r="B18" s="36">
        <v>2</v>
      </c>
      <c r="C18" s="36">
        <v>2</v>
      </c>
      <c r="D18" s="36">
        <f t="shared" si="0"/>
        <v>0</v>
      </c>
    </row>
    <row r="19" spans="1:4" ht="12.75">
      <c r="A19" s="26" t="s">
        <v>78</v>
      </c>
      <c r="B19" s="33">
        <f>B20</f>
        <v>10</v>
      </c>
      <c r="C19" s="33">
        <f>C20</f>
        <v>10</v>
      </c>
      <c r="D19" s="35">
        <f t="shared" si="0"/>
        <v>0</v>
      </c>
    </row>
    <row r="20" spans="1:4" ht="51">
      <c r="A20" s="32" t="s">
        <v>79</v>
      </c>
      <c r="B20" s="36">
        <v>10</v>
      </c>
      <c r="C20" s="36">
        <v>10</v>
      </c>
      <c r="D20" s="36">
        <f t="shared" si="0"/>
        <v>0</v>
      </c>
    </row>
    <row r="21" spans="1:4" ht="12.75">
      <c r="A21" s="26" t="s">
        <v>0</v>
      </c>
      <c r="B21" s="33">
        <f>B22</f>
        <v>72</v>
      </c>
      <c r="C21" s="33">
        <f>C22</f>
        <v>72</v>
      </c>
      <c r="D21" s="33">
        <f t="shared" si="0"/>
        <v>0</v>
      </c>
    </row>
    <row r="22" spans="1:4" ht="25.5" customHeight="1">
      <c r="A22" s="27" t="s">
        <v>9</v>
      </c>
      <c r="B22" s="36">
        <v>72</v>
      </c>
      <c r="C22" s="36">
        <v>72</v>
      </c>
      <c r="D22" s="36">
        <f t="shared" si="0"/>
        <v>0</v>
      </c>
    </row>
    <row r="23" spans="1:4" ht="12.75">
      <c r="A23" s="12" t="s">
        <v>14</v>
      </c>
      <c r="B23" s="33">
        <f>B5+B6</f>
        <v>6980.8</v>
      </c>
      <c r="C23" s="33">
        <f>C5+C6</f>
        <v>7480.8</v>
      </c>
      <c r="D23" s="33">
        <f t="shared" si="0"/>
        <v>500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6">
      <selection activeCell="L50" sqref="L50"/>
    </sheetView>
  </sheetViews>
  <sheetFormatPr defaultColWidth="9.140625" defaultRowHeight="15"/>
  <cols>
    <col min="1" max="1" width="57.8515625" style="5" customWidth="1"/>
    <col min="2" max="2" width="6.140625" style="5" customWidth="1"/>
    <col min="3" max="3" width="6.140625" style="5" bestFit="1" customWidth="1"/>
    <col min="4" max="6" width="13.28125" style="5" customWidth="1"/>
    <col min="7" max="16384" width="9.140625" style="5" customWidth="1"/>
  </cols>
  <sheetData>
    <row r="1" ht="12.75">
      <c r="F1" s="7" t="s">
        <v>15</v>
      </c>
    </row>
    <row r="2" spans="1:6" ht="15.75">
      <c r="A2" s="11" t="s">
        <v>19</v>
      </c>
      <c r="B2" s="14"/>
      <c r="C2" s="14"/>
      <c r="D2" s="14"/>
      <c r="E2" s="14"/>
      <c r="F2" s="14"/>
    </row>
    <row r="3" ht="12.75">
      <c r="F3" s="20" t="s">
        <v>52</v>
      </c>
    </row>
    <row r="4" spans="1:6" ht="67.5">
      <c r="A4" s="13" t="s">
        <v>16</v>
      </c>
      <c r="B4" s="10" t="s">
        <v>17</v>
      </c>
      <c r="C4" s="10" t="s">
        <v>18</v>
      </c>
      <c r="D4" s="9" t="str">
        <f>'табл 1'!B4</f>
        <v>Утверждено решением Совета сельского поселения от 09.06.2021 года № 211</v>
      </c>
      <c r="E4" s="1" t="s">
        <v>12</v>
      </c>
      <c r="F4" s="1" t="s">
        <v>13</v>
      </c>
    </row>
    <row r="5" spans="1:6" ht="12.75">
      <c r="A5" s="15" t="s">
        <v>20</v>
      </c>
      <c r="B5" s="18" t="s">
        <v>42</v>
      </c>
      <c r="C5" s="18"/>
      <c r="D5" s="40">
        <f>D6+D7+D15+D17+D16</f>
        <v>3740.2000000000003</v>
      </c>
      <c r="E5" s="40">
        <f>E6+E7+E15+E17+E16</f>
        <v>4070.2000000000003</v>
      </c>
      <c r="F5" s="40">
        <f>E5-D5</f>
        <v>330</v>
      </c>
    </row>
    <row r="6" spans="1:6" ht="25.5">
      <c r="A6" s="3" t="s">
        <v>21</v>
      </c>
      <c r="B6" s="19" t="s">
        <v>42</v>
      </c>
      <c r="C6" s="19" t="s">
        <v>43</v>
      </c>
      <c r="D6" s="36">
        <v>684.3</v>
      </c>
      <c r="E6" s="36">
        <v>684.3</v>
      </c>
      <c r="F6" s="36">
        <f aca="true" t="shared" si="0" ref="F6:F57">E6-D6</f>
        <v>0</v>
      </c>
    </row>
    <row r="7" spans="1:6" ht="38.25">
      <c r="A7" s="4" t="s">
        <v>22</v>
      </c>
      <c r="B7" s="19" t="s">
        <v>42</v>
      </c>
      <c r="C7" s="19" t="s">
        <v>44</v>
      </c>
      <c r="D7" s="36">
        <f>SUM(D8:D14)</f>
        <v>2778.2000000000003</v>
      </c>
      <c r="E7" s="36">
        <f>SUM(E8:E14)</f>
        <v>3088.2</v>
      </c>
      <c r="F7" s="36">
        <f t="shared" si="0"/>
        <v>309.99999999999955</v>
      </c>
    </row>
    <row r="8" spans="1:6" ht="12.75">
      <c r="A8" s="21" t="s">
        <v>60</v>
      </c>
      <c r="B8" s="19"/>
      <c r="C8" s="19"/>
      <c r="D8" s="37">
        <f>978.1+7.3</f>
        <v>985.4</v>
      </c>
      <c r="E8" s="37">
        <f>978.1+7.3</f>
        <v>985.4</v>
      </c>
      <c r="F8" s="37">
        <f t="shared" si="0"/>
        <v>0</v>
      </c>
    </row>
    <row r="9" spans="1:6" ht="22.5">
      <c r="A9" s="21" t="s">
        <v>59</v>
      </c>
      <c r="B9" s="19"/>
      <c r="C9" s="19"/>
      <c r="D9" s="37">
        <v>1278.4</v>
      </c>
      <c r="E9" s="37">
        <f>869.9+361.9+1.6+30+15+310</f>
        <v>1588.3999999999999</v>
      </c>
      <c r="F9" s="37">
        <f t="shared" si="0"/>
        <v>309.9999999999998</v>
      </c>
    </row>
    <row r="10" spans="1:6" ht="12.75">
      <c r="A10" s="21" t="s">
        <v>58</v>
      </c>
      <c r="B10" s="19"/>
      <c r="C10" s="19"/>
      <c r="D10" s="37">
        <v>18</v>
      </c>
      <c r="E10" s="37">
        <f>11+7</f>
        <v>18</v>
      </c>
      <c r="F10" s="37">
        <f t="shared" si="0"/>
        <v>0</v>
      </c>
    </row>
    <row r="11" spans="1:6" ht="22.5">
      <c r="A11" s="21" t="s">
        <v>57</v>
      </c>
      <c r="B11" s="19"/>
      <c r="C11" s="19"/>
      <c r="D11" s="37">
        <f>346.2+10.8</f>
        <v>357</v>
      </c>
      <c r="E11" s="37">
        <f>346.2+10.8</f>
        <v>357</v>
      </c>
      <c r="F11" s="37">
        <f t="shared" si="0"/>
        <v>0</v>
      </c>
    </row>
    <row r="12" spans="1:6" ht="12.75">
      <c r="A12" s="21" t="s">
        <v>61</v>
      </c>
      <c r="B12" s="19"/>
      <c r="C12" s="19"/>
      <c r="D12" s="37">
        <v>2</v>
      </c>
      <c r="E12" s="37">
        <v>2</v>
      </c>
      <c r="F12" s="37">
        <f t="shared" si="0"/>
        <v>0</v>
      </c>
    </row>
    <row r="13" spans="1:6" ht="12.75">
      <c r="A13" s="21" t="s">
        <v>62</v>
      </c>
      <c r="B13" s="19"/>
      <c r="C13" s="19"/>
      <c r="D13" s="37">
        <v>127.4</v>
      </c>
      <c r="E13" s="37">
        <v>127.4</v>
      </c>
      <c r="F13" s="37">
        <f t="shared" si="0"/>
        <v>0</v>
      </c>
    </row>
    <row r="14" spans="1:6" ht="22.5">
      <c r="A14" s="21" t="s">
        <v>83</v>
      </c>
      <c r="B14" s="19"/>
      <c r="C14" s="19"/>
      <c r="D14" s="37">
        <v>10</v>
      </c>
      <c r="E14" s="37">
        <v>10</v>
      </c>
      <c r="F14" s="37">
        <f t="shared" si="0"/>
        <v>0</v>
      </c>
    </row>
    <row r="15" spans="1:6" ht="25.5">
      <c r="A15" s="3" t="s">
        <v>23</v>
      </c>
      <c r="B15" s="19" t="s">
        <v>42</v>
      </c>
      <c r="C15" s="19" t="s">
        <v>45</v>
      </c>
      <c r="D15" s="41">
        <v>207.4</v>
      </c>
      <c r="E15" s="41">
        <v>207.4</v>
      </c>
      <c r="F15" s="41">
        <f t="shared" si="0"/>
        <v>0</v>
      </c>
    </row>
    <row r="16" spans="1:6" ht="12.75">
      <c r="A16" s="17" t="s">
        <v>24</v>
      </c>
      <c r="B16" s="19" t="s">
        <v>42</v>
      </c>
      <c r="C16" s="19" t="s">
        <v>46</v>
      </c>
      <c r="D16" s="36">
        <v>10</v>
      </c>
      <c r="E16" s="36">
        <v>10</v>
      </c>
      <c r="F16" s="36">
        <f t="shared" si="0"/>
        <v>0</v>
      </c>
    </row>
    <row r="17" spans="1:6" ht="12.75">
      <c r="A17" s="3" t="s">
        <v>25</v>
      </c>
      <c r="B17" s="19" t="s">
        <v>42</v>
      </c>
      <c r="C17" s="19" t="s">
        <v>47</v>
      </c>
      <c r="D17" s="36">
        <v>60.3</v>
      </c>
      <c r="E17" s="36">
        <f>SUM(E18:E20)</f>
        <v>80.3</v>
      </c>
      <c r="F17" s="36">
        <f t="shared" si="0"/>
        <v>20</v>
      </c>
    </row>
    <row r="18" spans="1:6" ht="12.75">
      <c r="A18" s="23" t="s">
        <v>65</v>
      </c>
      <c r="B18" s="22"/>
      <c r="C18" s="22"/>
      <c r="D18" s="37">
        <v>5</v>
      </c>
      <c r="E18" s="37">
        <v>5</v>
      </c>
      <c r="F18" s="37">
        <f t="shared" si="0"/>
        <v>0</v>
      </c>
    </row>
    <row r="19" spans="1:6" ht="12.75">
      <c r="A19" s="21" t="s">
        <v>66</v>
      </c>
      <c r="B19" s="22"/>
      <c r="C19" s="22"/>
      <c r="D19" s="37">
        <v>0.8</v>
      </c>
      <c r="E19" s="37">
        <f>0.8+20</f>
        <v>20.8</v>
      </c>
      <c r="F19" s="37">
        <f t="shared" si="0"/>
        <v>20</v>
      </c>
    </row>
    <row r="20" spans="1:6" ht="22.5">
      <c r="A20" s="21" t="s">
        <v>87</v>
      </c>
      <c r="B20" s="22"/>
      <c r="C20" s="22"/>
      <c r="D20" s="37">
        <v>54.5</v>
      </c>
      <c r="E20" s="37">
        <v>54.5</v>
      </c>
      <c r="F20" s="37">
        <f t="shared" si="0"/>
        <v>0</v>
      </c>
    </row>
    <row r="21" spans="1:6" ht="12.75">
      <c r="A21" s="15" t="s">
        <v>26</v>
      </c>
      <c r="B21" s="18" t="s">
        <v>43</v>
      </c>
      <c r="C21" s="18"/>
      <c r="D21" s="40">
        <f>D22</f>
        <v>104.5</v>
      </c>
      <c r="E21" s="40">
        <f>E22</f>
        <v>104.5</v>
      </c>
      <c r="F21" s="40">
        <f t="shared" si="0"/>
        <v>0</v>
      </c>
    </row>
    <row r="22" spans="1:6" ht="12.75">
      <c r="A22" s="3" t="s">
        <v>27</v>
      </c>
      <c r="B22" s="19" t="s">
        <v>43</v>
      </c>
      <c r="C22" s="19" t="s">
        <v>48</v>
      </c>
      <c r="D22" s="36">
        <f>SUM(D23:D24)</f>
        <v>104.5</v>
      </c>
      <c r="E22" s="36">
        <f>SUM(E23:E24)</f>
        <v>104.5</v>
      </c>
      <c r="F22" s="36">
        <f t="shared" si="0"/>
        <v>0</v>
      </c>
    </row>
    <row r="23" spans="1:6" ht="12.75">
      <c r="A23" s="21" t="s">
        <v>60</v>
      </c>
      <c r="B23" s="22"/>
      <c r="C23" s="22"/>
      <c r="D23" s="37">
        <f>95.3+2.9</f>
        <v>98.2</v>
      </c>
      <c r="E23" s="37">
        <f>95.3+2.9</f>
        <v>98.2</v>
      </c>
      <c r="F23" s="37">
        <f t="shared" si="0"/>
        <v>0</v>
      </c>
    </row>
    <row r="24" spans="1:6" ht="22.5">
      <c r="A24" s="21" t="s">
        <v>59</v>
      </c>
      <c r="B24" s="22"/>
      <c r="C24" s="22"/>
      <c r="D24" s="37">
        <f>9.2-2.9</f>
        <v>6.299999999999999</v>
      </c>
      <c r="E24" s="37">
        <f>9.2-2.9</f>
        <v>6.299999999999999</v>
      </c>
      <c r="F24" s="37">
        <f t="shared" si="0"/>
        <v>0</v>
      </c>
    </row>
    <row r="25" spans="1:6" ht="25.5">
      <c r="A25" s="15" t="s">
        <v>28</v>
      </c>
      <c r="B25" s="18" t="s">
        <v>48</v>
      </c>
      <c r="C25" s="18"/>
      <c r="D25" s="40">
        <f>D26</f>
        <v>205.7</v>
      </c>
      <c r="E25" s="40">
        <f>E26</f>
        <v>205.7</v>
      </c>
      <c r="F25" s="40">
        <f t="shared" si="0"/>
        <v>0</v>
      </c>
    </row>
    <row r="26" spans="1:6" ht="25.5">
      <c r="A26" s="3" t="s">
        <v>29</v>
      </c>
      <c r="B26" s="19" t="s">
        <v>48</v>
      </c>
      <c r="C26" s="19">
        <v>10</v>
      </c>
      <c r="D26" s="36">
        <f>SUM(D27:D29)</f>
        <v>205.7</v>
      </c>
      <c r="E26" s="36">
        <f>SUM(E27:E29)</f>
        <v>205.7</v>
      </c>
      <c r="F26" s="36">
        <f t="shared" si="0"/>
        <v>0</v>
      </c>
    </row>
    <row r="27" spans="1:6" ht="12.75">
      <c r="A27" s="23" t="s">
        <v>63</v>
      </c>
      <c r="B27" s="19"/>
      <c r="C27" s="19"/>
      <c r="D27" s="37">
        <v>55.7</v>
      </c>
      <c r="E27" s="37">
        <v>55.7</v>
      </c>
      <c r="F27" s="37">
        <f t="shared" si="0"/>
        <v>0</v>
      </c>
    </row>
    <row r="28" spans="1:6" ht="12.75">
      <c r="A28" s="23" t="s">
        <v>64</v>
      </c>
      <c r="B28" s="19"/>
      <c r="C28" s="19"/>
      <c r="D28" s="37">
        <v>45</v>
      </c>
      <c r="E28" s="37">
        <v>45</v>
      </c>
      <c r="F28" s="37">
        <f t="shared" si="0"/>
        <v>0</v>
      </c>
    </row>
    <row r="29" spans="1:6" ht="12.75">
      <c r="A29" s="31" t="s">
        <v>76</v>
      </c>
      <c r="B29" s="19"/>
      <c r="C29" s="19"/>
      <c r="D29" s="37">
        <v>105</v>
      </c>
      <c r="E29" s="37">
        <v>105</v>
      </c>
      <c r="F29" s="37">
        <f t="shared" si="0"/>
        <v>0</v>
      </c>
    </row>
    <row r="30" spans="1:6" ht="12.75">
      <c r="A30" s="28" t="s">
        <v>70</v>
      </c>
      <c r="B30" s="30" t="s">
        <v>44</v>
      </c>
      <c r="C30" s="25"/>
      <c r="D30" s="40">
        <f>D31</f>
        <v>101.30000000000001</v>
      </c>
      <c r="E30" s="40">
        <f>E31</f>
        <v>101.30000000000001</v>
      </c>
      <c r="F30" s="40">
        <f t="shared" si="0"/>
        <v>0</v>
      </c>
    </row>
    <row r="31" spans="1:6" ht="12.75">
      <c r="A31" s="29" t="s">
        <v>71</v>
      </c>
      <c r="B31" s="25" t="s">
        <v>44</v>
      </c>
      <c r="C31" s="25" t="s">
        <v>49</v>
      </c>
      <c r="D31" s="37">
        <v>101.30000000000001</v>
      </c>
      <c r="E31" s="37">
        <v>101.30000000000001</v>
      </c>
      <c r="F31" s="37">
        <f t="shared" si="0"/>
        <v>0</v>
      </c>
    </row>
    <row r="32" spans="1:6" ht="12.75">
      <c r="A32" s="15" t="s">
        <v>30</v>
      </c>
      <c r="B32" s="18" t="s">
        <v>49</v>
      </c>
      <c r="C32" s="18"/>
      <c r="D32" s="40">
        <f>SUM(D33:D34)</f>
        <v>1200.8</v>
      </c>
      <c r="E32" s="40">
        <f>SUM(E33:E34)</f>
        <v>1370.8</v>
      </c>
      <c r="F32" s="40">
        <f t="shared" si="0"/>
        <v>170</v>
      </c>
    </row>
    <row r="33" spans="1:6" ht="12.75">
      <c r="A33" s="3" t="s">
        <v>31</v>
      </c>
      <c r="B33" s="19" t="s">
        <v>49</v>
      </c>
      <c r="C33" s="19" t="s">
        <v>43</v>
      </c>
      <c r="D33" s="36">
        <v>378.2</v>
      </c>
      <c r="E33" s="36">
        <v>378.2</v>
      </c>
      <c r="F33" s="36">
        <f t="shared" si="0"/>
        <v>0</v>
      </c>
    </row>
    <row r="34" spans="1:6" ht="12.75">
      <c r="A34" s="3" t="s">
        <v>56</v>
      </c>
      <c r="B34" s="19" t="s">
        <v>49</v>
      </c>
      <c r="C34" s="19" t="s">
        <v>48</v>
      </c>
      <c r="D34" s="36">
        <v>822.6</v>
      </c>
      <c r="E34" s="36">
        <f>SUM(E35:E40)</f>
        <v>992.6</v>
      </c>
      <c r="F34" s="36">
        <f t="shared" si="0"/>
        <v>170</v>
      </c>
    </row>
    <row r="35" spans="1:6" ht="12.75">
      <c r="A35" s="21" t="s">
        <v>54</v>
      </c>
      <c r="B35" s="22"/>
      <c r="C35" s="22"/>
      <c r="D35" s="37">
        <v>500</v>
      </c>
      <c r="E35" s="37">
        <f>500+70</f>
        <v>570</v>
      </c>
      <c r="F35" s="37">
        <f t="shared" si="0"/>
        <v>70</v>
      </c>
    </row>
    <row r="36" spans="1:6" ht="12.75">
      <c r="A36" s="21" t="s">
        <v>53</v>
      </c>
      <c r="B36" s="22"/>
      <c r="C36" s="22"/>
      <c r="D36" s="37">
        <v>160</v>
      </c>
      <c r="E36" s="37">
        <f>80-40+120</f>
        <v>160</v>
      </c>
      <c r="F36" s="37">
        <f t="shared" si="0"/>
        <v>0</v>
      </c>
    </row>
    <row r="37" spans="1:6" ht="12.75">
      <c r="A37" s="21" t="s">
        <v>75</v>
      </c>
      <c r="B37" s="22"/>
      <c r="C37" s="22"/>
      <c r="D37" s="37">
        <v>82.6</v>
      </c>
      <c r="E37" s="37">
        <f>174.9+27.7-120+100</f>
        <v>182.6</v>
      </c>
      <c r="F37" s="37">
        <f t="shared" si="0"/>
        <v>100</v>
      </c>
    </row>
    <row r="38" spans="1:6" ht="12.75">
      <c r="A38" s="21" t="s">
        <v>85</v>
      </c>
      <c r="B38" s="22"/>
      <c r="C38" s="22"/>
      <c r="D38" s="37">
        <v>10</v>
      </c>
      <c r="E38" s="37">
        <v>10</v>
      </c>
      <c r="F38" s="37">
        <f t="shared" si="0"/>
        <v>0</v>
      </c>
    </row>
    <row r="39" spans="1:6" ht="12.75">
      <c r="A39" s="23" t="s">
        <v>55</v>
      </c>
      <c r="B39" s="22"/>
      <c r="C39" s="22"/>
      <c r="D39" s="37">
        <v>21</v>
      </c>
      <c r="E39" s="37">
        <v>21</v>
      </c>
      <c r="F39" s="37">
        <f t="shared" si="0"/>
        <v>0</v>
      </c>
    </row>
    <row r="40" spans="1:6" ht="12.75">
      <c r="A40" s="31" t="s">
        <v>76</v>
      </c>
      <c r="B40" s="22"/>
      <c r="C40" s="22"/>
      <c r="D40" s="37">
        <v>49</v>
      </c>
      <c r="E40" s="37">
        <v>49</v>
      </c>
      <c r="F40" s="37">
        <f t="shared" si="0"/>
        <v>0</v>
      </c>
    </row>
    <row r="41" spans="1:6" ht="12.75">
      <c r="A41" s="28" t="s">
        <v>72</v>
      </c>
      <c r="B41" s="30" t="s">
        <v>73</v>
      </c>
      <c r="C41" s="25"/>
      <c r="D41" s="38">
        <f>D42</f>
        <v>405</v>
      </c>
      <c r="E41" s="38">
        <f>E42</f>
        <v>405</v>
      </c>
      <c r="F41" s="38">
        <f t="shared" si="0"/>
        <v>0</v>
      </c>
    </row>
    <row r="42" spans="1:6" ht="12.75">
      <c r="A42" s="24" t="s">
        <v>74</v>
      </c>
      <c r="B42" s="25" t="s">
        <v>73</v>
      </c>
      <c r="C42" s="25" t="s">
        <v>73</v>
      </c>
      <c r="D42" s="39">
        <f>SUM(D43:D45)</f>
        <v>405</v>
      </c>
      <c r="E42" s="39">
        <f>SUM(E43:E45)</f>
        <v>405</v>
      </c>
      <c r="F42" s="39">
        <f t="shared" si="0"/>
        <v>0</v>
      </c>
    </row>
    <row r="43" spans="1:6" ht="12.75">
      <c r="A43" s="23" t="s">
        <v>77</v>
      </c>
      <c r="B43" s="25"/>
      <c r="C43" s="25"/>
      <c r="D43" s="37">
        <v>5</v>
      </c>
      <c r="E43" s="37">
        <v>5</v>
      </c>
      <c r="F43" s="37">
        <f>E43-D43</f>
        <v>0</v>
      </c>
    </row>
    <row r="44" spans="1:6" ht="12.75">
      <c r="A44" s="23" t="s">
        <v>55</v>
      </c>
      <c r="B44" s="25"/>
      <c r="C44" s="25"/>
      <c r="D44" s="37">
        <v>120</v>
      </c>
      <c r="E44" s="37">
        <v>120</v>
      </c>
      <c r="F44" s="37">
        <f>E44-D44</f>
        <v>0</v>
      </c>
    </row>
    <row r="45" spans="1:6" ht="12.75">
      <c r="A45" s="31" t="s">
        <v>76</v>
      </c>
      <c r="B45" s="25"/>
      <c r="C45" s="25"/>
      <c r="D45" s="37">
        <f>140+140</f>
        <v>280</v>
      </c>
      <c r="E45" s="37">
        <f>140+140</f>
        <v>280</v>
      </c>
      <c r="F45" s="37">
        <f>E45-D45</f>
        <v>0</v>
      </c>
    </row>
    <row r="46" spans="1:6" ht="12.75">
      <c r="A46" s="15" t="s">
        <v>32</v>
      </c>
      <c r="B46" s="18" t="s">
        <v>50</v>
      </c>
      <c r="C46" s="18"/>
      <c r="D46" s="40">
        <f>D47+D48</f>
        <v>1270.7</v>
      </c>
      <c r="E46" s="40">
        <f>E47+E48</f>
        <v>1270.7</v>
      </c>
      <c r="F46" s="40">
        <f t="shared" si="0"/>
        <v>0</v>
      </c>
    </row>
    <row r="47" spans="1:6" ht="12.75">
      <c r="A47" s="3" t="s">
        <v>33</v>
      </c>
      <c r="B47" s="19" t="s">
        <v>50</v>
      </c>
      <c r="C47" s="19" t="s">
        <v>42</v>
      </c>
      <c r="D47" s="36">
        <v>1170.7</v>
      </c>
      <c r="E47" s="36">
        <v>1170.7</v>
      </c>
      <c r="F47" s="36">
        <f t="shared" si="0"/>
        <v>0</v>
      </c>
    </row>
    <row r="48" spans="1:6" ht="12.75">
      <c r="A48" s="3" t="s">
        <v>34</v>
      </c>
      <c r="B48" s="19" t="s">
        <v>50</v>
      </c>
      <c r="C48" s="19" t="s">
        <v>44</v>
      </c>
      <c r="D48" s="36">
        <f>SUM(D49:D50)</f>
        <v>100</v>
      </c>
      <c r="E48" s="36">
        <f>SUM(E49:E50)</f>
        <v>100</v>
      </c>
      <c r="F48" s="36">
        <f t="shared" si="0"/>
        <v>0</v>
      </c>
    </row>
    <row r="49" spans="1:6" ht="12.75">
      <c r="A49" s="23" t="s">
        <v>64</v>
      </c>
      <c r="B49" s="22"/>
      <c r="C49" s="22"/>
      <c r="D49" s="37">
        <v>30</v>
      </c>
      <c r="E49" s="37">
        <v>30</v>
      </c>
      <c r="F49" s="37">
        <f t="shared" si="0"/>
        <v>0</v>
      </c>
    </row>
    <row r="50" spans="1:6" ht="12.75">
      <c r="A50" s="31" t="s">
        <v>76</v>
      </c>
      <c r="B50" s="22"/>
      <c r="C50" s="22"/>
      <c r="D50" s="37">
        <v>70</v>
      </c>
      <c r="E50" s="37">
        <v>70</v>
      </c>
      <c r="F50" s="37">
        <f t="shared" si="0"/>
        <v>0</v>
      </c>
    </row>
    <row r="51" spans="1:6" ht="12.75">
      <c r="A51" s="15" t="s">
        <v>35</v>
      </c>
      <c r="B51" s="18" t="s">
        <v>51</v>
      </c>
      <c r="C51" s="18"/>
      <c r="D51" s="33">
        <f>SUM(D52:D52)</f>
        <v>332.7</v>
      </c>
      <c r="E51" s="33">
        <f>SUM(E52:E52)</f>
        <v>332.7</v>
      </c>
      <c r="F51" s="33">
        <f t="shared" si="0"/>
        <v>0</v>
      </c>
    </row>
    <row r="52" spans="1:6" ht="12.75">
      <c r="A52" s="3" t="s">
        <v>36</v>
      </c>
      <c r="B52" s="19" t="s">
        <v>51</v>
      </c>
      <c r="C52" s="19" t="s">
        <v>42</v>
      </c>
      <c r="D52" s="36">
        <v>332.7</v>
      </c>
      <c r="E52" s="36">
        <v>332.7</v>
      </c>
      <c r="F52" s="36">
        <f t="shared" si="0"/>
        <v>0</v>
      </c>
    </row>
    <row r="53" spans="1:6" ht="12.75">
      <c r="A53" s="15" t="s">
        <v>37</v>
      </c>
      <c r="B53" s="18" t="s">
        <v>46</v>
      </c>
      <c r="C53" s="18"/>
      <c r="D53" s="40">
        <f>D54</f>
        <v>30</v>
      </c>
      <c r="E53" s="40">
        <f>E54</f>
        <v>30</v>
      </c>
      <c r="F53" s="40">
        <f t="shared" si="0"/>
        <v>0</v>
      </c>
    </row>
    <row r="54" spans="1:6" ht="12.75">
      <c r="A54" s="3" t="s">
        <v>38</v>
      </c>
      <c r="B54" s="19" t="s">
        <v>46</v>
      </c>
      <c r="C54" s="19" t="s">
        <v>42</v>
      </c>
      <c r="D54" s="36">
        <v>30</v>
      </c>
      <c r="E54" s="36">
        <v>30</v>
      </c>
      <c r="F54" s="36">
        <f t="shared" si="0"/>
        <v>0</v>
      </c>
    </row>
    <row r="55" spans="1:6" ht="12.75" hidden="1">
      <c r="A55" s="15" t="s">
        <v>39</v>
      </c>
      <c r="B55" s="18"/>
      <c r="C55" s="18"/>
      <c r="D55" s="40">
        <f>D5+D21+D25+D30+D32+D41+D46+D51+D53</f>
        <v>7390.9</v>
      </c>
      <c r="E55" s="40">
        <f>E5+E21+E25+E30+E32+E41+E46+E51+E53</f>
        <v>7890.900000000001</v>
      </c>
      <c r="F55" s="40">
        <f t="shared" si="0"/>
        <v>500.0000000000009</v>
      </c>
    </row>
    <row r="56" spans="1:6" ht="12.75" hidden="1">
      <c r="A56" s="16" t="s">
        <v>40</v>
      </c>
      <c r="B56" s="19"/>
      <c r="C56" s="19"/>
      <c r="D56" s="42"/>
      <c r="E56" s="42"/>
      <c r="F56" s="42">
        <f t="shared" si="0"/>
        <v>0</v>
      </c>
    </row>
    <row r="57" spans="1:6" ht="12.75">
      <c r="A57" s="15" t="s">
        <v>41</v>
      </c>
      <c r="B57" s="19"/>
      <c r="C57" s="19"/>
      <c r="D57" s="40">
        <f>D55+D56</f>
        <v>7390.9</v>
      </c>
      <c r="E57" s="40">
        <f>E55+E56</f>
        <v>7890.900000000001</v>
      </c>
      <c r="F57" s="40">
        <f t="shared" si="0"/>
        <v>500.0000000000009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2017-02-08T13:50:01Z</cp:lastPrinted>
  <dcterms:created xsi:type="dcterms:W3CDTF">2006-09-28T05:33:49Z</dcterms:created>
  <dcterms:modified xsi:type="dcterms:W3CDTF">2021-08-30T06:25:44Z</dcterms:modified>
  <cp:category/>
  <cp:version/>
  <cp:contentType/>
  <cp:contentStatus/>
</cp:coreProperties>
</file>