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700" activeTab="1"/>
  </bookViews>
  <sheets>
    <sheet name="прил.4" sheetId="1" r:id="rId1"/>
    <sheet name="прил.6" sheetId="2" r:id="rId2"/>
  </sheets>
  <definedNames>
    <definedName name="_xlnm.Print_Titles" localSheetId="0">'прил.4'!$10:$10</definedName>
    <definedName name="_xlnm.Print_Titles" localSheetId="1">'прил.6'!$13:$13</definedName>
    <definedName name="_xlnm.Print_Area" localSheetId="0">'прил.4'!$A$1:$G$68</definedName>
    <definedName name="_xlnm.Print_Area" localSheetId="1">'прил.6'!$A$1:$I$267</definedName>
  </definedNames>
  <calcPr fullCalcOnLoad="1"/>
</workbook>
</file>

<file path=xl/sharedStrings.xml><?xml version="1.0" encoding="utf-8"?>
<sst xmlns="http://schemas.openxmlformats.org/spreadsheetml/2006/main" count="765" uniqueCount="245">
  <si>
    <t xml:space="preserve">ВЕДОМСТВЕННАЯ СТРУКТУРА РАСХОДОВ </t>
  </si>
  <si>
    <t>Коммунальное хозяйство</t>
  </si>
  <si>
    <t>Социальное обеспечение населения</t>
  </si>
  <si>
    <t>Жилищное хозяйство</t>
  </si>
  <si>
    <t>Наименование</t>
  </si>
  <si>
    <t>Рз</t>
  </si>
  <si>
    <t>Межбюджетные трансферты</t>
  </si>
  <si>
    <t>Общегосударственные вопросы</t>
  </si>
  <si>
    <t>Резервные фонды</t>
  </si>
  <si>
    <t xml:space="preserve"> </t>
  </si>
  <si>
    <t>Образование</t>
  </si>
  <si>
    <t>Другие общегосударственные вопросы</t>
  </si>
  <si>
    <t>Руководство и управление в сфере установленных функций</t>
  </si>
  <si>
    <t>Социальная политика</t>
  </si>
  <si>
    <t>Национальная экономика</t>
  </si>
  <si>
    <t>Другие вопросы в области национальной экономики</t>
  </si>
  <si>
    <t>Молодежная политика и оздоровление детей</t>
  </si>
  <si>
    <t>Транспорт</t>
  </si>
  <si>
    <t>Национальная безопасность и правоохранительная деятельность</t>
  </si>
  <si>
    <t>Жилищно-коммунальное хозяйство</t>
  </si>
  <si>
    <t>Пр</t>
  </si>
  <si>
    <t>Сумма</t>
  </si>
  <si>
    <t>Глава муниципального образования</t>
  </si>
  <si>
    <t>Национальная оборона</t>
  </si>
  <si>
    <t>Мобилизационная и вневойсковая подготовка</t>
  </si>
  <si>
    <t>Государственная регистрация актов гражданского состояния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</si>
  <si>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</si>
  <si>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Благоустройство</t>
  </si>
  <si>
    <t>351 00 00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</si>
  <si>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</si>
  <si>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</si>
  <si>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</si>
  <si>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</si>
  <si>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</si>
  <si>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</si>
  <si>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002 04 00</t>
  </si>
  <si>
    <t>Проведение выборов главы муниципального образования</t>
  </si>
  <si>
    <t>001 00 00</t>
  </si>
  <si>
    <t>001 38 00</t>
  </si>
  <si>
    <t>Выполнение функций бюджетными учреждениями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</si>
  <si>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</si>
  <si>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218 00 00</t>
  </si>
  <si>
    <t>Мероприятия по предотвращению и ликвидации последствий чрезвычайных ситуаций и стихийных бедствий</t>
  </si>
  <si>
    <t>Функционирование органов в сфере национальной безопасности, правоохранительной деятельности и обороны</t>
  </si>
  <si>
    <t>218 01 00</t>
  </si>
  <si>
    <t xml:space="preserve">351 02 00 </t>
  </si>
  <si>
    <t>Субсидии юридическим лицам</t>
  </si>
  <si>
    <t>351 02 00</t>
  </si>
  <si>
    <t>Уличное освещение</t>
  </si>
  <si>
    <t>600 01 00</t>
  </si>
  <si>
    <t>Выполнение функций органами местного самоуправление</t>
  </si>
  <si>
    <t>600 02 00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</si>
  <si>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</si>
  <si>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</si>
  <si>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</si>
  <si>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600 05 00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</si>
  <si>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</si>
  <si>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ЦСР</t>
  </si>
  <si>
    <t>ВР</t>
  </si>
  <si>
    <t>340 03 00</t>
  </si>
  <si>
    <t>Мероприятия по землеустройству и землепользованию</t>
  </si>
  <si>
    <t>Глава местной администрации (исполнительно-распорядительного органа муниципального образования)</t>
  </si>
  <si>
    <t>Культура</t>
  </si>
  <si>
    <t>Дворцы и дома культуры,другие учреждения культуры и средства массовой информации</t>
  </si>
  <si>
    <t>Библиотеки</t>
  </si>
  <si>
    <t>Мероприятия в сфере культуры,кинематографии и средств массовой информации</t>
  </si>
  <si>
    <t>Обеспечение пожарной безопасности</t>
  </si>
  <si>
    <t>440 00 00</t>
  </si>
  <si>
    <t>440 99 00</t>
  </si>
  <si>
    <t>450 00 00</t>
  </si>
  <si>
    <t>450 85 00</t>
  </si>
  <si>
    <t>Резервные фонды местных администраций</t>
  </si>
  <si>
    <t>Обеспечение деятельности подведомственных учреждений</t>
  </si>
  <si>
    <t>Государственная поддержка в сфере культуры,кинематографии и средств массовой информации</t>
  </si>
  <si>
    <t>Целевые программы муниципальных образований</t>
  </si>
  <si>
    <t>Мероприятия в области коммунального хозяйства</t>
  </si>
  <si>
    <t>098 02 01</t>
  </si>
  <si>
    <t>Обеспечение мероприятий по капиальному ремонту многоквартирных домов  за счет средств бюджета</t>
  </si>
  <si>
    <t>Отдельные мероприятия в области автомобильного транспорта</t>
  </si>
  <si>
    <t>КВСР</t>
  </si>
  <si>
    <t>Капитальный ремонт государственного жилищного фонда субъектов Российской Федерации и муниципального жилищного фонда</t>
  </si>
  <si>
    <t xml:space="preserve">440 99 00 </t>
  </si>
  <si>
    <t xml:space="preserve">218 01 00 </t>
  </si>
  <si>
    <t>Иные межбюджетные трансферты</t>
  </si>
  <si>
    <t>521 00 00</t>
  </si>
  <si>
    <t>521 06 00</t>
  </si>
  <si>
    <t>925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</si>
  <si>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</si>
  <si>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руб.</t>
  </si>
  <si>
    <t xml:space="preserve">БЮДЖЕТА МУНИЦИПАЛЬНОГО ОБРАЗОВАНИЯ ГОРОДСКОГО ПОСЕЛЕНИЯ  "НИЖНИЙ ОДЕС" 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</si>
  <si>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</si>
  <si>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Социальная политика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</si>
  <si>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</si>
  <si>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098 01 00</t>
  </si>
  <si>
    <t xml:space="preserve"> 098 01 01</t>
  </si>
  <si>
    <t>Прочие выплаты по обязательствам государства</t>
  </si>
  <si>
    <t>Другие вопросы в области социальной политики</t>
  </si>
  <si>
    <t>5140000</t>
  </si>
  <si>
    <t>5140100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</si>
  <si>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</si>
  <si>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</si>
  <si>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Мероприятия в области жилищного хозяйства</t>
  </si>
  <si>
    <t>Мероприятия в области строительства, архитектуры и градостроительства</t>
  </si>
  <si>
    <t>Предоставление мер социальной поддержки работникам муниципальных учреждений</t>
  </si>
  <si>
    <t>505 86 05</t>
  </si>
  <si>
    <t>Прочие Межбюджетные трансферты бюджетам субъектов Российской Федерации и муниципальных образований общего характера</t>
  </si>
  <si>
    <t>Межбюджетные трансферты бюджетам  муниципальных районов  из бюджетов поселений и межбюджетные трансфертыртрансты 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</si>
  <si>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</t>
  </si>
  <si>
    <t>06</t>
  </si>
  <si>
    <t>Обеспечение деятельности финансовых,налоговых и таможенных органов и органов финансового (фонансово-бюджетного) надзора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</si>
  <si>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</si>
  <si>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Обеспечение деятельности финансовых, налоговых и таможенных органов и органов финансового(финансово- бюджетного) надзора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</si>
  <si>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</si>
  <si>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</si>
  <si>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07</t>
  </si>
  <si>
    <t>020 00 00</t>
  </si>
  <si>
    <t>020 00 02</t>
  </si>
  <si>
    <t>500</t>
  </si>
  <si>
    <t>Дорожное хозяйство</t>
  </si>
  <si>
    <t>Управление дорожным хозяйством</t>
  </si>
  <si>
    <t>Органы юстиции</t>
  </si>
  <si>
    <t>Капитальный ремонт и ремонт автодорог общего пользования местного значения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</si>
  <si>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</si>
  <si>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</si>
  <si>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</si>
  <si>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</si>
  <si>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Культура, Кинематография</t>
  </si>
  <si>
    <t>к решению Совета МО ГП "Нижний Одес"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</si>
  <si>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</si>
  <si>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  за счет средств бюджетов</t>
  </si>
  <si>
    <t>Обеспечение мероприятий по капитальному ремонту многоквартирных домов и переселению граждан из аварийного жилижного фонда  за сечт средств ,поступивших от государственной корпорации -Фонда содействия реформированию жилищно-коммунального хозяйства</t>
  </si>
  <si>
    <t>Обеспечение мероприятий по капитальному ремонту многоквартирных домов за сечт средств ,поступивших от государственной корпорации - Фонда содействия реформированию жилищно-коммунального хозяйства</t>
  </si>
  <si>
    <t>505 86 01</t>
  </si>
  <si>
    <t>Реализация основных мероприятий по социальной поддержке граждан</t>
  </si>
  <si>
    <t>5140500</t>
  </si>
  <si>
    <t>Субсидии некомерческим организациям</t>
  </si>
  <si>
    <t>Капитальный ремонт и ремонт улиц и проездов в населенных пунктах</t>
  </si>
  <si>
    <t>600 02 01</t>
  </si>
  <si>
    <t>Дорожное хозяйство (дорожные фонды)</t>
  </si>
  <si>
    <t>Субсидии отдельным общественным организациям  и иным некомерческим объединениям</t>
  </si>
  <si>
    <t>Содержание и ремонт автомобильных дорог общего пользования местного значения</t>
  </si>
  <si>
    <t>Капитальный ремонт и ремонт автомобильных дорог общего пользования населенных пунктов</t>
  </si>
  <si>
    <t>2013 год</t>
  </si>
  <si>
    <t xml:space="preserve"> Прочая закупка товаров, работ и услуг</t>
  </si>
  <si>
    <t>Субсидии бюджетным учреждениям на иные цели</t>
  </si>
  <si>
    <t>Закупка товаров, работ, услуг в сфере информационно-коммуникационных технологий</t>
  </si>
  <si>
    <t>Условно утверждаемые (утвержденные) расходы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</si>
  <si>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 (государственных органов), огранов местного самоуправления либо должностных лиц этих органов, а также в результате деятельности казенных учреждений</t>
  </si>
  <si>
    <t xml:space="preserve"> Закупка товаров, работ, услуг в целях капитального ремонта государственного (муниципального) имущества</t>
  </si>
  <si>
    <t>Совета МО ГП "Нижний Одес"</t>
  </si>
  <si>
    <t>Капитальный ремонт и ремонт автомобильных дорог общего пользования населенных пунктов в Республике Коми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</si>
  <si>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</si>
  <si>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 xml:space="preserve"> Прочая закупка товаров, работ и услуг для государственных нужд</t>
  </si>
  <si>
    <t>Пособия и компенсации по публичным нормативным обязательствам</t>
  </si>
  <si>
    <t>Содержание и управление дорожным хозяйством</t>
  </si>
  <si>
    <t>Реализация программы муниципального образования городского поселения "Нижний Одес" на 2011-2013 гг. "Молодежь-поколение будущего"</t>
  </si>
  <si>
    <t>Реализация муниципальной целевой программы по обеспечению первичных мер пожарной безопасности на территории муниципального образования городского поселения "Нижний Одес" на 2013-2015 годы</t>
  </si>
  <si>
    <t>Реализация муниципальной адресной программы "Капитальный ремонт и ремонт дворовых территорий многоквартирных домов,проездов к дворовым территориям многоквартирных домов, расположенных на территории пгт.Нижний Одес" на 2012-2015 годы</t>
  </si>
  <si>
    <t>Содержание и ремонт автомобильных дорог общего пользования местного значения (за счет средств  фонда)</t>
  </si>
  <si>
    <t xml:space="preserve">Пенсионное обеспечение </t>
  </si>
  <si>
    <t xml:space="preserve">Расходы, связанные с общегосударственным управлением, а также расходы на обеспечение деятельности органов местного самоуправления, муниципальных учреждений </t>
  </si>
  <si>
    <t>Руководство и управление в сфере установленных функций органов местного самоуправления (центральный аппарат)</t>
  </si>
  <si>
    <t>99 0 1000</t>
  </si>
  <si>
    <t>99 0 1003</t>
  </si>
  <si>
    <t>Осуществление полномочий по государственной регистрации актов гражданского состояния</t>
  </si>
  <si>
    <t>99 0 5119</t>
  </si>
  <si>
    <t>Обеспечение приватизации  и проведение предпродажной подготовки объектов приватизации</t>
  </si>
  <si>
    <t>99 0 1010</t>
  </si>
  <si>
    <t>99 0 5118</t>
  </si>
  <si>
    <t>Содержание и ремонт автомобильных дорог общего пользования</t>
  </si>
  <si>
    <t>99 0 1035</t>
  </si>
  <si>
    <t>99 0 1031</t>
  </si>
  <si>
    <t>99 0 1036</t>
  </si>
  <si>
    <t>99 0 1040</t>
  </si>
  <si>
    <t>Обеспечение деятельности учреждений (оказание услуг) и мероприятий в сфере культуры и кинематографии</t>
  </si>
  <si>
    <t>Пенсии за выслугу лет лицам, замещавшим должности государственной гражданской службы (муниципальной службы) Республики Коми, государственные (муниципальные) должности Республики Коми</t>
  </si>
  <si>
    <t>Предоставление мер социальной поддержки работникам муниципальных учреждений муниципального района "Сосногорск", за исключением педагогических работников.</t>
  </si>
  <si>
    <t>Оказание мер социальной поддержки гражданам, пострадавшим в результате чрезвычайных ситуаций и пожаров</t>
  </si>
  <si>
    <t>Условно утвержденные расходы</t>
  </si>
  <si>
    <t>99 0 9003</t>
  </si>
  <si>
    <t xml:space="preserve"> Прочая закупка товаров, работ и услуг для обеспечения государственных(муниципальных) нужд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</si>
  <si>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</si>
  <si>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</si>
  <si>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</si>
  <si>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Предоставление субсидии бюджетым, автономным учреждениям и иным некомерческим организациям</t>
  </si>
  <si>
    <t>Социальные обеспечение и иные выплаты населению</t>
  </si>
  <si>
    <t>Непрограммные направления деятельности</t>
  </si>
  <si>
    <t>99 0 0000</t>
  </si>
  <si>
    <t>99 0 7313</t>
  </si>
  <si>
    <t>Фонд оплаты труда государственных (муниципальных) органов и  взносы по обязательному социальному страхованию</t>
  </si>
  <si>
    <t>Иные межбюджетные трансферты на осуществление переданных поселениями полномочий  в области градостроительной деятельности</t>
  </si>
  <si>
    <t>Иные межбюджетные трансферты на осуществление переданных поселениями полномочий  по исполнению бюджета и контролю за исполнением бюджета</t>
  </si>
  <si>
    <t>Иные межбюджетные трансферты на осуществление переданных поселениями полномочий по внешнему муниципальному финансовому контролю</t>
  </si>
  <si>
    <t>99 0 5930</t>
  </si>
  <si>
    <t>Резервный фонд местных администраций по  предупреждению и ликвидации чрезвычайных ситуации и последствии стихийных бедствий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</si>
  <si>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</si>
  <si>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Осуществление первичного воинского учета на территориях, где отсутствуют военные комиссариаты</t>
  </si>
  <si>
    <t xml:space="preserve">Мероприятия, направленные на повышение безопасности дорожного движения </t>
  </si>
  <si>
    <t xml:space="preserve">Осуществление дорожной деятельности за счет средств, поступивших из федерального бюджета </t>
  </si>
  <si>
    <t>99 0 5390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</si>
  <si>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 закона Республики Коми «Об административной ответственности в Республике Коми»</t>
  </si>
  <si>
    <t xml:space="preserve">Прочие мероприятия по благоустройству </t>
  </si>
  <si>
    <r>
      <t xml:space="preserve">   </t>
    </r>
    <r>
      <rPr>
        <i/>
        <sz val="12"/>
        <rFont val="Times New Roman"/>
        <family val="1"/>
      </rPr>
      <t>Поддержка коммунального хозяйства</t>
    </r>
  </si>
  <si>
    <t xml:space="preserve">Мероприятия, направленные на обеспечение пожарной безопасности на территории муниципальных образований городских поселений </t>
  </si>
  <si>
    <t>Администрация городского поселения "Нижний Одес"</t>
  </si>
  <si>
    <t>Приложение № 4 решения</t>
  </si>
  <si>
    <t>Приложение № 6 решения</t>
  </si>
  <si>
    <t>99 0 00 10360</t>
  </si>
  <si>
    <t>Содержание тротуаров</t>
  </si>
  <si>
    <t>99 0 00 00000</t>
  </si>
  <si>
    <t>99 0 00 10030</t>
  </si>
  <si>
    <t>99 0 00 10040</t>
  </si>
  <si>
    <t>99 0 00 51180</t>
  </si>
  <si>
    <t>99 0 00 59300</t>
  </si>
  <si>
    <t>99 0 00 73150</t>
  </si>
  <si>
    <t>99 0 00 73170</t>
  </si>
  <si>
    <t>99 0 00 90070</t>
  </si>
  <si>
    <t>99 0 00 90030</t>
  </si>
  <si>
    <t>99 0 00 90060</t>
  </si>
  <si>
    <t>99 0 00 10090</t>
  </si>
  <si>
    <t>99 0 00 10130</t>
  </si>
  <si>
    <t>99 0 00 10260</t>
  </si>
  <si>
    <t>99 0 00 10550</t>
  </si>
  <si>
    <t>99 0 00 10280</t>
  </si>
  <si>
    <t>99 0 00 10350</t>
  </si>
  <si>
    <t>99 0 00 10470</t>
  </si>
  <si>
    <t>99 0 00 10370</t>
  </si>
  <si>
    <t>99 0 00 10380</t>
  </si>
  <si>
    <t>99 0 00 10390</t>
  </si>
  <si>
    <t>99 0 00 10410</t>
  </si>
  <si>
    <t>99 0 00 10420</t>
  </si>
  <si>
    <t>99 0 00 10170</t>
  </si>
  <si>
    <t>99 0 00 80070</t>
  </si>
  <si>
    <t>99 0 00 80040</t>
  </si>
  <si>
    <t>99 0 00 80060</t>
  </si>
  <si>
    <t>99 0 00 99990</t>
  </si>
  <si>
    <t>Капитальный ремонт муниципального жилищного фонда</t>
  </si>
  <si>
    <t>2019 год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</si>
  <si>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 статьями 4, 6, 7 и 8 Закона Республики Коми «Об административной ответственности в Республике Коми</t>
  </si>
  <si>
    <t>99 0 00 10620</t>
  </si>
  <si>
    <t>Содержание, ремонт и капитальный ремонт улично-дорожной сети в рамках благоустройства</t>
  </si>
  <si>
    <t xml:space="preserve">от          2017г. № </t>
  </si>
  <si>
    <t>РАСПРЕДЕЛЕНИЕ РАСХОДОВ БЮДЖЕТА МУНИЦИПАЛЬНОГО ОБРАЗОВАНИЯ ГОРОДСКОГО ПОСЕЛЕНИЯ "НИЖНИЙ ОДЕС" НА ПЛАНОВЫЙ ПЕРИОД 2019 -2020  ГОДОВ ПО РАЗДЕЛАМ, ПОДРАЗДЕЛАМ  КЛАССИФИКАЦИИ РАСХОДОВ БЮДЖЕТОВ РОССИЙСКОЙ ФЕДЕРАЦИИ</t>
  </si>
  <si>
    <t>2020 год</t>
  </si>
  <si>
    <t>НА ПЛАНОВЫЙ ПЕРИОД 2019-2020 ГОДОВ.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</si>
</sst>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\ #,##0_р_._-;_-* &quot;-&quot;_р_._-;_-@_-"/>
    <numFmt numFmtId="173" formatCode="000"/>
    <numFmt numFmtId="174" formatCode="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00\.0000"/>
    <numFmt numFmtId="179" formatCode="000\ 0000"/>
    <numFmt numFmtId="180" formatCode="000\ 00\ 00"/>
    <numFmt numFmtId="181" formatCode="0000"/>
    <numFmt numFmtId="182" formatCode="00\.00\.00"/>
    <numFmt numFmtId="183" formatCode="0.0"/>
    <numFmt numFmtId="184" formatCode="_-* #,##0.0_р_._-;\-\ #,##0.0_р_._-;_-* &quot;-&quot;_р_._-;_-@_-"/>
    <numFmt numFmtId="185" formatCode="_-* #,##0.0_р_._-;\-* #,##0.0_р_._-;_-* &quot;-&quot;?_р_._-;_-@_-"/>
    <numFmt numFmtId="186" formatCode="#,##0.0"/>
    <numFmt numFmtId="187" formatCode="0.000"/>
    <numFmt numFmtId="188" formatCode="[$€-2]\ ###,000_);[Red]\([$€-2]\ ###,000\)"/>
    <numFmt numFmtId="189" formatCode="0,000,000"/>
    <numFmt numFmtId="190" formatCode="000000"/>
  </numFmts>
  <fonts count="5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1"/>
      <name val="Times New Roman CYR"/>
      <family val="0"/>
    </font>
    <font>
      <i/>
      <sz val="11"/>
      <name val="Times New Roman CYR"/>
      <family val="0"/>
    </font>
    <font>
      <sz val="11"/>
      <color indexed="10"/>
      <name val="Times New Roman CYR"/>
      <family val="1"/>
    </font>
    <font>
      <b/>
      <sz val="11"/>
      <color indexed="10"/>
      <name val="Times New Roman CYR"/>
      <family val="1"/>
    </font>
    <font>
      <sz val="11"/>
      <color indexed="20"/>
      <name val="Times New Roman CYR"/>
      <family val="1"/>
    </font>
    <font>
      <b/>
      <sz val="11"/>
      <color indexed="20"/>
      <name val="Times New Roman CYR"/>
      <family val="1"/>
    </font>
    <font>
      <sz val="14"/>
      <name val="Times New Roman CYR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8" fillId="0" borderId="0">
      <alignment/>
      <protection locked="0"/>
    </xf>
    <xf numFmtId="0" fontId="8" fillId="0" borderId="0">
      <alignment/>
      <protection locked="0"/>
    </xf>
    <xf numFmtId="0" fontId="9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9" fillId="0" borderId="0">
      <alignment/>
      <protection locked="0"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184" fontId="5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174" fontId="4" fillId="0" borderId="1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 vertical="top"/>
    </xf>
    <xf numFmtId="49" fontId="4" fillId="0" borderId="1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center" vertical="top"/>
    </xf>
    <xf numFmtId="183" fontId="5" fillId="0" borderId="0" xfId="0" applyNumberFormat="1" applyFont="1" applyFill="1" applyAlignment="1">
      <alignment vertical="top"/>
    </xf>
    <xf numFmtId="49" fontId="0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183" fontId="4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 horizontal="centerContinuous" vertical="distributed" shrinkToFit="1"/>
    </xf>
    <xf numFmtId="183" fontId="4" fillId="0" borderId="0" xfId="0" applyNumberFormat="1" applyFont="1" applyFill="1" applyBorder="1" applyAlignment="1">
      <alignment horizontal="centerContinuous" vertical="distributed" shrinkToFit="1"/>
    </xf>
    <xf numFmtId="184" fontId="4" fillId="0" borderId="0" xfId="0" applyNumberFormat="1" applyFont="1" applyFill="1" applyBorder="1" applyAlignment="1">
      <alignment horizontal="centerContinuous" vertical="justify" shrinkToFit="1"/>
    </xf>
    <xf numFmtId="183" fontId="4" fillId="0" borderId="0" xfId="0" applyNumberFormat="1" applyFont="1" applyFill="1" applyBorder="1" applyAlignment="1">
      <alignment horizontal="centerContinuous" vertical="justify" shrinkToFit="1"/>
    </xf>
    <xf numFmtId="184" fontId="10" fillId="0" borderId="0" xfId="0" applyNumberFormat="1" applyFont="1" applyFill="1" applyBorder="1" applyAlignment="1">
      <alignment horizontal="center" vertical="justify" shrinkToFit="1"/>
    </xf>
    <xf numFmtId="183" fontId="10" fillId="0" borderId="0" xfId="0" applyNumberFormat="1" applyFont="1" applyFill="1" applyBorder="1" applyAlignment="1">
      <alignment horizontal="center" vertical="justify" shrinkToFit="1"/>
    </xf>
    <xf numFmtId="184" fontId="3" fillId="0" borderId="0" xfId="0" applyNumberFormat="1" applyFont="1" applyFill="1" applyBorder="1" applyAlignment="1">
      <alignment horizontal="centerContinuous" vertical="justify" shrinkToFit="1"/>
    </xf>
    <xf numFmtId="183" fontId="3" fillId="0" borderId="0" xfId="0" applyNumberFormat="1" applyFont="1" applyFill="1" applyBorder="1" applyAlignment="1">
      <alignment horizontal="centerContinuous" vertical="justify" shrinkToFit="1"/>
    </xf>
    <xf numFmtId="183" fontId="3" fillId="0" borderId="0" xfId="0" applyNumberFormat="1" applyFont="1" applyFill="1" applyBorder="1" applyAlignment="1">
      <alignment horizontal="center" vertical="justify" shrinkToFit="1"/>
    </xf>
    <xf numFmtId="184" fontId="10" fillId="0" borderId="0" xfId="0" applyNumberFormat="1" applyFont="1" applyFill="1" applyBorder="1" applyAlignment="1">
      <alignment horizontal="centerContinuous" vertical="justify" shrinkToFit="1"/>
    </xf>
    <xf numFmtId="0" fontId="4" fillId="0" borderId="0" xfId="0" applyFont="1" applyFill="1" applyBorder="1" applyAlignment="1">
      <alignment horizontal="centerContinuous" vertical="justify" wrapText="1"/>
    </xf>
    <xf numFmtId="0" fontId="10" fillId="0" borderId="0" xfId="0" applyFont="1" applyFill="1" applyBorder="1" applyAlignment="1">
      <alignment horizontal="centerContinuous" vertical="justify" wrapText="1"/>
    </xf>
    <xf numFmtId="0" fontId="3" fillId="0" borderId="0" xfId="0" applyFont="1" applyFill="1" applyBorder="1" applyAlignment="1">
      <alignment horizontal="centerContinuous" vertical="justify" wrapText="1"/>
    </xf>
    <xf numFmtId="183" fontId="4" fillId="0" borderId="0" xfId="0" applyNumberFormat="1" applyFont="1" applyFill="1" applyBorder="1" applyAlignment="1">
      <alignment horizontal="centerContinuous" vertical="justify" wrapText="1"/>
    </xf>
    <xf numFmtId="183" fontId="10" fillId="0" borderId="0" xfId="0" applyNumberFormat="1" applyFont="1" applyFill="1" applyBorder="1" applyAlignment="1">
      <alignment horizontal="centerContinuous" vertical="justify" wrapText="1"/>
    </xf>
    <xf numFmtId="183" fontId="3" fillId="0" borderId="0" xfId="0" applyNumberFormat="1" applyFont="1" applyFill="1" applyBorder="1" applyAlignment="1">
      <alignment horizontal="centerContinuous" vertical="justify" wrapText="1"/>
    </xf>
    <xf numFmtId="186" fontId="4" fillId="0" borderId="0" xfId="0" applyNumberFormat="1" applyFont="1" applyFill="1" applyBorder="1" applyAlignment="1">
      <alignment horizontal="centerContinuous" vertical="justify" wrapText="1"/>
    </xf>
    <xf numFmtId="186" fontId="10" fillId="0" borderId="0" xfId="0" applyNumberFormat="1" applyFont="1" applyFill="1" applyBorder="1" applyAlignment="1">
      <alignment horizontal="centerContinuous" vertical="justify" wrapText="1"/>
    </xf>
    <xf numFmtId="186" fontId="3" fillId="0" borderId="0" xfId="0" applyNumberFormat="1" applyFont="1" applyFill="1" applyBorder="1" applyAlignment="1">
      <alignment horizontal="centerContinuous" vertical="justify" wrapText="1"/>
    </xf>
    <xf numFmtId="183" fontId="10" fillId="33" borderId="0" xfId="0" applyNumberFormat="1" applyFont="1" applyFill="1" applyBorder="1" applyAlignment="1">
      <alignment horizontal="centerContinuous" vertical="justify" wrapText="1"/>
    </xf>
    <xf numFmtId="183" fontId="11" fillId="0" borderId="0" xfId="0" applyNumberFormat="1" applyFont="1" applyFill="1" applyBorder="1" applyAlignment="1">
      <alignment horizontal="centerContinuous" vertical="justify" wrapText="1"/>
    </xf>
    <xf numFmtId="183" fontId="5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wrapText="1"/>
    </xf>
    <xf numFmtId="173" fontId="4" fillId="0" borderId="0" xfId="0" applyNumberFormat="1" applyFont="1" applyFill="1" applyBorder="1" applyAlignment="1">
      <alignment horizontal="center" vertical="top"/>
    </xf>
    <xf numFmtId="184" fontId="4" fillId="0" borderId="0" xfId="0" applyNumberFormat="1" applyFont="1" applyFill="1" applyBorder="1" applyAlignment="1">
      <alignment horizontal="center" shrinkToFit="1"/>
    </xf>
    <xf numFmtId="174" fontId="4" fillId="0" borderId="0" xfId="0" applyNumberFormat="1" applyFont="1" applyFill="1" applyBorder="1" applyAlignment="1">
      <alignment horizontal="center" vertical="justify" wrapText="1"/>
    </xf>
    <xf numFmtId="174" fontId="10" fillId="0" borderId="0" xfId="0" applyNumberFormat="1" applyFont="1" applyFill="1" applyBorder="1" applyAlignment="1">
      <alignment horizontal="center" vertical="justify" wrapText="1"/>
    </xf>
    <xf numFmtId="184" fontId="10" fillId="0" borderId="0" xfId="0" applyNumberFormat="1" applyFont="1" applyFill="1" applyBorder="1" applyAlignment="1">
      <alignment horizontal="center" shrinkToFit="1"/>
    </xf>
    <xf numFmtId="174" fontId="3" fillId="0" borderId="0" xfId="0" applyNumberFormat="1" applyFont="1" applyFill="1" applyBorder="1" applyAlignment="1">
      <alignment horizontal="center" vertical="justify" wrapText="1"/>
    </xf>
    <xf numFmtId="184" fontId="3" fillId="0" borderId="0" xfId="0" applyNumberFormat="1" applyFont="1" applyFill="1" applyBorder="1" applyAlignment="1">
      <alignment horizontal="center" shrinkToFit="1"/>
    </xf>
    <xf numFmtId="173" fontId="3" fillId="0" borderId="0" xfId="0" applyNumberFormat="1" applyFont="1" applyFill="1" applyBorder="1" applyAlignment="1">
      <alignment horizontal="center" vertical="justify"/>
    </xf>
    <xf numFmtId="173" fontId="10" fillId="0" borderId="0" xfId="0" applyNumberFormat="1" applyFont="1" applyFill="1" applyBorder="1" applyAlignment="1">
      <alignment horizontal="center" vertical="justify"/>
    </xf>
    <xf numFmtId="173" fontId="4" fillId="0" borderId="0" xfId="0" applyNumberFormat="1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wrapText="1"/>
    </xf>
    <xf numFmtId="183" fontId="4" fillId="0" borderId="0" xfId="0" applyNumberFormat="1" applyFont="1" applyFill="1" applyBorder="1" applyAlignment="1">
      <alignment horizontal="center" wrapText="1"/>
    </xf>
    <xf numFmtId="183" fontId="10" fillId="0" borderId="0" xfId="0" applyNumberFormat="1" applyFont="1" applyFill="1" applyBorder="1" applyAlignment="1">
      <alignment horizontal="center" wrapText="1"/>
    </xf>
    <xf numFmtId="183" fontId="3" fillId="0" borderId="0" xfId="0" applyNumberFormat="1" applyFont="1" applyFill="1" applyBorder="1" applyAlignment="1">
      <alignment horizontal="center" wrapText="1"/>
    </xf>
    <xf numFmtId="186" fontId="4" fillId="0" borderId="0" xfId="0" applyNumberFormat="1" applyFont="1" applyFill="1" applyBorder="1" applyAlignment="1">
      <alignment horizontal="center" wrapText="1"/>
    </xf>
    <xf numFmtId="186" fontId="10" fillId="0" borderId="0" xfId="0" applyNumberFormat="1" applyFont="1" applyFill="1" applyBorder="1" applyAlignment="1">
      <alignment horizontal="center" wrapText="1"/>
    </xf>
    <xf numFmtId="186" fontId="3" fillId="0" borderId="0" xfId="0" applyNumberFormat="1" applyFont="1" applyFill="1" applyBorder="1" applyAlignment="1">
      <alignment horizontal="center" wrapText="1"/>
    </xf>
    <xf numFmtId="173" fontId="3" fillId="33" borderId="0" xfId="0" applyNumberFormat="1" applyFont="1" applyFill="1" applyBorder="1" applyAlignment="1">
      <alignment horizontal="center" vertical="justify"/>
    </xf>
    <xf numFmtId="183" fontId="10" fillId="33" borderId="0" xfId="0" applyNumberFormat="1" applyFont="1" applyFill="1" applyBorder="1" applyAlignment="1">
      <alignment horizontal="center" wrapText="1"/>
    </xf>
    <xf numFmtId="173" fontId="11" fillId="0" borderId="0" xfId="0" applyNumberFormat="1" applyFont="1" applyFill="1" applyBorder="1" applyAlignment="1">
      <alignment horizontal="center" vertical="justify"/>
    </xf>
    <xf numFmtId="183" fontId="11" fillId="0" borderId="0" xfId="0" applyNumberFormat="1" applyFont="1" applyFill="1" applyBorder="1" applyAlignment="1">
      <alignment horizontal="center" wrapText="1"/>
    </xf>
    <xf numFmtId="184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 vertical="top"/>
    </xf>
    <xf numFmtId="49" fontId="0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 vertical="top"/>
    </xf>
    <xf numFmtId="184" fontId="12" fillId="0" borderId="0" xfId="0" applyNumberFormat="1" applyFont="1" applyFill="1" applyBorder="1" applyAlignment="1">
      <alignment horizontal="centerContinuous" vertical="justify" shrinkToFit="1"/>
    </xf>
    <xf numFmtId="183" fontId="12" fillId="0" borderId="0" xfId="0" applyNumberFormat="1" applyFont="1" applyFill="1" applyBorder="1" applyAlignment="1">
      <alignment horizontal="centerContinuous" vertical="justify" shrinkToFit="1"/>
    </xf>
    <xf numFmtId="0" fontId="13" fillId="0" borderId="0" xfId="0" applyFont="1" applyFill="1" applyAlignment="1">
      <alignment horizontal="center" vertical="top"/>
    </xf>
    <xf numFmtId="184" fontId="14" fillId="0" borderId="0" xfId="0" applyNumberFormat="1" applyFont="1" applyFill="1" applyBorder="1" applyAlignment="1">
      <alignment horizontal="centerContinuous" vertical="justify" shrinkToFit="1"/>
    </xf>
    <xf numFmtId="183" fontId="14" fillId="0" borderId="0" xfId="0" applyNumberFormat="1" applyFont="1" applyFill="1" applyBorder="1" applyAlignment="1">
      <alignment horizontal="center" vertical="justify" shrinkToFit="1"/>
    </xf>
    <xf numFmtId="0" fontId="15" fillId="0" borderId="0" xfId="0" applyFont="1" applyFill="1" applyAlignment="1">
      <alignment horizontal="center" vertical="top"/>
    </xf>
    <xf numFmtId="49" fontId="0" fillId="0" borderId="0" xfId="0" applyNumberFormat="1" applyFont="1" applyFill="1" applyBorder="1" applyAlignment="1">
      <alignment/>
    </xf>
    <xf numFmtId="173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49" fontId="1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left" vertical="center" wrapText="1" indent="1"/>
    </xf>
    <xf numFmtId="49" fontId="17" fillId="0" borderId="10" xfId="0" applyNumberFormat="1" applyFont="1" applyFill="1" applyBorder="1" applyAlignment="1">
      <alignment horizontal="center" vertical="center"/>
    </xf>
    <xf numFmtId="174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shrinkToFit="1"/>
    </xf>
    <xf numFmtId="4" fontId="17" fillId="0" borderId="10" xfId="0" applyNumberFormat="1" applyFont="1" applyFill="1" applyBorder="1" applyAlignment="1">
      <alignment horizontal="center" vertical="center" shrinkToFit="1"/>
    </xf>
    <xf numFmtId="0" fontId="17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top" wrapText="1" indent="1"/>
    </xf>
    <xf numFmtId="174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shrinkToFit="1"/>
    </xf>
    <xf numFmtId="4" fontId="7" fillId="0" borderId="10" xfId="0" applyNumberFormat="1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left" vertical="center" wrapText="1" indent="1"/>
    </xf>
    <xf numFmtId="173" fontId="7" fillId="0" borderId="10" xfId="0" applyNumberFormat="1" applyFont="1" applyFill="1" applyBorder="1" applyAlignment="1">
      <alignment horizontal="center" vertical="center"/>
    </xf>
    <xf numFmtId="180" fontId="17" fillId="0" borderId="10" xfId="0" applyNumberFormat="1" applyFont="1" applyFill="1" applyBorder="1" applyAlignment="1">
      <alignment horizontal="center" vertical="center"/>
    </xf>
    <xf numFmtId="173" fontId="17" fillId="0" borderId="10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vertical="top" wrapText="1"/>
    </xf>
    <xf numFmtId="174" fontId="17" fillId="0" borderId="10" xfId="0" applyNumberFormat="1" applyFont="1" applyFill="1" applyBorder="1" applyAlignment="1">
      <alignment horizontal="center" vertical="center"/>
    </xf>
    <xf numFmtId="189" fontId="17" fillId="0" borderId="10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vertical="center" wrapText="1"/>
    </xf>
    <xf numFmtId="189" fontId="7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vertical="center" wrapText="1"/>
    </xf>
    <xf numFmtId="49" fontId="7" fillId="0" borderId="11" xfId="0" applyNumberFormat="1" applyFont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74" fontId="7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 indent="1"/>
    </xf>
    <xf numFmtId="49" fontId="7" fillId="34" borderId="10" xfId="0" applyNumberFormat="1" applyFont="1" applyFill="1" applyBorder="1" applyAlignment="1">
      <alignment horizontal="center" vertical="center"/>
    </xf>
    <xf numFmtId="174" fontId="7" fillId="34" borderId="10" xfId="0" applyNumberFormat="1" applyFont="1" applyFill="1" applyBorder="1" applyAlignment="1">
      <alignment horizontal="center" vertical="center"/>
    </xf>
    <xf numFmtId="180" fontId="7" fillId="34" borderId="10" xfId="0" applyNumberFormat="1" applyFont="1" applyFill="1" applyBorder="1" applyAlignment="1">
      <alignment horizontal="center" vertical="center"/>
    </xf>
    <xf numFmtId="173" fontId="7" fillId="34" borderId="10" xfId="0" applyNumberFormat="1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 shrinkToFit="1"/>
    </xf>
    <xf numFmtId="4" fontId="7" fillId="34" borderId="10" xfId="0" applyNumberFormat="1" applyFont="1" applyFill="1" applyBorder="1" applyAlignment="1">
      <alignment horizontal="center" vertical="center" shrinkToFit="1"/>
    </xf>
    <xf numFmtId="49" fontId="7" fillId="0" borderId="13" xfId="0" applyNumberFormat="1" applyFont="1" applyFill="1" applyBorder="1" applyAlignment="1">
      <alignment vertical="center" wrapText="1"/>
    </xf>
    <xf numFmtId="190" fontId="17" fillId="0" borderId="10" xfId="0" applyNumberFormat="1" applyFont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 wrapText="1"/>
    </xf>
    <xf numFmtId="2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 indent="1"/>
    </xf>
    <xf numFmtId="0" fontId="17" fillId="34" borderId="10" xfId="0" applyFont="1" applyFill="1" applyBorder="1" applyAlignment="1">
      <alignment vertical="center"/>
    </xf>
    <xf numFmtId="49" fontId="17" fillId="34" borderId="10" xfId="0" applyNumberFormat="1" applyFont="1" applyFill="1" applyBorder="1" applyAlignment="1">
      <alignment horizontal="center" vertical="center"/>
    </xf>
    <xf numFmtId="2" fontId="17" fillId="34" borderId="10" xfId="0" applyNumberFormat="1" applyFont="1" applyFill="1" applyBorder="1" applyAlignment="1">
      <alignment horizontal="center" vertical="center"/>
    </xf>
    <xf numFmtId="4" fontId="17" fillId="34" borderId="10" xfId="0" applyNumberFormat="1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 indent="1"/>
    </xf>
    <xf numFmtId="0" fontId="19" fillId="0" borderId="14" xfId="0" applyFont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top" wrapText="1"/>
    </xf>
    <xf numFmtId="2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 inden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top" wrapText="1" indent="1"/>
    </xf>
    <xf numFmtId="0" fontId="17" fillId="35" borderId="10" xfId="0" applyFont="1" applyFill="1" applyBorder="1" applyAlignment="1">
      <alignment horizontal="left" vertical="top" wrapText="1" indent="1"/>
    </xf>
    <xf numFmtId="49" fontId="7" fillId="35" borderId="10" xfId="0" applyNumberFormat="1" applyFont="1" applyFill="1" applyBorder="1" applyAlignment="1">
      <alignment horizontal="center" vertical="center"/>
    </xf>
    <xf numFmtId="174" fontId="7" fillId="35" borderId="10" xfId="0" applyNumberFormat="1" applyFont="1" applyFill="1" applyBorder="1" applyAlignment="1">
      <alignment horizontal="center" vertical="center"/>
    </xf>
    <xf numFmtId="180" fontId="7" fillId="35" borderId="10" xfId="0" applyNumberFormat="1" applyFont="1" applyFill="1" applyBorder="1" applyAlignment="1">
      <alignment horizontal="center" vertical="center"/>
    </xf>
    <xf numFmtId="173" fontId="7" fillId="35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 wrapText="1"/>
    </xf>
    <xf numFmtId="2" fontId="19" fillId="0" borderId="12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vertical="top" wrapText="1" indent="1"/>
    </xf>
    <xf numFmtId="49" fontId="6" fillId="0" borderId="10" xfId="0" applyNumberFormat="1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top" wrapText="1" indent="1"/>
    </xf>
    <xf numFmtId="0" fontId="17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 indent="1"/>
    </xf>
    <xf numFmtId="174" fontId="18" fillId="0" borderId="10" xfId="0" applyNumberFormat="1" applyFont="1" applyFill="1" applyBorder="1" applyAlignment="1">
      <alignment horizontal="center" vertical="center"/>
    </xf>
    <xf numFmtId="173" fontId="18" fillId="0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vertical="center" wrapText="1"/>
    </xf>
    <xf numFmtId="184" fontId="1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indent="1"/>
    </xf>
    <xf numFmtId="184" fontId="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left" wrapText="1"/>
    </xf>
    <xf numFmtId="49" fontId="7" fillId="0" borderId="15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89" fontId="6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top"/>
    </xf>
    <xf numFmtId="174" fontId="17" fillId="0" borderId="10" xfId="0" applyNumberFormat="1" applyFont="1" applyFill="1" applyBorder="1" applyAlignment="1">
      <alignment horizontal="center" vertical="top"/>
    </xf>
    <xf numFmtId="2" fontId="17" fillId="0" borderId="10" xfId="0" applyNumberFormat="1" applyFont="1" applyFill="1" applyBorder="1" applyAlignment="1">
      <alignment horizontal="center" shrinkToFit="1"/>
    </xf>
    <xf numFmtId="4" fontId="17" fillId="0" borderId="10" xfId="0" applyNumberFormat="1" applyFont="1" applyFill="1" applyBorder="1" applyAlignment="1">
      <alignment horizontal="center" shrinkToFit="1"/>
    </xf>
    <xf numFmtId="174" fontId="17" fillId="0" borderId="10" xfId="0" applyNumberFormat="1" applyFont="1" applyFill="1" applyBorder="1" applyAlignment="1">
      <alignment horizontal="center" vertical="justify" wrapText="1"/>
    </xf>
    <xf numFmtId="0" fontId="18" fillId="33" borderId="10" xfId="0" applyFont="1" applyFill="1" applyBorder="1" applyAlignment="1">
      <alignment horizontal="left" vertical="center" wrapText="1" indent="1"/>
    </xf>
    <xf numFmtId="174" fontId="7" fillId="0" borderId="10" xfId="0" applyNumberFormat="1" applyFont="1" applyFill="1" applyBorder="1" applyAlignment="1">
      <alignment horizontal="center" vertical="justify" wrapText="1"/>
    </xf>
    <xf numFmtId="2" fontId="7" fillId="0" borderId="10" xfId="0" applyNumberFormat="1" applyFont="1" applyFill="1" applyBorder="1" applyAlignment="1">
      <alignment horizontal="center" shrinkToFit="1"/>
    </xf>
    <xf numFmtId="4" fontId="7" fillId="0" borderId="10" xfId="0" applyNumberFormat="1" applyFont="1" applyFill="1" applyBorder="1" applyAlignment="1">
      <alignment horizontal="center" shrinkToFit="1"/>
    </xf>
    <xf numFmtId="174" fontId="7" fillId="0" borderId="10" xfId="0" applyNumberFormat="1" applyFont="1" applyFill="1" applyBorder="1" applyAlignment="1">
      <alignment horizontal="center" vertical="justify"/>
    </xf>
    <xf numFmtId="174" fontId="17" fillId="0" borderId="10" xfId="0" applyNumberFormat="1" applyFont="1" applyFill="1" applyBorder="1" applyAlignment="1">
      <alignment horizontal="center" vertical="justify"/>
    </xf>
    <xf numFmtId="2" fontId="17" fillId="0" borderId="10" xfId="0" applyNumberFormat="1" applyFont="1" applyFill="1" applyBorder="1" applyAlignment="1">
      <alignment horizontal="center" wrapText="1"/>
    </xf>
    <xf numFmtId="4" fontId="17" fillId="0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174" fontId="17" fillId="33" borderId="10" xfId="0" applyNumberFormat="1" applyFont="1" applyFill="1" applyBorder="1" applyAlignment="1">
      <alignment horizontal="center" vertical="justify"/>
    </xf>
    <xf numFmtId="174" fontId="7" fillId="33" borderId="10" xfId="0" applyNumberFormat="1" applyFont="1" applyFill="1" applyBorder="1" applyAlignment="1">
      <alignment horizontal="center" vertical="justify"/>
    </xf>
    <xf numFmtId="2" fontId="17" fillId="33" borderId="10" xfId="0" applyNumberFormat="1" applyFont="1" applyFill="1" applyBorder="1" applyAlignment="1">
      <alignment horizontal="center" wrapText="1"/>
    </xf>
    <xf numFmtId="4" fontId="17" fillId="33" borderId="10" xfId="0" applyNumberFormat="1" applyFont="1" applyFill="1" applyBorder="1" applyAlignment="1">
      <alignment horizontal="center" wrapText="1"/>
    </xf>
    <xf numFmtId="174" fontId="18" fillId="0" borderId="10" xfId="0" applyNumberFormat="1" applyFont="1" applyFill="1" applyBorder="1" applyAlignment="1">
      <alignment horizontal="center" vertical="justify"/>
    </xf>
    <xf numFmtId="2" fontId="18" fillId="0" borderId="10" xfId="0" applyNumberFormat="1" applyFont="1" applyFill="1" applyBorder="1" applyAlignment="1">
      <alignment horizontal="center" wrapText="1"/>
    </xf>
    <xf numFmtId="4" fontId="18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vertical="center" indent="1"/>
    </xf>
    <xf numFmtId="0" fontId="17" fillId="0" borderId="10" xfId="0" applyFont="1" applyFill="1" applyBorder="1" applyAlignment="1">
      <alignment vertical="top"/>
    </xf>
    <xf numFmtId="4" fontId="17" fillId="0" borderId="10" xfId="0" applyNumberFormat="1" applyFont="1" applyFill="1" applyBorder="1" applyAlignment="1">
      <alignment vertical="top"/>
    </xf>
    <xf numFmtId="4" fontId="1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center" vertical="top"/>
    </xf>
    <xf numFmtId="0" fontId="17" fillId="0" borderId="10" xfId="0" applyFont="1" applyFill="1" applyBorder="1" applyAlignment="1">
      <alignment horizontal="center" vertical="top"/>
    </xf>
    <xf numFmtId="2" fontId="1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2" fontId="7" fillId="0" borderId="10" xfId="0" applyNumberFormat="1" applyFont="1" applyFill="1" applyBorder="1" applyAlignment="1">
      <alignment horizontal="center" vertical="top"/>
    </xf>
    <xf numFmtId="0" fontId="17" fillId="0" borderId="10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49" fontId="20" fillId="0" borderId="0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 horizontal="left"/>
    </xf>
    <xf numFmtId="0" fontId="16" fillId="0" borderId="0" xfId="0" applyFont="1" applyFill="1" applyAlignment="1">
      <alignment vertical="top"/>
    </xf>
    <xf numFmtId="184" fontId="16" fillId="0" borderId="0" xfId="0" applyNumberFormat="1" applyFont="1" applyFill="1" applyAlignment="1">
      <alignment vertical="top"/>
    </xf>
    <xf numFmtId="49" fontId="20" fillId="0" borderId="0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/>
    </xf>
    <xf numFmtId="49" fontId="4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top" wrapText="1"/>
    </xf>
    <xf numFmtId="49" fontId="20" fillId="0" borderId="0" xfId="0" applyNumberFormat="1" applyFont="1" applyFill="1" applyBorder="1" applyAlignment="1">
      <alignment horizontal="right"/>
    </xf>
    <xf numFmtId="49" fontId="20" fillId="35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vertical="top"/>
    </xf>
    <xf numFmtId="0" fontId="16" fillId="0" borderId="0" xfId="0" applyFont="1" applyFill="1" applyAlignment="1">
      <alignment vertical="top"/>
    </xf>
    <xf numFmtId="49" fontId="20" fillId="0" borderId="0" xfId="0" applyNumberFormat="1" applyFont="1" applyFill="1" applyBorder="1" applyAlignment="1">
      <alignment horizontal="right"/>
    </xf>
    <xf numFmtId="49" fontId="20" fillId="36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left"/>
    </xf>
    <xf numFmtId="49" fontId="20" fillId="36" borderId="0" xfId="0" applyNumberFormat="1" applyFont="1" applyFill="1" applyBorder="1" applyAlignment="1">
      <alignment horizontal="left"/>
    </xf>
    <xf numFmtId="0" fontId="16" fillId="0" borderId="0" xfId="0" applyFont="1" applyFill="1" applyAlignment="1">
      <alignment horizontal="center" vertical="top"/>
    </xf>
    <xf numFmtId="49" fontId="20" fillId="35" borderId="0" xfId="0" applyNumberFormat="1" applyFont="1" applyFill="1" applyBorder="1" applyAlignment="1">
      <alignment horizontal="right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view="pageBreakPreview" zoomScaleNormal="95" zoomScaleSheetLayoutView="100" zoomScalePageLayoutView="0" workbookViewId="0" topLeftCell="A18">
      <selection activeCell="E50" sqref="E50"/>
    </sheetView>
  </sheetViews>
  <sheetFormatPr defaultColWidth="9.33203125" defaultRowHeight="12.75"/>
  <cols>
    <col min="1" max="1" width="78.83203125" style="3" customWidth="1"/>
    <col min="2" max="2" width="5.33203125" style="4" customWidth="1"/>
    <col min="3" max="3" width="8.16015625" style="4" customWidth="1"/>
    <col min="4" max="4" width="15.33203125" style="4" hidden="1" customWidth="1"/>
    <col min="5" max="5" width="18.83203125" style="4" customWidth="1"/>
    <col min="6" max="6" width="20.5" style="4" customWidth="1"/>
    <col min="7" max="7" width="17.33203125" style="8" customWidth="1"/>
    <col min="8" max="9" width="18.5" style="4" customWidth="1"/>
    <col min="10" max="10" width="18.5" style="16" customWidth="1"/>
    <col min="11" max="16384" width="9.33203125" style="4" customWidth="1"/>
  </cols>
  <sheetData>
    <row r="1" spans="1:10" ht="28.5" customHeight="1">
      <c r="A1" s="17"/>
      <c r="B1" s="17"/>
      <c r="C1" s="240" t="s">
        <v>205</v>
      </c>
      <c r="D1" s="240"/>
      <c r="E1" s="240"/>
      <c r="F1" s="240"/>
      <c r="G1" s="240"/>
      <c r="H1" s="222"/>
      <c r="I1" s="222"/>
      <c r="J1" s="222"/>
    </row>
    <row r="2" spans="1:10" ht="18.75" hidden="1">
      <c r="A2" s="17"/>
      <c r="B2" s="17"/>
      <c r="C2" s="240" t="s">
        <v>127</v>
      </c>
      <c r="D2" s="240"/>
      <c r="E2" s="240"/>
      <c r="F2" s="240"/>
      <c r="G2" s="240"/>
      <c r="H2" s="222"/>
      <c r="I2" s="222"/>
      <c r="J2" s="222"/>
    </row>
    <row r="3" spans="1:10" ht="18.75" hidden="1">
      <c r="A3" s="17"/>
      <c r="B3" s="17"/>
      <c r="C3" s="241"/>
      <c r="D3" s="241"/>
      <c r="E3" s="241"/>
      <c r="F3" s="241"/>
      <c r="G3" s="241"/>
      <c r="H3" s="241"/>
      <c r="I3" s="241"/>
      <c r="J3" s="223"/>
    </row>
    <row r="4" spans="1:10" ht="18.75" hidden="1">
      <c r="A4" s="17"/>
      <c r="B4" s="17"/>
      <c r="C4" s="224"/>
      <c r="D4" s="224"/>
      <c r="E4" s="224"/>
      <c r="F4" s="224"/>
      <c r="G4" s="225"/>
      <c r="H4" s="222"/>
      <c r="I4" s="222"/>
      <c r="J4" s="222"/>
    </row>
    <row r="5" spans="1:13" ht="18.75">
      <c r="A5" s="17"/>
      <c r="B5" s="17"/>
      <c r="C5" s="224"/>
      <c r="D5" s="224"/>
      <c r="E5" s="244" t="s">
        <v>149</v>
      </c>
      <c r="F5" s="244"/>
      <c r="G5" s="244"/>
      <c r="H5" s="243"/>
      <c r="I5" s="243"/>
      <c r="J5" s="243"/>
      <c r="K5" s="78"/>
      <c r="L5" s="78"/>
      <c r="M5" s="78"/>
    </row>
    <row r="6" spans="1:13" ht="18.75">
      <c r="A6" s="17"/>
      <c r="B6" s="17"/>
      <c r="C6" s="224"/>
      <c r="D6" s="224"/>
      <c r="E6" s="245" t="s">
        <v>241</v>
      </c>
      <c r="F6" s="245"/>
      <c r="G6" s="245"/>
      <c r="H6" s="243"/>
      <c r="I6" s="243"/>
      <c r="J6" s="243"/>
      <c r="K6" s="78"/>
      <c r="L6" s="78"/>
      <c r="M6" s="78"/>
    </row>
    <row r="7" spans="5:7" ht="42" customHeight="1">
      <c r="E7" s="242"/>
      <c r="F7" s="242"/>
      <c r="G7" s="242"/>
    </row>
    <row r="8" spans="1:7" ht="63.75" customHeight="1">
      <c r="A8" s="239" t="s">
        <v>242</v>
      </c>
      <c r="B8" s="239"/>
      <c r="C8" s="239"/>
      <c r="D8" s="239"/>
      <c r="E8" s="239"/>
      <c r="F8" s="239"/>
      <c r="G8" s="239"/>
    </row>
    <row r="9" spans="1:11" s="1" customFormat="1" ht="15">
      <c r="A9" s="68"/>
      <c r="B9" s="68"/>
      <c r="C9" s="68"/>
      <c r="D9" s="68"/>
      <c r="E9" s="68"/>
      <c r="F9" s="69" t="s">
        <v>88</v>
      </c>
      <c r="G9" s="68"/>
      <c r="H9" s="68"/>
      <c r="I9" s="68"/>
      <c r="J9" s="68"/>
      <c r="K9" s="68"/>
    </row>
    <row r="10" spans="1:10" s="2" customFormat="1" ht="14.25">
      <c r="A10" s="11" t="s">
        <v>4</v>
      </c>
      <c r="B10" s="12" t="s">
        <v>5</v>
      </c>
      <c r="C10" s="11" t="s">
        <v>20</v>
      </c>
      <c r="D10" s="236" t="s">
        <v>21</v>
      </c>
      <c r="E10" s="237"/>
      <c r="F10" s="238"/>
      <c r="G10" s="42"/>
      <c r="H10" s="43"/>
      <c r="I10" s="18"/>
      <c r="J10" s="19"/>
    </row>
    <row r="11" spans="1:10" s="2" customFormat="1" ht="17.25" customHeight="1">
      <c r="A11" s="11"/>
      <c r="B11" s="12"/>
      <c r="C11" s="11"/>
      <c r="D11" s="11" t="s">
        <v>142</v>
      </c>
      <c r="E11" s="11" t="s">
        <v>237</v>
      </c>
      <c r="F11" s="235" t="s">
        <v>243</v>
      </c>
      <c r="G11" s="42"/>
      <c r="H11" s="43"/>
      <c r="I11" s="18"/>
      <c r="J11" s="19"/>
    </row>
    <row r="12" spans="1:10" s="2" customFormat="1" ht="24.75" customHeight="1">
      <c r="A12" s="186" t="s">
        <v>204</v>
      </c>
      <c r="B12" s="187"/>
      <c r="C12" s="187"/>
      <c r="D12" s="188" t="e">
        <f>D13+D25+D35+D39+D43+D51+D53+D65+D61</f>
        <v>#REF!</v>
      </c>
      <c r="E12" s="189">
        <f>E13+E25+E35+E39+E43+E51+E53+E65+E61+E67</f>
        <v>25832859</v>
      </c>
      <c r="F12" s="189">
        <f>F13+F25+F35+F39+F43+F51+F53+F65+F61+F67</f>
        <v>26002379</v>
      </c>
      <c r="G12" s="44"/>
      <c r="H12" s="45"/>
      <c r="I12" s="20"/>
      <c r="J12" s="21"/>
    </row>
    <row r="13" spans="1:10" s="5" customFormat="1" ht="27" customHeight="1">
      <c r="A13" s="86" t="s">
        <v>7</v>
      </c>
      <c r="B13" s="190">
        <v>1</v>
      </c>
      <c r="C13" s="190"/>
      <c r="D13" s="188">
        <f>D19+D23+D24+D18+D20+D22</f>
        <v>11197449</v>
      </c>
      <c r="E13" s="189">
        <f>E19+E23+E24+E18+E20+E22</f>
        <v>14246416</v>
      </c>
      <c r="F13" s="189">
        <f>F19+F23+F24+F18+F20+F22</f>
        <v>13778506</v>
      </c>
      <c r="G13" s="46"/>
      <c r="H13" s="45"/>
      <c r="I13" s="22"/>
      <c r="J13" s="23"/>
    </row>
    <row r="14" spans="1:10" s="2" customFormat="1" ht="31.5" hidden="1">
      <c r="A14" s="86" t="s">
        <v>29</v>
      </c>
      <c r="B14" s="190">
        <v>1</v>
      </c>
      <c r="C14" s="190">
        <v>2</v>
      </c>
      <c r="D14" s="188">
        <f aca="true" t="shared" si="0" ref="D14:E16">D15</f>
        <v>0</v>
      </c>
      <c r="E14" s="189">
        <f t="shared" si="0"/>
        <v>0</v>
      </c>
      <c r="F14" s="189">
        <f>F15</f>
        <v>0</v>
      </c>
      <c r="G14" s="47"/>
      <c r="H14" s="48"/>
      <c r="I14" s="24"/>
      <c r="J14" s="25"/>
    </row>
    <row r="15" spans="1:10" s="2" customFormat="1" ht="47.25" hidden="1">
      <c r="A15" s="191" t="s">
        <v>30</v>
      </c>
      <c r="B15" s="192">
        <v>1</v>
      </c>
      <c r="C15" s="192">
        <v>2</v>
      </c>
      <c r="D15" s="193">
        <f t="shared" si="0"/>
        <v>0</v>
      </c>
      <c r="E15" s="194">
        <f t="shared" si="0"/>
        <v>0</v>
      </c>
      <c r="F15" s="194">
        <f>F16</f>
        <v>0</v>
      </c>
      <c r="G15" s="49"/>
      <c r="H15" s="50"/>
      <c r="I15" s="26"/>
      <c r="J15" s="27"/>
    </row>
    <row r="16" spans="1:10" s="2" customFormat="1" ht="15.75" hidden="1">
      <c r="A16" s="97" t="s">
        <v>22</v>
      </c>
      <c r="B16" s="192">
        <v>1</v>
      </c>
      <c r="C16" s="192">
        <v>2</v>
      </c>
      <c r="D16" s="193">
        <f t="shared" si="0"/>
        <v>0</v>
      </c>
      <c r="E16" s="194">
        <f t="shared" si="0"/>
        <v>0</v>
      </c>
      <c r="F16" s="194">
        <f>F17</f>
        <v>0</v>
      </c>
      <c r="G16" s="51"/>
      <c r="H16" s="50"/>
      <c r="I16" s="26"/>
      <c r="J16" s="27"/>
    </row>
    <row r="17" spans="1:10" s="2" customFormat="1" ht="15.75" hidden="1">
      <c r="A17" s="97" t="s">
        <v>33</v>
      </c>
      <c r="B17" s="192">
        <v>1</v>
      </c>
      <c r="C17" s="192">
        <v>2</v>
      </c>
      <c r="D17" s="193"/>
      <c r="E17" s="194"/>
      <c r="F17" s="194"/>
      <c r="G17" s="51"/>
      <c r="H17" s="50"/>
      <c r="I17" s="26"/>
      <c r="J17" s="27"/>
    </row>
    <row r="18" spans="1:10" s="2" customFormat="1" ht="47.25">
      <c r="A18" s="179" t="s">
        <v>92</v>
      </c>
      <c r="B18" s="192">
        <v>1</v>
      </c>
      <c r="C18" s="192">
        <v>3</v>
      </c>
      <c r="D18" s="193">
        <f>'прил.6'!G21</f>
        <v>106640</v>
      </c>
      <c r="E18" s="194">
        <f>'прил.6'!H21</f>
        <v>32800</v>
      </c>
      <c r="F18" s="194">
        <f>'прил.6'!I21</f>
        <v>32800</v>
      </c>
      <c r="G18" s="51"/>
      <c r="H18" s="50"/>
      <c r="I18" s="26"/>
      <c r="J18" s="27"/>
    </row>
    <row r="19" spans="1:10" s="6" customFormat="1" ht="47.25" customHeight="1">
      <c r="A19" s="97" t="s">
        <v>34</v>
      </c>
      <c r="B19" s="195">
        <v>1</v>
      </c>
      <c r="C19" s="195">
        <v>4</v>
      </c>
      <c r="D19" s="193">
        <f>'прил.6'!G27</f>
        <v>10761780</v>
      </c>
      <c r="E19" s="194">
        <f>'прил.6'!H27</f>
        <v>13132079</v>
      </c>
      <c r="F19" s="194">
        <f>'прил.6'!I27</f>
        <v>13149679</v>
      </c>
      <c r="G19" s="52"/>
      <c r="H19" s="48"/>
      <c r="I19" s="24"/>
      <c r="J19" s="25"/>
    </row>
    <row r="20" spans="1:10" s="6" customFormat="1" ht="39.75" customHeight="1">
      <c r="A20" s="97" t="s">
        <v>111</v>
      </c>
      <c r="B20" s="195">
        <v>1</v>
      </c>
      <c r="C20" s="195">
        <v>6</v>
      </c>
      <c r="D20" s="193">
        <f>'прил.6'!G52</f>
        <v>55649</v>
      </c>
      <c r="E20" s="194">
        <f>'прил.6'!H52</f>
        <v>56919</v>
      </c>
      <c r="F20" s="194">
        <f>'прил.6'!I52</f>
        <v>56919</v>
      </c>
      <c r="G20" s="52"/>
      <c r="H20" s="48"/>
      <c r="I20" s="24"/>
      <c r="J20" s="25"/>
    </row>
    <row r="21" spans="1:10" s="2" customFormat="1" ht="22.5" customHeight="1" hidden="1">
      <c r="A21" s="97" t="s">
        <v>36</v>
      </c>
      <c r="B21" s="195">
        <v>1</v>
      </c>
      <c r="C21" s="195">
        <v>7</v>
      </c>
      <c r="D21" s="193">
        <f>D22</f>
        <v>0</v>
      </c>
      <c r="E21" s="194">
        <f>E22</f>
        <v>0</v>
      </c>
      <c r="F21" s="194">
        <f>F22</f>
        <v>0</v>
      </c>
      <c r="G21" s="51"/>
      <c r="H21" s="50"/>
      <c r="I21" s="26"/>
      <c r="J21" s="25"/>
    </row>
    <row r="22" spans="1:10" s="2" customFormat="1" ht="22.5" customHeight="1" hidden="1">
      <c r="A22" s="176" t="s">
        <v>112</v>
      </c>
      <c r="B22" s="195">
        <v>1</v>
      </c>
      <c r="C22" s="195">
        <v>7</v>
      </c>
      <c r="D22" s="193">
        <v>0</v>
      </c>
      <c r="E22" s="194">
        <v>0</v>
      </c>
      <c r="F22" s="194">
        <v>0</v>
      </c>
      <c r="G22" s="51"/>
      <c r="H22" s="50"/>
      <c r="I22" s="26"/>
      <c r="J22" s="25"/>
    </row>
    <row r="23" spans="1:10" s="2" customFormat="1" ht="21" customHeight="1">
      <c r="A23" s="97" t="s">
        <v>8</v>
      </c>
      <c r="B23" s="195">
        <v>1</v>
      </c>
      <c r="C23" s="195">
        <v>11</v>
      </c>
      <c r="D23" s="193">
        <f>'прил.6'!G64</f>
        <v>50000</v>
      </c>
      <c r="E23" s="194">
        <v>50000</v>
      </c>
      <c r="F23" s="194">
        <v>50000</v>
      </c>
      <c r="G23" s="52"/>
      <c r="H23" s="48"/>
      <c r="I23" s="29"/>
      <c r="J23" s="25"/>
    </row>
    <row r="24" spans="1:10" s="10" customFormat="1" ht="21" customHeight="1">
      <c r="A24" s="97" t="s">
        <v>11</v>
      </c>
      <c r="B24" s="195">
        <v>1</v>
      </c>
      <c r="C24" s="195">
        <v>13</v>
      </c>
      <c r="D24" s="193">
        <f>'прил.6'!G69</f>
        <v>223380</v>
      </c>
      <c r="E24" s="194">
        <f>'прил.6'!H69</f>
        <v>974618</v>
      </c>
      <c r="F24" s="194">
        <f>'прил.6'!I69</f>
        <v>489108</v>
      </c>
      <c r="G24" s="52"/>
      <c r="H24" s="48"/>
      <c r="I24" s="29"/>
      <c r="J24" s="25"/>
    </row>
    <row r="25" spans="1:10" s="9" customFormat="1" ht="24" customHeight="1" hidden="1">
      <c r="A25" s="86" t="s">
        <v>23</v>
      </c>
      <c r="B25" s="196">
        <v>2</v>
      </c>
      <c r="C25" s="196"/>
      <c r="D25" s="197">
        <f>D26</f>
        <v>763300</v>
      </c>
      <c r="E25" s="198">
        <f>E26</f>
        <v>0</v>
      </c>
      <c r="F25" s="198">
        <f>F26</f>
        <v>0</v>
      </c>
      <c r="G25" s="53"/>
      <c r="H25" s="43"/>
      <c r="I25" s="30"/>
      <c r="J25" s="25"/>
    </row>
    <row r="26" spans="1:10" s="6" customFormat="1" ht="23.25" customHeight="1" hidden="1">
      <c r="A26" s="97" t="s">
        <v>24</v>
      </c>
      <c r="B26" s="195">
        <v>2</v>
      </c>
      <c r="C26" s="195">
        <v>3</v>
      </c>
      <c r="D26" s="199">
        <f>'прил.6'!G84</f>
        <v>763300</v>
      </c>
      <c r="E26" s="200">
        <f>'прил.6'!H84</f>
        <v>0</v>
      </c>
      <c r="F26" s="200">
        <f>'прил.6'!I84</f>
        <v>0</v>
      </c>
      <c r="G26" s="52"/>
      <c r="H26" s="54"/>
      <c r="I26" s="31"/>
      <c r="J26" s="25"/>
    </row>
    <row r="27" spans="1:10" s="2" customFormat="1" ht="32.25" customHeight="1" hidden="1">
      <c r="A27" s="86" t="s">
        <v>18</v>
      </c>
      <c r="B27" s="196">
        <v>3</v>
      </c>
      <c r="C27" s="196"/>
      <c r="D27" s="197">
        <f>D28</f>
        <v>0</v>
      </c>
      <c r="E27" s="198">
        <f>E28</f>
        <v>0</v>
      </c>
      <c r="F27" s="198">
        <f>F28</f>
        <v>0</v>
      </c>
      <c r="G27" s="53"/>
      <c r="H27" s="55"/>
      <c r="I27" s="33"/>
      <c r="J27" s="25"/>
    </row>
    <row r="28" spans="1:10" s="1" customFormat="1" ht="24.75" customHeight="1" hidden="1">
      <c r="A28" s="86" t="s">
        <v>40</v>
      </c>
      <c r="B28" s="196">
        <v>3</v>
      </c>
      <c r="C28" s="196">
        <v>9</v>
      </c>
      <c r="D28" s="197">
        <f>D29+D32</f>
        <v>0</v>
      </c>
      <c r="E28" s="198">
        <f>E29+E32</f>
        <v>0</v>
      </c>
      <c r="F28" s="198">
        <f>F29+F32</f>
        <v>0</v>
      </c>
      <c r="G28" s="52"/>
      <c r="H28" s="56"/>
      <c r="I28" s="34"/>
      <c r="J28" s="25"/>
    </row>
    <row r="29" spans="1:10" s="1" customFormat="1" ht="24.75" customHeight="1" hidden="1">
      <c r="A29" s="191" t="s">
        <v>42</v>
      </c>
      <c r="B29" s="195">
        <v>3</v>
      </c>
      <c r="C29" s="195">
        <v>9</v>
      </c>
      <c r="D29" s="199">
        <f aca="true" t="shared" si="1" ref="D29:F30">D30</f>
        <v>0</v>
      </c>
      <c r="E29" s="200">
        <f t="shared" si="1"/>
        <v>0</v>
      </c>
      <c r="F29" s="200">
        <f t="shared" si="1"/>
        <v>0</v>
      </c>
      <c r="G29" s="51"/>
      <c r="H29" s="57"/>
      <c r="I29" s="35"/>
      <c r="J29" s="25"/>
    </row>
    <row r="30" spans="1:10" s="1" customFormat="1" ht="24.75" customHeight="1" hidden="1">
      <c r="A30" s="97" t="s">
        <v>26</v>
      </c>
      <c r="B30" s="195">
        <v>3</v>
      </c>
      <c r="C30" s="195">
        <v>9</v>
      </c>
      <c r="D30" s="199">
        <f t="shared" si="1"/>
        <v>0</v>
      </c>
      <c r="E30" s="200">
        <f t="shared" si="1"/>
        <v>0</v>
      </c>
      <c r="F30" s="200">
        <f t="shared" si="1"/>
        <v>0</v>
      </c>
      <c r="G30" s="51"/>
      <c r="H30" s="57"/>
      <c r="I30" s="35"/>
      <c r="J30" s="25"/>
    </row>
    <row r="31" spans="1:10" s="1" customFormat="1" ht="26.25" customHeight="1" hidden="1">
      <c r="A31" s="97" t="s">
        <v>43</v>
      </c>
      <c r="B31" s="195">
        <v>3</v>
      </c>
      <c r="C31" s="195">
        <v>9</v>
      </c>
      <c r="D31" s="199">
        <v>0</v>
      </c>
      <c r="E31" s="200">
        <v>0</v>
      </c>
      <c r="F31" s="200">
        <v>0</v>
      </c>
      <c r="G31" s="51"/>
      <c r="H31" s="57"/>
      <c r="I31" s="35"/>
      <c r="J31" s="25"/>
    </row>
    <row r="32" spans="1:10" s="1" customFormat="1" ht="25.5" customHeight="1" hidden="1">
      <c r="A32" s="191" t="s">
        <v>66</v>
      </c>
      <c r="B32" s="195">
        <v>3</v>
      </c>
      <c r="C32" s="195">
        <v>10</v>
      </c>
      <c r="D32" s="199">
        <f aca="true" t="shared" si="2" ref="D32:F33">D33</f>
        <v>0</v>
      </c>
      <c r="E32" s="200">
        <f t="shared" si="2"/>
        <v>0</v>
      </c>
      <c r="F32" s="200">
        <f t="shared" si="2"/>
        <v>0</v>
      </c>
      <c r="G32" s="51"/>
      <c r="H32" s="57"/>
      <c r="I32" s="35"/>
      <c r="J32" s="25"/>
    </row>
    <row r="33" spans="1:10" s="1" customFormat="1" ht="27" customHeight="1" hidden="1">
      <c r="A33" s="97" t="s">
        <v>26</v>
      </c>
      <c r="B33" s="195">
        <v>3</v>
      </c>
      <c r="C33" s="195">
        <v>10</v>
      </c>
      <c r="D33" s="199">
        <f t="shared" si="2"/>
        <v>0</v>
      </c>
      <c r="E33" s="200">
        <f t="shared" si="2"/>
        <v>0</v>
      </c>
      <c r="F33" s="200">
        <f t="shared" si="2"/>
        <v>0</v>
      </c>
      <c r="G33" s="51"/>
      <c r="H33" s="57"/>
      <c r="I33" s="35"/>
      <c r="J33" s="25"/>
    </row>
    <row r="34" spans="1:10" s="1" customFormat="1" ht="0.75" customHeight="1">
      <c r="A34" s="97" t="s">
        <v>43</v>
      </c>
      <c r="B34" s="195">
        <v>3</v>
      </c>
      <c r="C34" s="195">
        <v>10</v>
      </c>
      <c r="D34" s="199">
        <v>0</v>
      </c>
      <c r="E34" s="200">
        <v>0</v>
      </c>
      <c r="F34" s="200">
        <v>0</v>
      </c>
      <c r="G34" s="51"/>
      <c r="H34" s="57"/>
      <c r="I34" s="35"/>
      <c r="J34" s="25"/>
    </row>
    <row r="35" spans="1:10" s="1" customFormat="1" ht="29.25" customHeight="1">
      <c r="A35" s="86" t="s">
        <v>18</v>
      </c>
      <c r="B35" s="196">
        <v>3</v>
      </c>
      <c r="C35" s="195"/>
      <c r="D35" s="197">
        <f>D37+D36</f>
        <v>835100</v>
      </c>
      <c r="E35" s="198">
        <f>E37+E36+E38</f>
        <v>118800</v>
      </c>
      <c r="F35" s="198">
        <f>F37+F36+F38</f>
        <v>118800</v>
      </c>
      <c r="G35" s="51"/>
      <c r="H35" s="56"/>
      <c r="I35" s="35"/>
      <c r="J35" s="25"/>
    </row>
    <row r="36" spans="1:10" s="1" customFormat="1" ht="30" customHeight="1" hidden="1">
      <c r="A36" s="86" t="s">
        <v>120</v>
      </c>
      <c r="B36" s="195">
        <v>3</v>
      </c>
      <c r="C36" s="195">
        <v>4</v>
      </c>
      <c r="D36" s="199">
        <v>0</v>
      </c>
      <c r="E36" s="200">
        <v>0</v>
      </c>
      <c r="F36" s="200">
        <v>0</v>
      </c>
      <c r="G36" s="51"/>
      <c r="H36" s="56"/>
      <c r="I36" s="35"/>
      <c r="J36" s="25"/>
    </row>
    <row r="37" spans="1:10" s="1" customFormat="1" ht="39.75" customHeight="1">
      <c r="A37" s="97" t="s">
        <v>90</v>
      </c>
      <c r="B37" s="195">
        <v>3</v>
      </c>
      <c r="C37" s="195">
        <v>10</v>
      </c>
      <c r="D37" s="199">
        <f>'прил.6'!G104</f>
        <v>835100</v>
      </c>
      <c r="E37" s="200">
        <f>'прил.6'!H104</f>
        <v>118800</v>
      </c>
      <c r="F37" s="200">
        <f>'прил.6'!I104</f>
        <v>118800</v>
      </c>
      <c r="G37" s="51"/>
      <c r="H37" s="56"/>
      <c r="I37" s="35"/>
      <c r="J37" s="25"/>
    </row>
    <row r="38" spans="1:10" s="1" customFormat="1" ht="31.5" customHeight="1" hidden="1">
      <c r="A38" s="144" t="s">
        <v>66</v>
      </c>
      <c r="B38" s="195">
        <v>3</v>
      </c>
      <c r="C38" s="195">
        <v>10</v>
      </c>
      <c r="D38" s="199"/>
      <c r="E38" s="200">
        <f>'прил.6'!H110</f>
        <v>0</v>
      </c>
      <c r="F38" s="200">
        <f>'прил.6'!I110</f>
        <v>0</v>
      </c>
      <c r="G38" s="51"/>
      <c r="H38" s="56"/>
      <c r="I38" s="35"/>
      <c r="J38" s="25"/>
    </row>
    <row r="39" spans="1:10" s="1" customFormat="1" ht="27" customHeight="1">
      <c r="A39" s="86" t="s">
        <v>14</v>
      </c>
      <c r="B39" s="196">
        <v>4</v>
      </c>
      <c r="C39" s="196"/>
      <c r="D39" s="197">
        <f>D40+D42+D41</f>
        <v>11731480</v>
      </c>
      <c r="E39" s="198">
        <f>E40+E42+E41</f>
        <v>886627</v>
      </c>
      <c r="F39" s="198">
        <f>F40+F42+F41</f>
        <v>886627</v>
      </c>
      <c r="G39" s="51"/>
      <c r="H39" s="56"/>
      <c r="I39" s="34"/>
      <c r="J39" s="25"/>
    </row>
    <row r="40" spans="1:10" s="1" customFormat="1" ht="21.75" customHeight="1">
      <c r="A40" s="97" t="s">
        <v>17</v>
      </c>
      <c r="B40" s="195">
        <v>4</v>
      </c>
      <c r="C40" s="195">
        <v>8</v>
      </c>
      <c r="D40" s="199">
        <f>'прил.6'!G126</f>
        <v>643740</v>
      </c>
      <c r="E40" s="200">
        <f>'прил.6'!H126</f>
        <v>204900</v>
      </c>
      <c r="F40" s="200">
        <f>'прил.6'!I126</f>
        <v>204900</v>
      </c>
      <c r="G40" s="51"/>
      <c r="H40" s="56"/>
      <c r="I40" s="34"/>
      <c r="J40" s="25"/>
    </row>
    <row r="41" spans="1:10" s="1" customFormat="1" ht="21" customHeight="1">
      <c r="A41" s="97" t="s">
        <v>138</v>
      </c>
      <c r="B41" s="195">
        <v>4</v>
      </c>
      <c r="C41" s="195">
        <v>9</v>
      </c>
      <c r="D41" s="199">
        <f>'прил.6'!G130</f>
        <v>10287740</v>
      </c>
      <c r="E41" s="200">
        <f>'прил.6'!H130</f>
        <v>681727</v>
      </c>
      <c r="F41" s="200">
        <f>'прил.6'!I130</f>
        <v>681727</v>
      </c>
      <c r="G41" s="51"/>
      <c r="H41" s="56"/>
      <c r="I41" s="34"/>
      <c r="J41" s="25"/>
    </row>
    <row r="42" spans="1:10" s="1" customFormat="1" ht="21.75" customHeight="1" hidden="1">
      <c r="A42" s="97" t="s">
        <v>15</v>
      </c>
      <c r="B42" s="195">
        <v>4</v>
      </c>
      <c r="C42" s="195">
        <v>12</v>
      </c>
      <c r="D42" s="199">
        <f>'прил.6'!G148</f>
        <v>800000</v>
      </c>
      <c r="E42" s="200">
        <f>'прил.6'!H148</f>
        <v>0</v>
      </c>
      <c r="F42" s="200">
        <f>'прил.6'!I148</f>
        <v>0</v>
      </c>
      <c r="G42" s="52"/>
      <c r="H42" s="56"/>
      <c r="I42" s="34"/>
      <c r="J42" s="25"/>
    </row>
    <row r="43" spans="1:10" s="1" customFormat="1" ht="25.5" customHeight="1">
      <c r="A43" s="86" t="s">
        <v>19</v>
      </c>
      <c r="B43" s="196">
        <v>5</v>
      </c>
      <c r="C43" s="196" t="s">
        <v>9</v>
      </c>
      <c r="D43" s="197">
        <f>D48+D50+D49</f>
        <v>6083790</v>
      </c>
      <c r="E43" s="198">
        <f>E48+E50+E49</f>
        <v>3121368</v>
      </c>
      <c r="F43" s="198">
        <f>F48+F50+F49</f>
        <v>3119148</v>
      </c>
      <c r="G43" s="53"/>
      <c r="H43" s="58"/>
      <c r="I43" s="36"/>
      <c r="J43" s="25"/>
    </row>
    <row r="44" spans="1:10" s="1" customFormat="1" ht="15.75" hidden="1">
      <c r="A44" s="86" t="s">
        <v>1</v>
      </c>
      <c r="B44" s="196">
        <v>5</v>
      </c>
      <c r="C44" s="196">
        <v>2</v>
      </c>
      <c r="D44" s="197">
        <f aca="true" t="shared" si="3" ref="D44:E46">D45</f>
        <v>0</v>
      </c>
      <c r="E44" s="198">
        <f t="shared" si="3"/>
        <v>0</v>
      </c>
      <c r="F44" s="198">
        <f>F45</f>
        <v>0</v>
      </c>
      <c r="G44" s="52"/>
      <c r="H44" s="59"/>
      <c r="I44" s="37"/>
      <c r="J44" s="25"/>
    </row>
    <row r="45" spans="1:10" s="1" customFormat="1" ht="15.75" hidden="1">
      <c r="A45" s="97" t="s">
        <v>202</v>
      </c>
      <c r="B45" s="195">
        <v>5</v>
      </c>
      <c r="C45" s="195">
        <v>2</v>
      </c>
      <c r="D45" s="199">
        <f t="shared" si="3"/>
        <v>0</v>
      </c>
      <c r="E45" s="200">
        <f t="shared" si="3"/>
        <v>0</v>
      </c>
      <c r="F45" s="200">
        <f>F46</f>
        <v>0</v>
      </c>
      <c r="G45" s="51"/>
      <c r="H45" s="60"/>
      <c r="I45" s="38"/>
      <c r="J45" s="25"/>
    </row>
    <row r="46" spans="1:10" s="1" customFormat="1" ht="47.25" hidden="1">
      <c r="A46" s="97" t="s">
        <v>56</v>
      </c>
      <c r="B46" s="195">
        <v>5</v>
      </c>
      <c r="C46" s="195">
        <v>2</v>
      </c>
      <c r="D46" s="199">
        <f t="shared" si="3"/>
        <v>0</v>
      </c>
      <c r="E46" s="200">
        <f t="shared" si="3"/>
        <v>0</v>
      </c>
      <c r="F46" s="200">
        <f>F47</f>
        <v>0</v>
      </c>
      <c r="G46" s="51"/>
      <c r="H46" s="60"/>
      <c r="I46" s="38"/>
      <c r="J46" s="25"/>
    </row>
    <row r="47" spans="1:10" s="1" customFormat="1" ht="15.75" hidden="1">
      <c r="A47" s="97" t="s">
        <v>46</v>
      </c>
      <c r="B47" s="195">
        <v>5</v>
      </c>
      <c r="C47" s="195">
        <v>2</v>
      </c>
      <c r="D47" s="199"/>
      <c r="E47" s="200"/>
      <c r="F47" s="200"/>
      <c r="G47" s="51"/>
      <c r="H47" s="60"/>
      <c r="I47" s="38"/>
      <c r="J47" s="25"/>
    </row>
    <row r="48" spans="1:10" s="1" customFormat="1" ht="18.75" customHeight="1">
      <c r="A48" s="97" t="s">
        <v>3</v>
      </c>
      <c r="B48" s="195">
        <v>5</v>
      </c>
      <c r="C48" s="195">
        <v>1</v>
      </c>
      <c r="D48" s="199">
        <f>'прил.6'!G159</f>
        <v>1392400</v>
      </c>
      <c r="E48" s="200">
        <f>'прил.6'!H159</f>
        <v>525265</v>
      </c>
      <c r="F48" s="200">
        <f>'прил.6'!I159</f>
        <v>523045</v>
      </c>
      <c r="G48" s="51"/>
      <c r="H48" s="59"/>
      <c r="I48" s="37"/>
      <c r="J48" s="25"/>
    </row>
    <row r="49" spans="1:10" s="1" customFormat="1" ht="18.75" customHeight="1">
      <c r="A49" s="97" t="s">
        <v>1</v>
      </c>
      <c r="B49" s="195">
        <v>5</v>
      </c>
      <c r="C49" s="195">
        <v>2</v>
      </c>
      <c r="D49" s="199">
        <f>'прил.6'!G186</f>
        <v>90970</v>
      </c>
      <c r="E49" s="200">
        <f>'прил.6'!H186</f>
        <v>36800</v>
      </c>
      <c r="F49" s="200">
        <f>'прил.6'!I186</f>
        <v>36800</v>
      </c>
      <c r="G49" s="51"/>
      <c r="H49" s="59"/>
      <c r="I49" s="37"/>
      <c r="J49" s="25"/>
    </row>
    <row r="50" spans="1:10" s="1" customFormat="1" ht="23.25" customHeight="1">
      <c r="A50" s="127" t="s">
        <v>27</v>
      </c>
      <c r="B50" s="195">
        <v>5</v>
      </c>
      <c r="C50" s="195">
        <v>3</v>
      </c>
      <c r="D50" s="199">
        <f>'прил.6'!G190</f>
        <v>4600420</v>
      </c>
      <c r="E50" s="200">
        <f>'прил.6'!H190</f>
        <v>2559303</v>
      </c>
      <c r="F50" s="200">
        <f>'прил.6'!I190</f>
        <v>2559303</v>
      </c>
      <c r="G50" s="52"/>
      <c r="H50" s="59"/>
      <c r="I50" s="37"/>
      <c r="J50" s="25"/>
    </row>
    <row r="51" spans="1:10" s="1" customFormat="1" ht="18" customHeight="1" hidden="1">
      <c r="A51" s="86" t="s">
        <v>10</v>
      </c>
      <c r="B51" s="196">
        <v>7</v>
      </c>
      <c r="C51" s="196"/>
      <c r="D51" s="197">
        <f>D52</f>
        <v>267000</v>
      </c>
      <c r="E51" s="198">
        <f>E52</f>
        <v>0</v>
      </c>
      <c r="F51" s="198">
        <f>F52</f>
        <v>0</v>
      </c>
      <c r="G51" s="51"/>
      <c r="H51" s="56"/>
      <c r="I51" s="34"/>
      <c r="J51" s="25"/>
    </row>
    <row r="52" spans="1:10" s="1" customFormat="1" ht="21" customHeight="1" hidden="1">
      <c r="A52" s="97" t="s">
        <v>16</v>
      </c>
      <c r="B52" s="195">
        <v>7</v>
      </c>
      <c r="C52" s="195">
        <v>7</v>
      </c>
      <c r="D52" s="199">
        <f>'прил.6'!G213</f>
        <v>267000</v>
      </c>
      <c r="E52" s="200">
        <f>'прил.6'!H213</f>
        <v>0</v>
      </c>
      <c r="F52" s="200">
        <f>'прил.6'!I213</f>
        <v>0</v>
      </c>
      <c r="G52" s="51"/>
      <c r="H52" s="56"/>
      <c r="I52" s="34"/>
      <c r="J52" s="25"/>
    </row>
    <row r="53" spans="1:10" s="1" customFormat="1" ht="21" customHeight="1">
      <c r="A53" s="86" t="s">
        <v>126</v>
      </c>
      <c r="B53" s="201">
        <v>8</v>
      </c>
      <c r="C53" s="202"/>
      <c r="D53" s="203">
        <f>D54</f>
        <v>7330744</v>
      </c>
      <c r="E53" s="204">
        <f>E54</f>
        <v>6280930</v>
      </c>
      <c r="F53" s="204">
        <f>F54</f>
        <v>6293180</v>
      </c>
      <c r="G53" s="61"/>
      <c r="H53" s="62"/>
      <c r="I53" s="39"/>
      <c r="J53" s="25"/>
    </row>
    <row r="54" spans="1:10" s="1" customFormat="1" ht="22.5" customHeight="1">
      <c r="A54" s="97" t="s">
        <v>62</v>
      </c>
      <c r="B54" s="195">
        <v>8</v>
      </c>
      <c r="C54" s="195">
        <v>1</v>
      </c>
      <c r="D54" s="199">
        <f>'прил.6'!G222</f>
        <v>7330744</v>
      </c>
      <c r="E54" s="200">
        <f>'прил.6'!H222</f>
        <v>6280930</v>
      </c>
      <c r="F54" s="200">
        <f>'прил.6'!I222</f>
        <v>6293180</v>
      </c>
      <c r="G54" s="52"/>
      <c r="H54" s="56"/>
      <c r="I54" s="34"/>
      <c r="J54" s="25"/>
    </row>
    <row r="55" spans="1:10" s="1" customFormat="1" ht="0.75" customHeight="1">
      <c r="A55" s="97" t="s">
        <v>63</v>
      </c>
      <c r="B55" s="195">
        <v>8</v>
      </c>
      <c r="C55" s="195">
        <v>1</v>
      </c>
      <c r="D55" s="199">
        <f aca="true" t="shared" si="4" ref="D55:F56">D56</f>
        <v>0</v>
      </c>
      <c r="E55" s="200">
        <f t="shared" si="4"/>
        <v>0</v>
      </c>
      <c r="F55" s="200">
        <f t="shared" si="4"/>
        <v>0</v>
      </c>
      <c r="G55" s="51"/>
      <c r="H55" s="57"/>
      <c r="I55" s="35"/>
      <c r="J55" s="25"/>
    </row>
    <row r="56" spans="1:10" s="1" customFormat="1" ht="12" customHeight="1" hidden="1">
      <c r="A56" s="97" t="s">
        <v>72</v>
      </c>
      <c r="B56" s="195">
        <v>8</v>
      </c>
      <c r="C56" s="195">
        <v>1</v>
      </c>
      <c r="D56" s="199">
        <f t="shared" si="4"/>
        <v>0</v>
      </c>
      <c r="E56" s="200">
        <f t="shared" si="4"/>
        <v>0</v>
      </c>
      <c r="F56" s="200">
        <f t="shared" si="4"/>
        <v>0</v>
      </c>
      <c r="G56" s="51"/>
      <c r="H56" s="57"/>
      <c r="I56" s="35"/>
      <c r="J56" s="25"/>
    </row>
    <row r="57" spans="1:10" s="1" customFormat="1" ht="13.5" customHeight="1" hidden="1">
      <c r="A57" s="97" t="s">
        <v>39</v>
      </c>
      <c r="B57" s="195">
        <v>8</v>
      </c>
      <c r="C57" s="195">
        <v>1</v>
      </c>
      <c r="D57" s="199">
        <v>0</v>
      </c>
      <c r="E57" s="200">
        <v>0</v>
      </c>
      <c r="F57" s="200">
        <v>0</v>
      </c>
      <c r="G57" s="51"/>
      <c r="H57" s="57"/>
      <c r="I57" s="35"/>
      <c r="J57" s="25"/>
    </row>
    <row r="58" spans="1:10" s="13" customFormat="1" ht="12.75" customHeight="1" hidden="1">
      <c r="A58" s="191" t="s">
        <v>64</v>
      </c>
      <c r="B58" s="205">
        <v>8</v>
      </c>
      <c r="C58" s="205">
        <v>1</v>
      </c>
      <c r="D58" s="206">
        <f>D59</f>
        <v>0</v>
      </c>
      <c r="E58" s="207">
        <f>E59</f>
        <v>0</v>
      </c>
      <c r="F58" s="207">
        <f>F59</f>
        <v>0</v>
      </c>
      <c r="G58" s="63"/>
      <c r="H58" s="64"/>
      <c r="I58" s="40"/>
      <c r="J58" s="25"/>
    </row>
    <row r="59" spans="1:10" s="1" customFormat="1" ht="18" customHeight="1" hidden="1">
      <c r="A59" s="97" t="s">
        <v>33</v>
      </c>
      <c r="B59" s="195">
        <v>8</v>
      </c>
      <c r="C59" s="195">
        <v>1</v>
      </c>
      <c r="D59" s="199">
        <v>0</v>
      </c>
      <c r="E59" s="200">
        <v>0</v>
      </c>
      <c r="F59" s="200">
        <v>0</v>
      </c>
      <c r="G59" s="51"/>
      <c r="H59" s="57"/>
      <c r="I59" s="35"/>
      <c r="J59" s="25"/>
    </row>
    <row r="60" spans="1:10" s="1" customFormat="1" ht="22.5" customHeight="1" hidden="1">
      <c r="A60" s="97"/>
      <c r="B60" s="195">
        <v>8</v>
      </c>
      <c r="C60" s="195">
        <v>1</v>
      </c>
      <c r="D60" s="199"/>
      <c r="E60" s="200"/>
      <c r="F60" s="200"/>
      <c r="G60" s="51"/>
      <c r="H60" s="57"/>
      <c r="I60" s="35"/>
      <c r="J60" s="25"/>
    </row>
    <row r="61" spans="1:10" s="71" customFormat="1" ht="22.5" customHeight="1">
      <c r="A61" s="86" t="s">
        <v>91</v>
      </c>
      <c r="B61" s="196">
        <v>10</v>
      </c>
      <c r="C61" s="196"/>
      <c r="D61" s="197" t="e">
        <f>D63+D64</f>
        <v>#REF!</v>
      </c>
      <c r="E61" s="198">
        <f>E63+E64+E62</f>
        <v>543118</v>
      </c>
      <c r="F61" s="198">
        <f>F63+F64+F62</f>
        <v>543118</v>
      </c>
      <c r="G61" s="52"/>
      <c r="H61" s="56"/>
      <c r="I61" s="34"/>
      <c r="J61" s="25"/>
    </row>
    <row r="62" spans="1:10" s="71" customFormat="1" ht="22.5" customHeight="1">
      <c r="A62" s="127" t="s">
        <v>159</v>
      </c>
      <c r="B62" s="195">
        <v>10</v>
      </c>
      <c r="C62" s="195">
        <v>1</v>
      </c>
      <c r="D62" s="197"/>
      <c r="E62" s="200">
        <f>'прил.6'!H238</f>
        <v>354790</v>
      </c>
      <c r="F62" s="200">
        <f>'прил.6'!I238</f>
        <v>354790</v>
      </c>
      <c r="G62" s="52"/>
      <c r="H62" s="56"/>
      <c r="I62" s="34"/>
      <c r="J62" s="25"/>
    </row>
    <row r="63" spans="1:10" s="1" customFormat="1" ht="21" customHeight="1">
      <c r="A63" s="97" t="s">
        <v>2</v>
      </c>
      <c r="B63" s="195">
        <v>10</v>
      </c>
      <c r="C63" s="195">
        <v>3</v>
      </c>
      <c r="D63" s="199" t="e">
        <f>'прил.6'!G243</f>
        <v>#REF!</v>
      </c>
      <c r="E63" s="200">
        <f>'прил.6'!H243</f>
        <v>188328</v>
      </c>
      <c r="F63" s="200">
        <f>'прил.6'!I243</f>
        <v>188328</v>
      </c>
      <c r="G63" s="51"/>
      <c r="H63" s="57"/>
      <c r="I63" s="35"/>
      <c r="J63" s="25"/>
    </row>
    <row r="64" spans="1:10" s="1" customFormat="1" ht="16.5" customHeight="1" hidden="1">
      <c r="A64" s="97" t="s">
        <v>96</v>
      </c>
      <c r="B64" s="195">
        <v>10</v>
      </c>
      <c r="C64" s="195">
        <v>6</v>
      </c>
      <c r="D64" s="199">
        <f>'прил.6'!G250</f>
        <v>0</v>
      </c>
      <c r="E64" s="200">
        <f>'прил.6'!H250</f>
        <v>0</v>
      </c>
      <c r="F64" s="200">
        <f>'прил.6'!I250</f>
        <v>0</v>
      </c>
      <c r="G64" s="51"/>
      <c r="H64" s="57"/>
      <c r="I64" s="35"/>
      <c r="J64" s="25"/>
    </row>
    <row r="65" spans="1:12" ht="16.5" customHeight="1" hidden="1">
      <c r="A65" s="208" t="s">
        <v>6</v>
      </c>
      <c r="B65" s="209">
        <v>14</v>
      </c>
      <c r="C65" s="209"/>
      <c r="D65" s="209"/>
      <c r="E65" s="210"/>
      <c r="F65" s="211">
        <f>F66</f>
        <v>0</v>
      </c>
      <c r="G65" s="65"/>
      <c r="H65" s="66"/>
      <c r="I65" s="7"/>
      <c r="J65" s="41"/>
      <c r="K65" s="7"/>
      <c r="L65" s="7"/>
    </row>
    <row r="66" spans="1:10" ht="24.75" customHeight="1" hidden="1">
      <c r="A66" s="134" t="s">
        <v>105</v>
      </c>
      <c r="B66" s="212">
        <v>14</v>
      </c>
      <c r="C66" s="213">
        <v>3</v>
      </c>
      <c r="D66" s="213"/>
      <c r="E66" s="214"/>
      <c r="F66" s="214">
        <v>0</v>
      </c>
      <c r="G66" s="65"/>
      <c r="H66" s="66"/>
      <c r="I66" s="7"/>
      <c r="J66" s="41"/>
    </row>
    <row r="67" spans="1:6" ht="15.75">
      <c r="A67" s="208" t="s">
        <v>146</v>
      </c>
      <c r="B67" s="215">
        <v>99</v>
      </c>
      <c r="C67" s="215"/>
      <c r="D67" s="216">
        <f>D68</f>
        <v>0</v>
      </c>
      <c r="E67" s="211">
        <f>E68</f>
        <v>635600</v>
      </c>
      <c r="F67" s="211">
        <f>F68</f>
        <v>1263000</v>
      </c>
    </row>
    <row r="68" spans="1:6" ht="21" customHeight="1">
      <c r="A68" s="176" t="s">
        <v>146</v>
      </c>
      <c r="B68" s="217">
        <v>99</v>
      </c>
      <c r="C68" s="217">
        <v>99</v>
      </c>
      <c r="D68" s="218">
        <f>'прил.6'!G267</f>
        <v>0</v>
      </c>
      <c r="E68" s="214">
        <f>'прил.6'!H263</f>
        <v>635600</v>
      </c>
      <c r="F68" s="214">
        <f>'прил.6'!I263</f>
        <v>1263000</v>
      </c>
    </row>
  </sheetData>
  <sheetProtection/>
  <mergeCells count="10">
    <mergeCell ref="D10:F10"/>
    <mergeCell ref="A8:G8"/>
    <mergeCell ref="C1:G1"/>
    <mergeCell ref="C2:G2"/>
    <mergeCell ref="C3:I3"/>
    <mergeCell ref="E7:G7"/>
    <mergeCell ref="H5:J5"/>
    <mergeCell ref="H6:J6"/>
    <mergeCell ref="E5:G5"/>
    <mergeCell ref="E6:G6"/>
  </mergeCells>
  <printOptions horizontalCentered="1"/>
  <pageMargins left="0.3937007874015748" right="0.3937007874015748" top="0.3937007874015748" bottom="0.4724409448818898" header="0.31496062992125984" footer="0.2755905511811024"/>
  <pageSetup horizontalDpi="600" verticalDpi="600" orientation="portrait" paperSize="9" scale="71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7"/>
  <sheetViews>
    <sheetView tabSelected="1" view="pageBreakPreview" zoomScaleNormal="95" zoomScaleSheetLayoutView="100" zoomScalePageLayoutView="0" workbookViewId="0" topLeftCell="A125">
      <selection activeCell="I15" sqref="I15"/>
    </sheetView>
  </sheetViews>
  <sheetFormatPr defaultColWidth="9.33203125" defaultRowHeight="12.75"/>
  <cols>
    <col min="1" max="1" width="78.83203125" style="3" customWidth="1"/>
    <col min="2" max="2" width="13.5" style="15" customWidth="1"/>
    <col min="3" max="3" width="5.33203125" style="4" customWidth="1"/>
    <col min="4" max="4" width="13.16015625" style="4" customWidth="1"/>
    <col min="5" max="5" width="20.16015625" style="4" customWidth="1"/>
    <col min="6" max="6" width="11.33203125" style="8" customWidth="1"/>
    <col min="7" max="7" width="6.83203125" style="8" hidden="1" customWidth="1"/>
    <col min="8" max="8" width="18" style="8" customWidth="1"/>
    <col min="9" max="9" width="27" style="5" customWidth="1"/>
    <col min="10" max="10" width="18.5" style="4" customWidth="1"/>
    <col min="11" max="11" width="18.5" style="16" customWidth="1"/>
    <col min="12" max="16384" width="9.33203125" style="4" customWidth="1"/>
  </cols>
  <sheetData>
    <row r="1" spans="1:10" ht="15" customHeight="1">
      <c r="A1" s="17"/>
      <c r="B1" s="17"/>
      <c r="C1" s="244" t="s">
        <v>206</v>
      </c>
      <c r="D1" s="244"/>
      <c r="E1" s="244"/>
      <c r="F1" s="244"/>
      <c r="G1" s="244"/>
      <c r="H1" s="244"/>
      <c r="I1" s="244"/>
      <c r="J1" s="226"/>
    </row>
    <row r="2" spans="1:10" ht="18.75" hidden="1">
      <c r="A2" s="17"/>
      <c r="B2" s="17"/>
      <c r="C2" s="244" t="s">
        <v>127</v>
      </c>
      <c r="D2" s="244"/>
      <c r="E2" s="244"/>
      <c r="F2" s="244"/>
      <c r="G2" s="244"/>
      <c r="H2" s="244"/>
      <c r="I2" s="244"/>
      <c r="J2" s="226"/>
    </row>
    <row r="3" spans="1:10" ht="18.75" hidden="1">
      <c r="A3" s="17"/>
      <c r="B3" s="17"/>
      <c r="C3" s="250"/>
      <c r="D3" s="250"/>
      <c r="E3" s="250"/>
      <c r="F3" s="250"/>
      <c r="G3" s="250"/>
      <c r="H3" s="250"/>
      <c r="I3" s="250"/>
      <c r="J3" s="227"/>
    </row>
    <row r="4" spans="1:10" ht="18.75" hidden="1">
      <c r="A4" s="17"/>
      <c r="B4" s="17"/>
      <c r="C4" s="244"/>
      <c r="D4" s="244"/>
      <c r="E4" s="244"/>
      <c r="F4" s="244"/>
      <c r="G4" s="244"/>
      <c r="H4" s="244"/>
      <c r="I4" s="244"/>
      <c r="J4" s="226"/>
    </row>
    <row r="5" spans="1:10" ht="18.75" hidden="1">
      <c r="A5" s="17"/>
      <c r="B5" s="17"/>
      <c r="C5" s="227"/>
      <c r="D5" s="227"/>
      <c r="E5" s="227"/>
      <c r="F5" s="227"/>
      <c r="G5" s="227"/>
      <c r="H5" s="227"/>
      <c r="I5" s="228" t="s">
        <v>149</v>
      </c>
      <c r="J5" s="227"/>
    </row>
    <row r="6" spans="1:13" ht="18.75">
      <c r="A6" s="17"/>
      <c r="B6" s="17"/>
      <c r="C6" s="227"/>
      <c r="D6" s="227"/>
      <c r="E6" s="227"/>
      <c r="F6" s="227"/>
      <c r="G6" s="227"/>
      <c r="H6" s="247" t="s">
        <v>149</v>
      </c>
      <c r="I6" s="247"/>
      <c r="J6" s="247"/>
      <c r="K6" s="246"/>
      <c r="L6" s="246"/>
      <c r="M6" s="70"/>
    </row>
    <row r="7" spans="1:13" ht="18.75">
      <c r="A7" s="17"/>
      <c r="B7" s="17"/>
      <c r="C7" s="227"/>
      <c r="D7" s="227"/>
      <c r="E7" s="227"/>
      <c r="F7" s="227"/>
      <c r="G7" s="227"/>
      <c r="H7" s="248" t="s">
        <v>241</v>
      </c>
      <c r="I7" s="248"/>
      <c r="J7" s="248"/>
      <c r="K7" s="246"/>
      <c r="L7" s="246"/>
      <c r="M7" s="70"/>
    </row>
    <row r="8" spans="1:10" ht="31.5" customHeight="1">
      <c r="A8" s="17"/>
      <c r="B8" s="17"/>
      <c r="C8" s="70"/>
      <c r="D8" s="70"/>
      <c r="E8" s="70"/>
      <c r="F8" s="70"/>
      <c r="G8" s="70"/>
      <c r="H8" s="81"/>
      <c r="I8" s="82"/>
      <c r="J8" s="70"/>
    </row>
    <row r="9" spans="1:11" s="1" customFormat="1" ht="18.75">
      <c r="A9" s="249" t="s">
        <v>0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</row>
    <row r="10" spans="1:11" s="1" customFormat="1" ht="18.75">
      <c r="A10" s="249" t="s">
        <v>89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</row>
    <row r="11" spans="1:11" s="1" customFormat="1" ht="18.75">
      <c r="A11" s="249" t="s">
        <v>244</v>
      </c>
      <c r="B11" s="249"/>
      <c r="C11" s="249"/>
      <c r="D11" s="249"/>
      <c r="E11" s="249"/>
      <c r="F11" s="249"/>
      <c r="G11" s="249"/>
      <c r="H11" s="249"/>
      <c r="I11" s="249"/>
      <c r="J11" s="249"/>
      <c r="K11" s="83"/>
    </row>
    <row r="12" spans="1:11" s="1" customFormat="1" ht="15">
      <c r="A12" s="67"/>
      <c r="B12" s="67"/>
      <c r="C12" s="67"/>
      <c r="D12" s="67"/>
      <c r="E12" s="67"/>
      <c r="F12" s="67"/>
      <c r="G12" s="67"/>
      <c r="H12" s="67"/>
      <c r="I12" s="67" t="s">
        <v>88</v>
      </c>
      <c r="J12" s="67"/>
      <c r="K12" s="67"/>
    </row>
    <row r="13" spans="1:11" s="2" customFormat="1" ht="14.25">
      <c r="A13" s="11" t="s">
        <v>4</v>
      </c>
      <c r="B13" s="14" t="s">
        <v>79</v>
      </c>
      <c r="C13" s="12" t="s">
        <v>5</v>
      </c>
      <c r="D13" s="11" t="s">
        <v>20</v>
      </c>
      <c r="E13" s="11" t="s">
        <v>57</v>
      </c>
      <c r="F13" s="11" t="s">
        <v>58</v>
      </c>
      <c r="G13" s="236" t="s">
        <v>21</v>
      </c>
      <c r="H13" s="237"/>
      <c r="I13" s="238"/>
      <c r="J13" s="18"/>
      <c r="K13" s="19"/>
    </row>
    <row r="14" spans="1:11" s="2" customFormat="1" ht="20.25" customHeight="1">
      <c r="A14" s="11"/>
      <c r="B14" s="14"/>
      <c r="C14" s="12"/>
      <c r="D14" s="11"/>
      <c r="E14" s="11"/>
      <c r="F14" s="11"/>
      <c r="G14" s="79" t="s">
        <v>142</v>
      </c>
      <c r="H14" s="79" t="s">
        <v>237</v>
      </c>
      <c r="I14" s="80" t="s">
        <v>243</v>
      </c>
      <c r="J14" s="18"/>
      <c r="K14" s="19"/>
    </row>
    <row r="15" spans="1:11" s="2" customFormat="1" ht="21" customHeight="1">
      <c r="A15" s="229" t="s">
        <v>204</v>
      </c>
      <c r="B15" s="230" t="s">
        <v>86</v>
      </c>
      <c r="C15" s="231"/>
      <c r="D15" s="231"/>
      <c r="E15" s="232"/>
      <c r="F15" s="79"/>
      <c r="G15" s="233" t="e">
        <f>G16+G83+G99+G125+G154+G212+G221+G237</f>
        <v>#REF!</v>
      </c>
      <c r="H15" s="234">
        <f>H16+H83+H99+H125+H154+H212+H221+H237+H263</f>
        <v>25832859</v>
      </c>
      <c r="I15" s="234">
        <f>I16+I83+I99+I125+I154+I212+I221+I237+I263</f>
        <v>26002379</v>
      </c>
      <c r="J15" s="20"/>
      <c r="K15" s="21"/>
    </row>
    <row r="16" spans="1:11" s="5" customFormat="1" ht="21.75" customHeight="1">
      <c r="A16" s="86" t="s">
        <v>7</v>
      </c>
      <c r="B16" s="87" t="s">
        <v>86</v>
      </c>
      <c r="C16" s="88">
        <v>1</v>
      </c>
      <c r="D16" s="88"/>
      <c r="E16" s="88"/>
      <c r="F16" s="88"/>
      <c r="G16" s="89">
        <f>G27+G64+G69+G21+G52+G60</f>
        <v>11197449</v>
      </c>
      <c r="H16" s="90">
        <f>H27+H64+H69+H21+H52+H60</f>
        <v>14246416</v>
      </c>
      <c r="I16" s="90">
        <f>I27+I64+I69+I21+I52+I60</f>
        <v>13778506</v>
      </c>
      <c r="J16" s="22"/>
      <c r="K16" s="23"/>
    </row>
    <row r="17" spans="1:11" s="2" customFormat="1" ht="31.5" hidden="1">
      <c r="A17" s="91" t="s">
        <v>29</v>
      </c>
      <c r="B17" s="87" t="s">
        <v>86</v>
      </c>
      <c r="C17" s="88">
        <v>1</v>
      </c>
      <c r="D17" s="88">
        <v>2</v>
      </c>
      <c r="E17" s="88"/>
      <c r="F17" s="88"/>
      <c r="G17" s="89">
        <f aca="true" t="shared" si="0" ref="G17:H19">G18</f>
        <v>0</v>
      </c>
      <c r="H17" s="90">
        <f t="shared" si="0"/>
        <v>0</v>
      </c>
      <c r="I17" s="90">
        <f>I18</f>
        <v>0</v>
      </c>
      <c r="J17" s="24"/>
      <c r="K17" s="25"/>
    </row>
    <row r="18" spans="1:11" s="2" customFormat="1" ht="47.25" hidden="1">
      <c r="A18" s="92" t="s">
        <v>30</v>
      </c>
      <c r="B18" s="87" t="s">
        <v>86</v>
      </c>
      <c r="C18" s="93">
        <v>1</v>
      </c>
      <c r="D18" s="93">
        <v>2</v>
      </c>
      <c r="E18" s="94" t="s">
        <v>31</v>
      </c>
      <c r="F18" s="93"/>
      <c r="G18" s="95">
        <f t="shared" si="0"/>
        <v>0</v>
      </c>
      <c r="H18" s="96">
        <f t="shared" si="0"/>
        <v>0</v>
      </c>
      <c r="I18" s="96">
        <f>I19</f>
        <v>0</v>
      </c>
      <c r="J18" s="26"/>
      <c r="K18" s="27"/>
    </row>
    <row r="19" spans="1:11" s="2" customFormat="1" ht="15.75" hidden="1">
      <c r="A19" s="97" t="s">
        <v>22</v>
      </c>
      <c r="B19" s="87" t="s">
        <v>86</v>
      </c>
      <c r="C19" s="93">
        <v>1</v>
      </c>
      <c r="D19" s="93">
        <v>2</v>
      </c>
      <c r="E19" s="94" t="s">
        <v>32</v>
      </c>
      <c r="F19" s="98"/>
      <c r="G19" s="95">
        <f t="shared" si="0"/>
        <v>0</v>
      </c>
      <c r="H19" s="96">
        <f t="shared" si="0"/>
        <v>0</v>
      </c>
      <c r="I19" s="96">
        <f>I20</f>
        <v>0</v>
      </c>
      <c r="J19" s="26"/>
      <c r="K19" s="27"/>
    </row>
    <row r="20" spans="1:11" s="2" customFormat="1" ht="28.5" customHeight="1" hidden="1">
      <c r="A20" s="97" t="s">
        <v>33</v>
      </c>
      <c r="B20" s="87" t="s">
        <v>86</v>
      </c>
      <c r="C20" s="93">
        <v>1</v>
      </c>
      <c r="D20" s="93">
        <v>2</v>
      </c>
      <c r="E20" s="94" t="s">
        <v>32</v>
      </c>
      <c r="F20" s="98">
        <v>500</v>
      </c>
      <c r="G20" s="95"/>
      <c r="H20" s="96"/>
      <c r="I20" s="96"/>
      <c r="J20" s="26"/>
      <c r="K20" s="27"/>
    </row>
    <row r="21" spans="1:11" s="2" customFormat="1" ht="47.25">
      <c r="A21" s="86" t="s">
        <v>92</v>
      </c>
      <c r="B21" s="87" t="s">
        <v>86</v>
      </c>
      <c r="C21" s="88">
        <v>1</v>
      </c>
      <c r="D21" s="88">
        <v>3</v>
      </c>
      <c r="E21" s="99"/>
      <c r="F21" s="100"/>
      <c r="G21" s="89">
        <f aca="true" t="shared" si="1" ref="G21:I22">G22</f>
        <v>106640</v>
      </c>
      <c r="H21" s="90">
        <f t="shared" si="1"/>
        <v>32800</v>
      </c>
      <c r="I21" s="90">
        <f t="shared" si="1"/>
        <v>32800</v>
      </c>
      <c r="J21" s="26"/>
      <c r="K21" s="27"/>
    </row>
    <row r="22" spans="1:11" s="74" customFormat="1" ht="15.75" customHeight="1">
      <c r="A22" s="101" t="s">
        <v>186</v>
      </c>
      <c r="B22" s="87" t="s">
        <v>86</v>
      </c>
      <c r="C22" s="102">
        <v>1</v>
      </c>
      <c r="D22" s="102">
        <v>3</v>
      </c>
      <c r="E22" s="103" t="s">
        <v>209</v>
      </c>
      <c r="F22" s="100"/>
      <c r="G22" s="89">
        <f t="shared" si="1"/>
        <v>106640</v>
      </c>
      <c r="H22" s="90">
        <f t="shared" si="1"/>
        <v>32800</v>
      </c>
      <c r="I22" s="90">
        <f t="shared" si="1"/>
        <v>32800</v>
      </c>
      <c r="J22" s="72"/>
      <c r="K22" s="73"/>
    </row>
    <row r="23" spans="1:11" s="74" customFormat="1" ht="41.25" customHeight="1">
      <c r="A23" s="104" t="s">
        <v>161</v>
      </c>
      <c r="B23" s="87" t="s">
        <v>86</v>
      </c>
      <c r="C23" s="88">
        <v>1</v>
      </c>
      <c r="D23" s="88">
        <v>3</v>
      </c>
      <c r="E23" s="103" t="s">
        <v>210</v>
      </c>
      <c r="F23" s="100"/>
      <c r="G23" s="89">
        <f>G24+G25+G26</f>
        <v>106640</v>
      </c>
      <c r="H23" s="90">
        <f>H24+H25+H26</f>
        <v>32800</v>
      </c>
      <c r="I23" s="90">
        <f>I24+I25+I26</f>
        <v>32800</v>
      </c>
      <c r="J23" s="72"/>
      <c r="K23" s="73"/>
    </row>
    <row r="24" spans="1:11" s="74" customFormat="1" ht="32.25" customHeight="1">
      <c r="A24" s="105" t="s">
        <v>181</v>
      </c>
      <c r="B24" s="87" t="s">
        <v>86</v>
      </c>
      <c r="C24" s="93">
        <v>1</v>
      </c>
      <c r="D24" s="93">
        <v>3</v>
      </c>
      <c r="E24" s="106" t="s">
        <v>210</v>
      </c>
      <c r="F24" s="98">
        <v>200</v>
      </c>
      <c r="G24" s="95">
        <v>18780</v>
      </c>
      <c r="H24" s="96">
        <v>32800</v>
      </c>
      <c r="I24" s="96">
        <v>32800</v>
      </c>
      <c r="J24" s="72"/>
      <c r="K24" s="73"/>
    </row>
    <row r="25" spans="1:11" s="74" customFormat="1" ht="31.5" customHeight="1" hidden="1">
      <c r="A25" s="107" t="s">
        <v>180</v>
      </c>
      <c r="B25" s="87" t="s">
        <v>86</v>
      </c>
      <c r="C25" s="93">
        <v>1</v>
      </c>
      <c r="D25" s="93">
        <v>3</v>
      </c>
      <c r="E25" s="106" t="s">
        <v>163</v>
      </c>
      <c r="F25" s="98">
        <v>244</v>
      </c>
      <c r="G25" s="95">
        <v>57860</v>
      </c>
      <c r="H25" s="96">
        <v>0</v>
      </c>
      <c r="I25" s="96">
        <v>0</v>
      </c>
      <c r="J25" s="72"/>
      <c r="K25" s="73"/>
    </row>
    <row r="26" spans="1:11" s="74" customFormat="1" ht="94.5" customHeight="1" hidden="1">
      <c r="A26" s="107" t="s">
        <v>147</v>
      </c>
      <c r="B26" s="87" t="s">
        <v>86</v>
      </c>
      <c r="C26" s="93">
        <v>1</v>
      </c>
      <c r="D26" s="93">
        <v>3</v>
      </c>
      <c r="E26" s="94" t="s">
        <v>35</v>
      </c>
      <c r="F26" s="98">
        <v>831</v>
      </c>
      <c r="G26" s="95">
        <v>30000</v>
      </c>
      <c r="H26" s="96">
        <v>0</v>
      </c>
      <c r="I26" s="96">
        <v>0</v>
      </c>
      <c r="J26" s="72"/>
      <c r="K26" s="73"/>
    </row>
    <row r="27" spans="1:11" s="6" customFormat="1" ht="54" customHeight="1">
      <c r="A27" s="108" t="s">
        <v>34</v>
      </c>
      <c r="B27" s="87" t="s">
        <v>86</v>
      </c>
      <c r="C27" s="102">
        <v>1</v>
      </c>
      <c r="D27" s="102">
        <v>4</v>
      </c>
      <c r="E27" s="99"/>
      <c r="F27" s="100"/>
      <c r="G27" s="89">
        <f>G28+G40</f>
        <v>10761780</v>
      </c>
      <c r="H27" s="90">
        <f>H28</f>
        <v>13132079</v>
      </c>
      <c r="I27" s="90">
        <f>I28</f>
        <v>13149679</v>
      </c>
      <c r="J27" s="24"/>
      <c r="K27" s="25"/>
    </row>
    <row r="28" spans="1:11" s="2" customFormat="1" ht="15.75" customHeight="1">
      <c r="A28" s="101" t="s">
        <v>186</v>
      </c>
      <c r="B28" s="87" t="s">
        <v>86</v>
      </c>
      <c r="C28" s="102">
        <v>1</v>
      </c>
      <c r="D28" s="102">
        <v>4</v>
      </c>
      <c r="E28" s="103" t="s">
        <v>209</v>
      </c>
      <c r="F28" s="100"/>
      <c r="G28" s="95">
        <f>G29+G35</f>
        <v>10752217</v>
      </c>
      <c r="H28" s="90">
        <f>H29+H35+H50+H41+H44+H47+H37</f>
        <v>13132079</v>
      </c>
      <c r="I28" s="90">
        <f>I29+I35+I50+I41+I44+I47+I37</f>
        <v>13149679</v>
      </c>
      <c r="J28" s="26"/>
      <c r="K28" s="28"/>
    </row>
    <row r="29" spans="1:11" s="2" customFormat="1" ht="42" customHeight="1">
      <c r="A29" s="104" t="s">
        <v>161</v>
      </c>
      <c r="B29" s="87" t="s">
        <v>86</v>
      </c>
      <c r="C29" s="102">
        <v>1</v>
      </c>
      <c r="D29" s="102">
        <v>4</v>
      </c>
      <c r="E29" s="103" t="s">
        <v>210</v>
      </c>
      <c r="F29" s="100"/>
      <c r="G29" s="95">
        <f>G32+G33+G34+G30+G31</f>
        <v>9868680</v>
      </c>
      <c r="H29" s="90">
        <f>H32+H33+H34+H30+H31</f>
        <v>11121090</v>
      </c>
      <c r="I29" s="90">
        <f>I32+I33+I34+I30+I31</f>
        <v>11100590</v>
      </c>
      <c r="J29" s="26"/>
      <c r="K29" s="28"/>
    </row>
    <row r="30" spans="1:11" s="2" customFormat="1" ht="63" customHeight="1">
      <c r="A30" s="109" t="s">
        <v>182</v>
      </c>
      <c r="B30" s="110" t="s">
        <v>86</v>
      </c>
      <c r="C30" s="111">
        <v>1</v>
      </c>
      <c r="D30" s="111">
        <v>4</v>
      </c>
      <c r="E30" s="106" t="s">
        <v>210</v>
      </c>
      <c r="F30" s="98">
        <v>100</v>
      </c>
      <c r="G30" s="95">
        <v>7349220</v>
      </c>
      <c r="H30" s="96">
        <v>9308235</v>
      </c>
      <c r="I30" s="96">
        <v>9287735</v>
      </c>
      <c r="J30" s="26"/>
      <c r="K30" s="28"/>
    </row>
    <row r="31" spans="1:11" s="2" customFormat="1" ht="40.5" customHeight="1">
      <c r="A31" s="105" t="s">
        <v>181</v>
      </c>
      <c r="B31" s="110" t="s">
        <v>86</v>
      </c>
      <c r="C31" s="111">
        <v>1</v>
      </c>
      <c r="D31" s="111">
        <v>4</v>
      </c>
      <c r="E31" s="106" t="s">
        <v>210</v>
      </c>
      <c r="F31" s="98">
        <v>200</v>
      </c>
      <c r="G31" s="95">
        <v>201030</v>
      </c>
      <c r="H31" s="96">
        <v>1812855</v>
      </c>
      <c r="I31" s="96">
        <v>1812855</v>
      </c>
      <c r="J31" s="26"/>
      <c r="K31" s="28"/>
    </row>
    <row r="32" spans="1:11" s="2" customFormat="1" ht="31.5" hidden="1">
      <c r="A32" s="107" t="s">
        <v>145</v>
      </c>
      <c r="B32" s="110" t="s">
        <v>86</v>
      </c>
      <c r="C32" s="111">
        <v>1</v>
      </c>
      <c r="D32" s="111">
        <v>4</v>
      </c>
      <c r="E32" s="106" t="s">
        <v>163</v>
      </c>
      <c r="F32" s="98">
        <v>242</v>
      </c>
      <c r="G32" s="95">
        <v>890870</v>
      </c>
      <c r="H32" s="96">
        <v>0</v>
      </c>
      <c r="I32" s="96">
        <v>0</v>
      </c>
      <c r="J32" s="26"/>
      <c r="K32" s="28"/>
    </row>
    <row r="33" spans="1:11" s="2" customFormat="1" ht="31.5" hidden="1">
      <c r="A33" s="107" t="s">
        <v>180</v>
      </c>
      <c r="B33" s="110" t="s">
        <v>86</v>
      </c>
      <c r="C33" s="111">
        <v>1</v>
      </c>
      <c r="D33" s="111">
        <v>4</v>
      </c>
      <c r="E33" s="106" t="s">
        <v>163</v>
      </c>
      <c r="F33" s="98">
        <v>244</v>
      </c>
      <c r="G33" s="95">
        <f>1377710+42240</f>
        <v>1419950</v>
      </c>
      <c r="H33" s="96">
        <v>0</v>
      </c>
      <c r="I33" s="96">
        <v>0</v>
      </c>
      <c r="J33" s="26"/>
      <c r="K33" s="28"/>
    </row>
    <row r="34" spans="1:11" s="2" customFormat="1" ht="15.75">
      <c r="A34" s="105" t="s">
        <v>183</v>
      </c>
      <c r="B34" s="110" t="s">
        <v>86</v>
      </c>
      <c r="C34" s="111">
        <v>1</v>
      </c>
      <c r="D34" s="111">
        <v>4</v>
      </c>
      <c r="E34" s="106" t="s">
        <v>210</v>
      </c>
      <c r="F34" s="98">
        <v>800</v>
      </c>
      <c r="G34" s="95">
        <v>7610</v>
      </c>
      <c r="H34" s="96">
        <v>0</v>
      </c>
      <c r="I34" s="96">
        <v>0</v>
      </c>
      <c r="J34" s="26"/>
      <c r="K34" s="28"/>
    </row>
    <row r="35" spans="1:11" s="2" customFormat="1" ht="37.5" customHeight="1">
      <c r="A35" s="104" t="s">
        <v>61</v>
      </c>
      <c r="B35" s="87" t="s">
        <v>86</v>
      </c>
      <c r="C35" s="102">
        <v>1</v>
      </c>
      <c r="D35" s="102">
        <v>4</v>
      </c>
      <c r="E35" s="103" t="s">
        <v>211</v>
      </c>
      <c r="F35" s="100"/>
      <c r="G35" s="95">
        <f>G37+G36</f>
        <v>883537</v>
      </c>
      <c r="H35" s="90">
        <f>H36</f>
        <v>1193000</v>
      </c>
      <c r="I35" s="90">
        <f>I36</f>
        <v>1205500</v>
      </c>
      <c r="J35" s="26"/>
      <c r="K35" s="28"/>
    </row>
    <row r="36" spans="1:11" s="2" customFormat="1" ht="66.75" customHeight="1">
      <c r="A36" s="109" t="s">
        <v>182</v>
      </c>
      <c r="B36" s="110" t="s">
        <v>86</v>
      </c>
      <c r="C36" s="111">
        <v>1</v>
      </c>
      <c r="D36" s="111">
        <v>4</v>
      </c>
      <c r="E36" s="106" t="s">
        <v>211</v>
      </c>
      <c r="F36" s="98">
        <v>100</v>
      </c>
      <c r="G36" s="95">
        <v>877170</v>
      </c>
      <c r="H36" s="96">
        <v>1193000</v>
      </c>
      <c r="I36" s="96">
        <v>1205500</v>
      </c>
      <c r="J36" s="26"/>
      <c r="K36" s="28"/>
    </row>
    <row r="37" spans="1:11" s="2" customFormat="1" ht="31.5" customHeight="1">
      <c r="A37" s="219" t="s">
        <v>196</v>
      </c>
      <c r="B37" s="87" t="s">
        <v>86</v>
      </c>
      <c r="C37" s="102">
        <v>1</v>
      </c>
      <c r="D37" s="102">
        <v>4</v>
      </c>
      <c r="E37" s="103" t="s">
        <v>212</v>
      </c>
      <c r="F37" s="100"/>
      <c r="G37" s="90">
        <f>G38+G39</f>
        <v>6367</v>
      </c>
      <c r="H37" s="90">
        <f>H38+H39</f>
        <v>681700</v>
      </c>
      <c r="I37" s="90">
        <f>I38+I39</f>
        <v>707300</v>
      </c>
      <c r="J37" s="26"/>
      <c r="K37" s="28"/>
    </row>
    <row r="38" spans="1:11" s="2" customFormat="1" ht="30.75" customHeight="1">
      <c r="A38" s="107" t="s">
        <v>189</v>
      </c>
      <c r="B38" s="110" t="s">
        <v>86</v>
      </c>
      <c r="C38" s="111">
        <v>1</v>
      </c>
      <c r="D38" s="111">
        <v>4</v>
      </c>
      <c r="E38" s="106" t="s">
        <v>212</v>
      </c>
      <c r="F38" s="98">
        <v>100</v>
      </c>
      <c r="G38" s="96">
        <f>4122+1245</f>
        <v>5367</v>
      </c>
      <c r="H38" s="96">
        <v>666130</v>
      </c>
      <c r="I38" s="96">
        <v>699200</v>
      </c>
      <c r="J38" s="26"/>
      <c r="K38" s="25"/>
    </row>
    <row r="39" spans="1:11" s="2" customFormat="1" ht="35.25" customHeight="1">
      <c r="A39" s="120" t="s">
        <v>181</v>
      </c>
      <c r="B39" s="110" t="s">
        <v>86</v>
      </c>
      <c r="C39" s="111">
        <v>1</v>
      </c>
      <c r="D39" s="111">
        <v>4</v>
      </c>
      <c r="E39" s="106" t="s">
        <v>212</v>
      </c>
      <c r="F39" s="98">
        <v>200</v>
      </c>
      <c r="G39" s="96">
        <v>1000</v>
      </c>
      <c r="H39" s="96">
        <v>15570</v>
      </c>
      <c r="I39" s="96">
        <v>8100</v>
      </c>
      <c r="J39" s="26"/>
      <c r="K39" s="25"/>
    </row>
    <row r="40" spans="1:11" s="2" customFormat="1" ht="25.5" customHeight="1" hidden="1">
      <c r="A40" s="113" t="s">
        <v>6</v>
      </c>
      <c r="B40" s="114" t="s">
        <v>86</v>
      </c>
      <c r="C40" s="115">
        <v>1</v>
      </c>
      <c r="D40" s="115">
        <v>4</v>
      </c>
      <c r="E40" s="116">
        <v>5210000</v>
      </c>
      <c r="F40" s="117"/>
      <c r="G40" s="118">
        <f>G50</f>
        <v>9563</v>
      </c>
      <c r="H40" s="119">
        <f>H50</f>
        <v>9197</v>
      </c>
      <c r="I40" s="119">
        <f>I50</f>
        <v>9197</v>
      </c>
      <c r="J40" s="26"/>
      <c r="K40" s="25"/>
    </row>
    <row r="41" spans="1:11" s="2" customFormat="1" ht="48.75" customHeight="1">
      <c r="A41" s="219" t="s">
        <v>195</v>
      </c>
      <c r="B41" s="87" t="s">
        <v>86</v>
      </c>
      <c r="C41" s="102">
        <v>1</v>
      </c>
      <c r="D41" s="102">
        <v>4</v>
      </c>
      <c r="E41" s="103" t="s">
        <v>213</v>
      </c>
      <c r="F41" s="100"/>
      <c r="G41" s="90">
        <f>G42+G43</f>
        <v>6367</v>
      </c>
      <c r="H41" s="90">
        <f>H42+H43</f>
        <v>100200</v>
      </c>
      <c r="I41" s="90">
        <f>I42+I43</f>
        <v>100200</v>
      </c>
      <c r="J41" s="26"/>
      <c r="K41" s="25"/>
    </row>
    <row r="42" spans="1:11" s="2" customFormat="1" ht="42.75" customHeight="1">
      <c r="A42" s="107" t="s">
        <v>189</v>
      </c>
      <c r="B42" s="110" t="s">
        <v>86</v>
      </c>
      <c r="C42" s="111">
        <v>1</v>
      </c>
      <c r="D42" s="111">
        <v>4</v>
      </c>
      <c r="E42" s="106" t="s">
        <v>213</v>
      </c>
      <c r="F42" s="98">
        <v>100</v>
      </c>
      <c r="G42" s="96">
        <f>4122+1245</f>
        <v>5367</v>
      </c>
      <c r="H42" s="96">
        <v>100200</v>
      </c>
      <c r="I42" s="96">
        <v>100200</v>
      </c>
      <c r="J42" s="26"/>
      <c r="K42" s="25"/>
    </row>
    <row r="43" spans="1:11" s="2" customFormat="1" ht="36" customHeight="1" hidden="1">
      <c r="A43" s="120" t="s">
        <v>181</v>
      </c>
      <c r="B43" s="110" t="s">
        <v>86</v>
      </c>
      <c r="C43" s="111">
        <v>1</v>
      </c>
      <c r="D43" s="111">
        <v>4</v>
      </c>
      <c r="E43" s="106" t="s">
        <v>188</v>
      </c>
      <c r="F43" s="98">
        <v>200</v>
      </c>
      <c r="G43" s="96">
        <v>1000</v>
      </c>
      <c r="H43" s="96">
        <v>0</v>
      </c>
      <c r="I43" s="96">
        <v>0</v>
      </c>
      <c r="J43" s="26"/>
      <c r="K43" s="25"/>
    </row>
    <row r="44" spans="1:11" s="2" customFormat="1" ht="111.75" customHeight="1">
      <c r="A44" s="121" t="s">
        <v>238</v>
      </c>
      <c r="B44" s="87" t="s">
        <v>86</v>
      </c>
      <c r="C44" s="102">
        <v>1</v>
      </c>
      <c r="D44" s="102">
        <v>4</v>
      </c>
      <c r="E44" s="87" t="s">
        <v>214</v>
      </c>
      <c r="F44" s="100"/>
      <c r="G44" s="90">
        <f>G45+G46</f>
        <v>6366</v>
      </c>
      <c r="H44" s="90">
        <f>H45+H46</f>
        <v>26892</v>
      </c>
      <c r="I44" s="90">
        <f>I45+I46</f>
        <v>26892</v>
      </c>
      <c r="J44" s="26"/>
      <c r="K44" s="25"/>
    </row>
    <row r="45" spans="1:11" s="2" customFormat="1" ht="36" customHeight="1">
      <c r="A45" s="107" t="s">
        <v>189</v>
      </c>
      <c r="B45" s="110" t="s">
        <v>86</v>
      </c>
      <c r="C45" s="111">
        <v>1</v>
      </c>
      <c r="D45" s="111">
        <v>4</v>
      </c>
      <c r="E45" s="110" t="s">
        <v>214</v>
      </c>
      <c r="F45" s="98">
        <v>100</v>
      </c>
      <c r="G45" s="96">
        <v>5366</v>
      </c>
      <c r="H45" s="96">
        <v>25892</v>
      </c>
      <c r="I45" s="96">
        <v>25892</v>
      </c>
      <c r="J45" s="26"/>
      <c r="K45" s="25"/>
    </row>
    <row r="46" spans="1:11" s="2" customFormat="1" ht="38.25" customHeight="1">
      <c r="A46" s="107" t="s">
        <v>180</v>
      </c>
      <c r="B46" s="110" t="s">
        <v>86</v>
      </c>
      <c r="C46" s="111">
        <v>1</v>
      </c>
      <c r="D46" s="111">
        <v>4</v>
      </c>
      <c r="E46" s="110" t="s">
        <v>214</v>
      </c>
      <c r="F46" s="98">
        <v>200</v>
      </c>
      <c r="G46" s="96">
        <v>1000</v>
      </c>
      <c r="H46" s="96">
        <v>1000</v>
      </c>
      <c r="I46" s="96">
        <v>1000</v>
      </c>
      <c r="J46" s="26"/>
      <c r="K46" s="25"/>
    </row>
    <row r="47" spans="1:11" s="2" customFormat="1" ht="106.5" customHeight="1" hidden="1">
      <c r="A47" s="121" t="s">
        <v>200</v>
      </c>
      <c r="B47" s="87" t="s">
        <v>86</v>
      </c>
      <c r="C47" s="102">
        <v>1</v>
      </c>
      <c r="D47" s="102">
        <v>4</v>
      </c>
      <c r="E47" s="87" t="s">
        <v>215</v>
      </c>
      <c r="F47" s="100"/>
      <c r="G47" s="90">
        <f>G48+G49</f>
        <v>6350</v>
      </c>
      <c r="H47" s="90">
        <f>H48+H49</f>
        <v>0</v>
      </c>
      <c r="I47" s="90">
        <f>I48+I49</f>
        <v>0</v>
      </c>
      <c r="J47" s="26"/>
      <c r="K47" s="25"/>
    </row>
    <row r="48" spans="1:11" s="2" customFormat="1" ht="39" customHeight="1" hidden="1">
      <c r="A48" s="107" t="s">
        <v>189</v>
      </c>
      <c r="B48" s="110" t="s">
        <v>86</v>
      </c>
      <c r="C48" s="111">
        <v>1</v>
      </c>
      <c r="D48" s="111">
        <v>4</v>
      </c>
      <c r="E48" s="110" t="s">
        <v>215</v>
      </c>
      <c r="F48" s="98">
        <v>100</v>
      </c>
      <c r="G48" s="96">
        <v>5350</v>
      </c>
      <c r="H48" s="96">
        <v>0</v>
      </c>
      <c r="I48" s="96">
        <v>0</v>
      </c>
      <c r="J48" s="26"/>
      <c r="K48" s="25"/>
    </row>
    <row r="49" spans="1:11" s="2" customFormat="1" ht="38.25" customHeight="1" hidden="1">
      <c r="A49" s="107" t="s">
        <v>180</v>
      </c>
      <c r="B49" s="110" t="s">
        <v>86</v>
      </c>
      <c r="C49" s="111">
        <v>1</v>
      </c>
      <c r="D49" s="111">
        <v>4</v>
      </c>
      <c r="E49" s="110" t="s">
        <v>215</v>
      </c>
      <c r="F49" s="98">
        <v>200</v>
      </c>
      <c r="G49" s="96">
        <v>1000</v>
      </c>
      <c r="H49" s="96">
        <v>0</v>
      </c>
      <c r="I49" s="96">
        <v>0</v>
      </c>
      <c r="J49" s="26"/>
      <c r="K49" s="25"/>
    </row>
    <row r="50" spans="1:11" s="2" customFormat="1" ht="58.5" customHeight="1">
      <c r="A50" s="122" t="s">
        <v>190</v>
      </c>
      <c r="B50" s="87" t="s">
        <v>86</v>
      </c>
      <c r="C50" s="102">
        <v>1</v>
      </c>
      <c r="D50" s="102">
        <v>4</v>
      </c>
      <c r="E50" s="99" t="s">
        <v>216</v>
      </c>
      <c r="F50" s="100"/>
      <c r="G50" s="89">
        <f>G51</f>
        <v>9563</v>
      </c>
      <c r="H50" s="90">
        <f>H51</f>
        <v>9197</v>
      </c>
      <c r="I50" s="90">
        <f>I51</f>
        <v>9197</v>
      </c>
      <c r="J50" s="26"/>
      <c r="K50" s="25"/>
    </row>
    <row r="51" spans="1:11" s="2" customFormat="1" ht="15.75" customHeight="1">
      <c r="A51" s="109" t="s">
        <v>6</v>
      </c>
      <c r="B51" s="110" t="s">
        <v>86</v>
      </c>
      <c r="C51" s="111">
        <v>1</v>
      </c>
      <c r="D51" s="111">
        <v>4</v>
      </c>
      <c r="E51" s="94" t="s">
        <v>216</v>
      </c>
      <c r="F51" s="98">
        <v>500</v>
      </c>
      <c r="G51" s="95">
        <v>9563</v>
      </c>
      <c r="H51" s="96">
        <v>9197</v>
      </c>
      <c r="I51" s="96">
        <v>9197</v>
      </c>
      <c r="J51" s="26"/>
      <c r="K51" s="25"/>
    </row>
    <row r="52" spans="1:11" s="2" customFormat="1" ht="48.75" customHeight="1">
      <c r="A52" s="122" t="s">
        <v>109</v>
      </c>
      <c r="B52" s="87" t="s">
        <v>86</v>
      </c>
      <c r="C52" s="87" t="s">
        <v>107</v>
      </c>
      <c r="D52" s="87" t="s">
        <v>108</v>
      </c>
      <c r="E52" s="87"/>
      <c r="F52" s="87"/>
      <c r="G52" s="123">
        <f>G53</f>
        <v>55649</v>
      </c>
      <c r="H52" s="124">
        <f>H53</f>
        <v>56919</v>
      </c>
      <c r="I52" s="124">
        <f>I53</f>
        <v>56919</v>
      </c>
      <c r="J52" s="26"/>
      <c r="K52" s="25"/>
    </row>
    <row r="53" spans="1:11" s="2" customFormat="1" ht="19.5" customHeight="1">
      <c r="A53" s="101" t="s">
        <v>186</v>
      </c>
      <c r="B53" s="87" t="s">
        <v>86</v>
      </c>
      <c r="C53" s="87" t="s">
        <v>107</v>
      </c>
      <c r="D53" s="87" t="s">
        <v>108</v>
      </c>
      <c r="E53" s="103" t="s">
        <v>209</v>
      </c>
      <c r="F53" s="110"/>
      <c r="G53" s="125">
        <f>G58</f>
        <v>55649</v>
      </c>
      <c r="H53" s="124">
        <f>H54+H56</f>
        <v>56919</v>
      </c>
      <c r="I53" s="124">
        <f>I54+I56</f>
        <v>56919</v>
      </c>
      <c r="J53" s="26"/>
      <c r="K53" s="25"/>
    </row>
    <row r="54" spans="1:11" s="2" customFormat="1" ht="58.5" customHeight="1">
      <c r="A54" s="122" t="s">
        <v>191</v>
      </c>
      <c r="B54" s="87" t="s">
        <v>86</v>
      </c>
      <c r="C54" s="87" t="s">
        <v>107</v>
      </c>
      <c r="D54" s="87" t="s">
        <v>108</v>
      </c>
      <c r="E54" s="87" t="s">
        <v>217</v>
      </c>
      <c r="F54" s="87"/>
      <c r="G54" s="125"/>
      <c r="H54" s="124">
        <f>H55</f>
        <v>45985</v>
      </c>
      <c r="I54" s="124">
        <f>I55</f>
        <v>45985</v>
      </c>
      <c r="J54" s="26"/>
      <c r="K54" s="25"/>
    </row>
    <row r="55" spans="1:11" s="2" customFormat="1" ht="25.5" customHeight="1">
      <c r="A55" s="109" t="s">
        <v>6</v>
      </c>
      <c r="B55" s="110" t="s">
        <v>86</v>
      </c>
      <c r="C55" s="110" t="s">
        <v>107</v>
      </c>
      <c r="D55" s="110" t="s">
        <v>108</v>
      </c>
      <c r="E55" s="110" t="s">
        <v>217</v>
      </c>
      <c r="F55" s="98">
        <v>500</v>
      </c>
      <c r="G55" s="125"/>
      <c r="H55" s="126">
        <v>45985</v>
      </c>
      <c r="I55" s="126">
        <v>45985</v>
      </c>
      <c r="J55" s="26"/>
      <c r="K55" s="25"/>
    </row>
    <row r="56" spans="1:11" s="2" customFormat="1" ht="48.75" customHeight="1">
      <c r="A56" s="220" t="s">
        <v>192</v>
      </c>
      <c r="B56" s="87" t="s">
        <v>86</v>
      </c>
      <c r="C56" s="87" t="s">
        <v>107</v>
      </c>
      <c r="D56" s="87" t="s">
        <v>108</v>
      </c>
      <c r="E56" s="87" t="s">
        <v>218</v>
      </c>
      <c r="F56" s="87"/>
      <c r="G56" s="125"/>
      <c r="H56" s="124">
        <f>H57</f>
        <v>10934</v>
      </c>
      <c r="I56" s="124">
        <f>I57</f>
        <v>10934</v>
      </c>
      <c r="J56" s="26"/>
      <c r="K56" s="25"/>
    </row>
    <row r="57" spans="1:11" s="2" customFormat="1" ht="24.75" customHeight="1">
      <c r="A57" s="109" t="s">
        <v>6</v>
      </c>
      <c r="B57" s="110" t="s">
        <v>86</v>
      </c>
      <c r="C57" s="110" t="s">
        <v>107</v>
      </c>
      <c r="D57" s="110" t="s">
        <v>108</v>
      </c>
      <c r="E57" s="110" t="s">
        <v>218</v>
      </c>
      <c r="F57" s="98">
        <v>500</v>
      </c>
      <c r="G57" s="125"/>
      <c r="H57" s="126">
        <v>10934</v>
      </c>
      <c r="I57" s="126">
        <v>10934</v>
      </c>
      <c r="J57" s="26"/>
      <c r="K57" s="25"/>
    </row>
    <row r="58" spans="1:11" s="2" customFormat="1" ht="60.75" customHeight="1" hidden="1">
      <c r="A58" s="127" t="s">
        <v>110</v>
      </c>
      <c r="B58" s="110" t="s">
        <v>86</v>
      </c>
      <c r="C58" s="110" t="s">
        <v>107</v>
      </c>
      <c r="D58" s="110" t="s">
        <v>108</v>
      </c>
      <c r="E58" s="110" t="s">
        <v>179</v>
      </c>
      <c r="F58" s="110"/>
      <c r="G58" s="125">
        <f>G59</f>
        <v>55649</v>
      </c>
      <c r="H58" s="126">
        <f>H59</f>
        <v>0</v>
      </c>
      <c r="I58" s="126">
        <f>I59</f>
        <v>0</v>
      </c>
      <c r="J58" s="26"/>
      <c r="K58" s="25"/>
    </row>
    <row r="59" spans="1:11" s="2" customFormat="1" ht="23.25" customHeight="1" hidden="1">
      <c r="A59" s="109" t="s">
        <v>6</v>
      </c>
      <c r="B59" s="110" t="s">
        <v>86</v>
      </c>
      <c r="C59" s="110" t="s">
        <v>107</v>
      </c>
      <c r="D59" s="110" t="s">
        <v>108</v>
      </c>
      <c r="E59" s="110" t="s">
        <v>179</v>
      </c>
      <c r="F59" s="110" t="s">
        <v>117</v>
      </c>
      <c r="G59" s="125">
        <v>55649</v>
      </c>
      <c r="H59" s="126">
        <v>0</v>
      </c>
      <c r="I59" s="126">
        <v>0</v>
      </c>
      <c r="J59" s="26"/>
      <c r="K59" s="25"/>
    </row>
    <row r="60" spans="1:11" s="2" customFormat="1" ht="0.75" customHeight="1">
      <c r="A60" s="128" t="s">
        <v>112</v>
      </c>
      <c r="B60" s="129" t="s">
        <v>86</v>
      </c>
      <c r="C60" s="129" t="s">
        <v>107</v>
      </c>
      <c r="D60" s="129" t="s">
        <v>114</v>
      </c>
      <c r="E60" s="114"/>
      <c r="F60" s="114"/>
      <c r="G60" s="130">
        <f aca="true" t="shared" si="2" ref="G60:H62">G61</f>
        <v>0</v>
      </c>
      <c r="H60" s="131">
        <f t="shared" si="2"/>
        <v>0</v>
      </c>
      <c r="I60" s="131">
        <f>I61</f>
        <v>0</v>
      </c>
      <c r="J60" s="26"/>
      <c r="K60" s="25"/>
    </row>
    <row r="61" spans="1:11" s="2" customFormat="1" ht="44.25" customHeight="1" hidden="1">
      <c r="A61" s="113" t="s">
        <v>30</v>
      </c>
      <c r="B61" s="114" t="s">
        <v>86</v>
      </c>
      <c r="C61" s="114" t="s">
        <v>107</v>
      </c>
      <c r="D61" s="114" t="s">
        <v>114</v>
      </c>
      <c r="E61" s="114" t="s">
        <v>115</v>
      </c>
      <c r="F61" s="114"/>
      <c r="G61" s="132">
        <f t="shared" si="2"/>
        <v>0</v>
      </c>
      <c r="H61" s="133">
        <f t="shared" si="2"/>
        <v>0</v>
      </c>
      <c r="I61" s="133">
        <f>I62</f>
        <v>0</v>
      </c>
      <c r="J61" s="26"/>
      <c r="K61" s="25"/>
    </row>
    <row r="62" spans="1:11" s="2" customFormat="1" ht="29.25" customHeight="1" hidden="1">
      <c r="A62" s="113" t="s">
        <v>113</v>
      </c>
      <c r="B62" s="114" t="s">
        <v>86</v>
      </c>
      <c r="C62" s="114" t="s">
        <v>107</v>
      </c>
      <c r="D62" s="114" t="s">
        <v>114</v>
      </c>
      <c r="E62" s="114" t="s">
        <v>116</v>
      </c>
      <c r="F62" s="114"/>
      <c r="G62" s="132">
        <f t="shared" si="2"/>
        <v>0</v>
      </c>
      <c r="H62" s="133">
        <f t="shared" si="2"/>
        <v>0</v>
      </c>
      <c r="I62" s="133">
        <f>I63</f>
        <v>0</v>
      </c>
      <c r="J62" s="26"/>
      <c r="K62" s="25"/>
    </row>
    <row r="63" spans="1:11" s="2" customFormat="1" ht="23.25" customHeight="1" hidden="1">
      <c r="A63" s="113" t="s">
        <v>33</v>
      </c>
      <c r="B63" s="114" t="s">
        <v>86</v>
      </c>
      <c r="C63" s="114" t="s">
        <v>107</v>
      </c>
      <c r="D63" s="114" t="s">
        <v>114</v>
      </c>
      <c r="E63" s="114" t="s">
        <v>116</v>
      </c>
      <c r="F63" s="114" t="s">
        <v>117</v>
      </c>
      <c r="G63" s="132">
        <v>0</v>
      </c>
      <c r="H63" s="133">
        <v>0</v>
      </c>
      <c r="I63" s="133">
        <v>0</v>
      </c>
      <c r="J63" s="26"/>
      <c r="K63" s="25"/>
    </row>
    <row r="64" spans="1:11" s="2" customFormat="1" ht="15.75" customHeight="1">
      <c r="A64" s="134" t="s">
        <v>8</v>
      </c>
      <c r="B64" s="87" t="s">
        <v>86</v>
      </c>
      <c r="C64" s="102">
        <v>1</v>
      </c>
      <c r="D64" s="102">
        <v>11</v>
      </c>
      <c r="E64" s="99"/>
      <c r="F64" s="100"/>
      <c r="G64" s="89">
        <f aca="true" t="shared" si="3" ref="G64:H67">G65</f>
        <v>50000</v>
      </c>
      <c r="H64" s="90">
        <f>H65</f>
        <v>50000</v>
      </c>
      <c r="I64" s="90">
        <f>I65</f>
        <v>50000</v>
      </c>
      <c r="J64" s="29"/>
      <c r="K64" s="25"/>
    </row>
    <row r="65" spans="1:11" s="2" customFormat="1" ht="24.75" customHeight="1">
      <c r="A65" s="101" t="s">
        <v>186</v>
      </c>
      <c r="B65" s="87" t="s">
        <v>86</v>
      </c>
      <c r="C65" s="102">
        <v>1</v>
      </c>
      <c r="D65" s="102">
        <v>11</v>
      </c>
      <c r="E65" s="103" t="s">
        <v>209</v>
      </c>
      <c r="F65" s="98"/>
      <c r="G65" s="95">
        <f t="shared" si="3"/>
        <v>50000</v>
      </c>
      <c r="H65" s="90">
        <f>H67</f>
        <v>50000</v>
      </c>
      <c r="I65" s="90">
        <f>I67</f>
        <v>50000</v>
      </c>
      <c r="J65" s="26"/>
      <c r="K65" s="28"/>
    </row>
    <row r="66" spans="1:11" s="2" customFormat="1" ht="0.75" customHeight="1">
      <c r="A66" s="127" t="s">
        <v>71</v>
      </c>
      <c r="B66" s="110" t="s">
        <v>86</v>
      </c>
      <c r="C66" s="111">
        <v>1</v>
      </c>
      <c r="D66" s="111">
        <v>11</v>
      </c>
      <c r="E66" s="94">
        <v>700500</v>
      </c>
      <c r="F66" s="98"/>
      <c r="G66" s="95">
        <f t="shared" si="3"/>
        <v>50000</v>
      </c>
      <c r="H66" s="96">
        <f t="shared" si="3"/>
        <v>50000</v>
      </c>
      <c r="I66" s="96">
        <f>I67</f>
        <v>50000</v>
      </c>
      <c r="J66" s="26"/>
      <c r="K66" s="28"/>
    </row>
    <row r="67" spans="1:11" s="2" customFormat="1" ht="45" customHeight="1">
      <c r="A67" s="122" t="s">
        <v>194</v>
      </c>
      <c r="B67" s="87" t="s">
        <v>86</v>
      </c>
      <c r="C67" s="102">
        <v>1</v>
      </c>
      <c r="D67" s="102">
        <v>11</v>
      </c>
      <c r="E67" s="99" t="s">
        <v>219</v>
      </c>
      <c r="F67" s="100"/>
      <c r="G67" s="89">
        <f t="shared" si="3"/>
        <v>50000</v>
      </c>
      <c r="H67" s="90">
        <f t="shared" si="3"/>
        <v>50000</v>
      </c>
      <c r="I67" s="90">
        <f>I68</f>
        <v>50000</v>
      </c>
      <c r="J67" s="26"/>
      <c r="K67" s="28"/>
    </row>
    <row r="68" spans="1:11" s="2" customFormat="1" ht="20.25" customHeight="1">
      <c r="A68" s="105" t="s">
        <v>183</v>
      </c>
      <c r="B68" s="110" t="s">
        <v>86</v>
      </c>
      <c r="C68" s="111">
        <v>1</v>
      </c>
      <c r="D68" s="111">
        <v>11</v>
      </c>
      <c r="E68" s="94" t="s">
        <v>219</v>
      </c>
      <c r="F68" s="98">
        <v>800</v>
      </c>
      <c r="G68" s="95">
        <v>50000</v>
      </c>
      <c r="H68" s="96">
        <v>50000</v>
      </c>
      <c r="I68" s="96">
        <v>50000</v>
      </c>
      <c r="J68" s="26"/>
      <c r="K68" s="28"/>
    </row>
    <row r="69" spans="1:11" s="10" customFormat="1" ht="15" customHeight="1">
      <c r="A69" s="122" t="s">
        <v>11</v>
      </c>
      <c r="B69" s="87" t="s">
        <v>86</v>
      </c>
      <c r="C69" s="102">
        <v>1</v>
      </c>
      <c r="D69" s="102">
        <v>13</v>
      </c>
      <c r="E69" s="99"/>
      <c r="F69" s="100"/>
      <c r="G69" s="89">
        <f>G70+G73+G76</f>
        <v>223380</v>
      </c>
      <c r="H69" s="90">
        <f>H70</f>
        <v>974618</v>
      </c>
      <c r="I69" s="90">
        <f>I70</f>
        <v>489108</v>
      </c>
      <c r="J69" s="29"/>
      <c r="K69" s="25"/>
    </row>
    <row r="70" spans="1:11" s="2" customFormat="1" ht="24" customHeight="1">
      <c r="A70" s="101" t="s">
        <v>186</v>
      </c>
      <c r="B70" s="87" t="s">
        <v>86</v>
      </c>
      <c r="C70" s="102">
        <v>1</v>
      </c>
      <c r="D70" s="102">
        <v>13</v>
      </c>
      <c r="E70" s="103" t="s">
        <v>209</v>
      </c>
      <c r="F70" s="100"/>
      <c r="G70" s="95">
        <f aca="true" t="shared" si="4" ref="G70:I71">G71</f>
        <v>96000</v>
      </c>
      <c r="H70" s="90">
        <f>H71+H74+H77+H81</f>
        <v>974618</v>
      </c>
      <c r="I70" s="90">
        <f>I71+I74+I77+I81</f>
        <v>489108</v>
      </c>
      <c r="J70" s="26"/>
      <c r="K70" s="28"/>
    </row>
    <row r="71" spans="1:11" s="2" customFormat="1" ht="0.75" customHeight="1" hidden="1">
      <c r="A71" s="104" t="s">
        <v>164</v>
      </c>
      <c r="B71" s="87" t="s">
        <v>86</v>
      </c>
      <c r="C71" s="102">
        <v>1</v>
      </c>
      <c r="D71" s="102">
        <v>13</v>
      </c>
      <c r="E71" s="103" t="s">
        <v>165</v>
      </c>
      <c r="F71" s="100"/>
      <c r="G71" s="95">
        <f t="shared" si="4"/>
        <v>96000</v>
      </c>
      <c r="H71" s="90">
        <f t="shared" si="4"/>
        <v>0</v>
      </c>
      <c r="I71" s="90">
        <f t="shared" si="4"/>
        <v>0</v>
      </c>
      <c r="J71" s="26"/>
      <c r="K71" s="28"/>
    </row>
    <row r="72" spans="1:11" s="2" customFormat="1" ht="42" customHeight="1" hidden="1">
      <c r="A72" s="109" t="s">
        <v>182</v>
      </c>
      <c r="B72" s="110" t="s">
        <v>86</v>
      </c>
      <c r="C72" s="111">
        <v>1</v>
      </c>
      <c r="D72" s="111">
        <v>13</v>
      </c>
      <c r="E72" s="106" t="s">
        <v>165</v>
      </c>
      <c r="F72" s="98">
        <v>100</v>
      </c>
      <c r="G72" s="95">
        <v>96000</v>
      </c>
      <c r="H72" s="96">
        <v>0</v>
      </c>
      <c r="I72" s="96">
        <v>0</v>
      </c>
      <c r="J72" s="26"/>
      <c r="K72" s="28"/>
    </row>
    <row r="73" spans="1:11" s="2" customFormat="1" ht="47.25" hidden="1">
      <c r="A73" s="135" t="s">
        <v>160</v>
      </c>
      <c r="B73" s="87" t="s">
        <v>86</v>
      </c>
      <c r="C73" s="102">
        <v>1</v>
      </c>
      <c r="D73" s="102">
        <v>13</v>
      </c>
      <c r="E73" s="103" t="s">
        <v>162</v>
      </c>
      <c r="F73" s="100"/>
      <c r="G73" s="89">
        <f aca="true" t="shared" si="5" ref="G73:I74">G74</f>
        <v>84480</v>
      </c>
      <c r="H73" s="90">
        <f t="shared" si="5"/>
        <v>0</v>
      </c>
      <c r="I73" s="90">
        <f t="shared" si="5"/>
        <v>0</v>
      </c>
      <c r="J73" s="26"/>
      <c r="K73" s="28"/>
    </row>
    <row r="74" spans="1:11" s="2" customFormat="1" ht="34.5" customHeight="1" hidden="1">
      <c r="A74" s="104" t="s">
        <v>166</v>
      </c>
      <c r="B74" s="87" t="s">
        <v>86</v>
      </c>
      <c r="C74" s="102">
        <v>1</v>
      </c>
      <c r="D74" s="102">
        <v>13</v>
      </c>
      <c r="E74" s="103" t="s">
        <v>167</v>
      </c>
      <c r="F74" s="100"/>
      <c r="G74" s="95">
        <f t="shared" si="5"/>
        <v>84480</v>
      </c>
      <c r="H74" s="90">
        <f t="shared" si="5"/>
        <v>0</v>
      </c>
      <c r="I74" s="90">
        <f t="shared" si="5"/>
        <v>0</v>
      </c>
      <c r="J74" s="26"/>
      <c r="K74" s="28"/>
    </row>
    <row r="75" spans="1:11" s="2" customFormat="1" ht="32.25" customHeight="1" hidden="1">
      <c r="A75" s="105" t="s">
        <v>181</v>
      </c>
      <c r="B75" s="110" t="s">
        <v>86</v>
      </c>
      <c r="C75" s="111">
        <v>1</v>
      </c>
      <c r="D75" s="111">
        <v>13</v>
      </c>
      <c r="E75" s="106" t="s">
        <v>167</v>
      </c>
      <c r="F75" s="98">
        <v>200</v>
      </c>
      <c r="G75" s="95">
        <v>84480</v>
      </c>
      <c r="H75" s="96">
        <v>0</v>
      </c>
      <c r="I75" s="96">
        <v>0</v>
      </c>
      <c r="J75" s="26"/>
      <c r="K75" s="28"/>
    </row>
    <row r="76" spans="1:11" s="77" customFormat="1" ht="1.5" customHeight="1" hidden="1">
      <c r="A76" s="135" t="s">
        <v>160</v>
      </c>
      <c r="B76" s="87" t="s">
        <v>86</v>
      </c>
      <c r="C76" s="102">
        <v>1</v>
      </c>
      <c r="D76" s="102">
        <v>13</v>
      </c>
      <c r="E76" s="103" t="s">
        <v>162</v>
      </c>
      <c r="F76" s="100"/>
      <c r="G76" s="89">
        <f aca="true" t="shared" si="6" ref="G76:I77">G77</f>
        <v>42900</v>
      </c>
      <c r="H76" s="90">
        <f t="shared" si="6"/>
        <v>974618</v>
      </c>
      <c r="I76" s="90">
        <f t="shared" si="6"/>
        <v>489108</v>
      </c>
      <c r="J76" s="75"/>
      <c r="K76" s="76"/>
    </row>
    <row r="77" spans="1:11" s="77" customFormat="1" ht="21.75" customHeight="1">
      <c r="A77" s="104" t="s">
        <v>95</v>
      </c>
      <c r="B77" s="87" t="s">
        <v>86</v>
      </c>
      <c r="C77" s="102">
        <v>1</v>
      </c>
      <c r="D77" s="102">
        <v>13</v>
      </c>
      <c r="E77" s="103" t="s">
        <v>220</v>
      </c>
      <c r="F77" s="100"/>
      <c r="G77" s="95">
        <f t="shared" si="6"/>
        <v>42900</v>
      </c>
      <c r="H77" s="90">
        <f>H78+H79</f>
        <v>974618</v>
      </c>
      <c r="I77" s="90">
        <f>I78+I79</f>
        <v>489108</v>
      </c>
      <c r="J77" s="75"/>
      <c r="K77" s="76"/>
    </row>
    <row r="78" spans="1:11" s="77" customFormat="1" ht="16.5" customHeight="1">
      <c r="A78" s="127" t="s">
        <v>95</v>
      </c>
      <c r="B78" s="110" t="s">
        <v>86</v>
      </c>
      <c r="C78" s="111">
        <v>1</v>
      </c>
      <c r="D78" s="111">
        <v>13</v>
      </c>
      <c r="E78" s="106" t="s">
        <v>220</v>
      </c>
      <c r="F78" s="98">
        <v>200</v>
      </c>
      <c r="G78" s="95">
        <f>G79+G80</f>
        <v>42900</v>
      </c>
      <c r="H78" s="96">
        <v>954618</v>
      </c>
      <c r="I78" s="96">
        <v>469108</v>
      </c>
      <c r="J78" s="75"/>
      <c r="K78" s="76"/>
    </row>
    <row r="79" spans="1:11" s="77" customFormat="1" ht="14.25" customHeight="1">
      <c r="A79" s="105" t="s">
        <v>183</v>
      </c>
      <c r="B79" s="110" t="s">
        <v>86</v>
      </c>
      <c r="C79" s="111">
        <v>1</v>
      </c>
      <c r="D79" s="111">
        <v>13</v>
      </c>
      <c r="E79" s="106" t="s">
        <v>220</v>
      </c>
      <c r="F79" s="98">
        <v>800</v>
      </c>
      <c r="G79" s="95">
        <v>21750</v>
      </c>
      <c r="H79" s="96">
        <v>20000</v>
      </c>
      <c r="I79" s="96">
        <v>20000</v>
      </c>
      <c r="J79" s="75"/>
      <c r="K79" s="76"/>
    </row>
    <row r="80" spans="1:11" s="77" customFormat="1" ht="90.75" customHeight="1" hidden="1">
      <c r="A80" s="107" t="s">
        <v>147</v>
      </c>
      <c r="B80" s="110" t="s">
        <v>86</v>
      </c>
      <c r="C80" s="111">
        <v>1</v>
      </c>
      <c r="D80" s="111">
        <v>13</v>
      </c>
      <c r="E80" s="94">
        <v>920305</v>
      </c>
      <c r="F80" s="98">
        <v>831</v>
      </c>
      <c r="G80" s="95">
        <v>21150</v>
      </c>
      <c r="H80" s="96">
        <v>0</v>
      </c>
      <c r="I80" s="96">
        <v>0</v>
      </c>
      <c r="J80" s="75"/>
      <c r="K80" s="76"/>
    </row>
    <row r="81" spans="1:11" s="77" customFormat="1" ht="50.25" customHeight="1" hidden="1">
      <c r="A81" s="221" t="s">
        <v>195</v>
      </c>
      <c r="B81" s="87" t="s">
        <v>86</v>
      </c>
      <c r="C81" s="102">
        <v>1</v>
      </c>
      <c r="D81" s="102">
        <v>13</v>
      </c>
      <c r="E81" s="103" t="s">
        <v>193</v>
      </c>
      <c r="F81" s="100"/>
      <c r="G81" s="95"/>
      <c r="H81" s="90">
        <f>H82</f>
        <v>0</v>
      </c>
      <c r="I81" s="90">
        <f>I82</f>
        <v>0</v>
      </c>
      <c r="J81" s="75"/>
      <c r="K81" s="76"/>
    </row>
    <row r="82" spans="1:11" s="77" customFormat="1" ht="68.25" customHeight="1" hidden="1">
      <c r="A82" s="109" t="s">
        <v>182</v>
      </c>
      <c r="B82" s="110" t="s">
        <v>86</v>
      </c>
      <c r="C82" s="111">
        <v>1</v>
      </c>
      <c r="D82" s="111">
        <v>13</v>
      </c>
      <c r="E82" s="106" t="s">
        <v>193</v>
      </c>
      <c r="F82" s="98">
        <v>100</v>
      </c>
      <c r="G82" s="95"/>
      <c r="H82" s="96">
        <f>105900-105900</f>
        <v>0</v>
      </c>
      <c r="I82" s="96">
        <f>105900-105900</f>
        <v>0</v>
      </c>
      <c r="J82" s="75"/>
      <c r="K82" s="76"/>
    </row>
    <row r="83" spans="1:11" s="9" customFormat="1" ht="19.5" customHeight="1" hidden="1">
      <c r="A83" s="136" t="s">
        <v>23</v>
      </c>
      <c r="B83" s="87" t="s">
        <v>86</v>
      </c>
      <c r="C83" s="102">
        <v>2</v>
      </c>
      <c r="D83" s="102"/>
      <c r="E83" s="99"/>
      <c r="F83" s="100"/>
      <c r="G83" s="137">
        <f aca="true" t="shared" si="7" ref="G83:H85">G84</f>
        <v>763300</v>
      </c>
      <c r="H83" s="138">
        <f t="shared" si="7"/>
        <v>0</v>
      </c>
      <c r="I83" s="138">
        <f>I84</f>
        <v>0</v>
      </c>
      <c r="J83" s="30"/>
      <c r="K83" s="25"/>
    </row>
    <row r="84" spans="1:11" s="6" customFormat="1" ht="21" customHeight="1" hidden="1">
      <c r="A84" s="136" t="s">
        <v>24</v>
      </c>
      <c r="B84" s="87" t="s">
        <v>86</v>
      </c>
      <c r="C84" s="102">
        <v>2</v>
      </c>
      <c r="D84" s="102">
        <v>3</v>
      </c>
      <c r="E84" s="99"/>
      <c r="F84" s="100"/>
      <c r="G84" s="137">
        <f t="shared" si="7"/>
        <v>763300</v>
      </c>
      <c r="H84" s="138">
        <f t="shared" si="7"/>
        <v>0</v>
      </c>
      <c r="I84" s="138">
        <f>I85</f>
        <v>0</v>
      </c>
      <c r="J84" s="31"/>
      <c r="K84" s="25"/>
    </row>
    <row r="85" spans="1:11" s="6" customFormat="1" ht="18" customHeight="1" hidden="1">
      <c r="A85" s="101" t="s">
        <v>186</v>
      </c>
      <c r="B85" s="87" t="s">
        <v>86</v>
      </c>
      <c r="C85" s="102">
        <v>2</v>
      </c>
      <c r="D85" s="102">
        <v>3</v>
      </c>
      <c r="E85" s="103" t="s">
        <v>187</v>
      </c>
      <c r="F85" s="98"/>
      <c r="G85" s="139">
        <f t="shared" si="7"/>
        <v>763300</v>
      </c>
      <c r="H85" s="138">
        <f t="shared" si="7"/>
        <v>0</v>
      </c>
      <c r="I85" s="138">
        <f>I86</f>
        <v>0</v>
      </c>
      <c r="J85" s="32"/>
      <c r="K85" s="28"/>
    </row>
    <row r="86" spans="1:11" s="6" customFormat="1" ht="39" customHeight="1" hidden="1">
      <c r="A86" s="104" t="s">
        <v>196</v>
      </c>
      <c r="B86" s="87" t="s">
        <v>86</v>
      </c>
      <c r="C86" s="102">
        <v>2</v>
      </c>
      <c r="D86" s="102">
        <v>3</v>
      </c>
      <c r="E86" s="103" t="s">
        <v>168</v>
      </c>
      <c r="F86" s="98"/>
      <c r="G86" s="139">
        <f>G87+G89+G90</f>
        <v>763300</v>
      </c>
      <c r="H86" s="138">
        <f>H87+H89+H90+H88</f>
        <v>0</v>
      </c>
      <c r="I86" s="138">
        <f>I87+I89+I90+I88</f>
        <v>0</v>
      </c>
      <c r="J86" s="32"/>
      <c r="K86" s="28"/>
    </row>
    <row r="87" spans="1:11" s="6" customFormat="1" ht="61.5" customHeight="1" hidden="1">
      <c r="A87" s="109" t="s">
        <v>182</v>
      </c>
      <c r="B87" s="110" t="s">
        <v>86</v>
      </c>
      <c r="C87" s="111">
        <v>2</v>
      </c>
      <c r="D87" s="111">
        <v>3</v>
      </c>
      <c r="E87" s="106" t="s">
        <v>168</v>
      </c>
      <c r="F87" s="98">
        <v>100</v>
      </c>
      <c r="G87" s="139">
        <v>566810</v>
      </c>
      <c r="H87" s="140">
        <f>637310-637310</f>
        <v>0</v>
      </c>
      <c r="I87" s="140">
        <f>625600-625600</f>
        <v>0</v>
      </c>
      <c r="J87" s="32"/>
      <c r="K87" s="28"/>
    </row>
    <row r="88" spans="1:11" s="6" customFormat="1" ht="30" customHeight="1" hidden="1">
      <c r="A88" s="105" t="s">
        <v>181</v>
      </c>
      <c r="B88" s="110" t="s">
        <v>86</v>
      </c>
      <c r="C88" s="111">
        <v>2</v>
      </c>
      <c r="D88" s="111">
        <v>3</v>
      </c>
      <c r="E88" s="106" t="s">
        <v>168</v>
      </c>
      <c r="F88" s="98">
        <v>200</v>
      </c>
      <c r="G88" s="139"/>
      <c r="H88" s="140">
        <f>18350-18350</f>
        <v>0</v>
      </c>
      <c r="I88" s="140">
        <v>0</v>
      </c>
      <c r="J88" s="32"/>
      <c r="K88" s="28"/>
    </row>
    <row r="89" spans="1:11" s="6" customFormat="1" ht="0.75" customHeight="1" hidden="1">
      <c r="A89" s="107" t="s">
        <v>145</v>
      </c>
      <c r="B89" s="110" t="s">
        <v>86</v>
      </c>
      <c r="C89" s="111">
        <v>2</v>
      </c>
      <c r="D89" s="111">
        <v>3</v>
      </c>
      <c r="E89" s="106" t="s">
        <v>168</v>
      </c>
      <c r="F89" s="98">
        <v>242</v>
      </c>
      <c r="G89" s="139">
        <v>9420</v>
      </c>
      <c r="H89" s="140">
        <v>0</v>
      </c>
      <c r="I89" s="140">
        <v>0</v>
      </c>
      <c r="J89" s="32"/>
      <c r="K89" s="28"/>
    </row>
    <row r="90" spans="1:11" s="6" customFormat="1" ht="34.5" customHeight="1" hidden="1">
      <c r="A90" s="107" t="s">
        <v>180</v>
      </c>
      <c r="B90" s="110" t="s">
        <v>86</v>
      </c>
      <c r="C90" s="111">
        <v>2</v>
      </c>
      <c r="D90" s="111">
        <v>3</v>
      </c>
      <c r="E90" s="106" t="s">
        <v>168</v>
      </c>
      <c r="F90" s="98">
        <v>244</v>
      </c>
      <c r="G90" s="139">
        <v>187070</v>
      </c>
      <c r="H90" s="140">
        <v>0</v>
      </c>
      <c r="I90" s="140">
        <v>0</v>
      </c>
      <c r="J90" s="32"/>
      <c r="K90" s="28"/>
    </row>
    <row r="91" spans="1:11" s="2" customFormat="1" ht="18.75" customHeight="1" hidden="1">
      <c r="A91" s="141" t="s">
        <v>18</v>
      </c>
      <c r="B91" s="87" t="s">
        <v>86</v>
      </c>
      <c r="C91" s="102">
        <v>3</v>
      </c>
      <c r="D91" s="102"/>
      <c r="E91" s="99"/>
      <c r="F91" s="100"/>
      <c r="G91" s="137">
        <f>G92</f>
        <v>0</v>
      </c>
      <c r="H91" s="138">
        <f>H92</f>
        <v>0</v>
      </c>
      <c r="I91" s="138">
        <f>I92</f>
        <v>0</v>
      </c>
      <c r="J91" s="33"/>
      <c r="K91" s="25"/>
    </row>
    <row r="92" spans="1:11" s="1" customFormat="1" ht="27" customHeight="1" hidden="1">
      <c r="A92" s="136" t="s">
        <v>40</v>
      </c>
      <c r="B92" s="87" t="s">
        <v>86</v>
      </c>
      <c r="C92" s="102">
        <v>3</v>
      </c>
      <c r="D92" s="102">
        <v>9</v>
      </c>
      <c r="E92" s="99"/>
      <c r="F92" s="100"/>
      <c r="G92" s="137">
        <f>G93+G96</f>
        <v>0</v>
      </c>
      <c r="H92" s="138">
        <f>H93+H96</f>
        <v>0</v>
      </c>
      <c r="I92" s="138">
        <f>I93+I96</f>
        <v>0</v>
      </c>
      <c r="J92" s="34"/>
      <c r="K92" s="25"/>
    </row>
    <row r="93" spans="1:11" s="1" customFormat="1" ht="28.5" customHeight="1" hidden="1">
      <c r="A93" s="92" t="s">
        <v>42</v>
      </c>
      <c r="B93" s="87" t="s">
        <v>86</v>
      </c>
      <c r="C93" s="111">
        <v>3</v>
      </c>
      <c r="D93" s="111">
        <v>9</v>
      </c>
      <c r="E93" s="94" t="s">
        <v>41</v>
      </c>
      <c r="F93" s="98"/>
      <c r="G93" s="139">
        <f aca="true" t="shared" si="8" ref="G93:I94">G94</f>
        <v>0</v>
      </c>
      <c r="H93" s="140">
        <f t="shared" si="8"/>
        <v>0</v>
      </c>
      <c r="I93" s="140">
        <f t="shared" si="8"/>
        <v>0</v>
      </c>
      <c r="J93" s="35"/>
      <c r="K93" s="25"/>
    </row>
    <row r="94" spans="1:11" s="1" customFormat="1" ht="27.75" customHeight="1" hidden="1">
      <c r="A94" s="142" t="s">
        <v>26</v>
      </c>
      <c r="B94" s="87" t="s">
        <v>86</v>
      </c>
      <c r="C94" s="111">
        <v>3</v>
      </c>
      <c r="D94" s="111">
        <v>9</v>
      </c>
      <c r="E94" s="94">
        <v>2180100</v>
      </c>
      <c r="F94" s="98"/>
      <c r="G94" s="139">
        <f t="shared" si="8"/>
        <v>0</v>
      </c>
      <c r="H94" s="140">
        <f t="shared" si="8"/>
        <v>0</v>
      </c>
      <c r="I94" s="140">
        <f t="shared" si="8"/>
        <v>0</v>
      </c>
      <c r="J94" s="35"/>
      <c r="K94" s="25"/>
    </row>
    <row r="95" spans="1:11" s="1" customFormat="1" ht="27" customHeight="1" hidden="1">
      <c r="A95" s="142" t="s">
        <v>43</v>
      </c>
      <c r="B95" s="87" t="s">
        <v>86</v>
      </c>
      <c r="C95" s="111">
        <v>3</v>
      </c>
      <c r="D95" s="111">
        <v>9</v>
      </c>
      <c r="E95" s="94" t="s">
        <v>44</v>
      </c>
      <c r="F95" s="98">
        <v>14</v>
      </c>
      <c r="G95" s="139">
        <v>0</v>
      </c>
      <c r="H95" s="140">
        <v>0</v>
      </c>
      <c r="I95" s="140">
        <v>0</v>
      </c>
      <c r="J95" s="35"/>
      <c r="K95" s="25"/>
    </row>
    <row r="96" spans="1:11" s="1" customFormat="1" ht="33.75" customHeight="1" hidden="1">
      <c r="A96" s="92" t="s">
        <v>66</v>
      </c>
      <c r="B96" s="87" t="s">
        <v>86</v>
      </c>
      <c r="C96" s="111">
        <v>3</v>
      </c>
      <c r="D96" s="111">
        <v>10</v>
      </c>
      <c r="E96" s="94" t="s">
        <v>41</v>
      </c>
      <c r="F96" s="98"/>
      <c r="G96" s="139">
        <f aca="true" t="shared" si="9" ref="G96:I97">G97</f>
        <v>0</v>
      </c>
      <c r="H96" s="140">
        <f t="shared" si="9"/>
        <v>0</v>
      </c>
      <c r="I96" s="140">
        <f t="shared" si="9"/>
        <v>0</v>
      </c>
      <c r="J96" s="35"/>
      <c r="K96" s="25"/>
    </row>
    <row r="97" spans="1:11" s="1" customFormat="1" ht="29.25" customHeight="1" hidden="1">
      <c r="A97" s="142" t="s">
        <v>26</v>
      </c>
      <c r="B97" s="87" t="s">
        <v>86</v>
      </c>
      <c r="C97" s="111">
        <v>3</v>
      </c>
      <c r="D97" s="111">
        <v>10</v>
      </c>
      <c r="E97" s="94">
        <v>2180100</v>
      </c>
      <c r="F97" s="98"/>
      <c r="G97" s="139">
        <f t="shared" si="9"/>
        <v>0</v>
      </c>
      <c r="H97" s="140">
        <f t="shared" si="9"/>
        <v>0</v>
      </c>
      <c r="I97" s="140">
        <f t="shared" si="9"/>
        <v>0</v>
      </c>
      <c r="J97" s="35"/>
      <c r="K97" s="25"/>
    </row>
    <row r="98" spans="1:11" s="1" customFormat="1" ht="28.5" customHeight="1" hidden="1">
      <c r="A98" s="142" t="s">
        <v>43</v>
      </c>
      <c r="B98" s="87" t="s">
        <v>86</v>
      </c>
      <c r="C98" s="111">
        <v>3</v>
      </c>
      <c r="D98" s="111">
        <v>10</v>
      </c>
      <c r="E98" s="94" t="s">
        <v>44</v>
      </c>
      <c r="F98" s="98">
        <v>14</v>
      </c>
      <c r="G98" s="139">
        <v>0</v>
      </c>
      <c r="H98" s="140">
        <v>0</v>
      </c>
      <c r="I98" s="140">
        <v>0</v>
      </c>
      <c r="J98" s="35"/>
      <c r="K98" s="25"/>
    </row>
    <row r="99" spans="1:11" s="1" customFormat="1" ht="33" customHeight="1">
      <c r="A99" s="141" t="s">
        <v>18</v>
      </c>
      <c r="B99" s="87" t="s">
        <v>86</v>
      </c>
      <c r="C99" s="102">
        <v>3</v>
      </c>
      <c r="D99" s="111"/>
      <c r="E99" s="94"/>
      <c r="F99" s="98"/>
      <c r="G99" s="137">
        <f>G104</f>
        <v>835100</v>
      </c>
      <c r="H99" s="138">
        <f>H104+H110</f>
        <v>118800</v>
      </c>
      <c r="I99" s="138">
        <f>I104+I110</f>
        <v>118800</v>
      </c>
      <c r="J99" s="35"/>
      <c r="K99" s="25"/>
    </row>
    <row r="100" spans="1:11" s="1" customFormat="1" ht="30" customHeight="1" hidden="1">
      <c r="A100" s="141" t="s">
        <v>120</v>
      </c>
      <c r="B100" s="87" t="s">
        <v>86</v>
      </c>
      <c r="C100" s="102">
        <v>3</v>
      </c>
      <c r="D100" s="102">
        <v>4</v>
      </c>
      <c r="E100" s="94"/>
      <c r="F100" s="98"/>
      <c r="G100" s="137">
        <f aca="true" t="shared" si="10" ref="G100:H102">G101</f>
        <v>0</v>
      </c>
      <c r="H100" s="138">
        <f t="shared" si="10"/>
        <v>0</v>
      </c>
      <c r="I100" s="138">
        <f>I101</f>
        <v>0</v>
      </c>
      <c r="J100" s="35"/>
      <c r="K100" s="25"/>
    </row>
    <row r="101" spans="1:11" s="1" customFormat="1" ht="30" customHeight="1" hidden="1">
      <c r="A101" s="143" t="s">
        <v>12</v>
      </c>
      <c r="B101" s="110" t="s">
        <v>86</v>
      </c>
      <c r="C101" s="111">
        <v>3</v>
      </c>
      <c r="D101" s="111">
        <v>4</v>
      </c>
      <c r="E101" s="94" t="s">
        <v>37</v>
      </c>
      <c r="F101" s="98"/>
      <c r="G101" s="139">
        <f t="shared" si="10"/>
        <v>0</v>
      </c>
      <c r="H101" s="140">
        <f t="shared" si="10"/>
        <v>0</v>
      </c>
      <c r="I101" s="140">
        <f>I102</f>
        <v>0</v>
      </c>
      <c r="J101" s="35"/>
      <c r="K101" s="25"/>
    </row>
    <row r="102" spans="1:11" s="1" customFormat="1" ht="30" customHeight="1" hidden="1">
      <c r="A102" s="143" t="s">
        <v>25</v>
      </c>
      <c r="B102" s="110" t="s">
        <v>86</v>
      </c>
      <c r="C102" s="111">
        <v>3</v>
      </c>
      <c r="D102" s="111">
        <v>4</v>
      </c>
      <c r="E102" s="94" t="s">
        <v>38</v>
      </c>
      <c r="F102" s="98"/>
      <c r="G102" s="139">
        <f t="shared" si="10"/>
        <v>0</v>
      </c>
      <c r="H102" s="140">
        <f t="shared" si="10"/>
        <v>0</v>
      </c>
      <c r="I102" s="140">
        <f>I103</f>
        <v>0</v>
      </c>
      <c r="J102" s="35"/>
      <c r="K102" s="25"/>
    </row>
    <row r="103" spans="1:11" s="1" customFormat="1" ht="30" customHeight="1" hidden="1">
      <c r="A103" s="144" t="s">
        <v>33</v>
      </c>
      <c r="B103" s="110" t="s">
        <v>86</v>
      </c>
      <c r="C103" s="111">
        <v>3</v>
      </c>
      <c r="D103" s="111">
        <v>4</v>
      </c>
      <c r="E103" s="94" t="s">
        <v>38</v>
      </c>
      <c r="F103" s="98">
        <v>500</v>
      </c>
      <c r="G103" s="139">
        <v>0</v>
      </c>
      <c r="H103" s="140">
        <v>0</v>
      </c>
      <c r="I103" s="140">
        <v>0</v>
      </c>
      <c r="J103" s="35"/>
      <c r="K103" s="25"/>
    </row>
    <row r="104" spans="1:11" s="1" customFormat="1" ht="35.25" customHeight="1">
      <c r="A104" s="141" t="s">
        <v>66</v>
      </c>
      <c r="B104" s="87" t="s">
        <v>86</v>
      </c>
      <c r="C104" s="102">
        <v>3</v>
      </c>
      <c r="D104" s="102">
        <v>10</v>
      </c>
      <c r="E104" s="94"/>
      <c r="F104" s="98"/>
      <c r="G104" s="137">
        <f>G105</f>
        <v>835100</v>
      </c>
      <c r="H104" s="138">
        <f>H105+H122</f>
        <v>118800</v>
      </c>
      <c r="I104" s="138">
        <f>I105+I122</f>
        <v>118800</v>
      </c>
      <c r="J104" s="35"/>
      <c r="K104" s="25"/>
    </row>
    <row r="105" spans="1:11" s="1" customFormat="1" ht="18.75" customHeight="1">
      <c r="A105" s="101" t="s">
        <v>186</v>
      </c>
      <c r="B105" s="87" t="s">
        <v>86</v>
      </c>
      <c r="C105" s="102">
        <v>3</v>
      </c>
      <c r="D105" s="102">
        <v>10</v>
      </c>
      <c r="E105" s="103" t="s">
        <v>209</v>
      </c>
      <c r="F105" s="98"/>
      <c r="G105" s="137">
        <f>G106</f>
        <v>835100</v>
      </c>
      <c r="H105" s="138">
        <f>H106+H108</f>
        <v>118800</v>
      </c>
      <c r="I105" s="138">
        <f>I106+I108</f>
        <v>118800</v>
      </c>
      <c r="J105" s="35"/>
      <c r="K105" s="25"/>
    </row>
    <row r="106" spans="1:11" s="1" customFormat="1" ht="51" customHeight="1" hidden="1">
      <c r="A106" s="104" t="s">
        <v>26</v>
      </c>
      <c r="B106" s="87" t="s">
        <v>86</v>
      </c>
      <c r="C106" s="102">
        <v>3</v>
      </c>
      <c r="D106" s="102">
        <v>9</v>
      </c>
      <c r="E106" s="103" t="s">
        <v>221</v>
      </c>
      <c r="F106" s="100"/>
      <c r="G106" s="139">
        <f>G107+G121</f>
        <v>835100</v>
      </c>
      <c r="H106" s="140">
        <f>H107+H121</f>
        <v>0</v>
      </c>
      <c r="I106" s="140">
        <f>I107+I121</f>
        <v>0</v>
      </c>
      <c r="J106" s="35"/>
      <c r="K106" s="25"/>
    </row>
    <row r="107" spans="1:11" s="1" customFormat="1" ht="33" customHeight="1" hidden="1">
      <c r="A107" s="105" t="s">
        <v>181</v>
      </c>
      <c r="B107" s="110" t="s">
        <v>86</v>
      </c>
      <c r="C107" s="111">
        <v>3</v>
      </c>
      <c r="D107" s="111">
        <v>9</v>
      </c>
      <c r="E107" s="106" t="s">
        <v>221</v>
      </c>
      <c r="F107" s="98">
        <v>200</v>
      </c>
      <c r="G107" s="139">
        <v>790100</v>
      </c>
      <c r="H107" s="140">
        <v>0</v>
      </c>
      <c r="I107" s="140">
        <v>0</v>
      </c>
      <c r="J107" s="35"/>
      <c r="K107" s="25"/>
    </row>
    <row r="108" spans="1:11" s="1" customFormat="1" ht="52.5" customHeight="1">
      <c r="A108" s="181" t="s">
        <v>203</v>
      </c>
      <c r="B108" s="156" t="s">
        <v>86</v>
      </c>
      <c r="C108" s="157">
        <v>3</v>
      </c>
      <c r="D108" s="157">
        <v>10</v>
      </c>
      <c r="E108" s="182" t="s">
        <v>222</v>
      </c>
      <c r="F108" s="183"/>
      <c r="G108" s="139"/>
      <c r="H108" s="138">
        <f>H109</f>
        <v>118800</v>
      </c>
      <c r="I108" s="138">
        <f>I109</f>
        <v>118800</v>
      </c>
      <c r="J108" s="35"/>
      <c r="K108" s="25"/>
    </row>
    <row r="109" spans="1:11" s="1" customFormat="1" ht="37.5" customHeight="1">
      <c r="A109" s="105" t="s">
        <v>181</v>
      </c>
      <c r="B109" s="160" t="s">
        <v>86</v>
      </c>
      <c r="C109" s="161">
        <v>3</v>
      </c>
      <c r="D109" s="161">
        <v>10</v>
      </c>
      <c r="E109" s="184" t="s">
        <v>222</v>
      </c>
      <c r="F109" s="159">
        <v>200</v>
      </c>
      <c r="G109" s="139"/>
      <c r="H109" s="140">
        <v>118800</v>
      </c>
      <c r="I109" s="140">
        <v>118800</v>
      </c>
      <c r="J109" s="35"/>
      <c r="K109" s="25"/>
    </row>
    <row r="110" spans="1:11" s="1" customFormat="1" ht="0.75" customHeight="1">
      <c r="A110" s="181" t="s">
        <v>66</v>
      </c>
      <c r="B110" s="156" t="s">
        <v>86</v>
      </c>
      <c r="C110" s="157">
        <v>3</v>
      </c>
      <c r="D110" s="157">
        <v>10</v>
      </c>
      <c r="E110" s="158"/>
      <c r="F110" s="183"/>
      <c r="G110" s="139"/>
      <c r="H110" s="138">
        <f aca="true" t="shared" si="11" ref="H110:I112">H111</f>
        <v>0</v>
      </c>
      <c r="I110" s="138">
        <f t="shared" si="11"/>
        <v>0</v>
      </c>
      <c r="J110" s="35"/>
      <c r="K110" s="25"/>
    </row>
    <row r="111" spans="1:11" s="1" customFormat="1" ht="17.25" customHeight="1" hidden="1">
      <c r="A111" s="101" t="s">
        <v>186</v>
      </c>
      <c r="B111" s="156" t="s">
        <v>86</v>
      </c>
      <c r="C111" s="157">
        <v>3</v>
      </c>
      <c r="D111" s="157">
        <v>10</v>
      </c>
      <c r="E111" s="182" t="s">
        <v>209</v>
      </c>
      <c r="F111" s="159"/>
      <c r="G111" s="139"/>
      <c r="H111" s="138">
        <f t="shared" si="11"/>
        <v>0</v>
      </c>
      <c r="I111" s="138">
        <f t="shared" si="11"/>
        <v>0</v>
      </c>
      <c r="J111" s="35"/>
      <c r="K111" s="25"/>
    </row>
    <row r="112" spans="1:11" s="1" customFormat="1" ht="48.75" customHeight="1" hidden="1">
      <c r="A112" s="181" t="s">
        <v>203</v>
      </c>
      <c r="B112" s="156" t="s">
        <v>86</v>
      </c>
      <c r="C112" s="157">
        <v>3</v>
      </c>
      <c r="D112" s="157">
        <v>10</v>
      </c>
      <c r="E112" s="182" t="s">
        <v>222</v>
      </c>
      <c r="F112" s="159"/>
      <c r="G112" s="139"/>
      <c r="H112" s="138">
        <f t="shared" si="11"/>
        <v>0</v>
      </c>
      <c r="I112" s="138">
        <f t="shared" si="11"/>
        <v>0</v>
      </c>
      <c r="J112" s="35"/>
      <c r="K112" s="25"/>
    </row>
    <row r="113" spans="1:11" s="1" customFormat="1" ht="37.5" customHeight="1" hidden="1">
      <c r="A113" s="105" t="s">
        <v>181</v>
      </c>
      <c r="B113" s="160" t="s">
        <v>86</v>
      </c>
      <c r="C113" s="185">
        <v>3</v>
      </c>
      <c r="D113" s="185">
        <v>10</v>
      </c>
      <c r="E113" s="184" t="s">
        <v>222</v>
      </c>
      <c r="F113" s="159">
        <v>200</v>
      </c>
      <c r="G113" s="139"/>
      <c r="H113" s="140">
        <v>0</v>
      </c>
      <c r="I113" s="140">
        <v>0</v>
      </c>
      <c r="J113" s="35"/>
      <c r="K113" s="25"/>
    </row>
    <row r="114" spans="1:11" s="1" customFormat="1" ht="33" customHeight="1" hidden="1">
      <c r="A114" s="180"/>
      <c r="B114" s="110"/>
      <c r="C114" s="111"/>
      <c r="D114" s="111"/>
      <c r="E114" s="106"/>
      <c r="F114" s="98"/>
      <c r="G114" s="139"/>
      <c r="H114" s="140"/>
      <c r="I114" s="140"/>
      <c r="J114" s="35"/>
      <c r="K114" s="25"/>
    </row>
    <row r="115" spans="1:11" s="1" customFormat="1" ht="33" customHeight="1" hidden="1">
      <c r="A115" s="180"/>
      <c r="B115" s="110"/>
      <c r="C115" s="111"/>
      <c r="D115" s="111"/>
      <c r="E115" s="106"/>
      <c r="F115" s="98"/>
      <c r="G115" s="139"/>
      <c r="H115" s="140"/>
      <c r="I115" s="140"/>
      <c r="J115" s="35"/>
      <c r="K115" s="25"/>
    </row>
    <row r="116" spans="1:11" s="1" customFormat="1" ht="33" customHeight="1" hidden="1">
      <c r="A116" s="180"/>
      <c r="B116" s="110"/>
      <c r="C116" s="111"/>
      <c r="D116" s="111"/>
      <c r="E116" s="106"/>
      <c r="F116" s="98"/>
      <c r="G116" s="139"/>
      <c r="H116" s="140"/>
      <c r="I116" s="140"/>
      <c r="J116" s="35"/>
      <c r="K116" s="25"/>
    </row>
    <row r="117" spans="1:11" s="1" customFormat="1" ht="33" customHeight="1" hidden="1">
      <c r="A117" s="180"/>
      <c r="B117" s="110"/>
      <c r="C117" s="111"/>
      <c r="D117" s="111"/>
      <c r="E117" s="106"/>
      <c r="F117" s="98"/>
      <c r="G117" s="139"/>
      <c r="H117" s="140"/>
      <c r="I117" s="140"/>
      <c r="J117" s="35"/>
      <c r="K117" s="25"/>
    </row>
    <row r="118" spans="1:11" s="1" customFormat="1" ht="33" customHeight="1" hidden="1">
      <c r="A118" s="180"/>
      <c r="B118" s="110"/>
      <c r="C118" s="111"/>
      <c r="D118" s="111"/>
      <c r="E118" s="106"/>
      <c r="F118" s="98"/>
      <c r="G118" s="139"/>
      <c r="H118" s="140"/>
      <c r="I118" s="140"/>
      <c r="J118" s="35"/>
      <c r="K118" s="25"/>
    </row>
    <row r="119" spans="1:11" s="1" customFormat="1" ht="33" customHeight="1" hidden="1">
      <c r="A119" s="180"/>
      <c r="B119" s="110"/>
      <c r="C119" s="111"/>
      <c r="D119" s="111"/>
      <c r="E119" s="106"/>
      <c r="F119" s="98"/>
      <c r="G119" s="139"/>
      <c r="H119" s="140"/>
      <c r="I119" s="140"/>
      <c r="J119" s="35"/>
      <c r="K119" s="25"/>
    </row>
    <row r="120" spans="1:11" s="1" customFormat="1" ht="33" customHeight="1" hidden="1">
      <c r="A120" s="180"/>
      <c r="B120" s="110"/>
      <c r="C120" s="111"/>
      <c r="D120" s="111"/>
      <c r="E120" s="106"/>
      <c r="F120" s="98"/>
      <c r="G120" s="139"/>
      <c r="H120" s="140"/>
      <c r="I120" s="140"/>
      <c r="J120" s="35"/>
      <c r="K120" s="25"/>
    </row>
    <row r="121" spans="1:11" s="1" customFormat="1" ht="0.75" customHeight="1" hidden="1">
      <c r="A121" s="107" t="s">
        <v>153</v>
      </c>
      <c r="B121" s="110" t="s">
        <v>86</v>
      </c>
      <c r="C121" s="111">
        <v>3</v>
      </c>
      <c r="D121" s="111">
        <v>9</v>
      </c>
      <c r="E121" s="94" t="s">
        <v>82</v>
      </c>
      <c r="F121" s="98">
        <v>313</v>
      </c>
      <c r="G121" s="139">
        <v>45000</v>
      </c>
      <c r="H121" s="140">
        <v>0</v>
      </c>
      <c r="I121" s="140">
        <v>0</v>
      </c>
      <c r="J121" s="35"/>
      <c r="K121" s="25"/>
    </row>
    <row r="122" spans="1:11" s="1" customFormat="1" ht="27.75" customHeight="1" hidden="1">
      <c r="A122" s="86" t="s">
        <v>74</v>
      </c>
      <c r="B122" s="87" t="s">
        <v>86</v>
      </c>
      <c r="C122" s="102">
        <v>3</v>
      </c>
      <c r="D122" s="102">
        <v>9</v>
      </c>
      <c r="E122" s="99">
        <v>7950000</v>
      </c>
      <c r="F122" s="100"/>
      <c r="G122" s="137">
        <f aca="true" t="shared" si="12" ref="G122:I123">G123</f>
        <v>544160</v>
      </c>
      <c r="H122" s="138">
        <f t="shared" si="12"/>
        <v>0</v>
      </c>
      <c r="I122" s="138">
        <f t="shared" si="12"/>
        <v>0</v>
      </c>
      <c r="J122" s="35"/>
      <c r="K122" s="25"/>
    </row>
    <row r="123" spans="1:11" s="1" customFormat="1" ht="48" customHeight="1" hidden="1">
      <c r="A123" s="97" t="s">
        <v>156</v>
      </c>
      <c r="B123" s="110" t="s">
        <v>86</v>
      </c>
      <c r="C123" s="111">
        <v>3</v>
      </c>
      <c r="D123" s="111">
        <v>9</v>
      </c>
      <c r="E123" s="94">
        <v>7952200</v>
      </c>
      <c r="F123" s="98"/>
      <c r="G123" s="139">
        <f t="shared" si="12"/>
        <v>544160</v>
      </c>
      <c r="H123" s="140">
        <f t="shared" si="12"/>
        <v>0</v>
      </c>
      <c r="I123" s="140">
        <f t="shared" si="12"/>
        <v>0</v>
      </c>
      <c r="J123" s="35"/>
      <c r="K123" s="25"/>
    </row>
    <row r="124" spans="1:11" s="1" customFormat="1" ht="27.75" customHeight="1" hidden="1">
      <c r="A124" s="107" t="s">
        <v>152</v>
      </c>
      <c r="B124" s="110" t="s">
        <v>86</v>
      </c>
      <c r="C124" s="111">
        <v>3</v>
      </c>
      <c r="D124" s="111">
        <v>9</v>
      </c>
      <c r="E124" s="94">
        <v>7952200</v>
      </c>
      <c r="F124" s="98">
        <v>244</v>
      </c>
      <c r="G124" s="139">
        <v>544160</v>
      </c>
      <c r="H124" s="140">
        <v>0</v>
      </c>
      <c r="I124" s="140">
        <v>0</v>
      </c>
      <c r="J124" s="35"/>
      <c r="K124" s="25"/>
    </row>
    <row r="125" spans="1:11" s="1" customFormat="1" ht="15.75">
      <c r="A125" s="108" t="s">
        <v>14</v>
      </c>
      <c r="B125" s="87" t="s">
        <v>86</v>
      </c>
      <c r="C125" s="102">
        <v>4</v>
      </c>
      <c r="D125" s="102"/>
      <c r="E125" s="94"/>
      <c r="F125" s="98"/>
      <c r="G125" s="137">
        <f>G126+G148+G130</f>
        <v>11731480</v>
      </c>
      <c r="H125" s="138">
        <f>H126+H148+H130</f>
        <v>886627</v>
      </c>
      <c r="I125" s="138">
        <f>I126+I148+I130</f>
        <v>886627</v>
      </c>
      <c r="J125" s="34"/>
      <c r="K125" s="25"/>
    </row>
    <row r="126" spans="1:11" s="1" customFormat="1" ht="15.75">
      <c r="A126" s="108" t="s">
        <v>17</v>
      </c>
      <c r="B126" s="87" t="s">
        <v>86</v>
      </c>
      <c r="C126" s="102">
        <v>4</v>
      </c>
      <c r="D126" s="102">
        <v>8</v>
      </c>
      <c r="E126" s="94"/>
      <c r="F126" s="98"/>
      <c r="G126" s="137">
        <f aca="true" t="shared" si="13" ref="G126:H128">G127</f>
        <v>643740</v>
      </c>
      <c r="H126" s="138">
        <f t="shared" si="13"/>
        <v>204900</v>
      </c>
      <c r="I126" s="138">
        <f>I127</f>
        <v>204900</v>
      </c>
      <c r="J126" s="34"/>
      <c r="K126" s="25"/>
    </row>
    <row r="127" spans="1:11" s="1" customFormat="1" ht="20.25" customHeight="1">
      <c r="A127" s="101" t="s">
        <v>186</v>
      </c>
      <c r="B127" s="87" t="s">
        <v>86</v>
      </c>
      <c r="C127" s="102">
        <v>4</v>
      </c>
      <c r="D127" s="102">
        <v>8</v>
      </c>
      <c r="E127" s="103" t="s">
        <v>209</v>
      </c>
      <c r="F127" s="98"/>
      <c r="G127" s="139">
        <f t="shared" si="13"/>
        <v>643740</v>
      </c>
      <c r="H127" s="138">
        <f t="shared" si="13"/>
        <v>204900</v>
      </c>
      <c r="I127" s="138">
        <f>I128</f>
        <v>204900</v>
      </c>
      <c r="J127" s="35"/>
      <c r="K127" s="28"/>
    </row>
    <row r="128" spans="1:11" s="1" customFormat="1" ht="21" customHeight="1">
      <c r="A128" s="104" t="s">
        <v>78</v>
      </c>
      <c r="B128" s="87" t="s">
        <v>86</v>
      </c>
      <c r="C128" s="102">
        <v>4</v>
      </c>
      <c r="D128" s="102">
        <v>8</v>
      </c>
      <c r="E128" s="103" t="s">
        <v>223</v>
      </c>
      <c r="F128" s="100"/>
      <c r="G128" s="139">
        <f t="shared" si="13"/>
        <v>643740</v>
      </c>
      <c r="H128" s="140">
        <f t="shared" si="13"/>
        <v>204900</v>
      </c>
      <c r="I128" s="140">
        <f>I129</f>
        <v>204900</v>
      </c>
      <c r="J128" s="35"/>
      <c r="K128" s="28"/>
    </row>
    <row r="129" spans="1:11" s="1" customFormat="1" ht="15.75">
      <c r="A129" s="105" t="s">
        <v>183</v>
      </c>
      <c r="B129" s="110" t="s">
        <v>86</v>
      </c>
      <c r="C129" s="111">
        <v>4</v>
      </c>
      <c r="D129" s="111">
        <v>8</v>
      </c>
      <c r="E129" s="106" t="s">
        <v>223</v>
      </c>
      <c r="F129" s="98">
        <v>800</v>
      </c>
      <c r="G129" s="139">
        <v>643740</v>
      </c>
      <c r="H129" s="140">
        <v>204900</v>
      </c>
      <c r="I129" s="140">
        <v>204900</v>
      </c>
      <c r="J129" s="35"/>
      <c r="K129" s="28"/>
    </row>
    <row r="130" spans="1:11" s="1" customFormat="1" ht="15.75">
      <c r="A130" s="108" t="s">
        <v>138</v>
      </c>
      <c r="B130" s="87" t="s">
        <v>86</v>
      </c>
      <c r="C130" s="102">
        <v>4</v>
      </c>
      <c r="D130" s="102">
        <v>9</v>
      </c>
      <c r="E130" s="94"/>
      <c r="F130" s="98"/>
      <c r="G130" s="137">
        <f>G131</f>
        <v>10287740</v>
      </c>
      <c r="H130" s="138">
        <f>H131</f>
        <v>681727</v>
      </c>
      <c r="I130" s="138">
        <f>I131</f>
        <v>681727</v>
      </c>
      <c r="J130" s="35"/>
      <c r="K130" s="28"/>
    </row>
    <row r="131" spans="1:11" s="1" customFormat="1" ht="20.25" customHeight="1">
      <c r="A131" s="101" t="s">
        <v>186</v>
      </c>
      <c r="B131" s="87" t="s">
        <v>86</v>
      </c>
      <c r="C131" s="102">
        <v>4</v>
      </c>
      <c r="D131" s="102">
        <v>9</v>
      </c>
      <c r="E131" s="103" t="s">
        <v>209</v>
      </c>
      <c r="F131" s="98"/>
      <c r="G131" s="139">
        <f>G132</f>
        <v>10287740</v>
      </c>
      <c r="H131" s="138">
        <f>H132+H137+H152</f>
        <v>681727</v>
      </c>
      <c r="I131" s="138">
        <f>I132+I137+I152</f>
        <v>681727</v>
      </c>
      <c r="J131" s="35"/>
      <c r="K131" s="28"/>
    </row>
    <row r="132" spans="1:11" s="1" customFormat="1" ht="29.25" customHeight="1">
      <c r="A132" s="104" t="s">
        <v>169</v>
      </c>
      <c r="B132" s="87" t="s">
        <v>86</v>
      </c>
      <c r="C132" s="102">
        <v>4</v>
      </c>
      <c r="D132" s="102">
        <v>9</v>
      </c>
      <c r="E132" s="99" t="s">
        <v>224</v>
      </c>
      <c r="F132" s="100"/>
      <c r="G132" s="139">
        <f>G142+G133+G140+G144</f>
        <v>10287740</v>
      </c>
      <c r="H132" s="138">
        <f>H142+H133+H140+H144+H135</f>
        <v>681727</v>
      </c>
      <c r="I132" s="138">
        <f>I142+I133+I140+I144+I135</f>
        <v>681727</v>
      </c>
      <c r="J132" s="35"/>
      <c r="K132" s="28"/>
    </row>
    <row r="133" spans="1:11" s="1" customFormat="1" ht="31.5" hidden="1">
      <c r="A133" s="145" t="s">
        <v>140</v>
      </c>
      <c r="B133" s="87" t="s">
        <v>86</v>
      </c>
      <c r="C133" s="102">
        <v>4</v>
      </c>
      <c r="D133" s="102">
        <v>9</v>
      </c>
      <c r="E133" s="99" t="s">
        <v>170</v>
      </c>
      <c r="F133" s="100"/>
      <c r="G133" s="137">
        <f>G134</f>
        <v>3739540</v>
      </c>
      <c r="H133" s="138">
        <f>H134</f>
        <v>681727</v>
      </c>
      <c r="I133" s="138">
        <f>I134</f>
        <v>681727</v>
      </c>
      <c r="J133" s="35"/>
      <c r="K133" s="28"/>
    </row>
    <row r="134" spans="1:11" s="1" customFormat="1" ht="29.25" customHeight="1">
      <c r="A134" s="105" t="s">
        <v>181</v>
      </c>
      <c r="B134" s="110" t="s">
        <v>86</v>
      </c>
      <c r="C134" s="111">
        <v>4</v>
      </c>
      <c r="D134" s="111">
        <v>9</v>
      </c>
      <c r="E134" s="94" t="s">
        <v>224</v>
      </c>
      <c r="F134" s="98">
        <v>200</v>
      </c>
      <c r="G134" s="139">
        <v>3739540</v>
      </c>
      <c r="H134" s="140">
        <v>681727</v>
      </c>
      <c r="I134" s="140">
        <v>681727</v>
      </c>
      <c r="J134" s="35"/>
      <c r="K134" s="28"/>
    </row>
    <row r="135" spans="1:11" s="1" customFormat="1" ht="34.5" customHeight="1" hidden="1">
      <c r="A135" s="146" t="s">
        <v>158</v>
      </c>
      <c r="B135" s="147" t="s">
        <v>86</v>
      </c>
      <c r="C135" s="148">
        <v>4</v>
      </c>
      <c r="D135" s="148">
        <v>9</v>
      </c>
      <c r="E135" s="149">
        <v>3150122</v>
      </c>
      <c r="F135" s="150"/>
      <c r="G135" s="151">
        <f>G136</f>
        <v>410000</v>
      </c>
      <c r="H135" s="152">
        <f>H136</f>
        <v>0</v>
      </c>
      <c r="I135" s="152">
        <f>I136</f>
        <v>0</v>
      </c>
      <c r="J135" s="35"/>
      <c r="K135" s="28"/>
    </row>
    <row r="136" spans="1:11" s="1" customFormat="1" ht="17.25" customHeight="1" hidden="1">
      <c r="A136" s="153" t="s">
        <v>152</v>
      </c>
      <c r="B136" s="147" t="s">
        <v>86</v>
      </c>
      <c r="C136" s="148">
        <v>4</v>
      </c>
      <c r="D136" s="148">
        <v>9</v>
      </c>
      <c r="E136" s="149">
        <v>3150122</v>
      </c>
      <c r="F136" s="150">
        <v>244</v>
      </c>
      <c r="G136" s="151">
        <v>410000</v>
      </c>
      <c r="H136" s="152">
        <v>0</v>
      </c>
      <c r="I136" s="152">
        <v>0</v>
      </c>
      <c r="J136" s="35"/>
      <c r="K136" s="28"/>
    </row>
    <row r="137" spans="1:11" s="1" customFormat="1" ht="37.5" customHeight="1" hidden="1">
      <c r="A137" s="154" t="s">
        <v>197</v>
      </c>
      <c r="B137" s="87" t="s">
        <v>86</v>
      </c>
      <c r="C137" s="102">
        <v>4</v>
      </c>
      <c r="D137" s="102">
        <v>9</v>
      </c>
      <c r="E137" s="99" t="s">
        <v>225</v>
      </c>
      <c r="F137" s="100"/>
      <c r="G137" s="151">
        <f aca="true" t="shared" si="14" ref="G137:I138">G138</f>
        <v>508000</v>
      </c>
      <c r="H137" s="138">
        <f t="shared" si="14"/>
        <v>0</v>
      </c>
      <c r="I137" s="138">
        <f t="shared" si="14"/>
        <v>0</v>
      </c>
      <c r="J137" s="35"/>
      <c r="K137" s="28"/>
    </row>
    <row r="138" spans="1:11" s="1" customFormat="1" ht="44.25" customHeight="1" hidden="1">
      <c r="A138" s="105" t="s">
        <v>181</v>
      </c>
      <c r="B138" s="110" t="s">
        <v>86</v>
      </c>
      <c r="C138" s="111">
        <v>4</v>
      </c>
      <c r="D138" s="111">
        <v>9</v>
      </c>
      <c r="E138" s="94" t="s">
        <v>225</v>
      </c>
      <c r="F138" s="98">
        <v>200</v>
      </c>
      <c r="G138" s="151">
        <f t="shared" si="14"/>
        <v>508000</v>
      </c>
      <c r="H138" s="140">
        <v>0</v>
      </c>
      <c r="I138" s="140">
        <v>0</v>
      </c>
      <c r="J138" s="35"/>
      <c r="K138" s="28"/>
    </row>
    <row r="139" spans="1:11" s="1" customFormat="1" ht="17.25" customHeight="1" hidden="1">
      <c r="A139" s="153" t="s">
        <v>143</v>
      </c>
      <c r="B139" s="147" t="s">
        <v>86</v>
      </c>
      <c r="C139" s="148">
        <v>4</v>
      </c>
      <c r="D139" s="148">
        <v>9</v>
      </c>
      <c r="E139" s="149">
        <v>7952300</v>
      </c>
      <c r="F139" s="150">
        <v>244</v>
      </c>
      <c r="G139" s="151">
        <v>508000</v>
      </c>
      <c r="H139" s="152">
        <v>0</v>
      </c>
      <c r="I139" s="152">
        <v>0</v>
      </c>
      <c r="J139" s="35"/>
      <c r="K139" s="28"/>
    </row>
    <row r="140" spans="1:11" s="1" customFormat="1" ht="0.75" customHeight="1">
      <c r="A140" s="155" t="s">
        <v>141</v>
      </c>
      <c r="B140" s="110" t="s">
        <v>86</v>
      </c>
      <c r="C140" s="111">
        <v>4</v>
      </c>
      <c r="D140" s="111">
        <v>9</v>
      </c>
      <c r="E140" s="94">
        <v>3150125</v>
      </c>
      <c r="F140" s="98"/>
      <c r="G140" s="139">
        <f>G141</f>
        <v>0</v>
      </c>
      <c r="H140" s="140">
        <f>H141</f>
        <v>0</v>
      </c>
      <c r="I140" s="140">
        <f>I141</f>
        <v>0</v>
      </c>
      <c r="J140" s="35"/>
      <c r="K140" s="28"/>
    </row>
    <row r="141" spans="1:11" s="1" customFormat="1" ht="0.75" customHeight="1" hidden="1">
      <c r="A141" s="142" t="s">
        <v>33</v>
      </c>
      <c r="B141" s="110" t="s">
        <v>86</v>
      </c>
      <c r="C141" s="111">
        <v>4</v>
      </c>
      <c r="D141" s="111">
        <v>9</v>
      </c>
      <c r="E141" s="94">
        <v>3150125</v>
      </c>
      <c r="F141" s="98">
        <v>500</v>
      </c>
      <c r="G141" s="139">
        <v>0</v>
      </c>
      <c r="H141" s="140">
        <v>0</v>
      </c>
      <c r="I141" s="140">
        <v>0</v>
      </c>
      <c r="J141" s="35"/>
      <c r="K141" s="28"/>
    </row>
    <row r="142" spans="1:11" s="1" customFormat="1" ht="57" customHeight="1" hidden="1">
      <c r="A142" s="142" t="s">
        <v>136</v>
      </c>
      <c r="B142" s="110" t="s">
        <v>86</v>
      </c>
      <c r="C142" s="111">
        <v>4</v>
      </c>
      <c r="D142" s="111">
        <v>9</v>
      </c>
      <c r="E142" s="94">
        <v>3150126</v>
      </c>
      <c r="F142" s="98"/>
      <c r="G142" s="139">
        <f>G143</f>
        <v>0</v>
      </c>
      <c r="H142" s="140">
        <f>H143</f>
        <v>0</v>
      </c>
      <c r="I142" s="140">
        <f>I143</f>
        <v>0</v>
      </c>
      <c r="J142" s="35"/>
      <c r="K142" s="28"/>
    </row>
    <row r="143" spans="1:11" s="1" customFormat="1" ht="51.75" customHeight="1" hidden="1">
      <c r="A143" s="107" t="s">
        <v>143</v>
      </c>
      <c r="B143" s="110" t="s">
        <v>86</v>
      </c>
      <c r="C143" s="111">
        <v>4</v>
      </c>
      <c r="D143" s="111">
        <v>9</v>
      </c>
      <c r="E143" s="94">
        <v>3150126</v>
      </c>
      <c r="F143" s="98">
        <v>244</v>
      </c>
      <c r="G143" s="139">
        <v>0</v>
      </c>
      <c r="H143" s="140">
        <v>0</v>
      </c>
      <c r="I143" s="140">
        <v>0</v>
      </c>
      <c r="J143" s="35"/>
      <c r="K143" s="28"/>
    </row>
    <row r="144" spans="1:11" s="1" customFormat="1" ht="39" customHeight="1" hidden="1">
      <c r="A144" s="155" t="s">
        <v>150</v>
      </c>
      <c r="B144" s="110" t="s">
        <v>86</v>
      </c>
      <c r="C144" s="111">
        <v>4</v>
      </c>
      <c r="D144" s="111">
        <v>9</v>
      </c>
      <c r="E144" s="94">
        <v>3150127</v>
      </c>
      <c r="F144" s="98"/>
      <c r="G144" s="139">
        <f>G145</f>
        <v>6548200</v>
      </c>
      <c r="H144" s="140">
        <f>H145</f>
        <v>0</v>
      </c>
      <c r="I144" s="140">
        <f>I145</f>
        <v>0</v>
      </c>
      <c r="J144" s="35"/>
      <c r="K144" s="28"/>
    </row>
    <row r="145" spans="1:11" s="1" customFormat="1" ht="39.75" customHeight="1" hidden="1">
      <c r="A145" s="107" t="s">
        <v>148</v>
      </c>
      <c r="B145" s="110" t="s">
        <v>86</v>
      </c>
      <c r="C145" s="111">
        <v>4</v>
      </c>
      <c r="D145" s="111">
        <v>9</v>
      </c>
      <c r="E145" s="94">
        <v>3150127</v>
      </c>
      <c r="F145" s="98">
        <v>243</v>
      </c>
      <c r="G145" s="139">
        <v>6548200</v>
      </c>
      <c r="H145" s="140">
        <v>0</v>
      </c>
      <c r="I145" s="140">
        <v>0</v>
      </c>
      <c r="J145" s="35"/>
      <c r="K145" s="28"/>
    </row>
    <row r="146" spans="1:11" s="1" customFormat="1" ht="31.5" customHeight="1" hidden="1">
      <c r="A146" s="142"/>
      <c r="B146" s="110"/>
      <c r="C146" s="111"/>
      <c r="D146" s="111"/>
      <c r="E146" s="94"/>
      <c r="F146" s="98"/>
      <c r="G146" s="139"/>
      <c r="H146" s="140"/>
      <c r="I146" s="140"/>
      <c r="J146" s="35"/>
      <c r="K146" s="28"/>
    </row>
    <row r="147" spans="1:11" s="1" customFormat="1" ht="29.25" customHeight="1" hidden="1">
      <c r="A147" s="142"/>
      <c r="B147" s="110"/>
      <c r="C147" s="111"/>
      <c r="D147" s="111"/>
      <c r="E147" s="94"/>
      <c r="F147" s="98"/>
      <c r="G147" s="139"/>
      <c r="H147" s="140"/>
      <c r="I147" s="140"/>
      <c r="J147" s="35"/>
      <c r="K147" s="28"/>
    </row>
    <row r="148" spans="1:11" s="1" customFormat="1" ht="15.75" hidden="1">
      <c r="A148" s="108" t="s">
        <v>15</v>
      </c>
      <c r="B148" s="87" t="s">
        <v>86</v>
      </c>
      <c r="C148" s="102">
        <v>4</v>
      </c>
      <c r="D148" s="102">
        <v>12</v>
      </c>
      <c r="E148" s="99"/>
      <c r="F148" s="100"/>
      <c r="G148" s="137">
        <f aca="true" t="shared" si="15" ref="G148:H150">G149</f>
        <v>800000</v>
      </c>
      <c r="H148" s="138">
        <f t="shared" si="15"/>
        <v>0</v>
      </c>
      <c r="I148" s="138">
        <f>I149</f>
        <v>0</v>
      </c>
      <c r="J148" s="34"/>
      <c r="K148" s="25"/>
    </row>
    <row r="149" spans="1:11" s="1" customFormat="1" ht="37.5" customHeight="1" hidden="1">
      <c r="A149" s="104" t="s">
        <v>102</v>
      </c>
      <c r="B149" s="87" t="s">
        <v>86</v>
      </c>
      <c r="C149" s="102">
        <v>4</v>
      </c>
      <c r="D149" s="102">
        <v>12</v>
      </c>
      <c r="E149" s="99" t="s">
        <v>171</v>
      </c>
      <c r="F149" s="100"/>
      <c r="G149" s="139">
        <f t="shared" si="15"/>
        <v>800000</v>
      </c>
      <c r="H149" s="140">
        <f t="shared" si="15"/>
        <v>0</v>
      </c>
      <c r="I149" s="140">
        <f>I150</f>
        <v>0</v>
      </c>
      <c r="J149" s="35"/>
      <c r="K149" s="28"/>
    </row>
    <row r="150" spans="1:11" s="1" customFormat="1" ht="0.75" customHeight="1" hidden="1">
      <c r="A150" s="142" t="s">
        <v>60</v>
      </c>
      <c r="B150" s="110" t="s">
        <v>86</v>
      </c>
      <c r="C150" s="111">
        <v>4</v>
      </c>
      <c r="D150" s="111">
        <v>12</v>
      </c>
      <c r="E150" s="94" t="s">
        <v>59</v>
      </c>
      <c r="F150" s="98"/>
      <c r="G150" s="139">
        <f t="shared" si="15"/>
        <v>800000</v>
      </c>
      <c r="H150" s="140">
        <f t="shared" si="15"/>
        <v>0</v>
      </c>
      <c r="I150" s="140">
        <f>I151</f>
        <v>0</v>
      </c>
      <c r="J150" s="35"/>
      <c r="K150" s="28"/>
    </row>
    <row r="151" spans="1:11" s="1" customFormat="1" ht="18" customHeight="1" hidden="1">
      <c r="A151" s="112" t="s">
        <v>152</v>
      </c>
      <c r="B151" s="110" t="s">
        <v>86</v>
      </c>
      <c r="C151" s="111">
        <v>4</v>
      </c>
      <c r="D151" s="111">
        <v>12</v>
      </c>
      <c r="E151" s="94" t="s">
        <v>171</v>
      </c>
      <c r="F151" s="98">
        <v>244</v>
      </c>
      <c r="G151" s="139">
        <v>800000</v>
      </c>
      <c r="H151" s="140">
        <v>0</v>
      </c>
      <c r="I151" s="140">
        <v>0</v>
      </c>
      <c r="J151" s="35"/>
      <c r="K151" s="28"/>
    </row>
    <row r="152" spans="1:11" s="1" customFormat="1" ht="0.75" customHeight="1">
      <c r="A152" s="84" t="s">
        <v>198</v>
      </c>
      <c r="B152" s="156" t="s">
        <v>86</v>
      </c>
      <c r="C152" s="157">
        <v>4</v>
      </c>
      <c r="D152" s="157">
        <v>9</v>
      </c>
      <c r="E152" s="158" t="s">
        <v>199</v>
      </c>
      <c r="F152" s="159"/>
      <c r="G152" s="139"/>
      <c r="H152" s="138">
        <f>H153</f>
        <v>0</v>
      </c>
      <c r="I152" s="138">
        <f>I153</f>
        <v>0</v>
      </c>
      <c r="J152" s="35"/>
      <c r="K152" s="28"/>
    </row>
    <row r="153" spans="1:11" s="1" customFormat="1" ht="36" customHeight="1" hidden="1">
      <c r="A153" s="85" t="s">
        <v>181</v>
      </c>
      <c r="B153" s="160" t="s">
        <v>86</v>
      </c>
      <c r="C153" s="161">
        <v>4</v>
      </c>
      <c r="D153" s="161">
        <v>9</v>
      </c>
      <c r="E153" s="162" t="s">
        <v>199</v>
      </c>
      <c r="F153" s="159">
        <v>200</v>
      </c>
      <c r="G153" s="139"/>
      <c r="H153" s="140">
        <v>0</v>
      </c>
      <c r="I153" s="140">
        <v>0</v>
      </c>
      <c r="J153" s="35"/>
      <c r="K153" s="28"/>
    </row>
    <row r="154" spans="1:11" s="1" customFormat="1" ht="18.75" customHeight="1">
      <c r="A154" s="86" t="s">
        <v>19</v>
      </c>
      <c r="B154" s="87" t="s">
        <v>86</v>
      </c>
      <c r="C154" s="102">
        <v>5</v>
      </c>
      <c r="D154" s="102" t="s">
        <v>9</v>
      </c>
      <c r="E154" s="99" t="s">
        <v>9</v>
      </c>
      <c r="F154" s="100" t="s">
        <v>9</v>
      </c>
      <c r="G154" s="137">
        <f>G159+G190+G186</f>
        <v>6083790</v>
      </c>
      <c r="H154" s="138">
        <f>H159+H190+H186</f>
        <v>3121368</v>
      </c>
      <c r="I154" s="138">
        <f>I159+I190+I186</f>
        <v>3119148</v>
      </c>
      <c r="J154" s="36"/>
      <c r="K154" s="25"/>
    </row>
    <row r="155" spans="1:11" s="1" customFormat="1" ht="15.75" hidden="1">
      <c r="A155" s="86" t="s">
        <v>1</v>
      </c>
      <c r="B155" s="87" t="s">
        <v>86</v>
      </c>
      <c r="C155" s="102">
        <v>5</v>
      </c>
      <c r="D155" s="102">
        <v>2</v>
      </c>
      <c r="E155" s="99"/>
      <c r="F155" s="100"/>
      <c r="G155" s="137">
        <f aca="true" t="shared" si="16" ref="G155:H157">G156</f>
        <v>0</v>
      </c>
      <c r="H155" s="138">
        <f t="shared" si="16"/>
        <v>0</v>
      </c>
      <c r="I155" s="138">
        <f>I156</f>
        <v>0</v>
      </c>
      <c r="J155" s="37"/>
      <c r="K155" s="25"/>
    </row>
    <row r="156" spans="1:11" s="1" customFormat="1" ht="15.75" hidden="1">
      <c r="A156" s="97" t="s">
        <v>202</v>
      </c>
      <c r="B156" s="87" t="s">
        <v>86</v>
      </c>
      <c r="C156" s="111">
        <v>5</v>
      </c>
      <c r="D156" s="111">
        <v>2</v>
      </c>
      <c r="E156" s="94" t="s">
        <v>28</v>
      </c>
      <c r="F156" s="98"/>
      <c r="G156" s="139">
        <f t="shared" si="16"/>
        <v>0</v>
      </c>
      <c r="H156" s="140">
        <f t="shared" si="16"/>
        <v>0</v>
      </c>
      <c r="I156" s="140">
        <f>I157</f>
        <v>0</v>
      </c>
      <c r="J156" s="38"/>
      <c r="K156" s="25"/>
    </row>
    <row r="157" spans="1:11" s="1" customFormat="1" ht="47.25" hidden="1">
      <c r="A157" s="97" t="s">
        <v>56</v>
      </c>
      <c r="B157" s="87" t="s">
        <v>86</v>
      </c>
      <c r="C157" s="111">
        <v>5</v>
      </c>
      <c r="D157" s="111">
        <v>2</v>
      </c>
      <c r="E157" s="94" t="s">
        <v>45</v>
      </c>
      <c r="F157" s="98"/>
      <c r="G157" s="139">
        <f t="shared" si="16"/>
        <v>0</v>
      </c>
      <c r="H157" s="140">
        <f t="shared" si="16"/>
        <v>0</v>
      </c>
      <c r="I157" s="140">
        <f>I158</f>
        <v>0</v>
      </c>
      <c r="J157" s="38"/>
      <c r="K157" s="25"/>
    </row>
    <row r="158" spans="1:11" s="1" customFormat="1" ht="22.5" customHeight="1" hidden="1">
      <c r="A158" s="97" t="s">
        <v>46</v>
      </c>
      <c r="B158" s="87" t="s">
        <v>86</v>
      </c>
      <c r="C158" s="111">
        <v>5</v>
      </c>
      <c r="D158" s="111">
        <v>2</v>
      </c>
      <c r="E158" s="94" t="s">
        <v>47</v>
      </c>
      <c r="F158" s="98">
        <v>6</v>
      </c>
      <c r="G158" s="139"/>
      <c r="H158" s="140"/>
      <c r="I158" s="140"/>
      <c r="J158" s="38"/>
      <c r="K158" s="25"/>
    </row>
    <row r="159" spans="1:11" s="1" customFormat="1" ht="18.75" customHeight="1">
      <c r="A159" s="86" t="s">
        <v>3</v>
      </c>
      <c r="B159" s="87" t="s">
        <v>86</v>
      </c>
      <c r="C159" s="102">
        <v>5</v>
      </c>
      <c r="D159" s="102">
        <v>1</v>
      </c>
      <c r="E159" s="94"/>
      <c r="F159" s="98"/>
      <c r="G159" s="137">
        <f>G171+G160+G183+G167</f>
        <v>1392400</v>
      </c>
      <c r="H159" s="138">
        <f>H171+H183</f>
        <v>525265</v>
      </c>
      <c r="I159" s="138">
        <f>I171+I183</f>
        <v>523045</v>
      </c>
      <c r="J159" s="37"/>
      <c r="K159" s="25"/>
    </row>
    <row r="160" spans="1:11" s="1" customFormat="1" ht="37.5" customHeight="1" hidden="1">
      <c r="A160" s="163" t="s">
        <v>87</v>
      </c>
      <c r="B160" s="110" t="s">
        <v>86</v>
      </c>
      <c r="C160" s="111">
        <v>5</v>
      </c>
      <c r="D160" s="111">
        <v>1</v>
      </c>
      <c r="E160" s="94">
        <v>980000</v>
      </c>
      <c r="F160" s="98"/>
      <c r="G160" s="139">
        <f>G164+G161</f>
        <v>0</v>
      </c>
      <c r="H160" s="140">
        <f>H164+H161</f>
        <v>0</v>
      </c>
      <c r="I160" s="140">
        <f>I164+I161</f>
        <v>0</v>
      </c>
      <c r="J160" s="37"/>
      <c r="K160" s="25"/>
    </row>
    <row r="161" spans="1:11" s="1" customFormat="1" ht="56.25" customHeight="1" hidden="1">
      <c r="A161" s="163" t="s">
        <v>130</v>
      </c>
      <c r="B161" s="110" t="s">
        <v>86</v>
      </c>
      <c r="C161" s="111">
        <v>5</v>
      </c>
      <c r="D161" s="111">
        <v>1</v>
      </c>
      <c r="E161" s="94" t="s">
        <v>93</v>
      </c>
      <c r="F161" s="98"/>
      <c r="G161" s="139">
        <f aca="true" t="shared" si="17" ref="G161:I162">G162</f>
        <v>0</v>
      </c>
      <c r="H161" s="140">
        <f t="shared" si="17"/>
        <v>0</v>
      </c>
      <c r="I161" s="140">
        <f t="shared" si="17"/>
        <v>0</v>
      </c>
      <c r="J161" s="37"/>
      <c r="K161" s="25"/>
    </row>
    <row r="162" spans="1:11" s="1" customFormat="1" ht="41.25" customHeight="1" hidden="1">
      <c r="A162" s="163" t="s">
        <v>131</v>
      </c>
      <c r="B162" s="110" t="s">
        <v>86</v>
      </c>
      <c r="C162" s="111">
        <v>5</v>
      </c>
      <c r="D162" s="111">
        <v>1</v>
      </c>
      <c r="E162" s="94" t="s">
        <v>94</v>
      </c>
      <c r="F162" s="98"/>
      <c r="G162" s="139">
        <f t="shared" si="17"/>
        <v>0</v>
      </c>
      <c r="H162" s="140">
        <f t="shared" si="17"/>
        <v>0</v>
      </c>
      <c r="I162" s="140">
        <f t="shared" si="17"/>
        <v>0</v>
      </c>
      <c r="J162" s="37"/>
      <c r="K162" s="25"/>
    </row>
    <row r="163" spans="1:11" s="1" customFormat="1" ht="23.25" customHeight="1" hidden="1">
      <c r="A163" s="164" t="s">
        <v>83</v>
      </c>
      <c r="B163" s="110" t="s">
        <v>86</v>
      </c>
      <c r="C163" s="111">
        <v>5</v>
      </c>
      <c r="D163" s="111">
        <v>1</v>
      </c>
      <c r="E163" s="94" t="s">
        <v>94</v>
      </c>
      <c r="F163" s="98">
        <v>17</v>
      </c>
      <c r="G163" s="139">
        <v>0</v>
      </c>
      <c r="H163" s="140">
        <v>0</v>
      </c>
      <c r="I163" s="140">
        <v>0</v>
      </c>
      <c r="J163" s="37"/>
      <c r="K163" s="25"/>
    </row>
    <row r="164" spans="1:11" s="1" customFormat="1" ht="48" customHeight="1" hidden="1">
      <c r="A164" s="164" t="s">
        <v>128</v>
      </c>
      <c r="B164" s="110" t="s">
        <v>86</v>
      </c>
      <c r="C164" s="111">
        <v>5</v>
      </c>
      <c r="D164" s="111">
        <v>1</v>
      </c>
      <c r="E164" s="94">
        <v>980200</v>
      </c>
      <c r="F164" s="98"/>
      <c r="G164" s="139">
        <f aca="true" t="shared" si="18" ref="G164:I165">G165</f>
        <v>0</v>
      </c>
      <c r="H164" s="140">
        <f t="shared" si="18"/>
        <v>0</v>
      </c>
      <c r="I164" s="140">
        <f t="shared" si="18"/>
        <v>0</v>
      </c>
      <c r="J164" s="37"/>
      <c r="K164" s="25"/>
    </row>
    <row r="165" spans="1:11" s="1" customFormat="1" ht="36" customHeight="1" hidden="1">
      <c r="A165" s="164" t="s">
        <v>129</v>
      </c>
      <c r="B165" s="110" t="s">
        <v>86</v>
      </c>
      <c r="C165" s="111">
        <v>5</v>
      </c>
      <c r="D165" s="111">
        <v>1</v>
      </c>
      <c r="E165" s="94">
        <v>980201</v>
      </c>
      <c r="F165" s="98"/>
      <c r="G165" s="139">
        <f t="shared" si="18"/>
        <v>0</v>
      </c>
      <c r="H165" s="140">
        <f t="shared" si="18"/>
        <v>0</v>
      </c>
      <c r="I165" s="140">
        <f t="shared" si="18"/>
        <v>0</v>
      </c>
      <c r="J165" s="37"/>
      <c r="K165" s="25"/>
    </row>
    <row r="166" spans="1:11" s="1" customFormat="1" ht="26.25" customHeight="1" hidden="1">
      <c r="A166" s="164" t="s">
        <v>83</v>
      </c>
      <c r="B166" s="110" t="s">
        <v>86</v>
      </c>
      <c r="C166" s="111">
        <v>5</v>
      </c>
      <c r="D166" s="111">
        <v>1</v>
      </c>
      <c r="E166" s="94">
        <v>980201</v>
      </c>
      <c r="F166" s="98">
        <v>17</v>
      </c>
      <c r="G166" s="139">
        <v>0</v>
      </c>
      <c r="H166" s="140">
        <v>0</v>
      </c>
      <c r="I166" s="140">
        <v>0</v>
      </c>
      <c r="J166" s="37"/>
      <c r="K166" s="25"/>
    </row>
    <row r="167" spans="1:11" s="1" customFormat="1" ht="29.25" customHeight="1" hidden="1">
      <c r="A167" s="142" t="s">
        <v>118</v>
      </c>
      <c r="B167" s="110" t="s">
        <v>86</v>
      </c>
      <c r="C167" s="111">
        <v>5</v>
      </c>
      <c r="D167" s="111">
        <v>1</v>
      </c>
      <c r="E167" s="94">
        <v>3150000</v>
      </c>
      <c r="F167" s="98"/>
      <c r="G167" s="139">
        <f aca="true" t="shared" si="19" ref="G167:H169">G168</f>
        <v>150000</v>
      </c>
      <c r="H167" s="140">
        <f t="shared" si="19"/>
        <v>0</v>
      </c>
      <c r="I167" s="140">
        <f>I168</f>
        <v>0</v>
      </c>
      <c r="J167" s="37"/>
      <c r="K167" s="25"/>
    </row>
    <row r="168" spans="1:11" s="1" customFormat="1" ht="32.25" customHeight="1" hidden="1">
      <c r="A168" s="142" t="s">
        <v>154</v>
      </c>
      <c r="B168" s="110" t="s">
        <v>86</v>
      </c>
      <c r="C168" s="111">
        <v>5</v>
      </c>
      <c r="D168" s="111">
        <v>1</v>
      </c>
      <c r="E168" s="94">
        <v>3150100</v>
      </c>
      <c r="F168" s="98"/>
      <c r="G168" s="139">
        <f t="shared" si="19"/>
        <v>150000</v>
      </c>
      <c r="H168" s="140">
        <f t="shared" si="19"/>
        <v>0</v>
      </c>
      <c r="I168" s="140">
        <f>I169</f>
        <v>0</v>
      </c>
      <c r="J168" s="37"/>
      <c r="K168" s="25"/>
    </row>
    <row r="169" spans="1:11" s="1" customFormat="1" ht="46.5" customHeight="1" hidden="1">
      <c r="A169" s="164" t="s">
        <v>151</v>
      </c>
      <c r="B169" s="110" t="s">
        <v>86</v>
      </c>
      <c r="C169" s="111">
        <v>5</v>
      </c>
      <c r="D169" s="111">
        <v>1</v>
      </c>
      <c r="E169" s="94">
        <v>3150129</v>
      </c>
      <c r="F169" s="98"/>
      <c r="G169" s="139">
        <f t="shared" si="19"/>
        <v>150000</v>
      </c>
      <c r="H169" s="140">
        <v>0</v>
      </c>
      <c r="I169" s="140">
        <v>0</v>
      </c>
      <c r="J169" s="37"/>
      <c r="K169" s="25"/>
    </row>
    <row r="170" spans="1:11" s="1" customFormat="1" ht="39.75" customHeight="1" hidden="1">
      <c r="A170" s="107" t="s">
        <v>148</v>
      </c>
      <c r="B170" s="110" t="s">
        <v>86</v>
      </c>
      <c r="C170" s="111">
        <v>5</v>
      </c>
      <c r="D170" s="111">
        <v>1</v>
      </c>
      <c r="E170" s="94">
        <v>3150129</v>
      </c>
      <c r="F170" s="98">
        <v>243</v>
      </c>
      <c r="G170" s="139">
        <v>150000</v>
      </c>
      <c r="H170" s="140">
        <v>0</v>
      </c>
      <c r="I170" s="140">
        <v>0</v>
      </c>
      <c r="J170" s="37"/>
      <c r="K170" s="25"/>
    </row>
    <row r="171" spans="1:11" s="1" customFormat="1" ht="18" customHeight="1">
      <c r="A171" s="101" t="s">
        <v>186</v>
      </c>
      <c r="B171" s="87" t="s">
        <v>86</v>
      </c>
      <c r="C171" s="102">
        <v>5</v>
      </c>
      <c r="D171" s="102">
        <v>1</v>
      </c>
      <c r="E171" s="103" t="s">
        <v>209</v>
      </c>
      <c r="F171" s="100"/>
      <c r="G171" s="137">
        <f>G172+G181</f>
        <v>1242400</v>
      </c>
      <c r="H171" s="138">
        <f>H172+H181</f>
        <v>525265</v>
      </c>
      <c r="I171" s="138">
        <f>I172+I181</f>
        <v>523045</v>
      </c>
      <c r="J171" s="38"/>
      <c r="K171" s="28"/>
    </row>
    <row r="172" spans="1:11" s="1" customFormat="1" ht="45.75" customHeight="1" hidden="1">
      <c r="A172" s="104" t="s">
        <v>80</v>
      </c>
      <c r="B172" s="87" t="s">
        <v>86</v>
      </c>
      <c r="C172" s="102">
        <v>5</v>
      </c>
      <c r="D172" s="102">
        <v>1</v>
      </c>
      <c r="E172" s="99" t="s">
        <v>172</v>
      </c>
      <c r="F172" s="100"/>
      <c r="G172" s="139">
        <f>G180</f>
        <v>1014490</v>
      </c>
      <c r="H172" s="138">
        <f>H180+H179</f>
        <v>349800</v>
      </c>
      <c r="I172" s="138">
        <f>I180+I179</f>
        <v>349800</v>
      </c>
      <c r="J172" s="38"/>
      <c r="K172" s="28"/>
    </row>
    <row r="173" spans="1:11" s="1" customFormat="1" ht="24" customHeight="1" hidden="1">
      <c r="A173" s="142" t="s">
        <v>77</v>
      </c>
      <c r="B173" s="110" t="s">
        <v>86</v>
      </c>
      <c r="C173" s="111">
        <v>5</v>
      </c>
      <c r="D173" s="111">
        <v>1</v>
      </c>
      <c r="E173" s="94" t="s">
        <v>76</v>
      </c>
      <c r="F173" s="98"/>
      <c r="G173" s="139">
        <v>0</v>
      </c>
      <c r="H173" s="140">
        <v>0</v>
      </c>
      <c r="I173" s="140">
        <v>0</v>
      </c>
      <c r="J173" s="38"/>
      <c r="K173" s="28"/>
    </row>
    <row r="174" spans="1:11" s="1" customFormat="1" ht="28.5" customHeight="1" hidden="1">
      <c r="A174" s="142" t="s">
        <v>46</v>
      </c>
      <c r="B174" s="110" t="s">
        <v>86</v>
      </c>
      <c r="C174" s="111">
        <v>5</v>
      </c>
      <c r="D174" s="111">
        <v>1</v>
      </c>
      <c r="E174" s="94">
        <v>3500200</v>
      </c>
      <c r="F174" s="98">
        <v>6</v>
      </c>
      <c r="G174" s="139">
        <v>0</v>
      </c>
      <c r="H174" s="140">
        <v>0</v>
      </c>
      <c r="I174" s="140">
        <v>0</v>
      </c>
      <c r="J174" s="38"/>
      <c r="K174" s="28"/>
    </row>
    <row r="175" spans="1:11" s="1" customFormat="1" ht="32.25" customHeight="1" hidden="1">
      <c r="A175" s="107" t="s">
        <v>152</v>
      </c>
      <c r="B175" s="110" t="s">
        <v>86</v>
      </c>
      <c r="C175" s="111">
        <v>5</v>
      </c>
      <c r="D175" s="111">
        <v>1</v>
      </c>
      <c r="E175" s="94" t="s">
        <v>172</v>
      </c>
      <c r="F175" s="98">
        <v>243</v>
      </c>
      <c r="G175" s="137"/>
      <c r="H175" s="138">
        <f>H176</f>
        <v>0</v>
      </c>
      <c r="I175" s="138">
        <f>I176</f>
        <v>0</v>
      </c>
      <c r="J175" s="38"/>
      <c r="K175" s="28"/>
    </row>
    <row r="176" spans="1:11" s="1" customFormat="1" ht="0.75" customHeight="1">
      <c r="A176" s="104" t="s">
        <v>80</v>
      </c>
      <c r="B176" s="87" t="s">
        <v>86</v>
      </c>
      <c r="C176" s="102">
        <v>5</v>
      </c>
      <c r="D176" s="102">
        <v>1</v>
      </c>
      <c r="E176" s="99" t="s">
        <v>172</v>
      </c>
      <c r="F176" s="100"/>
      <c r="G176" s="139"/>
      <c r="H176" s="140">
        <f>H177</f>
        <v>0</v>
      </c>
      <c r="I176" s="140">
        <f>I177</f>
        <v>0</v>
      </c>
      <c r="J176" s="38"/>
      <c r="K176" s="28"/>
    </row>
    <row r="177" spans="1:11" s="1" customFormat="1" ht="21.75" customHeight="1" hidden="1">
      <c r="A177" s="142" t="s">
        <v>77</v>
      </c>
      <c r="B177" s="110" t="s">
        <v>86</v>
      </c>
      <c r="C177" s="111">
        <v>5</v>
      </c>
      <c r="D177" s="111">
        <v>1</v>
      </c>
      <c r="E177" s="94" t="s">
        <v>76</v>
      </c>
      <c r="F177" s="98"/>
      <c r="G177" s="139"/>
      <c r="H177" s="140">
        <v>0</v>
      </c>
      <c r="I177" s="140">
        <v>0</v>
      </c>
      <c r="J177" s="38"/>
      <c r="K177" s="28"/>
    </row>
    <row r="178" spans="1:11" s="1" customFormat="1" ht="21.75" customHeight="1">
      <c r="A178" s="142" t="s">
        <v>236</v>
      </c>
      <c r="B178" s="110" t="s">
        <v>86</v>
      </c>
      <c r="C178" s="111">
        <v>5</v>
      </c>
      <c r="D178" s="111">
        <v>1</v>
      </c>
      <c r="E178" s="94" t="s">
        <v>207</v>
      </c>
      <c r="F178" s="98"/>
      <c r="G178" s="139">
        <f>G186</f>
        <v>90970</v>
      </c>
      <c r="H178" s="140">
        <v>0</v>
      </c>
      <c r="I178" s="140">
        <v>0</v>
      </c>
      <c r="J178" s="38"/>
      <c r="K178" s="28"/>
    </row>
    <row r="179" spans="1:11" s="1" customFormat="1" ht="32.25" customHeight="1">
      <c r="A179" s="105" t="s">
        <v>181</v>
      </c>
      <c r="B179" s="110" t="s">
        <v>86</v>
      </c>
      <c r="C179" s="111">
        <v>5</v>
      </c>
      <c r="D179" s="111">
        <v>1</v>
      </c>
      <c r="E179" s="94" t="s">
        <v>207</v>
      </c>
      <c r="F179" s="98">
        <v>200</v>
      </c>
      <c r="G179" s="139"/>
      <c r="H179" s="140">
        <v>349800</v>
      </c>
      <c r="I179" s="140">
        <v>349800</v>
      </c>
      <c r="J179" s="38"/>
      <c r="K179" s="28"/>
    </row>
    <row r="180" spans="1:11" s="1" customFormat="1" ht="23.25" customHeight="1" hidden="1">
      <c r="A180" s="107" t="s">
        <v>152</v>
      </c>
      <c r="B180" s="110" t="s">
        <v>86</v>
      </c>
      <c r="C180" s="111">
        <v>5</v>
      </c>
      <c r="D180" s="111">
        <v>1</v>
      </c>
      <c r="E180" s="94">
        <v>3500200</v>
      </c>
      <c r="F180" s="98">
        <v>244</v>
      </c>
      <c r="G180" s="139">
        <v>1014490</v>
      </c>
      <c r="H180" s="140">
        <v>0</v>
      </c>
      <c r="I180" s="140">
        <v>0</v>
      </c>
      <c r="J180" s="38"/>
      <c r="K180" s="28"/>
    </row>
    <row r="181" spans="1:11" s="1" customFormat="1" ht="19.5" customHeight="1">
      <c r="A181" s="141" t="s">
        <v>101</v>
      </c>
      <c r="B181" s="87" t="s">
        <v>86</v>
      </c>
      <c r="C181" s="102">
        <v>5</v>
      </c>
      <c r="D181" s="102">
        <v>1</v>
      </c>
      <c r="E181" s="99" t="s">
        <v>226</v>
      </c>
      <c r="F181" s="100"/>
      <c r="G181" s="139">
        <f>G182</f>
        <v>227910</v>
      </c>
      <c r="H181" s="138">
        <f>H182</f>
        <v>175465</v>
      </c>
      <c r="I181" s="138">
        <f>I182</f>
        <v>173245</v>
      </c>
      <c r="J181" s="38"/>
      <c r="K181" s="28"/>
    </row>
    <row r="182" spans="1:11" s="1" customFormat="1" ht="34.5" customHeight="1">
      <c r="A182" s="105" t="s">
        <v>181</v>
      </c>
      <c r="B182" s="110" t="s">
        <v>86</v>
      </c>
      <c r="C182" s="111">
        <v>5</v>
      </c>
      <c r="D182" s="111">
        <v>1</v>
      </c>
      <c r="E182" s="94" t="s">
        <v>226</v>
      </c>
      <c r="F182" s="98">
        <v>200</v>
      </c>
      <c r="G182" s="139">
        <v>227910</v>
      </c>
      <c r="H182" s="140">
        <v>175465</v>
      </c>
      <c r="I182" s="140">
        <v>173245</v>
      </c>
      <c r="J182" s="38"/>
      <c r="K182" s="28"/>
    </row>
    <row r="183" spans="1:11" s="1" customFormat="1" ht="36" customHeight="1" hidden="1">
      <c r="A183" s="86" t="s">
        <v>74</v>
      </c>
      <c r="B183" s="87" t="s">
        <v>86</v>
      </c>
      <c r="C183" s="102">
        <v>5</v>
      </c>
      <c r="D183" s="102">
        <v>1</v>
      </c>
      <c r="E183" s="99">
        <v>7950000</v>
      </c>
      <c r="F183" s="100"/>
      <c r="G183" s="137"/>
      <c r="H183" s="138">
        <f>H184</f>
        <v>0</v>
      </c>
      <c r="I183" s="138">
        <f>I184</f>
        <v>0</v>
      </c>
      <c r="J183" s="38"/>
      <c r="K183" s="28"/>
    </row>
    <row r="184" spans="1:11" s="1" customFormat="1" ht="43.5" customHeight="1" hidden="1">
      <c r="A184" s="97" t="s">
        <v>157</v>
      </c>
      <c r="B184" s="110" t="s">
        <v>86</v>
      </c>
      <c r="C184" s="111">
        <v>5</v>
      </c>
      <c r="D184" s="111">
        <v>1</v>
      </c>
      <c r="E184" s="94">
        <v>7952100</v>
      </c>
      <c r="F184" s="98"/>
      <c r="G184" s="139"/>
      <c r="H184" s="140">
        <f>H185</f>
        <v>0</v>
      </c>
      <c r="I184" s="140">
        <f>I185</f>
        <v>0</v>
      </c>
      <c r="J184" s="38"/>
      <c r="K184" s="28"/>
    </row>
    <row r="185" spans="1:11" s="1" customFormat="1" ht="27.75" customHeight="1" hidden="1">
      <c r="A185" s="107" t="s">
        <v>148</v>
      </c>
      <c r="B185" s="110" t="s">
        <v>86</v>
      </c>
      <c r="C185" s="111">
        <v>5</v>
      </c>
      <c r="D185" s="111">
        <v>1</v>
      </c>
      <c r="E185" s="94">
        <v>7952100</v>
      </c>
      <c r="F185" s="98">
        <v>243</v>
      </c>
      <c r="G185" s="139"/>
      <c r="H185" s="140">
        <v>0</v>
      </c>
      <c r="I185" s="140">
        <v>0</v>
      </c>
      <c r="J185" s="38"/>
      <c r="K185" s="28"/>
    </row>
    <row r="186" spans="1:11" s="1" customFormat="1" ht="14.25" customHeight="1">
      <c r="A186" s="86" t="s">
        <v>1</v>
      </c>
      <c r="B186" s="87" t="s">
        <v>86</v>
      </c>
      <c r="C186" s="102">
        <v>5</v>
      </c>
      <c r="D186" s="102">
        <v>2</v>
      </c>
      <c r="E186" s="94"/>
      <c r="F186" s="98"/>
      <c r="G186" s="137">
        <f aca="true" t="shared" si="20" ref="G186:H188">G187</f>
        <v>90970</v>
      </c>
      <c r="H186" s="138">
        <f t="shared" si="20"/>
        <v>36800</v>
      </c>
      <c r="I186" s="138">
        <f>I187</f>
        <v>36800</v>
      </c>
      <c r="J186" s="37"/>
      <c r="K186" s="25"/>
    </row>
    <row r="187" spans="1:11" s="1" customFormat="1" ht="18.75" customHeight="1">
      <c r="A187" s="101" t="s">
        <v>186</v>
      </c>
      <c r="B187" s="87" t="s">
        <v>86</v>
      </c>
      <c r="C187" s="102">
        <v>5</v>
      </c>
      <c r="D187" s="102">
        <v>2</v>
      </c>
      <c r="E187" s="103" t="s">
        <v>209</v>
      </c>
      <c r="F187" s="98"/>
      <c r="G187" s="139">
        <f t="shared" si="20"/>
        <v>90970</v>
      </c>
      <c r="H187" s="138">
        <f t="shared" si="20"/>
        <v>36800</v>
      </c>
      <c r="I187" s="138">
        <f>I188</f>
        <v>36800</v>
      </c>
      <c r="J187" s="38"/>
      <c r="K187" s="28"/>
    </row>
    <row r="188" spans="1:11" s="1" customFormat="1" ht="22.5" customHeight="1">
      <c r="A188" s="108" t="s">
        <v>75</v>
      </c>
      <c r="B188" s="87" t="s">
        <v>86</v>
      </c>
      <c r="C188" s="102">
        <v>5</v>
      </c>
      <c r="D188" s="102">
        <v>2</v>
      </c>
      <c r="E188" s="99" t="s">
        <v>227</v>
      </c>
      <c r="F188" s="100"/>
      <c r="G188" s="139">
        <f t="shared" si="20"/>
        <v>90970</v>
      </c>
      <c r="H188" s="138">
        <f t="shared" si="20"/>
        <v>36800</v>
      </c>
      <c r="I188" s="138">
        <f>I189</f>
        <v>36800</v>
      </c>
      <c r="J188" s="38"/>
      <c r="K188" s="28"/>
    </row>
    <row r="189" spans="1:11" s="1" customFormat="1" ht="28.5" customHeight="1">
      <c r="A189" s="105" t="s">
        <v>181</v>
      </c>
      <c r="B189" s="110" t="s">
        <v>86</v>
      </c>
      <c r="C189" s="111">
        <v>5</v>
      </c>
      <c r="D189" s="111">
        <v>2</v>
      </c>
      <c r="E189" s="94" t="s">
        <v>227</v>
      </c>
      <c r="F189" s="98">
        <v>200</v>
      </c>
      <c r="G189" s="139">
        <v>90970</v>
      </c>
      <c r="H189" s="140">
        <v>36800</v>
      </c>
      <c r="I189" s="140">
        <v>36800</v>
      </c>
      <c r="J189" s="38"/>
      <c r="K189" s="28"/>
    </row>
    <row r="190" spans="1:11" s="1" customFormat="1" ht="15.75">
      <c r="A190" s="108" t="s">
        <v>27</v>
      </c>
      <c r="B190" s="87" t="s">
        <v>86</v>
      </c>
      <c r="C190" s="102">
        <v>5</v>
      </c>
      <c r="D190" s="102">
        <v>3</v>
      </c>
      <c r="E190" s="99"/>
      <c r="F190" s="100"/>
      <c r="G190" s="137">
        <f>G195+G191</f>
        <v>4600420</v>
      </c>
      <c r="H190" s="138">
        <f>H195</f>
        <v>2559303</v>
      </c>
      <c r="I190" s="138">
        <f>I195</f>
        <v>2559303</v>
      </c>
      <c r="J190" s="37"/>
      <c r="K190" s="25"/>
    </row>
    <row r="191" spans="1:11" s="1" customFormat="1" ht="15.75" hidden="1">
      <c r="A191" s="165" t="s">
        <v>118</v>
      </c>
      <c r="B191" s="147" t="s">
        <v>86</v>
      </c>
      <c r="C191" s="148">
        <v>5</v>
      </c>
      <c r="D191" s="148">
        <v>3</v>
      </c>
      <c r="E191" s="149">
        <v>3150000</v>
      </c>
      <c r="F191" s="150"/>
      <c r="G191" s="151">
        <f aca="true" t="shared" si="21" ref="G191:I192">G192</f>
        <v>0</v>
      </c>
      <c r="H191" s="152">
        <f t="shared" si="21"/>
        <v>0</v>
      </c>
      <c r="I191" s="152">
        <f t="shared" si="21"/>
        <v>0</v>
      </c>
      <c r="J191" s="37"/>
      <c r="K191" s="25"/>
    </row>
    <row r="192" spans="1:11" s="1" customFormat="1" ht="15.75" hidden="1">
      <c r="A192" s="165" t="s">
        <v>119</v>
      </c>
      <c r="B192" s="147" t="s">
        <v>86</v>
      </c>
      <c r="C192" s="148">
        <v>5</v>
      </c>
      <c r="D192" s="148">
        <v>3</v>
      </c>
      <c r="E192" s="149">
        <v>3150100</v>
      </c>
      <c r="F192" s="150"/>
      <c r="G192" s="151">
        <f t="shared" si="21"/>
        <v>0</v>
      </c>
      <c r="H192" s="152">
        <f t="shared" si="21"/>
        <v>0</v>
      </c>
      <c r="I192" s="152">
        <f t="shared" si="21"/>
        <v>0</v>
      </c>
      <c r="J192" s="37"/>
      <c r="K192" s="25"/>
    </row>
    <row r="193" spans="1:11" s="1" customFormat="1" ht="31.5" hidden="1">
      <c r="A193" s="165" t="s">
        <v>121</v>
      </c>
      <c r="B193" s="147" t="s">
        <v>86</v>
      </c>
      <c r="C193" s="148">
        <v>5</v>
      </c>
      <c r="D193" s="148">
        <v>3</v>
      </c>
      <c r="E193" s="149">
        <v>3150125</v>
      </c>
      <c r="F193" s="150"/>
      <c r="G193" s="151">
        <v>0</v>
      </c>
      <c r="H193" s="152">
        <v>0</v>
      </c>
      <c r="I193" s="152">
        <v>0</v>
      </c>
      <c r="J193" s="37"/>
      <c r="K193" s="25"/>
    </row>
    <row r="194" spans="1:11" s="1" customFormat="1" ht="15.75" hidden="1">
      <c r="A194" s="142" t="s">
        <v>33</v>
      </c>
      <c r="B194" s="110" t="s">
        <v>86</v>
      </c>
      <c r="C194" s="111">
        <v>5</v>
      </c>
      <c r="D194" s="111">
        <v>3</v>
      </c>
      <c r="E194" s="94">
        <v>3150125</v>
      </c>
      <c r="F194" s="98">
        <v>500</v>
      </c>
      <c r="G194" s="139">
        <v>0</v>
      </c>
      <c r="H194" s="140">
        <v>0</v>
      </c>
      <c r="I194" s="140">
        <v>0</v>
      </c>
      <c r="J194" s="37"/>
      <c r="K194" s="25"/>
    </row>
    <row r="195" spans="1:11" s="1" customFormat="1" ht="22.5" customHeight="1">
      <c r="A195" s="101" t="s">
        <v>186</v>
      </c>
      <c r="B195" s="87" t="s">
        <v>86</v>
      </c>
      <c r="C195" s="102">
        <v>5</v>
      </c>
      <c r="D195" s="102">
        <v>3</v>
      </c>
      <c r="E195" s="103" t="s">
        <v>209</v>
      </c>
      <c r="F195" s="98"/>
      <c r="G195" s="139">
        <f>G198+G202+G206+G208+G210+G200+G204</f>
        <v>4600420</v>
      </c>
      <c r="H195" s="138">
        <f>H198+H208+H210+H196+H219</f>
        <v>2559303</v>
      </c>
      <c r="I195" s="138">
        <f>I198+I208+I210+I196+I219</f>
        <v>2559303</v>
      </c>
      <c r="J195" s="38"/>
      <c r="K195" s="28"/>
    </row>
    <row r="196" spans="1:11" s="1" customFormat="1" ht="22.5" customHeight="1">
      <c r="A196" s="141" t="s">
        <v>208</v>
      </c>
      <c r="B196" s="87" t="s">
        <v>86</v>
      </c>
      <c r="C196" s="102">
        <v>5</v>
      </c>
      <c r="D196" s="102">
        <v>3</v>
      </c>
      <c r="E196" s="99" t="s">
        <v>224</v>
      </c>
      <c r="F196" s="100"/>
      <c r="G196" s="139">
        <f>G197</f>
        <v>3708580</v>
      </c>
      <c r="H196" s="138">
        <f>H197</f>
        <v>0</v>
      </c>
      <c r="I196" s="138">
        <f>I197</f>
        <v>0</v>
      </c>
      <c r="J196" s="38"/>
      <c r="K196" s="28"/>
    </row>
    <row r="197" spans="1:11" s="1" customFormat="1" ht="29.25" customHeight="1">
      <c r="A197" s="105" t="s">
        <v>181</v>
      </c>
      <c r="B197" s="110" t="s">
        <v>86</v>
      </c>
      <c r="C197" s="111">
        <v>5</v>
      </c>
      <c r="D197" s="111">
        <v>3</v>
      </c>
      <c r="E197" s="94" t="s">
        <v>224</v>
      </c>
      <c r="F197" s="98">
        <v>200</v>
      </c>
      <c r="G197" s="139">
        <v>3708580</v>
      </c>
      <c r="H197" s="140">
        <v>0</v>
      </c>
      <c r="I197" s="140">
        <v>0</v>
      </c>
      <c r="J197" s="38"/>
      <c r="K197" s="28"/>
    </row>
    <row r="198" spans="1:11" s="1" customFormat="1" ht="15.75">
      <c r="A198" s="141" t="s">
        <v>48</v>
      </c>
      <c r="B198" s="87" t="s">
        <v>86</v>
      </c>
      <c r="C198" s="102">
        <v>5</v>
      </c>
      <c r="D198" s="102">
        <v>3</v>
      </c>
      <c r="E198" s="99" t="s">
        <v>228</v>
      </c>
      <c r="F198" s="100"/>
      <c r="G198" s="139">
        <f>G199</f>
        <v>3708580</v>
      </c>
      <c r="H198" s="138">
        <f>H199</f>
        <v>846075</v>
      </c>
      <c r="I198" s="138">
        <f>I199</f>
        <v>846075</v>
      </c>
      <c r="J198" s="38"/>
      <c r="K198" s="28"/>
    </row>
    <row r="199" spans="1:11" s="1" customFormat="1" ht="33.75" customHeight="1">
      <c r="A199" s="105" t="s">
        <v>181</v>
      </c>
      <c r="B199" s="110" t="s">
        <v>86</v>
      </c>
      <c r="C199" s="111">
        <v>5</v>
      </c>
      <c r="D199" s="111">
        <v>3</v>
      </c>
      <c r="E199" s="94" t="s">
        <v>228</v>
      </c>
      <c r="F199" s="98">
        <v>200</v>
      </c>
      <c r="G199" s="139">
        <v>3708580</v>
      </c>
      <c r="H199" s="140">
        <v>846075</v>
      </c>
      <c r="I199" s="140">
        <v>846075</v>
      </c>
      <c r="J199" s="38"/>
      <c r="K199" s="28"/>
    </row>
    <row r="200" spans="1:11" s="1" customFormat="1" ht="15.75" hidden="1">
      <c r="A200" s="142" t="s">
        <v>48</v>
      </c>
      <c r="B200" s="110" t="s">
        <v>86</v>
      </c>
      <c r="C200" s="111">
        <v>5</v>
      </c>
      <c r="D200" s="111">
        <v>3</v>
      </c>
      <c r="E200" s="94" t="s">
        <v>49</v>
      </c>
      <c r="F200" s="98"/>
      <c r="G200" s="139">
        <f>G201</f>
        <v>0</v>
      </c>
      <c r="H200" s="140">
        <f>H201</f>
        <v>0</v>
      </c>
      <c r="I200" s="140">
        <f>I201</f>
        <v>0</v>
      </c>
      <c r="J200" s="38"/>
      <c r="K200" s="28"/>
    </row>
    <row r="201" spans="1:11" s="1" customFormat="1" ht="15.75" hidden="1">
      <c r="A201" s="142" t="s">
        <v>50</v>
      </c>
      <c r="B201" s="110" t="s">
        <v>86</v>
      </c>
      <c r="C201" s="111">
        <v>5</v>
      </c>
      <c r="D201" s="111">
        <v>3</v>
      </c>
      <c r="E201" s="110" t="s">
        <v>49</v>
      </c>
      <c r="F201" s="98">
        <v>500</v>
      </c>
      <c r="G201" s="139"/>
      <c r="H201" s="140"/>
      <c r="I201" s="140"/>
      <c r="J201" s="38"/>
      <c r="K201" s="28"/>
    </row>
    <row r="202" spans="1:11" s="1" customFormat="1" ht="47.25" hidden="1">
      <c r="A202" s="142" t="s">
        <v>52</v>
      </c>
      <c r="B202" s="110" t="s">
        <v>86</v>
      </c>
      <c r="C202" s="111">
        <v>5</v>
      </c>
      <c r="D202" s="111">
        <v>3</v>
      </c>
      <c r="E202" s="110" t="s">
        <v>51</v>
      </c>
      <c r="F202" s="166"/>
      <c r="G202" s="139">
        <f>G203</f>
        <v>0</v>
      </c>
      <c r="H202" s="140">
        <f>H203</f>
        <v>0</v>
      </c>
      <c r="I202" s="140">
        <f>I203</f>
        <v>0</v>
      </c>
      <c r="J202" s="38"/>
      <c r="K202" s="28"/>
    </row>
    <row r="203" spans="1:11" s="1" customFormat="1" ht="14.25" customHeight="1" hidden="1">
      <c r="A203" s="142" t="s">
        <v>33</v>
      </c>
      <c r="B203" s="110" t="s">
        <v>86</v>
      </c>
      <c r="C203" s="111">
        <v>5</v>
      </c>
      <c r="D203" s="111">
        <v>3</v>
      </c>
      <c r="E203" s="110" t="s">
        <v>51</v>
      </c>
      <c r="F203" s="98">
        <v>500</v>
      </c>
      <c r="G203" s="139">
        <v>0</v>
      </c>
      <c r="H203" s="140">
        <v>0</v>
      </c>
      <c r="I203" s="140">
        <v>0</v>
      </c>
      <c r="J203" s="38"/>
      <c r="K203" s="28"/>
    </row>
    <row r="204" spans="1:11" s="1" customFormat="1" ht="31.5" hidden="1">
      <c r="A204" s="167" t="s">
        <v>136</v>
      </c>
      <c r="B204" s="147" t="s">
        <v>86</v>
      </c>
      <c r="C204" s="148">
        <v>5</v>
      </c>
      <c r="D204" s="148">
        <v>3</v>
      </c>
      <c r="E204" s="147" t="s">
        <v>137</v>
      </c>
      <c r="F204" s="150"/>
      <c r="G204" s="151">
        <v>0</v>
      </c>
      <c r="H204" s="152">
        <v>0</v>
      </c>
      <c r="I204" s="152">
        <v>0</v>
      </c>
      <c r="J204" s="38"/>
      <c r="K204" s="28"/>
    </row>
    <row r="205" spans="1:11" s="1" customFormat="1" ht="22.5" customHeight="1" hidden="1">
      <c r="A205" s="167" t="s">
        <v>33</v>
      </c>
      <c r="B205" s="147" t="s">
        <v>86</v>
      </c>
      <c r="C205" s="148">
        <v>5</v>
      </c>
      <c r="D205" s="148">
        <v>3</v>
      </c>
      <c r="E205" s="147" t="s">
        <v>137</v>
      </c>
      <c r="F205" s="150">
        <v>500</v>
      </c>
      <c r="G205" s="151">
        <v>0</v>
      </c>
      <c r="H205" s="152">
        <v>0</v>
      </c>
      <c r="I205" s="152">
        <v>0</v>
      </c>
      <c r="J205" s="38"/>
      <c r="K205" s="28"/>
    </row>
    <row r="206" spans="1:11" s="1" customFormat="1" ht="17.25" customHeight="1" hidden="1">
      <c r="A206" s="141" t="s">
        <v>53</v>
      </c>
      <c r="B206" s="87" t="s">
        <v>86</v>
      </c>
      <c r="C206" s="102">
        <v>5</v>
      </c>
      <c r="D206" s="102">
        <v>3</v>
      </c>
      <c r="E206" s="99" t="s">
        <v>173</v>
      </c>
      <c r="F206" s="168"/>
      <c r="G206" s="139">
        <f>G207</f>
        <v>220000</v>
      </c>
      <c r="H206" s="140">
        <f>H207</f>
        <v>0</v>
      </c>
      <c r="I206" s="140">
        <f>I207</f>
        <v>0</v>
      </c>
      <c r="J206" s="38"/>
      <c r="K206" s="28"/>
    </row>
    <row r="207" spans="1:11" s="1" customFormat="1" ht="20.25" customHeight="1" hidden="1">
      <c r="A207" s="105" t="s">
        <v>181</v>
      </c>
      <c r="B207" s="110" t="s">
        <v>86</v>
      </c>
      <c r="C207" s="111">
        <v>5</v>
      </c>
      <c r="D207" s="111">
        <v>3</v>
      </c>
      <c r="E207" s="94" t="s">
        <v>173</v>
      </c>
      <c r="F207" s="98">
        <v>200</v>
      </c>
      <c r="G207" s="139">
        <v>220000</v>
      </c>
      <c r="H207" s="140">
        <v>0</v>
      </c>
      <c r="I207" s="140">
        <v>0</v>
      </c>
      <c r="J207" s="38"/>
      <c r="K207" s="28"/>
    </row>
    <row r="208" spans="1:11" s="1" customFormat="1" ht="15.75">
      <c r="A208" s="141" t="s">
        <v>54</v>
      </c>
      <c r="B208" s="87" t="s">
        <v>86</v>
      </c>
      <c r="C208" s="102">
        <v>5</v>
      </c>
      <c r="D208" s="102">
        <v>3</v>
      </c>
      <c r="E208" s="99" t="s">
        <v>229</v>
      </c>
      <c r="F208" s="168"/>
      <c r="G208" s="139">
        <f>G209</f>
        <v>340670</v>
      </c>
      <c r="H208" s="138">
        <f>H209</f>
        <v>117000</v>
      </c>
      <c r="I208" s="138">
        <f>I209</f>
        <v>117000</v>
      </c>
      <c r="J208" s="38"/>
      <c r="K208" s="28"/>
    </row>
    <row r="209" spans="1:11" s="1" customFormat="1" ht="31.5">
      <c r="A209" s="105" t="s">
        <v>181</v>
      </c>
      <c r="B209" s="110" t="s">
        <v>86</v>
      </c>
      <c r="C209" s="111">
        <v>5</v>
      </c>
      <c r="D209" s="111">
        <v>3</v>
      </c>
      <c r="E209" s="94" t="s">
        <v>229</v>
      </c>
      <c r="F209" s="98">
        <v>200</v>
      </c>
      <c r="G209" s="139">
        <v>340670</v>
      </c>
      <c r="H209" s="140">
        <v>117000</v>
      </c>
      <c r="I209" s="140">
        <v>117000</v>
      </c>
      <c r="J209" s="38"/>
      <c r="K209" s="28"/>
    </row>
    <row r="210" spans="1:11" s="1" customFormat="1" ht="18.75" customHeight="1">
      <c r="A210" s="141" t="s">
        <v>201</v>
      </c>
      <c r="B210" s="87" t="s">
        <v>86</v>
      </c>
      <c r="C210" s="102">
        <v>5</v>
      </c>
      <c r="D210" s="102">
        <v>3</v>
      </c>
      <c r="E210" s="99" t="s">
        <v>230</v>
      </c>
      <c r="F210" s="100"/>
      <c r="G210" s="139">
        <f>G211</f>
        <v>331170</v>
      </c>
      <c r="H210" s="138">
        <f>H211</f>
        <v>313380</v>
      </c>
      <c r="I210" s="138">
        <f>I211</f>
        <v>313380</v>
      </c>
      <c r="J210" s="38"/>
      <c r="K210" s="28"/>
    </row>
    <row r="211" spans="1:11" s="1" customFormat="1" ht="32.25" customHeight="1">
      <c r="A211" s="105" t="s">
        <v>181</v>
      </c>
      <c r="B211" s="110" t="s">
        <v>86</v>
      </c>
      <c r="C211" s="111">
        <v>5</v>
      </c>
      <c r="D211" s="111">
        <v>3</v>
      </c>
      <c r="E211" s="94" t="s">
        <v>230</v>
      </c>
      <c r="F211" s="98">
        <v>200</v>
      </c>
      <c r="G211" s="139">
        <v>331170</v>
      </c>
      <c r="H211" s="140">
        <v>313380</v>
      </c>
      <c r="I211" s="140">
        <v>313380</v>
      </c>
      <c r="J211" s="38"/>
      <c r="K211" s="28"/>
    </row>
    <row r="212" spans="1:11" s="1" customFormat="1" ht="15.75" hidden="1">
      <c r="A212" s="86" t="s">
        <v>10</v>
      </c>
      <c r="B212" s="87" t="s">
        <v>86</v>
      </c>
      <c r="C212" s="102">
        <v>7</v>
      </c>
      <c r="D212" s="102"/>
      <c r="E212" s="94"/>
      <c r="F212" s="98"/>
      <c r="G212" s="137">
        <f>G213</f>
        <v>267000</v>
      </c>
      <c r="H212" s="138">
        <f>H213</f>
        <v>0</v>
      </c>
      <c r="I212" s="138">
        <f>I213</f>
        <v>0</v>
      </c>
      <c r="J212" s="34"/>
      <c r="K212" s="25"/>
    </row>
    <row r="213" spans="1:11" s="1" customFormat="1" ht="14.25" customHeight="1" hidden="1">
      <c r="A213" s="86" t="s">
        <v>16</v>
      </c>
      <c r="B213" s="87" t="s">
        <v>86</v>
      </c>
      <c r="C213" s="102">
        <v>7</v>
      </c>
      <c r="D213" s="102">
        <v>7</v>
      </c>
      <c r="E213" s="94"/>
      <c r="F213" s="98"/>
      <c r="G213" s="137">
        <f>G214+G218</f>
        <v>267000</v>
      </c>
      <c r="H213" s="138">
        <v>0</v>
      </c>
      <c r="I213" s="138">
        <v>0</v>
      </c>
      <c r="J213" s="34"/>
      <c r="K213" s="25"/>
    </row>
    <row r="214" spans="1:11" s="1" customFormat="1" ht="14.25" customHeight="1" hidden="1">
      <c r="A214" s="97" t="s">
        <v>122</v>
      </c>
      <c r="B214" s="110" t="s">
        <v>86</v>
      </c>
      <c r="C214" s="111">
        <v>7</v>
      </c>
      <c r="D214" s="111">
        <v>7</v>
      </c>
      <c r="E214" s="94" t="s">
        <v>123</v>
      </c>
      <c r="F214" s="98"/>
      <c r="G214" s="139">
        <f aca="true" t="shared" si="22" ref="G214:I215">G215</f>
        <v>0</v>
      </c>
      <c r="H214" s="140">
        <f t="shared" si="22"/>
        <v>0</v>
      </c>
      <c r="I214" s="140">
        <f t="shared" si="22"/>
        <v>0</v>
      </c>
      <c r="J214" s="35"/>
      <c r="K214" s="28"/>
    </row>
    <row r="215" spans="1:11" s="1" customFormat="1" ht="23.25" customHeight="1" hidden="1">
      <c r="A215" s="97" t="s">
        <v>124</v>
      </c>
      <c r="B215" s="110" t="s">
        <v>86</v>
      </c>
      <c r="C215" s="111">
        <v>7</v>
      </c>
      <c r="D215" s="111">
        <v>7</v>
      </c>
      <c r="E215" s="94" t="s">
        <v>125</v>
      </c>
      <c r="F215" s="98"/>
      <c r="G215" s="139">
        <f t="shared" si="22"/>
        <v>0</v>
      </c>
      <c r="H215" s="140">
        <f t="shared" si="22"/>
        <v>0</v>
      </c>
      <c r="I215" s="140">
        <f t="shared" si="22"/>
        <v>0</v>
      </c>
      <c r="J215" s="35"/>
      <c r="K215" s="28"/>
    </row>
    <row r="216" spans="1:11" s="1" customFormat="1" ht="15.75" hidden="1">
      <c r="A216" s="107" t="s">
        <v>143</v>
      </c>
      <c r="B216" s="110" t="s">
        <v>86</v>
      </c>
      <c r="C216" s="111">
        <v>7</v>
      </c>
      <c r="D216" s="111">
        <v>7</v>
      </c>
      <c r="E216" s="94" t="s">
        <v>125</v>
      </c>
      <c r="F216" s="98">
        <v>244</v>
      </c>
      <c r="G216" s="139">
        <v>0</v>
      </c>
      <c r="H216" s="140">
        <v>0</v>
      </c>
      <c r="I216" s="140">
        <v>0</v>
      </c>
      <c r="J216" s="35"/>
      <c r="K216" s="28"/>
    </row>
    <row r="217" spans="1:11" s="1" customFormat="1" ht="15.75" hidden="1">
      <c r="A217" s="97" t="s">
        <v>74</v>
      </c>
      <c r="B217" s="110" t="s">
        <v>86</v>
      </c>
      <c r="C217" s="111">
        <v>7</v>
      </c>
      <c r="D217" s="111">
        <v>7</v>
      </c>
      <c r="E217" s="94">
        <v>7950000</v>
      </c>
      <c r="F217" s="98"/>
      <c r="G217" s="139"/>
      <c r="H217" s="140"/>
      <c r="I217" s="140"/>
      <c r="J217" s="35"/>
      <c r="K217" s="28"/>
    </row>
    <row r="218" spans="1:11" s="1" customFormat="1" ht="47.25" hidden="1">
      <c r="A218" s="97" t="s">
        <v>155</v>
      </c>
      <c r="B218" s="110" t="s">
        <v>86</v>
      </c>
      <c r="C218" s="111">
        <v>7</v>
      </c>
      <c r="D218" s="111">
        <v>7</v>
      </c>
      <c r="E218" s="94">
        <v>7951000</v>
      </c>
      <c r="F218" s="98"/>
      <c r="G218" s="139">
        <f>G219</f>
        <v>267000</v>
      </c>
      <c r="H218" s="140">
        <v>0</v>
      </c>
      <c r="I218" s="140">
        <v>0</v>
      </c>
      <c r="J218" s="35"/>
      <c r="K218" s="28"/>
    </row>
    <row r="219" spans="1:11" s="1" customFormat="1" ht="36" customHeight="1">
      <c r="A219" s="108" t="s">
        <v>240</v>
      </c>
      <c r="B219" s="87" t="s">
        <v>86</v>
      </c>
      <c r="C219" s="102">
        <v>5</v>
      </c>
      <c r="D219" s="102">
        <v>3</v>
      </c>
      <c r="E219" s="99" t="s">
        <v>239</v>
      </c>
      <c r="F219" s="100"/>
      <c r="G219" s="137">
        <v>267000</v>
      </c>
      <c r="H219" s="138">
        <f>H220</f>
        <v>1282848</v>
      </c>
      <c r="I219" s="138">
        <f>I220</f>
        <v>1282848</v>
      </c>
      <c r="J219" s="35"/>
      <c r="K219" s="28"/>
    </row>
    <row r="220" spans="1:11" s="1" customFormat="1" ht="30" customHeight="1">
      <c r="A220" s="105" t="s">
        <v>181</v>
      </c>
      <c r="B220" s="110" t="s">
        <v>86</v>
      </c>
      <c r="C220" s="111">
        <v>5</v>
      </c>
      <c r="D220" s="111">
        <v>3</v>
      </c>
      <c r="E220" s="94" t="s">
        <v>239</v>
      </c>
      <c r="F220" s="98">
        <v>200</v>
      </c>
      <c r="G220" s="139">
        <v>0</v>
      </c>
      <c r="H220" s="140">
        <v>1282848</v>
      </c>
      <c r="I220" s="140">
        <v>1282848</v>
      </c>
      <c r="J220" s="35"/>
      <c r="K220" s="28"/>
    </row>
    <row r="221" spans="1:11" s="1" customFormat="1" ht="17.25" customHeight="1">
      <c r="A221" s="134" t="s">
        <v>126</v>
      </c>
      <c r="B221" s="87" t="s">
        <v>86</v>
      </c>
      <c r="C221" s="102">
        <v>8</v>
      </c>
      <c r="D221" s="111"/>
      <c r="E221" s="110"/>
      <c r="F221" s="98"/>
      <c r="G221" s="137">
        <f>G222</f>
        <v>7330744</v>
      </c>
      <c r="H221" s="138">
        <f>H222</f>
        <v>6280930</v>
      </c>
      <c r="I221" s="138">
        <f>I222</f>
        <v>6293180</v>
      </c>
      <c r="J221" s="39"/>
      <c r="K221" s="25"/>
    </row>
    <row r="222" spans="1:11" s="1" customFormat="1" ht="26.25" customHeight="1">
      <c r="A222" s="134" t="s">
        <v>62</v>
      </c>
      <c r="B222" s="87" t="s">
        <v>86</v>
      </c>
      <c r="C222" s="102">
        <v>8</v>
      </c>
      <c r="D222" s="102">
        <v>1</v>
      </c>
      <c r="E222" s="87"/>
      <c r="F222" s="100"/>
      <c r="G222" s="137">
        <f>G229+G234</f>
        <v>7330744</v>
      </c>
      <c r="H222" s="138">
        <f>H229</f>
        <v>6280930</v>
      </c>
      <c r="I222" s="138">
        <f>I229</f>
        <v>6293180</v>
      </c>
      <c r="J222" s="34"/>
      <c r="K222" s="25"/>
    </row>
    <row r="223" spans="1:11" s="1" customFormat="1" ht="0.75" customHeight="1" hidden="1">
      <c r="A223" s="127" t="s">
        <v>63</v>
      </c>
      <c r="B223" s="87" t="s">
        <v>86</v>
      </c>
      <c r="C223" s="111">
        <v>8</v>
      </c>
      <c r="D223" s="111">
        <v>1</v>
      </c>
      <c r="E223" s="110" t="s">
        <v>67</v>
      </c>
      <c r="F223" s="98"/>
      <c r="G223" s="139">
        <f aca="true" t="shared" si="23" ref="G223:I224">G224</f>
        <v>0</v>
      </c>
      <c r="H223" s="140">
        <f t="shared" si="23"/>
        <v>0</v>
      </c>
      <c r="I223" s="140">
        <f t="shared" si="23"/>
        <v>0</v>
      </c>
      <c r="J223" s="35"/>
      <c r="K223" s="25"/>
    </row>
    <row r="224" spans="1:11" s="1" customFormat="1" ht="24" customHeight="1" hidden="1">
      <c r="A224" s="127" t="s">
        <v>72</v>
      </c>
      <c r="B224" s="87" t="s">
        <v>86</v>
      </c>
      <c r="C224" s="111">
        <v>8</v>
      </c>
      <c r="D224" s="111">
        <v>1</v>
      </c>
      <c r="E224" s="110" t="s">
        <v>68</v>
      </c>
      <c r="F224" s="98"/>
      <c r="G224" s="139">
        <f t="shared" si="23"/>
        <v>0</v>
      </c>
      <c r="H224" s="140">
        <f t="shared" si="23"/>
        <v>0</v>
      </c>
      <c r="I224" s="140">
        <f t="shared" si="23"/>
        <v>0</v>
      </c>
      <c r="J224" s="35"/>
      <c r="K224" s="25"/>
    </row>
    <row r="225" spans="1:11" s="1" customFormat="1" ht="18" customHeight="1" hidden="1">
      <c r="A225" s="127" t="s">
        <v>39</v>
      </c>
      <c r="B225" s="87" t="s">
        <v>86</v>
      </c>
      <c r="C225" s="111">
        <v>8</v>
      </c>
      <c r="D225" s="111">
        <v>1</v>
      </c>
      <c r="E225" s="110" t="s">
        <v>68</v>
      </c>
      <c r="F225" s="98">
        <v>1</v>
      </c>
      <c r="G225" s="139">
        <v>0</v>
      </c>
      <c r="H225" s="140">
        <v>0</v>
      </c>
      <c r="I225" s="140">
        <v>0</v>
      </c>
      <c r="J225" s="35"/>
      <c r="K225" s="25"/>
    </row>
    <row r="226" spans="1:11" s="13" customFormat="1" ht="1.5" customHeight="1" hidden="1">
      <c r="A226" s="169" t="s">
        <v>64</v>
      </c>
      <c r="B226" s="87" t="s">
        <v>86</v>
      </c>
      <c r="C226" s="170">
        <v>8</v>
      </c>
      <c r="D226" s="170">
        <v>1</v>
      </c>
      <c r="E226" s="110" t="s">
        <v>55</v>
      </c>
      <c r="F226" s="171">
        <v>500</v>
      </c>
      <c r="G226" s="172">
        <f>G227</f>
        <v>0</v>
      </c>
      <c r="H226" s="173">
        <f>H227</f>
        <v>0</v>
      </c>
      <c r="I226" s="173">
        <f>I227</f>
        <v>0</v>
      </c>
      <c r="J226" s="40"/>
      <c r="K226" s="25"/>
    </row>
    <row r="227" spans="1:11" s="1" customFormat="1" ht="24" customHeight="1" hidden="1">
      <c r="A227" s="127" t="s">
        <v>33</v>
      </c>
      <c r="B227" s="87" t="s">
        <v>86</v>
      </c>
      <c r="C227" s="111">
        <v>8</v>
      </c>
      <c r="D227" s="111">
        <v>1</v>
      </c>
      <c r="E227" s="110" t="s">
        <v>55</v>
      </c>
      <c r="F227" s="98">
        <v>327</v>
      </c>
      <c r="G227" s="139">
        <v>0</v>
      </c>
      <c r="H227" s="140">
        <v>0</v>
      </c>
      <c r="I227" s="140">
        <v>0</v>
      </c>
      <c r="J227" s="35"/>
      <c r="K227" s="25"/>
    </row>
    <row r="228" spans="1:11" s="1" customFormat="1" ht="20.25" customHeight="1" hidden="1">
      <c r="A228" s="127"/>
      <c r="B228" s="87" t="s">
        <v>86</v>
      </c>
      <c r="C228" s="111">
        <v>8</v>
      </c>
      <c r="D228" s="111">
        <v>1</v>
      </c>
      <c r="E228" s="110" t="s">
        <v>68</v>
      </c>
      <c r="F228" s="98">
        <v>1</v>
      </c>
      <c r="G228" s="139"/>
      <c r="H228" s="140"/>
      <c r="I228" s="140"/>
      <c r="J228" s="35"/>
      <c r="K228" s="25"/>
    </row>
    <row r="229" spans="1:11" s="1" customFormat="1" ht="18" customHeight="1">
      <c r="A229" s="101" t="s">
        <v>186</v>
      </c>
      <c r="B229" s="87" t="s">
        <v>86</v>
      </c>
      <c r="C229" s="102">
        <v>8</v>
      </c>
      <c r="D229" s="102">
        <v>1</v>
      </c>
      <c r="E229" s="103" t="s">
        <v>209</v>
      </c>
      <c r="F229" s="98"/>
      <c r="G229" s="139">
        <f>G230</f>
        <v>6839704</v>
      </c>
      <c r="H229" s="138">
        <f>H230</f>
        <v>6280930</v>
      </c>
      <c r="I229" s="138">
        <f>I230</f>
        <v>6293180</v>
      </c>
      <c r="J229" s="35"/>
      <c r="K229" s="25"/>
    </row>
    <row r="230" spans="1:11" s="1" customFormat="1" ht="41.25" customHeight="1">
      <c r="A230" s="104" t="s">
        <v>174</v>
      </c>
      <c r="B230" s="87" t="s">
        <v>86</v>
      </c>
      <c r="C230" s="102">
        <v>8</v>
      </c>
      <c r="D230" s="102">
        <v>1</v>
      </c>
      <c r="E230" s="99" t="s">
        <v>231</v>
      </c>
      <c r="F230" s="98"/>
      <c r="G230" s="139">
        <f>G231+G233</f>
        <v>6839704</v>
      </c>
      <c r="H230" s="140">
        <f>H231+H233</f>
        <v>6280930</v>
      </c>
      <c r="I230" s="140">
        <f>I231+I233</f>
        <v>6293180</v>
      </c>
      <c r="J230" s="35"/>
      <c r="K230" s="25"/>
    </row>
    <row r="231" spans="1:11" s="1" customFormat="1" ht="0.75" customHeight="1">
      <c r="A231" s="127"/>
      <c r="B231" s="110" t="s">
        <v>86</v>
      </c>
      <c r="C231" s="111">
        <v>8</v>
      </c>
      <c r="D231" s="111">
        <v>1</v>
      </c>
      <c r="E231" s="110" t="s">
        <v>81</v>
      </c>
      <c r="F231" s="98">
        <v>1</v>
      </c>
      <c r="G231" s="139">
        <v>0</v>
      </c>
      <c r="H231" s="140">
        <v>0</v>
      </c>
      <c r="I231" s="140">
        <v>0</v>
      </c>
      <c r="J231" s="35"/>
      <c r="K231" s="25"/>
    </row>
    <row r="232" spans="1:11" s="1" customFormat="1" ht="19.5" customHeight="1" hidden="1">
      <c r="A232" s="127"/>
      <c r="B232" s="110"/>
      <c r="C232" s="111"/>
      <c r="D232" s="111"/>
      <c r="E232" s="110"/>
      <c r="F232" s="98"/>
      <c r="G232" s="139"/>
      <c r="H232" s="140"/>
      <c r="I232" s="140"/>
      <c r="J232" s="35"/>
      <c r="K232" s="25"/>
    </row>
    <row r="233" spans="1:11" s="1" customFormat="1" ht="46.5" customHeight="1">
      <c r="A233" s="109" t="s">
        <v>184</v>
      </c>
      <c r="B233" s="110" t="s">
        <v>86</v>
      </c>
      <c r="C233" s="111">
        <v>8</v>
      </c>
      <c r="D233" s="111">
        <v>1</v>
      </c>
      <c r="E233" s="94" t="s">
        <v>231</v>
      </c>
      <c r="F233" s="98">
        <v>600</v>
      </c>
      <c r="G233" s="139">
        <v>6839704</v>
      </c>
      <c r="H233" s="140">
        <v>6280930</v>
      </c>
      <c r="I233" s="140">
        <v>6293180</v>
      </c>
      <c r="J233" s="35"/>
      <c r="K233" s="25"/>
    </row>
    <row r="234" spans="1:11" s="1" customFormat="1" ht="0.75" customHeight="1">
      <c r="A234" s="127" t="s">
        <v>65</v>
      </c>
      <c r="B234" s="110" t="s">
        <v>86</v>
      </c>
      <c r="C234" s="111">
        <v>8</v>
      </c>
      <c r="D234" s="111">
        <v>1</v>
      </c>
      <c r="E234" s="110" t="s">
        <v>69</v>
      </c>
      <c r="F234" s="98"/>
      <c r="G234" s="139">
        <f aca="true" t="shared" si="24" ref="G234:I235">G235</f>
        <v>491040</v>
      </c>
      <c r="H234" s="140">
        <f t="shared" si="24"/>
        <v>0</v>
      </c>
      <c r="I234" s="140">
        <f t="shared" si="24"/>
        <v>0</v>
      </c>
      <c r="J234" s="35"/>
      <c r="K234" s="28"/>
    </row>
    <row r="235" spans="1:11" s="1" customFormat="1" ht="35.25" customHeight="1" hidden="1">
      <c r="A235" s="127" t="s">
        <v>73</v>
      </c>
      <c r="B235" s="110" t="s">
        <v>86</v>
      </c>
      <c r="C235" s="111">
        <v>8</v>
      </c>
      <c r="D235" s="111">
        <v>1</v>
      </c>
      <c r="E235" s="110" t="s">
        <v>70</v>
      </c>
      <c r="F235" s="98"/>
      <c r="G235" s="139">
        <f t="shared" si="24"/>
        <v>491040</v>
      </c>
      <c r="H235" s="140">
        <f t="shared" si="24"/>
        <v>0</v>
      </c>
      <c r="I235" s="140">
        <f t="shared" si="24"/>
        <v>0</v>
      </c>
      <c r="J235" s="35"/>
      <c r="K235" s="28"/>
    </row>
    <row r="236" spans="1:11" s="1" customFormat="1" ht="17.25" customHeight="1" hidden="1">
      <c r="A236" s="127" t="s">
        <v>144</v>
      </c>
      <c r="B236" s="110" t="s">
        <v>86</v>
      </c>
      <c r="C236" s="111">
        <v>8</v>
      </c>
      <c r="D236" s="111">
        <v>1</v>
      </c>
      <c r="E236" s="110" t="s">
        <v>70</v>
      </c>
      <c r="F236" s="98">
        <v>612</v>
      </c>
      <c r="G236" s="139">
        <v>491040</v>
      </c>
      <c r="H236" s="140">
        <v>0</v>
      </c>
      <c r="I236" s="140">
        <v>0</v>
      </c>
      <c r="J236" s="35"/>
      <c r="K236" s="28"/>
    </row>
    <row r="237" spans="1:11" s="71" customFormat="1" ht="17.25" customHeight="1">
      <c r="A237" s="134" t="s">
        <v>13</v>
      </c>
      <c r="B237" s="87" t="s">
        <v>86</v>
      </c>
      <c r="C237" s="102">
        <v>10</v>
      </c>
      <c r="D237" s="102"/>
      <c r="E237" s="87"/>
      <c r="F237" s="100"/>
      <c r="G237" s="137" t="e">
        <f>G243+G249</f>
        <v>#REF!</v>
      </c>
      <c r="H237" s="138">
        <f>H243+H249+H238</f>
        <v>543118</v>
      </c>
      <c r="I237" s="138">
        <f>I243+I249+I238</f>
        <v>543118</v>
      </c>
      <c r="J237" s="34"/>
      <c r="K237" s="25"/>
    </row>
    <row r="238" spans="1:11" s="71" customFormat="1" ht="17.25" customHeight="1">
      <c r="A238" s="134" t="s">
        <v>159</v>
      </c>
      <c r="B238" s="87" t="s">
        <v>86</v>
      </c>
      <c r="C238" s="102">
        <v>10</v>
      </c>
      <c r="D238" s="102">
        <v>1</v>
      </c>
      <c r="E238" s="87"/>
      <c r="F238" s="100"/>
      <c r="G238" s="137"/>
      <c r="H238" s="138">
        <f aca="true" t="shared" si="25" ref="H238:I240">H239</f>
        <v>354790</v>
      </c>
      <c r="I238" s="138">
        <f t="shared" si="25"/>
        <v>354790</v>
      </c>
      <c r="J238" s="34"/>
      <c r="K238" s="25"/>
    </row>
    <row r="239" spans="1:11" s="71" customFormat="1" ht="18" customHeight="1">
      <c r="A239" s="101" t="s">
        <v>186</v>
      </c>
      <c r="B239" s="87" t="s">
        <v>86</v>
      </c>
      <c r="C239" s="102">
        <v>10</v>
      </c>
      <c r="D239" s="102">
        <v>1</v>
      </c>
      <c r="E239" s="103" t="s">
        <v>209</v>
      </c>
      <c r="F239" s="100"/>
      <c r="G239" s="137"/>
      <c r="H239" s="138">
        <f t="shared" si="25"/>
        <v>354790</v>
      </c>
      <c r="I239" s="138">
        <f t="shared" si="25"/>
        <v>354790</v>
      </c>
      <c r="J239" s="34"/>
      <c r="K239" s="25"/>
    </row>
    <row r="240" spans="1:11" s="71" customFormat="1" ht="66" customHeight="1">
      <c r="A240" s="104" t="s">
        <v>175</v>
      </c>
      <c r="B240" s="87" t="s">
        <v>86</v>
      </c>
      <c r="C240" s="102">
        <v>10</v>
      </c>
      <c r="D240" s="102">
        <v>1</v>
      </c>
      <c r="E240" s="87" t="s">
        <v>232</v>
      </c>
      <c r="F240" s="100"/>
      <c r="G240" s="137"/>
      <c r="H240" s="138">
        <f t="shared" si="25"/>
        <v>354790</v>
      </c>
      <c r="I240" s="138">
        <f t="shared" si="25"/>
        <v>354790</v>
      </c>
      <c r="J240" s="34"/>
      <c r="K240" s="25"/>
    </row>
    <row r="241" spans="1:11" s="71" customFormat="1" ht="24" customHeight="1">
      <c r="A241" s="174" t="s">
        <v>185</v>
      </c>
      <c r="B241" s="110" t="s">
        <v>86</v>
      </c>
      <c r="C241" s="111">
        <v>10</v>
      </c>
      <c r="D241" s="111">
        <v>1</v>
      </c>
      <c r="E241" s="110" t="s">
        <v>232</v>
      </c>
      <c r="F241" s="98">
        <v>300</v>
      </c>
      <c r="G241" s="137"/>
      <c r="H241" s="140">
        <v>354790</v>
      </c>
      <c r="I241" s="140">
        <v>354790</v>
      </c>
      <c r="J241" s="34"/>
      <c r="K241" s="25"/>
    </row>
    <row r="242" spans="1:11" s="71" customFormat="1" ht="17.25" customHeight="1" hidden="1">
      <c r="A242" s="134"/>
      <c r="B242" s="87"/>
      <c r="C242" s="102"/>
      <c r="D242" s="102"/>
      <c r="E242" s="87"/>
      <c r="F242" s="100"/>
      <c r="G242" s="137"/>
      <c r="H242" s="138"/>
      <c r="I242" s="138"/>
      <c r="J242" s="34"/>
      <c r="K242" s="25"/>
    </row>
    <row r="243" spans="1:11" s="71" customFormat="1" ht="24" customHeight="1">
      <c r="A243" s="134" t="s">
        <v>2</v>
      </c>
      <c r="B243" s="87" t="s">
        <v>86</v>
      </c>
      <c r="C243" s="102">
        <v>10</v>
      </c>
      <c r="D243" s="102">
        <v>3</v>
      </c>
      <c r="E243" s="87"/>
      <c r="F243" s="100"/>
      <c r="G243" s="137" t="e">
        <f>G244</f>
        <v>#REF!</v>
      </c>
      <c r="H243" s="138">
        <f>H244</f>
        <v>188328</v>
      </c>
      <c r="I243" s="138">
        <f>I244</f>
        <v>188328</v>
      </c>
      <c r="J243" s="34"/>
      <c r="K243" s="25"/>
    </row>
    <row r="244" spans="1:11" s="1" customFormat="1" ht="19.5" customHeight="1">
      <c r="A244" s="101" t="s">
        <v>186</v>
      </c>
      <c r="B244" s="87" t="s">
        <v>86</v>
      </c>
      <c r="C244" s="102">
        <v>10</v>
      </c>
      <c r="D244" s="102">
        <v>3</v>
      </c>
      <c r="E244" s="103" t="s">
        <v>209</v>
      </c>
      <c r="F244" s="100"/>
      <c r="G244" s="139" t="e">
        <f>#REF!</f>
        <v>#REF!</v>
      </c>
      <c r="H244" s="138">
        <f>H247+H261</f>
        <v>188328</v>
      </c>
      <c r="I244" s="138">
        <f>I247+I261</f>
        <v>188328</v>
      </c>
      <c r="J244" s="35"/>
      <c r="K244" s="28"/>
    </row>
    <row r="245" spans="1:11" s="1" customFormat="1" ht="0.75" customHeight="1" hidden="1">
      <c r="A245" s="127" t="s">
        <v>133</v>
      </c>
      <c r="B245" s="110" t="s">
        <v>86</v>
      </c>
      <c r="C245" s="111">
        <v>10</v>
      </c>
      <c r="D245" s="111">
        <v>3</v>
      </c>
      <c r="E245" s="110" t="s">
        <v>132</v>
      </c>
      <c r="F245" s="98">
        <v>5</v>
      </c>
      <c r="G245" s="139">
        <v>0</v>
      </c>
      <c r="H245" s="138">
        <v>0</v>
      </c>
      <c r="I245" s="138">
        <v>0</v>
      </c>
      <c r="J245" s="35"/>
      <c r="K245" s="28"/>
    </row>
    <row r="246" spans="1:11" s="1" customFormat="1" ht="0.75" customHeight="1" hidden="1">
      <c r="A246" s="127" t="s">
        <v>103</v>
      </c>
      <c r="B246" s="110" t="s">
        <v>86</v>
      </c>
      <c r="C246" s="111">
        <v>10</v>
      </c>
      <c r="D246" s="111">
        <v>3</v>
      </c>
      <c r="E246" s="110" t="s">
        <v>104</v>
      </c>
      <c r="F246" s="98">
        <v>5</v>
      </c>
      <c r="G246" s="139">
        <v>0</v>
      </c>
      <c r="H246" s="138">
        <v>0</v>
      </c>
      <c r="I246" s="138">
        <v>0</v>
      </c>
      <c r="J246" s="35"/>
      <c r="K246" s="28"/>
    </row>
    <row r="247" spans="1:11" s="1" customFormat="1" ht="60.75" customHeight="1">
      <c r="A247" s="104" t="s">
        <v>176</v>
      </c>
      <c r="B247" s="87" t="s">
        <v>86</v>
      </c>
      <c r="C247" s="102">
        <v>10</v>
      </c>
      <c r="D247" s="102">
        <v>3</v>
      </c>
      <c r="E247" s="87" t="s">
        <v>233</v>
      </c>
      <c r="F247" s="100"/>
      <c r="G247" s="139"/>
      <c r="H247" s="138">
        <f>H248</f>
        <v>143328</v>
      </c>
      <c r="I247" s="138">
        <f>I248</f>
        <v>143328</v>
      </c>
      <c r="J247" s="35"/>
      <c r="K247" s="28"/>
    </row>
    <row r="248" spans="1:11" s="1" customFormat="1" ht="32.25" customHeight="1">
      <c r="A248" s="109" t="s">
        <v>185</v>
      </c>
      <c r="B248" s="110" t="s">
        <v>86</v>
      </c>
      <c r="C248" s="111">
        <v>10</v>
      </c>
      <c r="D248" s="111">
        <v>3</v>
      </c>
      <c r="E248" s="110" t="s">
        <v>233</v>
      </c>
      <c r="F248" s="98">
        <v>300</v>
      </c>
      <c r="G248" s="139">
        <v>178200</v>
      </c>
      <c r="H248" s="140">
        <v>143328</v>
      </c>
      <c r="I248" s="140">
        <v>143328</v>
      </c>
      <c r="J248" s="35"/>
      <c r="K248" s="28"/>
    </row>
    <row r="249" spans="1:11" s="1" customFormat="1" ht="23.25" customHeight="1" hidden="1">
      <c r="A249" s="134" t="s">
        <v>96</v>
      </c>
      <c r="B249" s="87" t="s">
        <v>86</v>
      </c>
      <c r="C249" s="102">
        <v>10</v>
      </c>
      <c r="D249" s="102">
        <v>6</v>
      </c>
      <c r="E249" s="87"/>
      <c r="F249" s="100"/>
      <c r="G249" s="137">
        <f>G250</f>
        <v>0</v>
      </c>
      <c r="H249" s="138">
        <f>H250</f>
        <v>0</v>
      </c>
      <c r="I249" s="138">
        <f>I250</f>
        <v>0</v>
      </c>
      <c r="J249" s="35"/>
      <c r="K249" s="28"/>
    </row>
    <row r="250" spans="1:11" s="1" customFormat="1" ht="25.5" customHeight="1" hidden="1">
      <c r="A250" s="127" t="s">
        <v>99</v>
      </c>
      <c r="B250" s="110" t="s">
        <v>86</v>
      </c>
      <c r="C250" s="111">
        <v>10</v>
      </c>
      <c r="D250" s="111">
        <v>6</v>
      </c>
      <c r="E250" s="110" t="s">
        <v>97</v>
      </c>
      <c r="F250" s="98"/>
      <c r="G250" s="139">
        <f>G251+G253</f>
        <v>0</v>
      </c>
      <c r="H250" s="140">
        <f>H251+H253</f>
        <v>0</v>
      </c>
      <c r="I250" s="140">
        <f>I251+I253</f>
        <v>0</v>
      </c>
      <c r="J250" s="35"/>
      <c r="K250" s="28"/>
    </row>
    <row r="251" spans="1:11" s="1" customFormat="1" ht="24.75" customHeight="1" hidden="1">
      <c r="A251" s="127" t="s">
        <v>100</v>
      </c>
      <c r="B251" s="110" t="s">
        <v>86</v>
      </c>
      <c r="C251" s="111">
        <v>10</v>
      </c>
      <c r="D251" s="111">
        <v>6</v>
      </c>
      <c r="E251" s="110" t="s">
        <v>98</v>
      </c>
      <c r="F251" s="98"/>
      <c r="G251" s="139">
        <f>G252</f>
        <v>0</v>
      </c>
      <c r="H251" s="140">
        <f>H252</f>
        <v>0</v>
      </c>
      <c r="I251" s="140">
        <f>I252</f>
        <v>0</v>
      </c>
      <c r="J251" s="35"/>
      <c r="K251" s="28"/>
    </row>
    <row r="252" spans="1:11" s="1" customFormat="1" ht="24.75" customHeight="1" hidden="1">
      <c r="A252" s="142" t="s">
        <v>33</v>
      </c>
      <c r="B252" s="110" t="s">
        <v>86</v>
      </c>
      <c r="C252" s="111">
        <v>10</v>
      </c>
      <c r="D252" s="111">
        <v>6</v>
      </c>
      <c r="E252" s="110" t="s">
        <v>98</v>
      </c>
      <c r="F252" s="98">
        <v>500</v>
      </c>
      <c r="G252" s="139">
        <v>0</v>
      </c>
      <c r="H252" s="140">
        <v>0</v>
      </c>
      <c r="I252" s="140">
        <v>0</v>
      </c>
      <c r="J252" s="35"/>
      <c r="K252" s="28"/>
    </row>
    <row r="253" spans="1:11" s="1" customFormat="1" ht="30" customHeight="1" hidden="1">
      <c r="A253" s="127" t="s">
        <v>139</v>
      </c>
      <c r="B253" s="110" t="s">
        <v>86</v>
      </c>
      <c r="C253" s="111">
        <v>10</v>
      </c>
      <c r="D253" s="111">
        <v>6</v>
      </c>
      <c r="E253" s="110" t="s">
        <v>134</v>
      </c>
      <c r="F253" s="98"/>
      <c r="G253" s="139">
        <f>G254</f>
        <v>0</v>
      </c>
      <c r="H253" s="140">
        <f>H254</f>
        <v>0</v>
      </c>
      <c r="I253" s="140">
        <f>I254</f>
        <v>0</v>
      </c>
      <c r="J253" s="35"/>
      <c r="K253" s="28"/>
    </row>
    <row r="254" spans="1:11" s="1" customFormat="1" ht="28.5" customHeight="1" hidden="1">
      <c r="A254" s="127" t="s">
        <v>135</v>
      </c>
      <c r="B254" s="110" t="s">
        <v>86</v>
      </c>
      <c r="C254" s="111">
        <v>10</v>
      </c>
      <c r="D254" s="111">
        <v>6</v>
      </c>
      <c r="E254" s="110" t="s">
        <v>134</v>
      </c>
      <c r="F254" s="98">
        <v>19</v>
      </c>
      <c r="G254" s="139">
        <v>0</v>
      </c>
      <c r="H254" s="140">
        <v>0</v>
      </c>
      <c r="I254" s="140">
        <v>0</v>
      </c>
      <c r="J254" s="35"/>
      <c r="K254" s="28"/>
    </row>
    <row r="255" spans="1:13" ht="20.25" customHeight="1" hidden="1">
      <c r="A255" s="134" t="s">
        <v>6</v>
      </c>
      <c r="B255" s="87" t="s">
        <v>86</v>
      </c>
      <c r="C255" s="168">
        <v>14</v>
      </c>
      <c r="D255" s="168"/>
      <c r="E255" s="168"/>
      <c r="F255" s="175"/>
      <c r="G255" s="175"/>
      <c r="H255" s="124"/>
      <c r="I255" s="124">
        <f>I256</f>
        <v>0</v>
      </c>
      <c r="L255" s="7"/>
      <c r="M255" s="7"/>
    </row>
    <row r="256" spans="1:9" ht="50.25" customHeight="1" hidden="1">
      <c r="A256" s="134" t="s">
        <v>105</v>
      </c>
      <c r="B256" s="87" t="s">
        <v>86</v>
      </c>
      <c r="C256" s="168">
        <v>14</v>
      </c>
      <c r="D256" s="102">
        <v>3</v>
      </c>
      <c r="E256" s="168"/>
      <c r="F256" s="175"/>
      <c r="G256" s="175"/>
      <c r="H256" s="124"/>
      <c r="I256" s="124">
        <f>I257</f>
        <v>0</v>
      </c>
    </row>
    <row r="257" spans="1:9" ht="15.75" hidden="1">
      <c r="A257" s="176" t="s">
        <v>6</v>
      </c>
      <c r="B257" s="110" t="s">
        <v>86</v>
      </c>
      <c r="C257" s="166">
        <v>14</v>
      </c>
      <c r="D257" s="111">
        <v>3</v>
      </c>
      <c r="E257" s="166" t="s">
        <v>84</v>
      </c>
      <c r="F257" s="177"/>
      <c r="G257" s="177"/>
      <c r="H257" s="126"/>
      <c r="I257" s="126">
        <f>I258</f>
        <v>0</v>
      </c>
    </row>
    <row r="258" spans="1:9" ht="1.5" customHeight="1" hidden="1">
      <c r="A258" s="127" t="s">
        <v>106</v>
      </c>
      <c r="B258" s="110" t="s">
        <v>86</v>
      </c>
      <c r="C258" s="166">
        <v>14</v>
      </c>
      <c r="D258" s="111">
        <v>3</v>
      </c>
      <c r="E258" s="166" t="s">
        <v>85</v>
      </c>
      <c r="F258" s="177"/>
      <c r="G258" s="177"/>
      <c r="H258" s="126"/>
      <c r="I258" s="126">
        <f>I259</f>
        <v>0</v>
      </c>
    </row>
    <row r="259" spans="1:9" ht="22.5" customHeight="1" hidden="1">
      <c r="A259" s="176" t="s">
        <v>83</v>
      </c>
      <c r="B259" s="110" t="s">
        <v>86</v>
      </c>
      <c r="C259" s="166">
        <v>14</v>
      </c>
      <c r="D259" s="111">
        <v>3</v>
      </c>
      <c r="E259" s="166" t="s">
        <v>85</v>
      </c>
      <c r="F259" s="98">
        <v>17</v>
      </c>
      <c r="G259" s="98"/>
      <c r="H259" s="126"/>
      <c r="I259" s="126">
        <v>0</v>
      </c>
    </row>
    <row r="260" spans="1:9" ht="22.5" customHeight="1" hidden="1">
      <c r="A260" s="176"/>
      <c r="B260" s="110"/>
      <c r="C260" s="166"/>
      <c r="D260" s="111"/>
      <c r="E260" s="166"/>
      <c r="F260" s="98"/>
      <c r="G260" s="98"/>
      <c r="H260" s="126"/>
      <c r="I260" s="126"/>
    </row>
    <row r="261" spans="1:9" ht="42" customHeight="1">
      <c r="A261" s="104" t="s">
        <v>177</v>
      </c>
      <c r="B261" s="87" t="s">
        <v>86</v>
      </c>
      <c r="C261" s="102">
        <v>10</v>
      </c>
      <c r="D261" s="102">
        <v>3</v>
      </c>
      <c r="E261" s="87" t="s">
        <v>234</v>
      </c>
      <c r="F261" s="100"/>
      <c r="G261" s="139">
        <v>45000</v>
      </c>
      <c r="H261" s="124">
        <f>H262</f>
        <v>45000</v>
      </c>
      <c r="I261" s="124">
        <f>I262</f>
        <v>45000</v>
      </c>
    </row>
    <row r="262" spans="1:9" ht="25.5" customHeight="1">
      <c r="A262" s="174" t="s">
        <v>185</v>
      </c>
      <c r="B262" s="110" t="s">
        <v>86</v>
      </c>
      <c r="C262" s="111">
        <v>10</v>
      </c>
      <c r="D262" s="111">
        <v>3</v>
      </c>
      <c r="E262" s="110" t="s">
        <v>234</v>
      </c>
      <c r="F262" s="98">
        <v>300</v>
      </c>
      <c r="G262" s="139">
        <v>45000</v>
      </c>
      <c r="H262" s="126">
        <v>45000</v>
      </c>
      <c r="I262" s="126">
        <v>45000</v>
      </c>
    </row>
    <row r="263" spans="1:9" ht="22.5" customHeight="1">
      <c r="A263" s="178" t="s">
        <v>146</v>
      </c>
      <c r="B263" s="87" t="s">
        <v>86</v>
      </c>
      <c r="C263" s="168">
        <v>99</v>
      </c>
      <c r="D263" s="102"/>
      <c r="E263" s="168"/>
      <c r="F263" s="100"/>
      <c r="G263" s="123">
        <f>G264</f>
        <v>0</v>
      </c>
      <c r="H263" s="124">
        <f>H264</f>
        <v>635600</v>
      </c>
      <c r="I263" s="124">
        <f>I264</f>
        <v>1263000</v>
      </c>
    </row>
    <row r="264" spans="1:9" ht="22.5" customHeight="1">
      <c r="A264" s="178" t="s">
        <v>146</v>
      </c>
      <c r="B264" s="87" t="s">
        <v>86</v>
      </c>
      <c r="C264" s="168">
        <v>99</v>
      </c>
      <c r="D264" s="102">
        <v>99</v>
      </c>
      <c r="E264" s="168"/>
      <c r="F264" s="100"/>
      <c r="G264" s="123">
        <f>G266</f>
        <v>0</v>
      </c>
      <c r="H264" s="124">
        <f aca="true" t="shared" si="26" ref="H264:I266">H265</f>
        <v>635600</v>
      </c>
      <c r="I264" s="124">
        <f t="shared" si="26"/>
        <v>1263000</v>
      </c>
    </row>
    <row r="265" spans="1:9" ht="22.5" customHeight="1">
      <c r="A265" s="101" t="s">
        <v>186</v>
      </c>
      <c r="B265" s="87" t="s">
        <v>86</v>
      </c>
      <c r="C265" s="168">
        <v>99</v>
      </c>
      <c r="D265" s="102">
        <v>99</v>
      </c>
      <c r="E265" s="103" t="s">
        <v>209</v>
      </c>
      <c r="F265" s="100"/>
      <c r="G265" s="123"/>
      <c r="H265" s="124">
        <f t="shared" si="26"/>
        <v>635600</v>
      </c>
      <c r="I265" s="124">
        <f t="shared" si="26"/>
        <v>1263000</v>
      </c>
    </row>
    <row r="266" spans="1:9" ht="22.5" customHeight="1">
      <c r="A266" s="178" t="s">
        <v>178</v>
      </c>
      <c r="B266" s="87" t="s">
        <v>86</v>
      </c>
      <c r="C266" s="168">
        <v>99</v>
      </c>
      <c r="D266" s="102">
        <v>99</v>
      </c>
      <c r="E266" s="168" t="s">
        <v>235</v>
      </c>
      <c r="F266" s="100"/>
      <c r="G266" s="123">
        <f>G267</f>
        <v>0</v>
      </c>
      <c r="H266" s="124">
        <f t="shared" si="26"/>
        <v>635600</v>
      </c>
      <c r="I266" s="124">
        <f t="shared" si="26"/>
        <v>1263000</v>
      </c>
    </row>
    <row r="267" spans="1:9" ht="22.5" customHeight="1">
      <c r="A267" s="105" t="s">
        <v>183</v>
      </c>
      <c r="B267" s="110" t="s">
        <v>86</v>
      </c>
      <c r="C267" s="166">
        <v>99</v>
      </c>
      <c r="D267" s="111">
        <v>99</v>
      </c>
      <c r="E267" s="166" t="s">
        <v>235</v>
      </c>
      <c r="F267" s="98">
        <v>800</v>
      </c>
      <c r="G267" s="125">
        <v>0</v>
      </c>
      <c r="H267" s="126">
        <v>635600</v>
      </c>
      <c r="I267" s="126">
        <v>1263000</v>
      </c>
    </row>
  </sheetData>
  <sheetProtection/>
  <mergeCells count="12">
    <mergeCell ref="C1:I1"/>
    <mergeCell ref="C4:I4"/>
    <mergeCell ref="A11:J11"/>
    <mergeCell ref="A9:K9"/>
    <mergeCell ref="A10:K10"/>
    <mergeCell ref="C3:I3"/>
    <mergeCell ref="K6:L6"/>
    <mergeCell ref="K7:L7"/>
    <mergeCell ref="H6:J6"/>
    <mergeCell ref="H7:J7"/>
    <mergeCell ref="G13:I13"/>
    <mergeCell ref="C2:I2"/>
  </mergeCells>
  <printOptions horizontalCentered="1"/>
  <pageMargins left="0.1968503937007874" right="0" top="0.3937007874015748" bottom="0.4724409448818898" header="0.31496062992125984" footer="0.2755905511811024"/>
  <pageSetup fitToHeight="3" fitToWidth="1" horizontalDpi="600" verticalDpi="600" orientation="portrait" paperSize="9" scale="60" r:id="rId1"/>
  <headerFooter alignWithMargins="0">
    <oddFooter>&amp;Cстраница &amp;P</oddFooter>
  </headerFooter>
  <rowBreaks count="3" manualBreakCount="3">
    <brk id="57" max="8" man="1"/>
    <brk id="59" max="8" man="1"/>
    <brk id="18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Пользователь</cp:lastModifiedBy>
  <cp:lastPrinted>2017-11-16T14:06:30Z</cp:lastPrinted>
  <dcterms:created xsi:type="dcterms:W3CDTF">2004-10-11T06:47:09Z</dcterms:created>
  <dcterms:modified xsi:type="dcterms:W3CDTF">2017-11-16T14:06:33Z</dcterms:modified>
  <cp:category/>
  <cp:version/>
  <cp:contentType/>
  <cp:contentStatus/>
</cp:coreProperties>
</file>