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0"/>
  </bookViews>
  <sheets>
    <sheet name="прил.3 " sheetId="1" r:id="rId1"/>
    <sheet name="уточнение" sheetId="2" r:id="rId2"/>
    <sheet name="прил 4 2017" sheetId="3" r:id="rId3"/>
    <sheet name="уточ" sheetId="4" r:id="rId4"/>
  </sheets>
  <definedNames>
    <definedName name="_xlnm.Print_Titles" localSheetId="0">'прил.3 '!$9:$9</definedName>
    <definedName name="_xlnm.Print_Titles" localSheetId="1">'уточнение'!$4:$4</definedName>
    <definedName name="_xlnm.Print_Area" localSheetId="2">'прил 4 2017'!$A$1:$G$272</definedName>
    <definedName name="_xlnm.Print_Area" localSheetId="0">'прил.3 '!$A$1:$E$62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<sst xmlns="http://schemas.openxmlformats.org/spreadsheetml/2006/main" count="1717" uniqueCount="289">
  <si>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</si>
  <si>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</si>
  <si>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</si>
  <si>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</si>
  <si>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</si>
  <si>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</si>
  <si>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</si>
  <si>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</si>
  <si>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</si>
  <si>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</si>
  <si>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</si>
  <si>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</si>
  <si>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</si>
  <si>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</si>
  <si>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</si>
  <si>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</si>
  <si>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</si>
  <si>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</si>
  <si>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</si>
  <si>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</si>
  <si>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</si>
  <si>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</si>
  <si>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</si>
  <si>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</si>
  <si>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</si>
  <si>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</si>
  <si>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</si>
  <si>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</si>
  <si>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</si>
  <si>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</si>
  <si>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</si>
  <si>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</si>
  <si>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</si>
  <si>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</si>
  <si>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</si>
  <si>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</si>
  <si>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</si>
  <si>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</si>
  <si>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</si>
  <si>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</si>
  <si>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</si>
  <si>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</si>
  <si>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</si>
  <si>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</si>
  <si>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</si>
  <si>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</si>
  <si>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</si>
  <si>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</si>
  <si>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</si>
  <si>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</si>
  <si>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</si>
  <si>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</si>
  <si>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</si>
  <si>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</si>
  <si>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</si>
  <si>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</si>
  <si>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</si>
  <si>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</si>
  <si>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</si>
  <si>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</si>
  <si>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</si>
  <si>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</si>
  <si>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</si>
  <si>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</si>
  <si>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</si>
  <si>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</si>
  <si>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</si>
  <si>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</si>
  <si>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</si>
  <si>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</si>
  <si>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</si>
  <si>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</si>
  <si>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</si>
  <si>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</si>
  <si>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</si>
  <si>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</si>
  <si>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</si>
  <si>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</si>
  <si>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</si>
  <si>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</si>
  <si>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</si>
  <si>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</si>
  <si>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</si>
  <si>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</si>
  <si>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</si>
  <si>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</si>
  <si>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</si>
  <si>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</si>
  <si>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</si>
  <si>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</si>
  <si>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</si>
  <si>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</si>
  <si>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</si>
  <si>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</si>
  <si>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</si>
  <si>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</si>
  <si>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</si>
  <si>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</si>
  <si>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</si>
  <si>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</si>
  <si>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</si>
  <si>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</si>
  <si>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</si>
  <si>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</si>
  <si>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</si>
  <si>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</si>
  <si>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</si>
  <si>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</si>
  <si>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</si>
  <si>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</si>
  <si>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</si>
  <si>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</si>
  <si>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</si>
  <si>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</si>
  <si>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</si>
  <si>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</si>
  <si>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</si>
  <si>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</si>
  <si>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</si>
  <si>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</si>
  <si>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</si>
  <si>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</si>
  <si>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</si>
  <si>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</si>
  <si>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</si>
  <si>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</si>
  <si>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</si>
  <si>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</si>
  <si>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</si>
  <si>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</si>
  <si>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</si>
  <si>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</si>
  <si>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</si>
  <si>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</si>
  <si>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</si>
  <si>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</si>
  <si>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</si>
  <si>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</si>
  <si>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</si>
  <si>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</si>
  <si>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</si>
  <si>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</si>
  <si>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</si>
  <si>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</si>
  <si>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</si>
  <si>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</si>
  <si>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</si>
  <si>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</si>
  <si>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</si>
  <si>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</si>
  <si>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</si>
  <si>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</si>
  <si>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</si>
  <si>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</si>
  <si>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</si>
  <si>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</si>
  <si>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</si>
  <si>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</si>
  <si>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</si>
  <si>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</si>
  <si>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</si>
  <si>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</si>
  <si>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</si>
  <si>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</si>
  <si>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</si>
  <si>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</si>
  <si>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</si>
  <si>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</si>
  <si>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</si>
  <si>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</si>
  <si>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</si>
  <si>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</si>
  <si>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</si>
  <si>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</si>
  <si>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</si>
  <si>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</si>
  <si>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</si>
  <si>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</si>
  <si>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</si>
  <si>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</si>
  <si>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</si>
  <si>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</si>
  <si>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</si>
  <si>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</si>
  <si>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</si>
  <si>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</si>
  <si>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</si>
  <si>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</si>
  <si>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</si>
  <si>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</si>
  <si>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</si>
  <si>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</si>
  <si>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</si>
  <si>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</si>
  <si>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</si>
  <si>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</si>
  <si>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</si>
  <si>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</si>
  <si>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</si>
  <si>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</si>
  <si>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</si>
  <si>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</si>
  <si>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</si>
  <si>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</si>
  <si>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</si>
  <si>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</si>
  <si>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</si>
  <si>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</si>
  <si>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</si>
  <si>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</si>
  <si>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</si>
  <si>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</si>
  <si>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</si>
  <si>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</si>
  <si>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</si>
  <si>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</si>
  <si>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</si>
  <si>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</si>
  <si>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</si>
  <si>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</si>
  <si>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</si>
  <si>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</si>
  <si>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</si>
  <si>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</si>
  <si>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</si>
  <si>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</si>
  <si>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</si>
  <si>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</si>
  <si>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</si>
  <si>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</si>
  <si>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</si>
  <si>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</si>
  <si>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Уточнение</t>
  </si>
  <si>
    <t>Уточненная сумма</t>
  </si>
  <si>
    <t xml:space="preserve">БЮДЖЕТА МУНИЦИПАЛЬНОГО ОБРАЗОВАНИЯ ГОРОДСКОГО ПОСЕЛЕНИЯ  "НИЖНИЙ ОДЕС" </t>
  </si>
  <si>
    <t>РАСПРЕДЕЛЕНИЕ РАСХОДОВ БЮДЖЕТА МУНИЦИПАЛЬНОГО ОБРАЗОВАНИЯ ГОРОДСКОГО ПОСЕЛЕНИЯ "НИЖНИЙ ОДЕС" НА 2016 ГОД ПО РАЗДЕЛАМ, ПОДРАЗДЕЛАМ  КЛАССИФИКАЦИИ РАСХОДОВ БЮДЖЕТОВ РОССИЙСКОЙ ФЕДЕРАЦИИ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</si>
  <si>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</si>
  <si>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</si>
  <si>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</si>
  <si>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</si>
  <si>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</si>
  <si>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</si>
  <si>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</si>
  <si>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</si>
  <si>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</si>
  <si>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</si>
  <si>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</si>
  <si>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</si>
  <si>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</si>
  <si>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</si>
  <si>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</si>
  <si>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</si>
  <si>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</si>
  <si>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</si>
  <si>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</si>
  <si>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</si>
  <si>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</si>
  <si>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</si>
  <si>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</si>
  <si>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</si>
  <si>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 xml:space="preserve">к решению   Совета  ГП " Нижний Одес"" </t>
  </si>
  <si>
    <t>к решению  Совета ГП "Нижний Одес"</t>
  </si>
  <si>
    <t>99 0 00 L0270</t>
  </si>
  <si>
    <t>99 0 00 50270</t>
  </si>
  <si>
    <t>Мероприятия, направленные на реализацию федеральной целевой программы "Доступная среда" на 2011-2020 годы</t>
  </si>
  <si>
    <t>"Приложение № 3</t>
  </si>
  <si>
    <t>99 0 00 S2490</t>
  </si>
  <si>
    <t>99 0 00 S2480</t>
  </si>
  <si>
    <t>99 0 00 72480</t>
  </si>
  <si>
    <t>Реализация малых проектов в сфере благоустройства</t>
  </si>
  <si>
    <t>РАСПРЕДЕЛЕНИЕ РАСХОДОВ БЮДЖЕТА МУНИЦИПАЛЬНОГО ОБРАЗОВАНИЯ ГОРОДСКОГО ПОСЕЛЕНИЯ "НИЖНИЙ ОДЕС" НА 2017 ГОД ПО РАЗДЕЛАМ, ПОДРАЗДЕЛАМ  КЛАССИФИКАЦИИ РАСХОДОВ БЮДЖЕТОВ РОССИЙСКОЙ ФЕДЕРАЦИИ</t>
  </si>
  <si>
    <t>2017 год</t>
  </si>
  <si>
    <t>НА 2017 ГОД</t>
  </si>
  <si>
    <t>Мероприятия  направленные на повышение безопасности дорожного движения</t>
  </si>
  <si>
    <t>99 0 00 10470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</si>
  <si>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</si>
  <si>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</si>
  <si>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"Приложение № 5</t>
  </si>
  <si>
    <t>к решенипю Совета ГП "Нижний Одес"</t>
  </si>
  <si>
    <t>от 15.12.2016 № V-17"</t>
  </si>
  <si>
    <t>к решению Совета ГП "Нижний Одес"</t>
  </si>
  <si>
    <t>Приложение № 2</t>
  </si>
  <si>
    <t>99 0 00 10310</t>
  </si>
  <si>
    <t>Мероприятия в области строительства, архитектуры и градостроительства</t>
  </si>
  <si>
    <t>99 0 00 S2690</t>
  </si>
  <si>
    <t>Расходы, связанные с повышением оплаты труда работникам муниципальных учреждений культуры</t>
  </si>
  <si>
    <t>Приложение № 3</t>
  </si>
  <si>
    <t xml:space="preserve">от "15" декабря 2017г. №XIII-60 </t>
  </si>
  <si>
    <t xml:space="preserve">от "15" декабря  2017 г. XIII-60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</si>
</sst>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6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49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shrinkToFit="1"/>
    </xf>
    <xf numFmtId="174" fontId="4" fillId="0" borderId="0" xfId="0" applyNumberFormat="1" applyFont="1" applyFill="1" applyBorder="1" applyAlignment="1">
      <alignment horizontal="center" vertical="justify" wrapText="1"/>
    </xf>
    <xf numFmtId="174" fontId="9" fillId="0" borderId="0" xfId="0" applyNumberFormat="1" applyFont="1" applyFill="1" applyBorder="1" applyAlignment="1">
      <alignment horizontal="center" vertical="justify" wrapText="1"/>
    </xf>
    <xf numFmtId="184" fontId="9" fillId="0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horizontal="center" vertical="justify" wrapTex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9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wrapText="1"/>
    </xf>
    <xf numFmtId="183" fontId="9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9" fillId="33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vertical="justify"/>
    </xf>
    <xf numFmtId="183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6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4" fontId="0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17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8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173" fontId="19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86" fontId="19" fillId="0" borderId="0" xfId="0" applyNumberFormat="1" applyFont="1" applyFill="1" applyBorder="1" applyAlignment="1">
      <alignment horizontal="centerContinuous" vertical="distributed" shrinkToFit="1"/>
    </xf>
    <xf numFmtId="17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183" fontId="19" fillId="0" borderId="0" xfId="0" applyNumberFormat="1" applyFont="1" applyFill="1" applyBorder="1" applyAlignment="1">
      <alignment horizontal="centerContinuous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" vertical="justify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3" fontId="18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horizontal="centerContinuous" vertical="justify" shrinkToFit="1"/>
    </xf>
    <xf numFmtId="0" fontId="23" fillId="0" borderId="0" xfId="0" applyFont="1" applyFill="1" applyAlignment="1">
      <alignment horizontal="center" vertical="top"/>
    </xf>
    <xf numFmtId="183" fontId="18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173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25" fillId="0" borderId="0" xfId="0" applyFont="1" applyFill="1" applyAlignment="1">
      <alignment horizontal="center" vertical="top"/>
    </xf>
    <xf numFmtId="183" fontId="26" fillId="0" borderId="0" xfId="0" applyNumberFormat="1" applyFont="1" applyFill="1" applyBorder="1" applyAlignment="1">
      <alignment horizontal="center" vertical="justify" shrinkToFi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73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73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4" fontId="18" fillId="34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174" fontId="17" fillId="0" borderId="12" xfId="0" applyNumberFormat="1" applyFont="1" applyFill="1" applyBorder="1" applyAlignment="1">
      <alignment horizontal="center" vertical="center"/>
    </xf>
    <xf numFmtId="174" fontId="19" fillId="0" borderId="12" xfId="0" applyNumberFormat="1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174" fontId="17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 inden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184" fontId="17" fillId="0" borderId="10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Alignment="1">
      <alignment vertical="top"/>
    </xf>
    <xf numFmtId="0" fontId="18" fillId="0" borderId="10" xfId="0" applyFont="1" applyFill="1" applyBorder="1" applyAlignment="1">
      <alignment horizontal="left" vertical="center" indent="1"/>
    </xf>
    <xf numFmtId="18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top"/>
    </xf>
    <xf numFmtId="184" fontId="18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183" fontId="17" fillId="33" borderId="0" xfId="0" applyNumberFormat="1" applyFont="1" applyFill="1" applyBorder="1" applyAlignment="1">
      <alignment horizontal="center" vertical="justify" shrinkToFit="1"/>
    </xf>
    <xf numFmtId="0" fontId="19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0" fontId="20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8" fillId="34" borderId="10" xfId="0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1" fillId="0" borderId="10" xfId="0" applyNumberFormat="1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49" fontId="21" fillId="33" borderId="10" xfId="0" applyNumberFormat="1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18" fillId="35" borderId="10" xfId="0" applyFont="1" applyFill="1" applyBorder="1" applyAlignment="1">
      <alignment horizontal="justify" vertical="center"/>
    </xf>
    <xf numFmtId="0" fontId="18" fillId="35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8" fillId="0" borderId="10" xfId="0" applyNumberFormat="1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 shrinkToFi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4" fontId="0" fillId="36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top" wrapText="1"/>
    </xf>
    <xf numFmtId="184" fontId="0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174" fontId="19" fillId="0" borderId="17" xfId="0" applyNumberFormat="1" applyFont="1" applyFill="1" applyBorder="1" applyAlignment="1">
      <alignment horizontal="center" vertical="center"/>
    </xf>
    <xf numFmtId="174" fontId="19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95" zoomScaleNormal="95" zoomScaleSheetLayoutView="100" zoomScalePageLayoutView="0" workbookViewId="0" topLeftCell="A1">
      <selection activeCell="C5" sqref="C5:D5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11" style="8" customWidth="1"/>
    <col min="6" max="7" width="18.5" style="4" customWidth="1"/>
    <col min="8" max="8" width="18.5" style="15" customWidth="1"/>
    <col min="9" max="16384" width="9.33203125" style="4" customWidth="1"/>
  </cols>
  <sheetData>
    <row r="1" spans="1:8" ht="15" customHeight="1">
      <c r="A1" s="16"/>
      <c r="B1" s="16"/>
      <c r="C1" s="218"/>
      <c r="D1" s="219" t="s">
        <v>281</v>
      </c>
      <c r="E1" s="76"/>
      <c r="F1" s="76"/>
      <c r="G1" s="76"/>
      <c r="H1" s="65"/>
    </row>
    <row r="2" spans="1:8" ht="16.5" customHeight="1">
      <c r="A2" s="16"/>
      <c r="B2" s="16"/>
      <c r="C2" s="102"/>
      <c r="D2" s="128" t="s">
        <v>260</v>
      </c>
      <c r="F2" s="76"/>
      <c r="G2" s="76"/>
      <c r="H2" s="65"/>
    </row>
    <row r="3" spans="2:8" ht="16.5" customHeight="1">
      <c r="B3" s="218"/>
      <c r="C3" s="128"/>
      <c r="D3" s="128" t="s">
        <v>288</v>
      </c>
      <c r="E3" s="4"/>
      <c r="F3" s="101"/>
      <c r="G3" s="101"/>
      <c r="H3" s="101"/>
    </row>
    <row r="4" spans="2:8" ht="16.5" customHeight="1">
      <c r="B4" s="218"/>
      <c r="C4" s="301" t="s">
        <v>265</v>
      </c>
      <c r="D4" s="301"/>
      <c r="E4" s="4"/>
      <c r="F4" s="101"/>
      <c r="G4" s="101"/>
      <c r="H4" s="101"/>
    </row>
    <row r="5" spans="2:8" ht="16.5" customHeight="1">
      <c r="B5" s="218"/>
      <c r="C5" s="301" t="s">
        <v>278</v>
      </c>
      <c r="D5" s="301"/>
      <c r="E5" s="4"/>
      <c r="F5" s="101"/>
      <c r="G5" s="101"/>
      <c r="H5" s="101"/>
    </row>
    <row r="6" spans="3:8" ht="18" customHeight="1">
      <c r="C6" s="302" t="s">
        <v>279</v>
      </c>
      <c r="D6" s="302"/>
      <c r="E6" s="103"/>
      <c r="F6" s="101"/>
      <c r="G6" s="101"/>
      <c r="H6" s="101"/>
    </row>
    <row r="7" spans="1:5" ht="50.25" customHeight="1">
      <c r="A7" s="300" t="s">
        <v>270</v>
      </c>
      <c r="B7" s="300"/>
      <c r="C7" s="300"/>
      <c r="D7" s="300"/>
      <c r="E7" s="104"/>
    </row>
    <row r="8" spans="1:9" s="1" customFormat="1" ht="15">
      <c r="A8" s="63"/>
      <c r="B8" s="63"/>
      <c r="C8" s="63"/>
      <c r="D8" s="63"/>
      <c r="E8" s="63"/>
      <c r="F8" s="63"/>
      <c r="G8" s="63"/>
      <c r="H8" s="63"/>
      <c r="I8" s="63"/>
    </row>
    <row r="9" spans="1:8" s="2" customFormat="1" ht="15.75">
      <c r="A9" s="96" t="s">
        <v>4</v>
      </c>
      <c r="B9" s="97" t="s">
        <v>5</v>
      </c>
      <c r="C9" s="96" t="s">
        <v>21</v>
      </c>
      <c r="D9" s="98" t="s">
        <v>22</v>
      </c>
      <c r="E9" s="39"/>
      <c r="F9" s="40"/>
      <c r="G9" s="17"/>
      <c r="H9" s="18"/>
    </row>
    <row r="10" spans="1:8" s="2" customFormat="1" ht="15.75">
      <c r="A10" s="96"/>
      <c r="B10" s="97"/>
      <c r="C10" s="96"/>
      <c r="D10" s="96" t="s">
        <v>271</v>
      </c>
      <c r="E10" s="39"/>
      <c r="F10" s="40"/>
      <c r="G10" s="17"/>
      <c r="H10" s="18"/>
    </row>
    <row r="11" spans="1:8" s="2" customFormat="1" ht="24.75" customHeight="1">
      <c r="A11" s="105" t="s">
        <v>20</v>
      </c>
      <c r="B11" s="106"/>
      <c r="C11" s="106"/>
      <c r="D11" s="107">
        <f>'прил 4 2017'!G15</f>
        <v>35277830.5</v>
      </c>
      <c r="E11" s="41"/>
      <c r="F11" s="42"/>
      <c r="G11" s="19"/>
      <c r="H11" s="20"/>
    </row>
    <row r="12" spans="1:8" s="2" customFormat="1" ht="39.75" customHeight="1">
      <c r="A12" s="227" t="str">
        <f>'прил 4 2017'!A16</f>
        <v>Администрация городского поселения " Нижний Одес"</v>
      </c>
      <c r="B12" s="106"/>
      <c r="C12" s="106"/>
      <c r="D12" s="107">
        <f>'прил 4 2017'!G16</f>
        <v>35277830.5</v>
      </c>
      <c r="E12" s="41"/>
      <c r="F12" s="42"/>
      <c r="G12" s="19"/>
      <c r="H12" s="20"/>
    </row>
    <row r="13" spans="1:8" s="5" customFormat="1" ht="24" customHeight="1">
      <c r="A13" s="108" t="s">
        <v>7</v>
      </c>
      <c r="B13" s="109">
        <v>1</v>
      </c>
      <c r="C13" s="109"/>
      <c r="D13" s="107">
        <f>D19+D20+D24+D22+D18+D23</f>
        <v>16771481.72</v>
      </c>
      <c r="E13" s="43"/>
      <c r="F13" s="42"/>
      <c r="G13" s="21"/>
      <c r="H13" s="22"/>
    </row>
    <row r="14" spans="1:8" s="2" customFormat="1" ht="47.25" hidden="1">
      <c r="A14" s="108" t="s">
        <v>30</v>
      </c>
      <c r="B14" s="109">
        <v>1</v>
      </c>
      <c r="C14" s="109">
        <v>2</v>
      </c>
      <c r="D14" s="107">
        <f>D15</f>
        <v>0</v>
      </c>
      <c r="E14" s="44"/>
      <c r="F14" s="45"/>
      <c r="G14" s="23"/>
      <c r="H14" s="24"/>
    </row>
    <row r="15" spans="1:8" s="2" customFormat="1" ht="63" hidden="1">
      <c r="A15" s="110" t="s">
        <v>31</v>
      </c>
      <c r="B15" s="111">
        <v>1</v>
      </c>
      <c r="C15" s="111">
        <v>2</v>
      </c>
      <c r="D15" s="112">
        <f>D16</f>
        <v>0</v>
      </c>
      <c r="E15" s="46"/>
      <c r="F15" s="47"/>
      <c r="G15" s="25"/>
      <c r="H15" s="26"/>
    </row>
    <row r="16" spans="1:8" s="2" customFormat="1" ht="15.75" hidden="1">
      <c r="A16" s="113" t="s">
        <v>23</v>
      </c>
      <c r="B16" s="111">
        <v>1</v>
      </c>
      <c r="C16" s="111">
        <v>2</v>
      </c>
      <c r="D16" s="112">
        <f>D17</f>
        <v>0</v>
      </c>
      <c r="E16" s="48"/>
      <c r="F16" s="47"/>
      <c r="G16" s="25"/>
      <c r="H16" s="26"/>
    </row>
    <row r="17" spans="1:8" s="2" customFormat="1" ht="31.5" hidden="1">
      <c r="A17" s="113" t="s">
        <v>34</v>
      </c>
      <c r="B17" s="111">
        <v>1</v>
      </c>
      <c r="C17" s="111">
        <v>2</v>
      </c>
      <c r="D17" s="112"/>
      <c r="E17" s="48"/>
      <c r="F17" s="47"/>
      <c r="G17" s="25"/>
      <c r="H17" s="26"/>
    </row>
    <row r="18" spans="1:8" s="2" customFormat="1" ht="51.75" customHeight="1">
      <c r="A18" s="114" t="s">
        <v>87</v>
      </c>
      <c r="B18" s="111">
        <v>1</v>
      </c>
      <c r="C18" s="111">
        <v>3</v>
      </c>
      <c r="D18" s="112">
        <f>'прил 4 2017'!G22</f>
        <v>33150</v>
      </c>
      <c r="E18" s="48"/>
      <c r="F18" s="47"/>
      <c r="G18" s="25"/>
      <c r="H18" s="26"/>
    </row>
    <row r="19" spans="1:8" s="6" customFormat="1" ht="68.25" customHeight="1">
      <c r="A19" s="222" t="s">
        <v>35</v>
      </c>
      <c r="B19" s="115">
        <v>1</v>
      </c>
      <c r="C19" s="115">
        <v>4</v>
      </c>
      <c r="D19" s="112">
        <f>'прил 4 2017'!G28</f>
        <v>13667460.73</v>
      </c>
      <c r="E19" s="49"/>
      <c r="F19" s="45"/>
      <c r="G19" s="23"/>
      <c r="H19" s="24"/>
    </row>
    <row r="20" spans="1:8" s="6" customFormat="1" ht="52.5" customHeight="1">
      <c r="A20" s="222" t="s">
        <v>101</v>
      </c>
      <c r="B20" s="115">
        <v>1</v>
      </c>
      <c r="C20" s="115">
        <v>6</v>
      </c>
      <c r="D20" s="112">
        <f>'прил 4 2017'!G58</f>
        <v>65947.09</v>
      </c>
      <c r="E20" s="49"/>
      <c r="F20" s="45"/>
      <c r="G20" s="23"/>
      <c r="H20" s="24"/>
    </row>
    <row r="21" spans="1:8" s="2" customFormat="1" ht="23.25" customHeight="1" hidden="1">
      <c r="A21" s="222" t="s">
        <v>38</v>
      </c>
      <c r="B21" s="115">
        <v>1</v>
      </c>
      <c r="C21" s="115">
        <v>7</v>
      </c>
      <c r="D21" s="112">
        <f>D22</f>
        <v>0</v>
      </c>
      <c r="E21" s="48"/>
      <c r="F21" s="47"/>
      <c r="G21" s="25"/>
      <c r="H21" s="24"/>
    </row>
    <row r="22" spans="1:8" s="2" customFormat="1" ht="27.75" customHeight="1" hidden="1">
      <c r="A22" s="223" t="s">
        <v>102</v>
      </c>
      <c r="B22" s="115">
        <v>1</v>
      </c>
      <c r="C22" s="115">
        <v>7</v>
      </c>
      <c r="D22" s="112">
        <f>'прил 4 2017'!G64</f>
        <v>0</v>
      </c>
      <c r="E22" s="48"/>
      <c r="F22" s="47"/>
      <c r="G22" s="25"/>
      <c r="H22" s="24"/>
    </row>
    <row r="23" spans="1:8" s="2" customFormat="1" ht="25.5" customHeight="1" hidden="1">
      <c r="A23" s="222" t="s">
        <v>8</v>
      </c>
      <c r="B23" s="115">
        <v>1</v>
      </c>
      <c r="C23" s="115">
        <v>11</v>
      </c>
      <c r="D23" s="112">
        <f>'прил 4 2017'!G70</f>
        <v>0</v>
      </c>
      <c r="E23" s="49"/>
      <c r="F23" s="45"/>
      <c r="G23" s="27"/>
      <c r="H23" s="24"/>
    </row>
    <row r="24" spans="1:8" s="10" customFormat="1" ht="23.25" customHeight="1">
      <c r="A24" s="222" t="s">
        <v>11</v>
      </c>
      <c r="B24" s="115">
        <v>1</v>
      </c>
      <c r="C24" s="115">
        <v>13</v>
      </c>
      <c r="D24" s="112">
        <f>'прил 4 2017'!G74</f>
        <v>3004923.9000000004</v>
      </c>
      <c r="E24" s="49"/>
      <c r="F24" s="45"/>
      <c r="G24" s="27"/>
      <c r="H24" s="24"/>
    </row>
    <row r="25" spans="1:8" s="9" customFormat="1" ht="24" customHeight="1" hidden="1">
      <c r="A25" s="224" t="s">
        <v>24</v>
      </c>
      <c r="B25" s="106">
        <v>2</v>
      </c>
      <c r="C25" s="106"/>
      <c r="D25" s="116">
        <f>D26</f>
        <v>0</v>
      </c>
      <c r="E25" s="50"/>
      <c r="F25" s="40"/>
      <c r="G25" s="28"/>
      <c r="H25" s="24"/>
    </row>
    <row r="26" spans="1:8" s="6" customFormat="1" ht="16.5" customHeight="1" hidden="1">
      <c r="A26" s="222" t="s">
        <v>25</v>
      </c>
      <c r="B26" s="115">
        <v>2</v>
      </c>
      <c r="C26" s="115">
        <v>3</v>
      </c>
      <c r="D26" s="117"/>
      <c r="E26" s="49"/>
      <c r="F26" s="51"/>
      <c r="G26" s="29"/>
      <c r="H26" s="24"/>
    </row>
    <row r="27" spans="1:8" s="1" customFormat="1" ht="38.25" customHeight="1">
      <c r="A27" s="224" t="s">
        <v>18</v>
      </c>
      <c r="B27" s="106">
        <v>3</v>
      </c>
      <c r="C27" s="115"/>
      <c r="D27" s="116">
        <f>D29+D28+D31+D30</f>
        <v>195168.4</v>
      </c>
      <c r="E27" s="48"/>
      <c r="F27" s="52"/>
      <c r="G27" s="31"/>
      <c r="H27" s="24"/>
    </row>
    <row r="28" spans="1:8" s="1" customFormat="1" ht="13.5" customHeight="1" hidden="1">
      <c r="A28" s="224" t="s">
        <v>107</v>
      </c>
      <c r="B28" s="115">
        <v>3</v>
      </c>
      <c r="C28" s="115">
        <v>4</v>
      </c>
      <c r="D28" s="117">
        <v>0</v>
      </c>
      <c r="E28" s="48"/>
      <c r="F28" s="52"/>
      <c r="G28" s="31"/>
      <c r="H28" s="24"/>
    </row>
    <row r="29" spans="1:8" s="1" customFormat="1" ht="51.75" customHeight="1">
      <c r="A29" s="222" t="s">
        <v>85</v>
      </c>
      <c r="B29" s="115">
        <v>3</v>
      </c>
      <c r="C29" s="115">
        <v>9</v>
      </c>
      <c r="D29" s="117">
        <f>'прил 4 2017'!G119</f>
        <v>76368.4</v>
      </c>
      <c r="E29" s="48"/>
      <c r="F29" s="52"/>
      <c r="G29" s="31"/>
      <c r="H29" s="24"/>
    </row>
    <row r="30" spans="1:8" s="1" customFormat="1" ht="25.5" customHeight="1">
      <c r="A30" s="225" t="s">
        <v>68</v>
      </c>
      <c r="B30" s="115">
        <v>3</v>
      </c>
      <c r="C30" s="115">
        <v>10</v>
      </c>
      <c r="D30" s="117">
        <f>'прил 4 2017'!G136</f>
        <v>118800</v>
      </c>
      <c r="E30" s="48"/>
      <c r="F30" s="52"/>
      <c r="G30" s="31"/>
      <c r="H30" s="24"/>
    </row>
    <row r="31" spans="1:8" s="1" customFormat="1" ht="32.25" customHeight="1" hidden="1">
      <c r="A31" s="294" t="s">
        <v>172</v>
      </c>
      <c r="B31" s="115">
        <v>3</v>
      </c>
      <c r="C31" s="115">
        <v>14</v>
      </c>
      <c r="D31" s="117">
        <f>'прил 4 2017'!G140</f>
        <v>0</v>
      </c>
      <c r="E31" s="48"/>
      <c r="F31" s="52"/>
      <c r="G31" s="31"/>
      <c r="H31" s="24"/>
    </row>
    <row r="32" spans="1:8" s="1" customFormat="1" ht="27" customHeight="1">
      <c r="A32" s="224" t="s">
        <v>14</v>
      </c>
      <c r="B32" s="106">
        <v>4</v>
      </c>
      <c r="C32" s="106"/>
      <c r="D32" s="116">
        <f>D33+D35+D34</f>
        <v>2384191</v>
      </c>
      <c r="E32" s="48"/>
      <c r="F32" s="52"/>
      <c r="G32" s="30"/>
      <c r="H32" s="24"/>
    </row>
    <row r="33" spans="1:8" s="1" customFormat="1" ht="19.5" customHeight="1">
      <c r="A33" s="222" t="s">
        <v>17</v>
      </c>
      <c r="B33" s="115">
        <v>4</v>
      </c>
      <c r="C33" s="115">
        <v>8</v>
      </c>
      <c r="D33" s="117">
        <f>'прил 4 2017'!G145</f>
        <v>531600</v>
      </c>
      <c r="E33" s="48"/>
      <c r="F33" s="52"/>
      <c r="G33" s="30"/>
      <c r="H33" s="24"/>
    </row>
    <row r="34" spans="1:8" s="1" customFormat="1" ht="24" customHeight="1">
      <c r="A34" s="222" t="s">
        <v>121</v>
      </c>
      <c r="B34" s="115">
        <v>4</v>
      </c>
      <c r="C34" s="115">
        <v>9</v>
      </c>
      <c r="D34" s="117">
        <f>'прил 4 2017'!G149</f>
        <v>1852591</v>
      </c>
      <c r="E34" s="48"/>
      <c r="F34" s="52"/>
      <c r="G34" s="30"/>
      <c r="H34" s="24"/>
    </row>
    <row r="35" spans="1:8" s="1" customFormat="1" ht="26.25" customHeight="1" hidden="1">
      <c r="A35" s="222" t="s">
        <v>15</v>
      </c>
      <c r="B35" s="115">
        <v>4</v>
      </c>
      <c r="C35" s="115">
        <v>12</v>
      </c>
      <c r="D35" s="117">
        <f>'прил 4 2017'!G161</f>
        <v>0</v>
      </c>
      <c r="E35" s="49"/>
      <c r="F35" s="52"/>
      <c r="G35" s="30"/>
      <c r="H35" s="24"/>
    </row>
    <row r="36" spans="1:8" s="1" customFormat="1" ht="25.5" customHeight="1">
      <c r="A36" s="224" t="s">
        <v>19</v>
      </c>
      <c r="B36" s="106">
        <v>5</v>
      </c>
      <c r="C36" s="106" t="s">
        <v>9</v>
      </c>
      <c r="D36" s="116">
        <f>D41+D43+D42+D44</f>
        <v>5620850.77</v>
      </c>
      <c r="E36" s="50"/>
      <c r="F36" s="54"/>
      <c r="G36" s="32"/>
      <c r="H36" s="24"/>
    </row>
    <row r="37" spans="1:8" s="1" customFormat="1" ht="15.75" hidden="1">
      <c r="A37" s="224" t="s">
        <v>1</v>
      </c>
      <c r="B37" s="106">
        <v>5</v>
      </c>
      <c r="C37" s="106">
        <v>2</v>
      </c>
      <c r="D37" s="116">
        <f>D38</f>
        <v>0</v>
      </c>
      <c r="E37" s="49"/>
      <c r="F37" s="55"/>
      <c r="G37" s="33"/>
      <c r="H37" s="24"/>
    </row>
    <row r="38" spans="1:8" s="1" customFormat="1" ht="15.75" hidden="1">
      <c r="A38" s="222" t="s">
        <v>195</v>
      </c>
      <c r="B38" s="115">
        <v>5</v>
      </c>
      <c r="C38" s="115">
        <v>2</v>
      </c>
      <c r="D38" s="117">
        <f>D39</f>
        <v>0</v>
      </c>
      <c r="E38" s="48"/>
      <c r="F38" s="56"/>
      <c r="G38" s="34"/>
      <c r="H38" s="24"/>
    </row>
    <row r="39" spans="1:8" s="1" customFormat="1" ht="63" hidden="1">
      <c r="A39" s="222" t="s">
        <v>58</v>
      </c>
      <c r="B39" s="115">
        <v>5</v>
      </c>
      <c r="C39" s="115">
        <v>2</v>
      </c>
      <c r="D39" s="117">
        <f>D40</f>
        <v>0</v>
      </c>
      <c r="E39" s="48"/>
      <c r="F39" s="56"/>
      <c r="G39" s="34"/>
      <c r="H39" s="24"/>
    </row>
    <row r="40" spans="1:8" s="1" customFormat="1" ht="15.75" hidden="1">
      <c r="A40" s="222" t="s">
        <v>48</v>
      </c>
      <c r="B40" s="115">
        <v>5</v>
      </c>
      <c r="C40" s="115">
        <v>2</v>
      </c>
      <c r="D40" s="117"/>
      <c r="E40" s="48"/>
      <c r="F40" s="56"/>
      <c r="G40" s="34"/>
      <c r="H40" s="24"/>
    </row>
    <row r="41" spans="1:8" s="1" customFormat="1" ht="24" customHeight="1">
      <c r="A41" s="222" t="s">
        <v>3</v>
      </c>
      <c r="B41" s="115">
        <v>5</v>
      </c>
      <c r="C41" s="115">
        <v>1</v>
      </c>
      <c r="D41" s="117">
        <f>'прил 4 2017'!G171</f>
        <v>1698030.94</v>
      </c>
      <c r="E41" s="48"/>
      <c r="F41" s="55"/>
      <c r="G41" s="33"/>
      <c r="H41" s="24"/>
    </row>
    <row r="42" spans="1:8" s="1" customFormat="1" ht="24" customHeight="1">
      <c r="A42" s="222" t="s">
        <v>1</v>
      </c>
      <c r="B42" s="115">
        <v>5</v>
      </c>
      <c r="C42" s="115">
        <v>2</v>
      </c>
      <c r="D42" s="117">
        <f>'прил 4 2017'!G195</f>
        <v>94400</v>
      </c>
      <c r="E42" s="48"/>
      <c r="F42" s="55"/>
      <c r="G42" s="33"/>
      <c r="H42" s="24"/>
    </row>
    <row r="43" spans="1:8" s="1" customFormat="1" ht="23.25" customHeight="1">
      <c r="A43" s="225" t="s">
        <v>28</v>
      </c>
      <c r="B43" s="115">
        <v>5</v>
      </c>
      <c r="C43" s="115">
        <v>3</v>
      </c>
      <c r="D43" s="117">
        <f>'прил 4 2017'!G199</f>
        <v>3819111.83</v>
      </c>
      <c r="E43" s="49"/>
      <c r="F43" s="55"/>
      <c r="G43" s="33"/>
      <c r="H43" s="24"/>
    </row>
    <row r="44" spans="1:8" s="1" customFormat="1" ht="30.75" customHeight="1">
      <c r="A44" s="295" t="s">
        <v>181</v>
      </c>
      <c r="B44" s="115">
        <v>5</v>
      </c>
      <c r="C44" s="115">
        <v>5</v>
      </c>
      <c r="D44" s="117">
        <f>'прил 4 2017'!G230</f>
        <v>9308</v>
      </c>
      <c r="E44" s="49"/>
      <c r="F44" s="55"/>
      <c r="G44" s="33"/>
      <c r="H44" s="24"/>
    </row>
    <row r="45" spans="1:8" s="1" customFormat="1" ht="0.75" customHeight="1">
      <c r="A45" s="224" t="s">
        <v>10</v>
      </c>
      <c r="B45" s="106">
        <v>7</v>
      </c>
      <c r="C45" s="106"/>
      <c r="D45" s="116">
        <f>D46</f>
        <v>0</v>
      </c>
      <c r="E45" s="48"/>
      <c r="F45" s="52"/>
      <c r="G45" s="30"/>
      <c r="H45" s="24"/>
    </row>
    <row r="46" spans="1:8" s="1" customFormat="1" ht="24" customHeight="1" hidden="1">
      <c r="A46" s="222" t="s">
        <v>16</v>
      </c>
      <c r="B46" s="115">
        <v>7</v>
      </c>
      <c r="C46" s="115">
        <v>7</v>
      </c>
      <c r="D46" s="117">
        <f>'прил 4 2017'!G235</f>
        <v>0</v>
      </c>
      <c r="E46" s="48"/>
      <c r="F46" s="52"/>
      <c r="G46" s="30"/>
      <c r="H46" s="24"/>
    </row>
    <row r="47" spans="1:8" s="1" customFormat="1" ht="30" customHeight="1">
      <c r="A47" s="224" t="s">
        <v>111</v>
      </c>
      <c r="B47" s="120">
        <v>8</v>
      </c>
      <c r="C47" s="121"/>
      <c r="D47" s="122">
        <f>D48</f>
        <v>9763696.5</v>
      </c>
      <c r="E47" s="57"/>
      <c r="F47" s="58"/>
      <c r="G47" s="35"/>
      <c r="H47" s="24"/>
    </row>
    <row r="48" spans="1:8" s="1" customFormat="1" ht="24.75" customHeight="1">
      <c r="A48" s="222" t="s">
        <v>64</v>
      </c>
      <c r="B48" s="115">
        <v>8</v>
      </c>
      <c r="C48" s="115">
        <v>1</v>
      </c>
      <c r="D48" s="117">
        <f>'прил 4 2017'!G244</f>
        <v>9763696.5</v>
      </c>
      <c r="E48" s="49"/>
      <c r="F48" s="52"/>
      <c r="G48" s="30"/>
      <c r="H48" s="24"/>
    </row>
    <row r="49" spans="1:8" s="1" customFormat="1" ht="24.75" customHeight="1" hidden="1">
      <c r="A49" s="222" t="s">
        <v>65</v>
      </c>
      <c r="B49" s="115">
        <v>8</v>
      </c>
      <c r="C49" s="115">
        <v>1</v>
      </c>
      <c r="D49" s="117">
        <f>D50</f>
        <v>0</v>
      </c>
      <c r="E49" s="48"/>
      <c r="F49" s="53"/>
      <c r="G49" s="31"/>
      <c r="H49" s="24"/>
    </row>
    <row r="50" spans="1:8" s="1" customFormat="1" ht="24.75" customHeight="1" hidden="1">
      <c r="A50" s="222" t="s">
        <v>72</v>
      </c>
      <c r="B50" s="115">
        <v>8</v>
      </c>
      <c r="C50" s="115">
        <v>1</v>
      </c>
      <c r="D50" s="117">
        <f>D51</f>
        <v>0</v>
      </c>
      <c r="E50" s="48"/>
      <c r="F50" s="53"/>
      <c r="G50" s="31"/>
      <c r="H50" s="24"/>
    </row>
    <row r="51" spans="1:8" s="1" customFormat="1" ht="24.75" customHeight="1" hidden="1">
      <c r="A51" s="222" t="s">
        <v>41</v>
      </c>
      <c r="B51" s="115">
        <v>8</v>
      </c>
      <c r="C51" s="115">
        <v>1</v>
      </c>
      <c r="D51" s="117">
        <v>0</v>
      </c>
      <c r="E51" s="48"/>
      <c r="F51" s="53"/>
      <c r="G51" s="31"/>
      <c r="H51" s="24"/>
    </row>
    <row r="52" spans="1:8" s="11" customFormat="1" ht="24.75" customHeight="1" hidden="1">
      <c r="A52" s="226" t="s">
        <v>66</v>
      </c>
      <c r="B52" s="123">
        <v>8</v>
      </c>
      <c r="C52" s="123">
        <v>1</v>
      </c>
      <c r="D52" s="124">
        <f>D53</f>
        <v>0</v>
      </c>
      <c r="E52" s="59"/>
      <c r="F52" s="60"/>
      <c r="G52" s="36"/>
      <c r="H52" s="24"/>
    </row>
    <row r="53" spans="1:8" s="1" customFormat="1" ht="24.75" customHeight="1" hidden="1">
      <c r="A53" s="222" t="s">
        <v>34</v>
      </c>
      <c r="B53" s="115">
        <v>8</v>
      </c>
      <c r="C53" s="115">
        <v>1</v>
      </c>
      <c r="D53" s="117">
        <v>0</v>
      </c>
      <c r="E53" s="48"/>
      <c r="F53" s="53"/>
      <c r="G53" s="31"/>
      <c r="H53" s="24"/>
    </row>
    <row r="54" spans="1:8" s="1" customFormat="1" ht="24.75" customHeight="1" hidden="1">
      <c r="A54" s="222"/>
      <c r="B54" s="115">
        <v>8</v>
      </c>
      <c r="C54" s="115">
        <v>1</v>
      </c>
      <c r="D54" s="117"/>
      <c r="E54" s="48"/>
      <c r="F54" s="53"/>
      <c r="G54" s="31"/>
      <c r="H54" s="24"/>
    </row>
    <row r="55" spans="1:8" s="64" customFormat="1" ht="24.75" customHeight="1">
      <c r="A55" s="224" t="s">
        <v>86</v>
      </c>
      <c r="B55" s="106">
        <v>10</v>
      </c>
      <c r="C55" s="106"/>
      <c r="D55" s="116">
        <f>D56+D57</f>
        <v>542442.11</v>
      </c>
      <c r="E55" s="49"/>
      <c r="F55" s="52"/>
      <c r="G55" s="30"/>
      <c r="H55" s="24"/>
    </row>
    <row r="56" spans="1:8" s="64" customFormat="1" ht="24.75" customHeight="1">
      <c r="A56" s="225" t="s">
        <v>135</v>
      </c>
      <c r="B56" s="115">
        <v>10</v>
      </c>
      <c r="C56" s="115">
        <v>1</v>
      </c>
      <c r="D56" s="117">
        <f>'прил 4 2017'!G261</f>
        <v>352875.3</v>
      </c>
      <c r="E56" s="49"/>
      <c r="F56" s="52"/>
      <c r="G56" s="30"/>
      <c r="H56" s="24"/>
    </row>
    <row r="57" spans="1:8" s="1" customFormat="1" ht="24" customHeight="1">
      <c r="A57" s="222" t="s">
        <v>2</v>
      </c>
      <c r="B57" s="115">
        <v>10</v>
      </c>
      <c r="C57" s="115">
        <v>3</v>
      </c>
      <c r="D57" s="117">
        <f>'прил 4 2017'!G266</f>
        <v>189566.81</v>
      </c>
      <c r="E57" s="48"/>
      <c r="F57" s="53"/>
      <c r="G57" s="31"/>
      <c r="H57" s="24"/>
    </row>
    <row r="58" spans="1:8" s="1" customFormat="1" ht="0.75" customHeight="1" hidden="1">
      <c r="A58" s="12" t="s">
        <v>92</v>
      </c>
      <c r="B58" s="14">
        <v>10</v>
      </c>
      <c r="C58" s="13">
        <v>6</v>
      </c>
      <c r="D58" s="77" t="e">
        <f>#REF!</f>
        <v>#REF!</v>
      </c>
      <c r="E58" s="48"/>
      <c r="F58" s="53"/>
      <c r="G58" s="31"/>
      <c r="H58" s="24"/>
    </row>
    <row r="59" spans="1:10" ht="16.5" customHeight="1" hidden="1">
      <c r="A59" s="70" t="s">
        <v>6</v>
      </c>
      <c r="B59" s="38">
        <v>14</v>
      </c>
      <c r="C59" s="38"/>
      <c r="D59" s="38"/>
      <c r="E59" s="61"/>
      <c r="F59" s="62"/>
      <c r="G59" s="7"/>
      <c r="H59" s="37"/>
      <c r="I59" s="7"/>
      <c r="J59" s="7"/>
    </row>
    <row r="60" spans="1:8" ht="24.75" customHeight="1" hidden="1">
      <c r="A60" s="66" t="s">
        <v>96</v>
      </c>
      <c r="B60" s="68">
        <v>14</v>
      </c>
      <c r="C60" s="69">
        <v>3</v>
      </c>
      <c r="D60" s="69"/>
      <c r="E60" s="61"/>
      <c r="F60" s="62"/>
      <c r="G60" s="7"/>
      <c r="H60" s="37"/>
    </row>
    <row r="61" spans="1:4" ht="15.75" hidden="1">
      <c r="A61" s="67" t="s">
        <v>124</v>
      </c>
      <c r="B61" s="71">
        <v>99</v>
      </c>
      <c r="C61" s="71"/>
      <c r="D61" s="72" t="e">
        <f>D62</f>
        <v>#REF!</v>
      </c>
    </row>
    <row r="62" spans="1:4" ht="19.5" customHeight="1" hidden="1">
      <c r="A62" s="67" t="s">
        <v>124</v>
      </c>
      <c r="B62" s="71">
        <v>99</v>
      </c>
      <c r="C62" s="71">
        <v>99</v>
      </c>
      <c r="D62" s="72" t="e">
        <f>#REF!</f>
        <v>#REF!</v>
      </c>
    </row>
    <row r="63" ht="15.75">
      <c r="D63" s="220"/>
    </row>
  </sheetData>
  <sheetProtection/>
  <mergeCells count="4">
    <mergeCell ref="A7:D7"/>
    <mergeCell ref="C4:D4"/>
    <mergeCell ref="C5:D5"/>
    <mergeCell ref="C6:D6"/>
  </mergeCells>
  <printOptions horizontalCentered="1"/>
  <pageMargins left="0.1968503937007874" right="0" top="0.3937007874015748" bottom="0.2755905511811024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5">
      <selection activeCell="F13" sqref="F13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30" customWidth="1"/>
    <col min="6" max="6" width="21.83203125" style="230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103"/>
      <c r="D1" s="103"/>
      <c r="E1" s="228"/>
      <c r="F1" s="229"/>
      <c r="G1" s="101"/>
      <c r="H1" s="101"/>
    </row>
    <row r="2" spans="1:6" ht="66.75" customHeight="1">
      <c r="A2" s="305" t="s">
        <v>235</v>
      </c>
      <c r="B2" s="305"/>
      <c r="C2" s="305"/>
      <c r="D2" s="305"/>
      <c r="E2" s="305"/>
      <c r="F2" s="305"/>
    </row>
    <row r="3" spans="1:9" s="1" customFormat="1" ht="15.75">
      <c r="A3" s="63"/>
      <c r="B3" s="63"/>
      <c r="C3" s="63"/>
      <c r="D3" s="63"/>
      <c r="E3" s="230"/>
      <c r="F3" s="230" t="s">
        <v>84</v>
      </c>
      <c r="G3" s="63"/>
      <c r="H3" s="63"/>
      <c r="I3" s="63"/>
    </row>
    <row r="4" spans="1:8" s="2" customFormat="1" ht="18" customHeight="1">
      <c r="A4" s="306" t="s">
        <v>4</v>
      </c>
      <c r="B4" s="308" t="s">
        <v>5</v>
      </c>
      <c r="C4" s="306" t="s">
        <v>21</v>
      </c>
      <c r="D4" s="221" t="s">
        <v>22</v>
      </c>
      <c r="E4" s="310" t="s">
        <v>232</v>
      </c>
      <c r="F4" s="303" t="s">
        <v>233</v>
      </c>
      <c r="G4" s="17"/>
      <c r="H4" s="18"/>
    </row>
    <row r="5" spans="1:8" s="2" customFormat="1" ht="15.75">
      <c r="A5" s="307"/>
      <c r="B5" s="309"/>
      <c r="C5" s="307"/>
      <c r="D5" s="96" t="s">
        <v>271</v>
      </c>
      <c r="E5" s="311"/>
      <c r="F5" s="304"/>
      <c r="G5" s="17"/>
      <c r="H5" s="18"/>
    </row>
    <row r="6" spans="1:8" s="2" customFormat="1" ht="24.75" customHeight="1">
      <c r="A6" s="105" t="s">
        <v>20</v>
      </c>
      <c r="B6" s="106"/>
      <c r="C6" s="106"/>
      <c r="D6" s="107">
        <f>D7</f>
        <v>34603905.5</v>
      </c>
      <c r="E6" s="107">
        <f>E7</f>
        <v>673925.0000000005</v>
      </c>
      <c r="F6" s="107">
        <f>F7</f>
        <v>35277830.5</v>
      </c>
      <c r="G6" s="19"/>
      <c r="H6" s="20"/>
    </row>
    <row r="7" spans="1:8" s="2" customFormat="1" ht="35.25" customHeight="1">
      <c r="A7" s="227" t="str">
        <f>'прил 4 2017'!A16</f>
        <v>Администрация городского поселения " Нижний Одес"</v>
      </c>
      <c r="B7" s="106"/>
      <c r="C7" s="106"/>
      <c r="D7" s="107">
        <f>D8+D22+D27+D31+D40+D42+D50</f>
        <v>34603905.5</v>
      </c>
      <c r="E7" s="107">
        <f>E8+E22+E27+E31+E40+E42+E50</f>
        <v>673925.0000000005</v>
      </c>
      <c r="F7" s="107">
        <f>F8+F22+F27+F31+F40+F42+F50</f>
        <v>35277830.5</v>
      </c>
      <c r="G7" s="19"/>
      <c r="H7" s="20"/>
    </row>
    <row r="8" spans="1:8" s="5" customFormat="1" ht="24" customHeight="1">
      <c r="A8" s="108" t="s">
        <v>7</v>
      </c>
      <c r="B8" s="109">
        <v>1</v>
      </c>
      <c r="C8" s="109"/>
      <c r="D8" s="107">
        <f>D13+D14+D15+D17+D18+D19</f>
        <v>16844730.47</v>
      </c>
      <c r="E8" s="107">
        <f>E13+E14+E15+E17+E18+E19</f>
        <v>-73248.74999999953</v>
      </c>
      <c r="F8" s="107">
        <f>F13+F14+F15+F17+F18+F19</f>
        <v>16771481.72</v>
      </c>
      <c r="G8" s="21"/>
      <c r="H8" s="22"/>
    </row>
    <row r="9" spans="1:8" s="2" customFormat="1" ht="47.25" hidden="1">
      <c r="A9" s="108" t="s">
        <v>30</v>
      </c>
      <c r="B9" s="109">
        <v>1</v>
      </c>
      <c r="C9" s="109">
        <v>2</v>
      </c>
      <c r="D9" s="107">
        <f>D10</f>
        <v>0</v>
      </c>
      <c r="E9" s="231"/>
      <c r="F9" s="232"/>
      <c r="G9" s="23"/>
      <c r="H9" s="24"/>
    </row>
    <row r="10" spans="1:8" s="2" customFormat="1" ht="63" hidden="1">
      <c r="A10" s="110" t="s">
        <v>31</v>
      </c>
      <c r="B10" s="111">
        <v>1</v>
      </c>
      <c r="C10" s="111">
        <v>2</v>
      </c>
      <c r="D10" s="112">
        <f>D11</f>
        <v>0</v>
      </c>
      <c r="E10" s="233"/>
      <c r="F10" s="234"/>
      <c r="G10" s="25"/>
      <c r="H10" s="26"/>
    </row>
    <row r="11" spans="1:8" s="2" customFormat="1" ht="15.75" hidden="1">
      <c r="A11" s="113" t="s">
        <v>23</v>
      </c>
      <c r="B11" s="111">
        <v>1</v>
      </c>
      <c r="C11" s="111">
        <v>2</v>
      </c>
      <c r="D11" s="112">
        <f>D12</f>
        <v>0</v>
      </c>
      <c r="E11" s="235"/>
      <c r="F11" s="234"/>
      <c r="G11" s="25"/>
      <c r="H11" s="26"/>
    </row>
    <row r="12" spans="1:8" s="2" customFormat="1" ht="31.5" hidden="1">
      <c r="A12" s="113" t="s">
        <v>34</v>
      </c>
      <c r="B12" s="111">
        <v>1</v>
      </c>
      <c r="C12" s="111">
        <v>2</v>
      </c>
      <c r="D12" s="112"/>
      <c r="E12" s="235"/>
      <c r="F12" s="234"/>
      <c r="G12" s="25"/>
      <c r="H12" s="26"/>
    </row>
    <row r="13" spans="1:8" s="2" customFormat="1" ht="48.75" customHeight="1">
      <c r="A13" s="114" t="s">
        <v>87</v>
      </c>
      <c r="B13" s="111">
        <v>1</v>
      </c>
      <c r="C13" s="111">
        <v>3</v>
      </c>
      <c r="D13" s="112">
        <f>'прил.3 '!D18</f>
        <v>33150</v>
      </c>
      <c r="E13" s="235">
        <v>0</v>
      </c>
      <c r="F13" s="234">
        <f>'прил.3 '!D18</f>
        <v>33150</v>
      </c>
      <c r="G13" s="25"/>
      <c r="H13" s="26"/>
    </row>
    <row r="14" spans="1:8" s="6" customFormat="1" ht="68.25" customHeight="1">
      <c r="A14" s="113" t="s">
        <v>35</v>
      </c>
      <c r="B14" s="115">
        <v>1</v>
      </c>
      <c r="C14" s="115">
        <v>4</v>
      </c>
      <c r="D14" s="112">
        <v>13790909.48</v>
      </c>
      <c r="E14" s="112">
        <f>F14-D14</f>
        <v>-123448.75</v>
      </c>
      <c r="F14" s="112">
        <f>'прил.3 '!D19</f>
        <v>13667460.73</v>
      </c>
      <c r="G14" s="23"/>
      <c r="H14" s="24"/>
    </row>
    <row r="15" spans="1:8" s="6" customFormat="1" ht="57" customHeight="1">
      <c r="A15" s="113" t="s">
        <v>101</v>
      </c>
      <c r="B15" s="115">
        <v>1</v>
      </c>
      <c r="C15" s="115">
        <v>6</v>
      </c>
      <c r="D15" s="112">
        <v>65947.09</v>
      </c>
      <c r="E15" s="112">
        <f>F15-D15</f>
        <v>0</v>
      </c>
      <c r="F15" s="112">
        <f>'прил.3 '!D20</f>
        <v>65947.09</v>
      </c>
      <c r="G15" s="23"/>
      <c r="H15" s="24"/>
    </row>
    <row r="16" spans="1:8" s="2" customFormat="1" ht="23.25" customHeight="1" hidden="1">
      <c r="A16" s="113" t="s">
        <v>38</v>
      </c>
      <c r="B16" s="115">
        <v>1</v>
      </c>
      <c r="C16" s="115">
        <v>7</v>
      </c>
      <c r="D16" s="112">
        <f>D17</f>
        <v>0</v>
      </c>
      <c r="E16" s="235"/>
      <c r="F16" s="234"/>
      <c r="G16" s="25"/>
      <c r="H16" s="24"/>
    </row>
    <row r="17" spans="1:8" s="2" customFormat="1" ht="32.25" customHeight="1" hidden="1">
      <c r="A17" s="119" t="s">
        <v>102</v>
      </c>
      <c r="B17" s="115">
        <v>1</v>
      </c>
      <c r="C17" s="115">
        <v>7</v>
      </c>
      <c r="D17" s="112">
        <v>0</v>
      </c>
      <c r="E17" s="112">
        <f>F17-D17</f>
        <v>0</v>
      </c>
      <c r="F17" s="112">
        <f>'прил.3 '!D22</f>
        <v>0</v>
      </c>
      <c r="G17" s="25"/>
      <c r="H17" s="24"/>
    </row>
    <row r="18" spans="1:8" s="2" customFormat="1" ht="27.75" customHeight="1">
      <c r="A18" s="113" t="s">
        <v>8</v>
      </c>
      <c r="B18" s="115">
        <v>1</v>
      </c>
      <c r="C18" s="115">
        <v>11</v>
      </c>
      <c r="D18" s="112">
        <v>50000</v>
      </c>
      <c r="E18" s="112">
        <f>F18-D18</f>
        <v>-50000</v>
      </c>
      <c r="F18" s="112">
        <f>'прил.3 '!D23</f>
        <v>0</v>
      </c>
      <c r="G18" s="27"/>
      <c r="H18" s="24"/>
    </row>
    <row r="19" spans="1:8" s="10" customFormat="1" ht="23.25" customHeight="1">
      <c r="A19" s="113" t="s">
        <v>11</v>
      </c>
      <c r="B19" s="115">
        <v>1</v>
      </c>
      <c r="C19" s="115">
        <v>13</v>
      </c>
      <c r="D19" s="112">
        <v>2904723.9</v>
      </c>
      <c r="E19" s="112">
        <f>F19-D19</f>
        <v>100200.00000000047</v>
      </c>
      <c r="F19" s="112">
        <f>'прил.3 '!D24</f>
        <v>3004923.9000000004</v>
      </c>
      <c r="G19" s="27"/>
      <c r="H19" s="24"/>
    </row>
    <row r="20" spans="1:8" s="9" customFormat="1" ht="24" customHeight="1" hidden="1">
      <c r="A20" s="108" t="s">
        <v>24</v>
      </c>
      <c r="B20" s="106">
        <v>2</v>
      </c>
      <c r="C20" s="106"/>
      <c r="D20" s="116">
        <f>D21</f>
        <v>0</v>
      </c>
      <c r="E20" s="237"/>
      <c r="F20" s="238"/>
      <c r="G20" s="28"/>
      <c r="H20" s="24"/>
    </row>
    <row r="21" spans="1:8" s="6" customFormat="1" ht="16.5" customHeight="1" hidden="1">
      <c r="A21" s="113" t="s">
        <v>25</v>
      </c>
      <c r="B21" s="115">
        <v>2</v>
      </c>
      <c r="C21" s="115">
        <v>3</v>
      </c>
      <c r="D21" s="117"/>
      <c r="E21" s="236"/>
      <c r="F21" s="231"/>
      <c r="G21" s="29"/>
      <c r="H21" s="24"/>
    </row>
    <row r="22" spans="1:8" s="1" customFormat="1" ht="37.5" customHeight="1">
      <c r="A22" s="108" t="s">
        <v>18</v>
      </c>
      <c r="B22" s="106">
        <v>3</v>
      </c>
      <c r="C22" s="115"/>
      <c r="D22" s="116">
        <f>D24+D23+D26+D25</f>
        <v>203200</v>
      </c>
      <c r="E22" s="116">
        <f>E24+E23+E26+E25</f>
        <v>-8031.600000000006</v>
      </c>
      <c r="F22" s="116">
        <f>F24+F23+F26+F25</f>
        <v>195168.4</v>
      </c>
      <c r="G22" s="31"/>
      <c r="H22" s="24"/>
    </row>
    <row r="23" spans="1:8" s="1" customFormat="1" ht="0.75" customHeight="1">
      <c r="A23" s="108" t="s">
        <v>107</v>
      </c>
      <c r="B23" s="115">
        <v>3</v>
      </c>
      <c r="C23" s="115">
        <v>4</v>
      </c>
      <c r="D23" s="117">
        <v>0</v>
      </c>
      <c r="E23" s="235"/>
      <c r="F23" s="231"/>
      <c r="G23" s="31"/>
      <c r="H23" s="24"/>
    </row>
    <row r="24" spans="1:8" s="1" customFormat="1" ht="49.5" customHeight="1">
      <c r="A24" s="99" t="s">
        <v>85</v>
      </c>
      <c r="B24" s="115">
        <v>3</v>
      </c>
      <c r="C24" s="115">
        <v>9</v>
      </c>
      <c r="D24" s="117">
        <v>84400</v>
      </c>
      <c r="E24" s="244">
        <f>F24-D24</f>
        <v>-8031.600000000006</v>
      </c>
      <c r="F24" s="245">
        <f>'прил.3 '!D29</f>
        <v>76368.4</v>
      </c>
      <c r="G24" s="31"/>
      <c r="H24" s="24"/>
    </row>
    <row r="25" spans="1:8" s="1" customFormat="1" ht="25.5" customHeight="1">
      <c r="A25" s="100" t="s">
        <v>68</v>
      </c>
      <c r="B25" s="115">
        <v>3</v>
      </c>
      <c r="C25" s="115">
        <v>10</v>
      </c>
      <c r="D25" s="117">
        <v>118800</v>
      </c>
      <c r="E25" s="244">
        <f>F25-D25</f>
        <v>0</v>
      </c>
      <c r="F25" s="245">
        <f>'прил.3 '!D30</f>
        <v>118800</v>
      </c>
      <c r="G25" s="31"/>
      <c r="H25" s="24"/>
    </row>
    <row r="26" spans="1:8" s="1" customFormat="1" ht="0.75" customHeight="1">
      <c r="A26" s="118" t="s">
        <v>172</v>
      </c>
      <c r="B26" s="115">
        <v>3</v>
      </c>
      <c r="C26" s="115">
        <v>14</v>
      </c>
      <c r="D26" s="117">
        <v>0</v>
      </c>
      <c r="E26" s="244">
        <f>F26-D26</f>
        <v>0</v>
      </c>
      <c r="F26" s="245">
        <v>0</v>
      </c>
      <c r="G26" s="31"/>
      <c r="H26" s="24"/>
    </row>
    <row r="27" spans="1:8" s="1" customFormat="1" ht="24.75" customHeight="1">
      <c r="A27" s="108" t="s">
        <v>14</v>
      </c>
      <c r="B27" s="106">
        <v>4</v>
      </c>
      <c r="C27" s="106"/>
      <c r="D27" s="116">
        <f>D28+D30+D29</f>
        <v>2384191</v>
      </c>
      <c r="E27" s="116">
        <f>E28+E30+E29</f>
        <v>0</v>
      </c>
      <c r="F27" s="116">
        <f>F28+F30+F29</f>
        <v>2384191</v>
      </c>
      <c r="G27" s="30"/>
      <c r="H27" s="24"/>
    </row>
    <row r="28" spans="1:8" s="1" customFormat="1" ht="23.25" customHeight="1">
      <c r="A28" s="113" t="s">
        <v>17</v>
      </c>
      <c r="B28" s="115">
        <v>4</v>
      </c>
      <c r="C28" s="115">
        <v>8</v>
      </c>
      <c r="D28" s="117">
        <v>531600</v>
      </c>
      <c r="E28" s="244">
        <f>F28-D28</f>
        <v>0</v>
      </c>
      <c r="F28" s="245">
        <v>531600</v>
      </c>
      <c r="G28" s="30"/>
      <c r="H28" s="24"/>
    </row>
    <row r="29" spans="1:8" s="1" customFormat="1" ht="24" customHeight="1">
      <c r="A29" s="113" t="s">
        <v>121</v>
      </c>
      <c r="B29" s="115">
        <v>4</v>
      </c>
      <c r="C29" s="115">
        <v>9</v>
      </c>
      <c r="D29" s="117">
        <v>1852591</v>
      </c>
      <c r="E29" s="244">
        <f>F29-D29</f>
        <v>0</v>
      </c>
      <c r="F29" s="245">
        <f>'прил.3 '!D34</f>
        <v>1852591</v>
      </c>
      <c r="G29" s="30"/>
      <c r="H29" s="24"/>
    </row>
    <row r="30" spans="1:8" s="1" customFormat="1" ht="1.5" customHeight="1" hidden="1">
      <c r="A30" s="113" t="s">
        <v>15</v>
      </c>
      <c r="B30" s="115">
        <v>4</v>
      </c>
      <c r="C30" s="115">
        <v>12</v>
      </c>
      <c r="D30" s="117">
        <v>0</v>
      </c>
      <c r="E30" s="244">
        <f>F30-D30</f>
        <v>0</v>
      </c>
      <c r="F30" s="245">
        <f>'прил.3 '!D35</f>
        <v>0</v>
      </c>
      <c r="G30" s="30"/>
      <c r="H30" s="24"/>
    </row>
    <row r="31" spans="1:8" s="1" customFormat="1" ht="25.5" customHeight="1">
      <c r="A31" s="108" t="s">
        <v>19</v>
      </c>
      <c r="B31" s="106">
        <v>5</v>
      </c>
      <c r="C31" s="106" t="s">
        <v>9</v>
      </c>
      <c r="D31" s="116">
        <f>D36+D38+D37+D39</f>
        <v>5430952.23</v>
      </c>
      <c r="E31" s="116">
        <f>E36+E38+E37+E39</f>
        <v>189898.54000000004</v>
      </c>
      <c r="F31" s="116">
        <f>F36+F38+F37+F39</f>
        <v>5620850.77</v>
      </c>
      <c r="G31" s="32"/>
      <c r="H31" s="24"/>
    </row>
    <row r="32" spans="1:8" s="1" customFormat="1" ht="15.75" hidden="1">
      <c r="A32" s="108" t="s">
        <v>1</v>
      </c>
      <c r="B32" s="106">
        <v>5</v>
      </c>
      <c r="C32" s="106">
        <v>2</v>
      </c>
      <c r="D32" s="116">
        <f>D33</f>
        <v>0</v>
      </c>
      <c r="E32" s="236"/>
      <c r="F32" s="231"/>
      <c r="G32" s="33"/>
      <c r="H32" s="24"/>
    </row>
    <row r="33" spans="1:8" s="1" customFormat="1" ht="15.75" hidden="1">
      <c r="A33" s="113" t="s">
        <v>195</v>
      </c>
      <c r="B33" s="115">
        <v>5</v>
      </c>
      <c r="C33" s="115">
        <v>2</v>
      </c>
      <c r="D33" s="117">
        <f>D34</f>
        <v>0</v>
      </c>
      <c r="E33" s="235"/>
      <c r="F33" s="233"/>
      <c r="G33" s="34"/>
      <c r="H33" s="24"/>
    </row>
    <row r="34" spans="1:8" s="1" customFormat="1" ht="63" hidden="1">
      <c r="A34" s="113" t="s">
        <v>58</v>
      </c>
      <c r="B34" s="115">
        <v>5</v>
      </c>
      <c r="C34" s="115">
        <v>2</v>
      </c>
      <c r="D34" s="117">
        <f>D35</f>
        <v>0</v>
      </c>
      <c r="E34" s="235"/>
      <c r="F34" s="233"/>
      <c r="G34" s="34"/>
      <c r="H34" s="24"/>
    </row>
    <row r="35" spans="1:8" s="1" customFormat="1" ht="15.75" hidden="1">
      <c r="A35" s="113" t="s">
        <v>48</v>
      </c>
      <c r="B35" s="115">
        <v>5</v>
      </c>
      <c r="C35" s="115">
        <v>2</v>
      </c>
      <c r="D35" s="117"/>
      <c r="E35" s="235"/>
      <c r="F35" s="233"/>
      <c r="G35" s="34"/>
      <c r="H35" s="24"/>
    </row>
    <row r="36" spans="1:8" s="1" customFormat="1" ht="24" customHeight="1">
      <c r="A36" s="113" t="s">
        <v>3</v>
      </c>
      <c r="B36" s="115">
        <v>5</v>
      </c>
      <c r="C36" s="115">
        <v>1</v>
      </c>
      <c r="D36" s="117">
        <v>1584132.4</v>
      </c>
      <c r="E36" s="244">
        <f>F36-D36</f>
        <v>113898.54000000004</v>
      </c>
      <c r="F36" s="245">
        <f>'прил.3 '!D41</f>
        <v>1698030.94</v>
      </c>
      <c r="G36" s="33"/>
      <c r="H36" s="24"/>
    </row>
    <row r="37" spans="1:8" s="1" customFormat="1" ht="24" customHeight="1">
      <c r="A37" s="113" t="s">
        <v>1</v>
      </c>
      <c r="B37" s="115">
        <v>5</v>
      </c>
      <c r="C37" s="115">
        <v>2</v>
      </c>
      <c r="D37" s="117">
        <v>64400</v>
      </c>
      <c r="E37" s="244">
        <f>F37-D37</f>
        <v>30000</v>
      </c>
      <c r="F37" s="245">
        <f>'прил.3 '!D42</f>
        <v>94400</v>
      </c>
      <c r="G37" s="33"/>
      <c r="H37" s="24"/>
    </row>
    <row r="38" spans="1:8" s="1" customFormat="1" ht="29.25" customHeight="1">
      <c r="A38" s="119" t="s">
        <v>28</v>
      </c>
      <c r="B38" s="115">
        <v>5</v>
      </c>
      <c r="C38" s="115">
        <v>3</v>
      </c>
      <c r="D38" s="117">
        <v>3773111.83</v>
      </c>
      <c r="E38" s="244">
        <f>F38-D38</f>
        <v>46000</v>
      </c>
      <c r="F38" s="245">
        <f>'прил.3 '!D43</f>
        <v>3819111.83</v>
      </c>
      <c r="G38" s="33"/>
      <c r="H38" s="24"/>
    </row>
    <row r="39" spans="1:8" s="1" customFormat="1" ht="34.5" customHeight="1">
      <c r="A39" s="118" t="s">
        <v>181</v>
      </c>
      <c r="B39" s="115">
        <v>5</v>
      </c>
      <c r="C39" s="115">
        <v>5</v>
      </c>
      <c r="D39" s="117">
        <v>9308</v>
      </c>
      <c r="E39" s="244">
        <f>F39-D39</f>
        <v>0</v>
      </c>
      <c r="F39" s="245">
        <f>'прил.3 '!D44</f>
        <v>9308</v>
      </c>
      <c r="G39" s="33"/>
      <c r="H39" s="24"/>
    </row>
    <row r="40" spans="1:8" s="1" customFormat="1" ht="30.75" customHeight="1" hidden="1">
      <c r="A40" s="108" t="s">
        <v>10</v>
      </c>
      <c r="B40" s="106">
        <v>7</v>
      </c>
      <c r="C40" s="106"/>
      <c r="D40" s="116">
        <f>D41</f>
        <v>0</v>
      </c>
      <c r="E40" s="116">
        <f>E41</f>
        <v>0</v>
      </c>
      <c r="F40" s="116">
        <f>F41</f>
        <v>0</v>
      </c>
      <c r="G40" s="30"/>
      <c r="H40" s="24"/>
    </row>
    <row r="41" spans="1:8" s="1" customFormat="1" ht="29.25" customHeight="1" hidden="1">
      <c r="A41" s="113" t="s">
        <v>16</v>
      </c>
      <c r="B41" s="115">
        <v>7</v>
      </c>
      <c r="C41" s="115">
        <v>7</v>
      </c>
      <c r="D41" s="117">
        <v>0</v>
      </c>
      <c r="E41" s="244">
        <f>F41-D41</f>
        <v>0</v>
      </c>
      <c r="F41" s="245">
        <f>'прил.3 '!D46</f>
        <v>0</v>
      </c>
      <c r="G41" s="30"/>
      <c r="H41" s="24"/>
    </row>
    <row r="42" spans="1:8" s="1" customFormat="1" ht="24.75" customHeight="1">
      <c r="A42" s="108" t="s">
        <v>111</v>
      </c>
      <c r="B42" s="120">
        <v>8</v>
      </c>
      <c r="C42" s="121"/>
      <c r="D42" s="122">
        <f>D43</f>
        <v>9126396.5</v>
      </c>
      <c r="E42" s="122">
        <f>E43</f>
        <v>637300</v>
      </c>
      <c r="F42" s="122">
        <f>F43</f>
        <v>9763696.5</v>
      </c>
      <c r="G42" s="35"/>
      <c r="H42" s="24"/>
    </row>
    <row r="43" spans="1:8" s="1" customFormat="1" ht="24.75" customHeight="1">
      <c r="A43" s="113" t="s">
        <v>64</v>
      </c>
      <c r="B43" s="115">
        <v>8</v>
      </c>
      <c r="C43" s="115">
        <v>1</v>
      </c>
      <c r="D43" s="117">
        <v>9126396.5</v>
      </c>
      <c r="E43" s="244">
        <f>F43-D43</f>
        <v>637300</v>
      </c>
      <c r="F43" s="245">
        <f>'прил.3 '!D48</f>
        <v>9763696.5</v>
      </c>
      <c r="G43" s="30"/>
      <c r="H43" s="24"/>
    </row>
    <row r="44" spans="1:8" s="1" customFormat="1" ht="24.75" customHeight="1" hidden="1">
      <c r="A44" s="113" t="s">
        <v>65</v>
      </c>
      <c r="B44" s="115">
        <v>8</v>
      </c>
      <c r="C44" s="115">
        <v>1</v>
      </c>
      <c r="D44" s="117">
        <f>D45</f>
        <v>0</v>
      </c>
      <c r="E44" s="235"/>
      <c r="F44" s="233"/>
      <c r="G44" s="31"/>
      <c r="H44" s="24"/>
    </row>
    <row r="45" spans="1:8" s="1" customFormat="1" ht="24.75" customHeight="1" hidden="1">
      <c r="A45" s="113" t="s">
        <v>72</v>
      </c>
      <c r="B45" s="115">
        <v>8</v>
      </c>
      <c r="C45" s="115">
        <v>1</v>
      </c>
      <c r="D45" s="117">
        <f>D46</f>
        <v>0</v>
      </c>
      <c r="E45" s="235"/>
      <c r="F45" s="233"/>
      <c r="G45" s="31"/>
      <c r="H45" s="24"/>
    </row>
    <row r="46" spans="1:8" s="1" customFormat="1" ht="24.75" customHeight="1" hidden="1">
      <c r="A46" s="113" t="s">
        <v>41</v>
      </c>
      <c r="B46" s="115">
        <v>8</v>
      </c>
      <c r="C46" s="115">
        <v>1</v>
      </c>
      <c r="D46" s="117">
        <v>0</v>
      </c>
      <c r="E46" s="235"/>
      <c r="F46" s="233"/>
      <c r="G46" s="31"/>
      <c r="H46" s="24"/>
    </row>
    <row r="47" spans="1:8" s="11" customFormat="1" ht="24.75" customHeight="1" hidden="1">
      <c r="A47" s="110" t="s">
        <v>66</v>
      </c>
      <c r="B47" s="123">
        <v>8</v>
      </c>
      <c r="C47" s="123">
        <v>1</v>
      </c>
      <c r="D47" s="124">
        <f>D48</f>
        <v>0</v>
      </c>
      <c r="E47" s="239"/>
      <c r="F47" s="240"/>
      <c r="G47" s="36"/>
      <c r="H47" s="24"/>
    </row>
    <row r="48" spans="1:8" s="1" customFormat="1" ht="24.75" customHeight="1" hidden="1">
      <c r="A48" s="113" t="s">
        <v>34</v>
      </c>
      <c r="B48" s="115">
        <v>8</v>
      </c>
      <c r="C48" s="115">
        <v>1</v>
      </c>
      <c r="D48" s="117">
        <v>0</v>
      </c>
      <c r="E48" s="235"/>
      <c r="F48" s="233"/>
      <c r="G48" s="31"/>
      <c r="H48" s="24"/>
    </row>
    <row r="49" spans="1:8" s="1" customFormat="1" ht="24.75" customHeight="1" hidden="1">
      <c r="A49" s="113"/>
      <c r="B49" s="115">
        <v>8</v>
      </c>
      <c r="C49" s="115">
        <v>1</v>
      </c>
      <c r="D49" s="117"/>
      <c r="E49" s="235"/>
      <c r="F49" s="233"/>
      <c r="G49" s="31"/>
      <c r="H49" s="24"/>
    </row>
    <row r="50" spans="1:8" s="64" customFormat="1" ht="24.75" customHeight="1">
      <c r="A50" s="108" t="s">
        <v>86</v>
      </c>
      <c r="B50" s="106">
        <v>10</v>
      </c>
      <c r="C50" s="106"/>
      <c r="D50" s="116">
        <f>D51+D52</f>
        <v>614435.3</v>
      </c>
      <c r="E50" s="116">
        <f>E51+E52</f>
        <v>-71993.19</v>
      </c>
      <c r="F50" s="116">
        <f>F51+F52</f>
        <v>542442.11</v>
      </c>
      <c r="G50" s="30"/>
      <c r="H50" s="24"/>
    </row>
    <row r="51" spans="1:8" s="64" customFormat="1" ht="24.75" customHeight="1">
      <c r="A51" s="119" t="s">
        <v>135</v>
      </c>
      <c r="B51" s="115">
        <v>10</v>
      </c>
      <c r="C51" s="115">
        <v>1</v>
      </c>
      <c r="D51" s="117">
        <v>352875.3</v>
      </c>
      <c r="E51" s="244">
        <f>F51-D51</f>
        <v>0</v>
      </c>
      <c r="F51" s="245">
        <f>'прил.3 '!D56</f>
        <v>352875.3</v>
      </c>
      <c r="G51" s="30"/>
      <c r="H51" s="24"/>
    </row>
    <row r="52" spans="1:8" s="1" customFormat="1" ht="24.75" customHeight="1">
      <c r="A52" s="113" t="s">
        <v>2</v>
      </c>
      <c r="B52" s="115">
        <v>10</v>
      </c>
      <c r="C52" s="115">
        <v>3</v>
      </c>
      <c r="D52" s="117">
        <v>261560</v>
      </c>
      <c r="E52" s="244">
        <f>F52-D52</f>
        <v>-71993.19</v>
      </c>
      <c r="F52" s="245">
        <f>'прил.3 '!D57</f>
        <v>189566.81</v>
      </c>
      <c r="G52" s="31"/>
      <c r="H52" s="24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77" t="e">
        <f>#REF!</f>
        <v>#REF!</v>
      </c>
      <c r="E53" s="241"/>
      <c r="F53" s="242"/>
      <c r="G53" s="31"/>
      <c r="H53" s="24"/>
    </row>
    <row r="54" spans="1:10" ht="16.5" customHeight="1" hidden="1">
      <c r="A54" s="70" t="s">
        <v>6</v>
      </c>
      <c r="B54" s="38">
        <v>14</v>
      </c>
      <c r="C54" s="38"/>
      <c r="D54" s="38"/>
      <c r="E54" s="243"/>
      <c r="F54" s="243"/>
      <c r="G54" s="7"/>
      <c r="H54" s="37"/>
      <c r="I54" s="7"/>
      <c r="J54" s="7"/>
    </row>
    <row r="55" spans="1:8" ht="24.75" customHeight="1" hidden="1">
      <c r="A55" s="66" t="s">
        <v>96</v>
      </c>
      <c r="B55" s="68">
        <v>14</v>
      </c>
      <c r="C55" s="69">
        <v>3</v>
      </c>
      <c r="D55" s="69"/>
      <c r="E55" s="243"/>
      <c r="F55" s="243"/>
      <c r="G55" s="7"/>
      <c r="H55" s="37"/>
    </row>
    <row r="56" spans="1:4" ht="15.75" hidden="1">
      <c r="A56" s="67" t="s">
        <v>124</v>
      </c>
      <c r="B56" s="71">
        <v>99</v>
      </c>
      <c r="C56" s="71"/>
      <c r="D56" s="72" t="e">
        <f>D57</f>
        <v>#REF!</v>
      </c>
    </row>
    <row r="57" spans="1:4" ht="19.5" customHeight="1" hidden="1">
      <c r="A57" s="67" t="s">
        <v>124</v>
      </c>
      <c r="B57" s="71">
        <v>99</v>
      </c>
      <c r="C57" s="71">
        <v>99</v>
      </c>
      <c r="D57" s="72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6"/>
  <sheetViews>
    <sheetView view="pageBreakPreview" zoomScale="60" zoomScalePageLayoutView="0" workbookViewId="0" topLeftCell="A1">
      <selection activeCell="A8" sqref="A8"/>
    </sheetView>
  </sheetViews>
  <sheetFormatPr defaultColWidth="9.33203125" defaultRowHeight="12.75"/>
  <cols>
    <col min="1" max="1" width="73.5" style="132" customWidth="1"/>
    <col min="2" max="2" width="10.16015625" style="207" customWidth="1"/>
    <col min="3" max="3" width="8.16015625" style="131" customWidth="1"/>
    <col min="4" max="4" width="7.66015625" style="131" customWidth="1"/>
    <col min="5" max="5" width="19.66015625" style="131" customWidth="1"/>
    <col min="6" max="6" width="9.83203125" style="208" customWidth="1"/>
    <col min="7" max="7" width="24.33203125" style="208" customWidth="1"/>
    <col min="8" max="8" width="18.5" style="202" customWidth="1"/>
    <col min="9" max="16384" width="9.33203125" style="131" customWidth="1"/>
  </cols>
  <sheetData>
    <row r="2" spans="1:7" s="127" customFormat="1" ht="15" customHeight="1">
      <c r="A2" s="125"/>
      <c r="B2" s="126"/>
      <c r="C2" s="315" t="s">
        <v>286</v>
      </c>
      <c r="D2" s="315"/>
      <c r="E2" s="315"/>
      <c r="F2" s="315"/>
      <c r="G2" s="315"/>
    </row>
    <row r="3" spans="1:7" s="127" customFormat="1" ht="15" customHeight="1">
      <c r="A3" s="125"/>
      <c r="B3" s="126"/>
      <c r="C3" s="246"/>
      <c r="D3" s="247"/>
      <c r="E3" s="247"/>
      <c r="F3" s="247"/>
      <c r="G3" s="247" t="s">
        <v>261</v>
      </c>
    </row>
    <row r="4" spans="1:7" s="127" customFormat="1" ht="15.75" customHeight="1">
      <c r="A4" s="125"/>
      <c r="B4" s="126"/>
      <c r="C4" s="246"/>
      <c r="D4" s="247"/>
      <c r="E4" s="247"/>
      <c r="F4" s="247"/>
      <c r="G4" s="299" t="s">
        <v>287</v>
      </c>
    </row>
    <row r="5" spans="1:7" s="127" customFormat="1" ht="15.75" customHeight="1">
      <c r="A5" s="125"/>
      <c r="B5" s="126"/>
      <c r="C5" s="246"/>
      <c r="D5" s="247"/>
      <c r="E5" s="247"/>
      <c r="F5" s="247"/>
      <c r="G5" s="247"/>
    </row>
    <row r="6" spans="1:7" s="127" customFormat="1" ht="15.75" customHeight="1">
      <c r="A6" s="125"/>
      <c r="B6" s="126"/>
      <c r="C6" s="246"/>
      <c r="D6" s="247"/>
      <c r="E6" s="247"/>
      <c r="F6" s="312" t="s">
        <v>277</v>
      </c>
      <c r="G6" s="312"/>
    </row>
    <row r="7" spans="1:7" s="127" customFormat="1" ht="15.75" customHeight="1">
      <c r="A7" s="125"/>
      <c r="B7" s="126"/>
      <c r="C7" s="246"/>
      <c r="D7" s="247"/>
      <c r="E7" s="312" t="s">
        <v>280</v>
      </c>
      <c r="F7" s="312"/>
      <c r="G7" s="312"/>
    </row>
    <row r="8" spans="1:7" s="127" customFormat="1" ht="12.75" customHeight="1">
      <c r="A8" s="125"/>
      <c r="B8" s="126"/>
      <c r="C8" s="76"/>
      <c r="D8" s="76"/>
      <c r="E8" s="219"/>
      <c r="F8" s="321" t="s">
        <v>279</v>
      </c>
      <c r="G8" s="321"/>
    </row>
    <row r="9" spans="1:8" ht="16.5">
      <c r="A9" s="316" t="s">
        <v>0</v>
      </c>
      <c r="B9" s="316"/>
      <c r="C9" s="316"/>
      <c r="D9" s="316"/>
      <c r="E9" s="316"/>
      <c r="F9" s="316"/>
      <c r="G9" s="316"/>
      <c r="H9" s="130"/>
    </row>
    <row r="10" spans="1:8" ht="16.5">
      <c r="A10" s="316" t="s">
        <v>234</v>
      </c>
      <c r="B10" s="316"/>
      <c r="C10" s="316"/>
      <c r="D10" s="316"/>
      <c r="E10" s="316"/>
      <c r="F10" s="316"/>
      <c r="G10" s="316"/>
      <c r="H10" s="130"/>
    </row>
    <row r="11" spans="1:8" ht="16.5">
      <c r="A11" s="316" t="s">
        <v>272</v>
      </c>
      <c r="B11" s="316"/>
      <c r="C11" s="316"/>
      <c r="D11" s="316"/>
      <c r="E11" s="316"/>
      <c r="F11" s="316"/>
      <c r="G11" s="316"/>
      <c r="H11" s="129"/>
    </row>
    <row r="12" spans="2:8" ht="16.5">
      <c r="B12" s="133"/>
      <c r="C12" s="133"/>
      <c r="D12" s="133"/>
      <c r="E12" s="133"/>
      <c r="F12" s="133"/>
      <c r="G12" s="248" t="s">
        <v>84</v>
      </c>
      <c r="H12" s="133"/>
    </row>
    <row r="13" spans="1:8" s="139" customFormat="1" ht="16.5">
      <c r="A13" s="313" t="s">
        <v>4</v>
      </c>
      <c r="B13" s="317" t="s">
        <v>77</v>
      </c>
      <c r="C13" s="319" t="s">
        <v>5</v>
      </c>
      <c r="D13" s="313" t="s">
        <v>21</v>
      </c>
      <c r="E13" s="313" t="s">
        <v>59</v>
      </c>
      <c r="F13" s="313" t="s">
        <v>60</v>
      </c>
      <c r="G13" s="137" t="s">
        <v>22</v>
      </c>
      <c r="H13" s="138"/>
    </row>
    <row r="14" spans="1:8" s="139" customFormat="1" ht="16.5">
      <c r="A14" s="314"/>
      <c r="B14" s="318"/>
      <c r="C14" s="320"/>
      <c r="D14" s="314"/>
      <c r="E14" s="314"/>
      <c r="F14" s="314"/>
      <c r="G14" s="140" t="s">
        <v>271</v>
      </c>
      <c r="H14" s="138"/>
    </row>
    <row r="15" spans="1:8" s="139" customFormat="1" ht="24.75" customHeight="1">
      <c r="A15" s="134" t="s">
        <v>20</v>
      </c>
      <c r="B15" s="78"/>
      <c r="C15" s="79"/>
      <c r="D15" s="79"/>
      <c r="E15" s="80"/>
      <c r="F15" s="140"/>
      <c r="G15" s="141">
        <f>G16</f>
        <v>35277830.5</v>
      </c>
      <c r="H15" s="142"/>
    </row>
    <row r="16" spans="1:8" s="139" customFormat="1" ht="33" customHeight="1">
      <c r="A16" s="249" t="s">
        <v>255</v>
      </c>
      <c r="B16" s="78" t="s">
        <v>82</v>
      </c>
      <c r="C16" s="79"/>
      <c r="D16" s="79"/>
      <c r="E16" s="80"/>
      <c r="F16" s="140"/>
      <c r="G16" s="141">
        <f>G17+G114+G144+G166+G234+G243+G260</f>
        <v>35277830.5</v>
      </c>
      <c r="H16" s="142"/>
    </row>
    <row r="17" spans="1:8" s="133" customFormat="1" ht="20.25" customHeight="1">
      <c r="A17" s="250" t="s">
        <v>7</v>
      </c>
      <c r="B17" s="78" t="s">
        <v>82</v>
      </c>
      <c r="C17" s="82">
        <v>1</v>
      </c>
      <c r="D17" s="82"/>
      <c r="E17" s="82"/>
      <c r="F17" s="143"/>
      <c r="G17" s="144">
        <f>G28+G74+G22+G58+G64+G70</f>
        <v>16771481.72</v>
      </c>
      <c r="H17" s="145"/>
    </row>
    <row r="18" spans="1:8" s="139" customFormat="1" ht="49.5" hidden="1">
      <c r="A18" s="251" t="s">
        <v>30</v>
      </c>
      <c r="B18" s="78" t="s">
        <v>82</v>
      </c>
      <c r="C18" s="82">
        <v>1</v>
      </c>
      <c r="D18" s="82">
        <v>2</v>
      </c>
      <c r="E18" s="82"/>
      <c r="F18" s="146"/>
      <c r="G18" s="147">
        <f>G19</f>
        <v>0</v>
      </c>
      <c r="H18" s="148"/>
    </row>
    <row r="19" spans="1:8" s="139" customFormat="1" ht="66" hidden="1">
      <c r="A19" s="252" t="s">
        <v>31</v>
      </c>
      <c r="B19" s="78" t="s">
        <v>82</v>
      </c>
      <c r="C19" s="83">
        <v>1</v>
      </c>
      <c r="D19" s="83">
        <v>2</v>
      </c>
      <c r="E19" s="84" t="s">
        <v>32</v>
      </c>
      <c r="F19" s="149"/>
      <c r="G19" s="150">
        <f>G20</f>
        <v>0</v>
      </c>
      <c r="H19" s="151"/>
    </row>
    <row r="20" spans="1:8" s="139" customFormat="1" ht="16.5" hidden="1">
      <c r="A20" s="253" t="s">
        <v>23</v>
      </c>
      <c r="B20" s="78" t="s">
        <v>82</v>
      </c>
      <c r="C20" s="83">
        <v>1</v>
      </c>
      <c r="D20" s="83">
        <v>2</v>
      </c>
      <c r="E20" s="84" t="s">
        <v>33</v>
      </c>
      <c r="F20" s="152"/>
      <c r="G20" s="150">
        <f>G21</f>
        <v>0</v>
      </c>
      <c r="H20" s="151"/>
    </row>
    <row r="21" spans="1:8" s="139" customFormat="1" ht="28.5" customHeight="1" hidden="1">
      <c r="A21" s="253" t="s">
        <v>34</v>
      </c>
      <c r="B21" s="78" t="s">
        <v>82</v>
      </c>
      <c r="C21" s="83">
        <v>1</v>
      </c>
      <c r="D21" s="83">
        <v>2</v>
      </c>
      <c r="E21" s="84" t="s">
        <v>33</v>
      </c>
      <c r="F21" s="152">
        <v>500</v>
      </c>
      <c r="G21" s="150"/>
      <c r="H21" s="151"/>
    </row>
    <row r="22" spans="1:8" s="139" customFormat="1" ht="69" customHeight="1">
      <c r="A22" s="251" t="s">
        <v>87</v>
      </c>
      <c r="B22" s="78" t="s">
        <v>82</v>
      </c>
      <c r="C22" s="82">
        <v>1</v>
      </c>
      <c r="D22" s="82">
        <v>3</v>
      </c>
      <c r="E22" s="91"/>
      <c r="F22" s="153"/>
      <c r="G22" s="147">
        <f>G23</f>
        <v>33150</v>
      </c>
      <c r="H22" s="151"/>
    </row>
    <row r="23" spans="1:8" s="155" customFormat="1" ht="19.5" customHeight="1">
      <c r="A23" s="254" t="s">
        <v>161</v>
      </c>
      <c r="B23" s="78" t="s">
        <v>82</v>
      </c>
      <c r="C23" s="82">
        <v>1</v>
      </c>
      <c r="D23" s="82">
        <v>3</v>
      </c>
      <c r="E23" s="86" t="s">
        <v>198</v>
      </c>
      <c r="F23" s="153"/>
      <c r="G23" s="147">
        <f>G24</f>
        <v>33150</v>
      </c>
      <c r="H23" s="154"/>
    </row>
    <row r="24" spans="1:8" s="155" customFormat="1" ht="51.75" customHeight="1">
      <c r="A24" s="255" t="s">
        <v>147</v>
      </c>
      <c r="B24" s="78" t="s">
        <v>82</v>
      </c>
      <c r="C24" s="82">
        <v>1</v>
      </c>
      <c r="D24" s="82">
        <v>3</v>
      </c>
      <c r="E24" s="86" t="s">
        <v>199</v>
      </c>
      <c r="F24" s="140"/>
      <c r="G24" s="144">
        <f>G25+G26+G27</f>
        <v>33150</v>
      </c>
      <c r="H24" s="154"/>
    </row>
    <row r="25" spans="1:8" s="155" customFormat="1" ht="33" customHeight="1">
      <c r="A25" s="256" t="s">
        <v>155</v>
      </c>
      <c r="B25" s="78" t="s">
        <v>82</v>
      </c>
      <c r="C25" s="83">
        <v>1</v>
      </c>
      <c r="D25" s="83">
        <v>3</v>
      </c>
      <c r="E25" s="87" t="s">
        <v>199</v>
      </c>
      <c r="F25" s="152">
        <v>200</v>
      </c>
      <c r="G25" s="150">
        <v>33150</v>
      </c>
      <c r="H25" s="154"/>
    </row>
    <row r="26" spans="1:8" s="155" customFormat="1" ht="44.25" customHeight="1" hidden="1">
      <c r="A26" s="257" t="s">
        <v>153</v>
      </c>
      <c r="B26" s="78" t="s">
        <v>82</v>
      </c>
      <c r="C26" s="83">
        <v>1</v>
      </c>
      <c r="D26" s="83">
        <v>3</v>
      </c>
      <c r="E26" s="87" t="s">
        <v>136</v>
      </c>
      <c r="F26" s="152">
        <v>244</v>
      </c>
      <c r="G26" s="150"/>
      <c r="H26" s="154"/>
    </row>
    <row r="27" spans="1:8" s="155" customFormat="1" ht="31.5" customHeight="1" hidden="1">
      <c r="A27" s="257" t="s">
        <v>127</v>
      </c>
      <c r="B27" s="78" t="s">
        <v>82</v>
      </c>
      <c r="C27" s="83">
        <v>1</v>
      </c>
      <c r="D27" s="83">
        <v>3</v>
      </c>
      <c r="E27" s="84" t="s">
        <v>36</v>
      </c>
      <c r="F27" s="152">
        <v>831</v>
      </c>
      <c r="G27" s="150"/>
      <c r="H27" s="154"/>
    </row>
    <row r="28" spans="1:8" s="139" customFormat="1" ht="66" customHeight="1">
      <c r="A28" s="251" t="s">
        <v>35</v>
      </c>
      <c r="B28" s="78" t="s">
        <v>82</v>
      </c>
      <c r="C28" s="79">
        <v>1</v>
      </c>
      <c r="D28" s="79">
        <v>4</v>
      </c>
      <c r="E28" s="91"/>
      <c r="F28" s="153"/>
      <c r="G28" s="147">
        <f>G29</f>
        <v>13667460.73</v>
      </c>
      <c r="H28" s="148"/>
    </row>
    <row r="29" spans="1:8" s="139" customFormat="1" ht="18.75" customHeight="1">
      <c r="A29" s="254" t="s">
        <v>161</v>
      </c>
      <c r="B29" s="78" t="s">
        <v>82</v>
      </c>
      <c r="C29" s="79">
        <v>1</v>
      </c>
      <c r="D29" s="79">
        <v>4</v>
      </c>
      <c r="E29" s="86" t="s">
        <v>198</v>
      </c>
      <c r="F29" s="153"/>
      <c r="G29" s="147">
        <f>G30+G36+G56+G42+G50+G53+G45+G48</f>
        <v>13667460.73</v>
      </c>
      <c r="H29" s="156"/>
    </row>
    <row r="30" spans="1:8" s="139" customFormat="1" ht="50.25" customHeight="1">
      <c r="A30" s="255" t="s">
        <v>147</v>
      </c>
      <c r="B30" s="78" t="s">
        <v>82</v>
      </c>
      <c r="C30" s="79">
        <v>1</v>
      </c>
      <c r="D30" s="79">
        <v>4</v>
      </c>
      <c r="E30" s="86" t="s">
        <v>199</v>
      </c>
      <c r="F30" s="140"/>
      <c r="G30" s="144">
        <f>G33+G34+G35+G31+G32</f>
        <v>11431262.48</v>
      </c>
      <c r="H30" s="156"/>
    </row>
    <row r="31" spans="1:8" s="139" customFormat="1" ht="75" customHeight="1">
      <c r="A31" s="258" t="s">
        <v>156</v>
      </c>
      <c r="B31" s="75" t="s">
        <v>82</v>
      </c>
      <c r="C31" s="88">
        <v>1</v>
      </c>
      <c r="D31" s="88">
        <v>4</v>
      </c>
      <c r="E31" s="87" t="s">
        <v>199</v>
      </c>
      <c r="F31" s="152">
        <v>100</v>
      </c>
      <c r="G31" s="150">
        <f>10937920-211385-63838-142560-43053.09-328725-97772.43-224640-67760-595000+71000-84000</f>
        <v>9150186.48</v>
      </c>
      <c r="H31" s="156"/>
    </row>
    <row r="32" spans="1:8" s="139" customFormat="1" ht="33" customHeight="1">
      <c r="A32" s="256" t="s">
        <v>231</v>
      </c>
      <c r="B32" s="75" t="s">
        <v>82</v>
      </c>
      <c r="C32" s="88">
        <v>1</v>
      </c>
      <c r="D32" s="88">
        <v>4</v>
      </c>
      <c r="E32" s="87" t="s">
        <v>199</v>
      </c>
      <c r="F32" s="152">
        <v>200</v>
      </c>
      <c r="G32" s="150">
        <f>2215690+4800+48000+10000-60000+50000-20000-30000-1500-20000+22700-40000</f>
        <v>2179690</v>
      </c>
      <c r="H32" s="156"/>
    </row>
    <row r="33" spans="1:8" s="139" customFormat="1" ht="33" customHeight="1" hidden="1">
      <c r="A33" s="257" t="s">
        <v>123</v>
      </c>
      <c r="B33" s="75" t="s">
        <v>82</v>
      </c>
      <c r="C33" s="88">
        <v>1</v>
      </c>
      <c r="D33" s="88">
        <v>4</v>
      </c>
      <c r="E33" s="87" t="s">
        <v>136</v>
      </c>
      <c r="F33" s="152">
        <v>242</v>
      </c>
      <c r="G33" s="150"/>
      <c r="H33" s="156"/>
    </row>
    <row r="34" spans="1:8" s="139" customFormat="1" ht="33" hidden="1">
      <c r="A34" s="257" t="s">
        <v>153</v>
      </c>
      <c r="B34" s="75" t="s">
        <v>82</v>
      </c>
      <c r="C34" s="88">
        <v>1</v>
      </c>
      <c r="D34" s="88">
        <v>4</v>
      </c>
      <c r="E34" s="87" t="s">
        <v>136</v>
      </c>
      <c r="F34" s="152">
        <v>244</v>
      </c>
      <c r="G34" s="150"/>
      <c r="H34" s="156"/>
    </row>
    <row r="35" spans="1:8" s="139" customFormat="1" ht="22.5" customHeight="1">
      <c r="A35" s="256" t="s">
        <v>157</v>
      </c>
      <c r="B35" s="75" t="s">
        <v>82</v>
      </c>
      <c r="C35" s="88">
        <v>1</v>
      </c>
      <c r="D35" s="88">
        <v>4</v>
      </c>
      <c r="E35" s="87" t="s">
        <v>199</v>
      </c>
      <c r="F35" s="152">
        <v>800</v>
      </c>
      <c r="G35" s="150">
        <f>120820+2000-17082-1352-3000</f>
        <v>101386</v>
      </c>
      <c r="H35" s="156"/>
    </row>
    <row r="36" spans="1:8" s="139" customFormat="1" ht="48.75" customHeight="1">
      <c r="A36" s="255" t="s">
        <v>63</v>
      </c>
      <c r="B36" s="78" t="s">
        <v>82</v>
      </c>
      <c r="C36" s="79">
        <v>1</v>
      </c>
      <c r="D36" s="79">
        <v>4</v>
      </c>
      <c r="E36" s="86" t="s">
        <v>200</v>
      </c>
      <c r="F36" s="140"/>
      <c r="G36" s="144">
        <f>G38+G37</f>
        <v>1467905.25</v>
      </c>
      <c r="H36" s="156"/>
    </row>
    <row r="37" spans="1:8" s="139" customFormat="1" ht="71.25" customHeight="1">
      <c r="A37" s="258" t="s">
        <v>156</v>
      </c>
      <c r="B37" s="75" t="s">
        <v>82</v>
      </c>
      <c r="C37" s="88">
        <v>1</v>
      </c>
      <c r="D37" s="88">
        <v>4</v>
      </c>
      <c r="E37" s="87" t="s">
        <v>200</v>
      </c>
      <c r="F37" s="152">
        <v>100</v>
      </c>
      <c r="G37" s="150">
        <f>1299870+147250+11150+9635.25</f>
        <v>1467905.25</v>
      </c>
      <c r="H37" s="156"/>
    </row>
    <row r="38" spans="1:8" s="139" customFormat="1" ht="30.75" customHeight="1" hidden="1">
      <c r="A38" s="253" t="s">
        <v>154</v>
      </c>
      <c r="B38" s="75" t="s">
        <v>82</v>
      </c>
      <c r="C38" s="88">
        <v>1</v>
      </c>
      <c r="D38" s="88">
        <v>4</v>
      </c>
      <c r="E38" s="87" t="s">
        <v>137</v>
      </c>
      <c r="F38" s="152">
        <v>122</v>
      </c>
      <c r="G38" s="150"/>
      <c r="H38" s="156"/>
    </row>
    <row r="39" spans="1:8" s="139" customFormat="1" ht="16.5" hidden="1">
      <c r="A39" s="253" t="s">
        <v>38</v>
      </c>
      <c r="B39" s="78" t="s">
        <v>82</v>
      </c>
      <c r="C39" s="88">
        <v>1</v>
      </c>
      <c r="D39" s="88">
        <v>7</v>
      </c>
      <c r="E39" s="84" t="s">
        <v>37</v>
      </c>
      <c r="F39" s="152"/>
      <c r="G39" s="150">
        <f>G40</f>
        <v>0</v>
      </c>
      <c r="H39" s="148"/>
    </row>
    <row r="40" spans="1:8" s="139" customFormat="1" ht="15.75" customHeight="1" hidden="1">
      <c r="A40" s="253" t="s">
        <v>34</v>
      </c>
      <c r="B40" s="78" t="s">
        <v>82</v>
      </c>
      <c r="C40" s="88">
        <v>1</v>
      </c>
      <c r="D40" s="88">
        <v>7</v>
      </c>
      <c r="E40" s="84" t="s">
        <v>37</v>
      </c>
      <c r="F40" s="152">
        <v>500</v>
      </c>
      <c r="G40" s="150"/>
      <c r="H40" s="148"/>
    </row>
    <row r="41" spans="1:8" s="139" customFormat="1" ht="15.75" customHeight="1" hidden="1">
      <c r="A41" s="259" t="s">
        <v>6</v>
      </c>
      <c r="B41" s="95" t="s">
        <v>82</v>
      </c>
      <c r="C41" s="89">
        <v>1</v>
      </c>
      <c r="D41" s="89">
        <v>4</v>
      </c>
      <c r="E41" s="90">
        <v>5210000</v>
      </c>
      <c r="F41" s="160"/>
      <c r="G41" s="161">
        <f>G56</f>
        <v>9278</v>
      </c>
      <c r="H41" s="148"/>
    </row>
    <row r="42" spans="1:8" s="139" customFormat="1" ht="117" customHeight="1" hidden="1">
      <c r="A42" s="260" t="s">
        <v>192</v>
      </c>
      <c r="B42" s="78" t="s">
        <v>82</v>
      </c>
      <c r="C42" s="79">
        <v>1</v>
      </c>
      <c r="D42" s="79">
        <v>4</v>
      </c>
      <c r="E42" s="86" t="s">
        <v>179</v>
      </c>
      <c r="F42" s="140"/>
      <c r="G42" s="144">
        <f>G43+G44</f>
        <v>0</v>
      </c>
      <c r="H42" s="148"/>
    </row>
    <row r="43" spans="1:8" s="139" customFormat="1" ht="64.5" customHeight="1" hidden="1">
      <c r="A43" s="258" t="s">
        <v>156</v>
      </c>
      <c r="B43" s="75" t="s">
        <v>82</v>
      </c>
      <c r="C43" s="88">
        <v>1</v>
      </c>
      <c r="D43" s="88">
        <v>4</v>
      </c>
      <c r="E43" s="87" t="s">
        <v>179</v>
      </c>
      <c r="F43" s="152">
        <v>100</v>
      </c>
      <c r="G43" s="150"/>
      <c r="H43" s="148"/>
    </row>
    <row r="44" spans="1:8" s="139" customFormat="1" ht="36" customHeight="1" hidden="1">
      <c r="A44" s="256" t="s">
        <v>155</v>
      </c>
      <c r="B44" s="75" t="s">
        <v>82</v>
      </c>
      <c r="C44" s="88">
        <v>1</v>
      </c>
      <c r="D44" s="88">
        <v>4</v>
      </c>
      <c r="E44" s="87" t="s">
        <v>179</v>
      </c>
      <c r="F44" s="152">
        <v>200</v>
      </c>
      <c r="G44" s="150"/>
      <c r="H44" s="148"/>
    </row>
    <row r="45" spans="1:8" s="139" customFormat="1" ht="38.25" customHeight="1">
      <c r="A45" s="255" t="s">
        <v>190</v>
      </c>
      <c r="B45" s="78" t="s">
        <v>82</v>
      </c>
      <c r="C45" s="79">
        <v>1</v>
      </c>
      <c r="D45" s="79">
        <v>4</v>
      </c>
      <c r="E45" s="86" t="s">
        <v>217</v>
      </c>
      <c r="F45" s="140"/>
      <c r="G45" s="162">
        <f>G46+G47</f>
        <v>631523</v>
      </c>
      <c r="H45" s="156"/>
    </row>
    <row r="46" spans="1:8" s="139" customFormat="1" ht="71.25" customHeight="1">
      <c r="A46" s="258" t="s">
        <v>156</v>
      </c>
      <c r="B46" s="75" t="s">
        <v>82</v>
      </c>
      <c r="C46" s="88">
        <v>1</v>
      </c>
      <c r="D46" s="88">
        <v>4</v>
      </c>
      <c r="E46" s="87" t="s">
        <v>217</v>
      </c>
      <c r="F46" s="152">
        <v>100</v>
      </c>
      <c r="G46" s="163">
        <f>614661+4390+1326</f>
        <v>620377</v>
      </c>
      <c r="H46" s="156"/>
    </row>
    <row r="47" spans="1:8" s="139" customFormat="1" ht="45" customHeight="1">
      <c r="A47" s="256" t="s">
        <v>231</v>
      </c>
      <c r="B47" s="75" t="s">
        <v>82</v>
      </c>
      <c r="C47" s="88">
        <v>1</v>
      </c>
      <c r="D47" s="88">
        <v>4</v>
      </c>
      <c r="E47" s="87" t="s">
        <v>217</v>
      </c>
      <c r="F47" s="152">
        <v>200</v>
      </c>
      <c r="G47" s="150">
        <v>11146</v>
      </c>
      <c r="H47" s="156"/>
    </row>
    <row r="48" spans="1:8" s="165" customFormat="1" ht="67.5" customHeight="1">
      <c r="A48" s="260" t="s">
        <v>189</v>
      </c>
      <c r="B48" s="78" t="s">
        <v>82</v>
      </c>
      <c r="C48" s="79">
        <v>1</v>
      </c>
      <c r="D48" s="79">
        <v>4</v>
      </c>
      <c r="E48" s="86" t="s">
        <v>207</v>
      </c>
      <c r="F48" s="140"/>
      <c r="G48" s="144">
        <f>G49</f>
        <v>100600</v>
      </c>
      <c r="H48" s="164"/>
    </row>
    <row r="49" spans="1:8" s="165" customFormat="1" ht="90" customHeight="1">
      <c r="A49" s="258" t="s">
        <v>156</v>
      </c>
      <c r="B49" s="75" t="s">
        <v>82</v>
      </c>
      <c r="C49" s="88">
        <v>1</v>
      </c>
      <c r="D49" s="88">
        <v>4</v>
      </c>
      <c r="E49" s="87" t="s">
        <v>207</v>
      </c>
      <c r="F49" s="152">
        <v>100</v>
      </c>
      <c r="G49" s="150">
        <v>100600</v>
      </c>
      <c r="H49" s="166"/>
    </row>
    <row r="50" spans="1:8" s="139" customFormat="1" ht="126" customHeight="1">
      <c r="A50" s="261" t="s">
        <v>251</v>
      </c>
      <c r="B50" s="78" t="s">
        <v>82</v>
      </c>
      <c r="C50" s="79">
        <v>1</v>
      </c>
      <c r="D50" s="79">
        <v>4</v>
      </c>
      <c r="E50" s="78" t="s">
        <v>201</v>
      </c>
      <c r="F50" s="153"/>
      <c r="G50" s="147">
        <f>G51+G52</f>
        <v>26892</v>
      </c>
      <c r="H50" s="148"/>
    </row>
    <row r="51" spans="1:8" s="139" customFormat="1" ht="81.75" customHeight="1">
      <c r="A51" s="258" t="s">
        <v>156</v>
      </c>
      <c r="B51" s="75" t="s">
        <v>82</v>
      </c>
      <c r="C51" s="88">
        <v>1</v>
      </c>
      <c r="D51" s="88">
        <v>4</v>
      </c>
      <c r="E51" s="75" t="s">
        <v>201</v>
      </c>
      <c r="F51" s="152">
        <v>100</v>
      </c>
      <c r="G51" s="150">
        <v>25892</v>
      </c>
      <c r="H51" s="148"/>
    </row>
    <row r="52" spans="1:8" s="139" customFormat="1" ht="39.75" customHeight="1">
      <c r="A52" s="256" t="s">
        <v>155</v>
      </c>
      <c r="B52" s="75" t="s">
        <v>82</v>
      </c>
      <c r="C52" s="88">
        <v>1</v>
      </c>
      <c r="D52" s="88">
        <v>4</v>
      </c>
      <c r="E52" s="75" t="s">
        <v>201</v>
      </c>
      <c r="F52" s="152">
        <v>200</v>
      </c>
      <c r="G52" s="150">
        <v>1000</v>
      </c>
      <c r="H52" s="148"/>
    </row>
    <row r="53" spans="1:8" s="139" customFormat="1" ht="153" customHeight="1" hidden="1">
      <c r="A53" s="262" t="s">
        <v>193</v>
      </c>
      <c r="B53" s="78" t="s">
        <v>82</v>
      </c>
      <c r="C53" s="79">
        <v>1</v>
      </c>
      <c r="D53" s="79">
        <v>4</v>
      </c>
      <c r="E53" s="78" t="s">
        <v>202</v>
      </c>
      <c r="F53" s="153"/>
      <c r="G53" s="147">
        <f>G54+G55</f>
        <v>0</v>
      </c>
      <c r="H53" s="148"/>
    </row>
    <row r="54" spans="1:8" s="139" customFormat="1" ht="84.75" customHeight="1" hidden="1">
      <c r="A54" s="258" t="s">
        <v>156</v>
      </c>
      <c r="B54" s="75" t="s">
        <v>82</v>
      </c>
      <c r="C54" s="88">
        <v>1</v>
      </c>
      <c r="D54" s="88">
        <v>4</v>
      </c>
      <c r="E54" s="75" t="s">
        <v>202</v>
      </c>
      <c r="F54" s="152">
        <v>100</v>
      </c>
      <c r="G54" s="150">
        <v>0</v>
      </c>
      <c r="H54" s="148"/>
    </row>
    <row r="55" spans="1:8" s="139" customFormat="1" ht="36" customHeight="1" hidden="1">
      <c r="A55" s="256" t="s">
        <v>155</v>
      </c>
      <c r="B55" s="75" t="s">
        <v>82</v>
      </c>
      <c r="C55" s="88">
        <v>1</v>
      </c>
      <c r="D55" s="88">
        <v>4</v>
      </c>
      <c r="E55" s="75" t="s">
        <v>202</v>
      </c>
      <c r="F55" s="152">
        <v>200</v>
      </c>
      <c r="G55" s="150"/>
      <c r="H55" s="148"/>
    </row>
    <row r="56" spans="1:8" s="139" customFormat="1" ht="66" customHeight="1">
      <c r="A56" s="263" t="s">
        <v>162</v>
      </c>
      <c r="B56" s="78" t="s">
        <v>82</v>
      </c>
      <c r="C56" s="79">
        <v>1</v>
      </c>
      <c r="D56" s="79">
        <v>4</v>
      </c>
      <c r="E56" s="91" t="s">
        <v>203</v>
      </c>
      <c r="F56" s="153"/>
      <c r="G56" s="147">
        <f>G57</f>
        <v>9278</v>
      </c>
      <c r="H56" s="148"/>
    </row>
    <row r="57" spans="1:8" s="139" customFormat="1" ht="21" customHeight="1">
      <c r="A57" s="258" t="s">
        <v>6</v>
      </c>
      <c r="B57" s="75" t="s">
        <v>82</v>
      </c>
      <c r="C57" s="88">
        <v>1</v>
      </c>
      <c r="D57" s="88">
        <v>4</v>
      </c>
      <c r="E57" s="84" t="s">
        <v>203</v>
      </c>
      <c r="F57" s="152">
        <v>500</v>
      </c>
      <c r="G57" s="150">
        <v>9278</v>
      </c>
      <c r="H57" s="148"/>
    </row>
    <row r="58" spans="1:8" s="139" customFormat="1" ht="54.75" customHeight="1">
      <c r="A58" s="263" t="s">
        <v>100</v>
      </c>
      <c r="B58" s="78" t="s">
        <v>82</v>
      </c>
      <c r="C58" s="78" t="s">
        <v>98</v>
      </c>
      <c r="D58" s="78" t="s">
        <v>99</v>
      </c>
      <c r="E58" s="78"/>
      <c r="F58" s="168"/>
      <c r="G58" s="141">
        <f>G59</f>
        <v>65947.09</v>
      </c>
      <c r="H58" s="148"/>
    </row>
    <row r="59" spans="1:8" s="139" customFormat="1" ht="22.5" customHeight="1">
      <c r="A59" s="254" t="s">
        <v>161</v>
      </c>
      <c r="B59" s="78" t="s">
        <v>82</v>
      </c>
      <c r="C59" s="79">
        <v>1</v>
      </c>
      <c r="D59" s="79">
        <v>6</v>
      </c>
      <c r="E59" s="86" t="s">
        <v>198</v>
      </c>
      <c r="F59" s="169"/>
      <c r="G59" s="170">
        <f>G60+G62</f>
        <v>65947.09</v>
      </c>
      <c r="H59" s="148"/>
    </row>
    <row r="60" spans="1:8" s="139" customFormat="1" ht="52.5" customHeight="1">
      <c r="A60" s="263" t="s">
        <v>163</v>
      </c>
      <c r="B60" s="78" t="s">
        <v>82</v>
      </c>
      <c r="C60" s="78" t="s">
        <v>98</v>
      </c>
      <c r="D60" s="78" t="s">
        <v>99</v>
      </c>
      <c r="E60" s="78" t="s">
        <v>204</v>
      </c>
      <c r="F60" s="168"/>
      <c r="G60" s="141">
        <f>G61</f>
        <v>46390</v>
      </c>
      <c r="H60" s="148"/>
    </row>
    <row r="61" spans="1:8" s="139" customFormat="1" ht="22.5" customHeight="1">
      <c r="A61" s="258" t="s">
        <v>6</v>
      </c>
      <c r="B61" s="75" t="s">
        <v>82</v>
      </c>
      <c r="C61" s="75" t="s">
        <v>98</v>
      </c>
      <c r="D61" s="75" t="s">
        <v>99</v>
      </c>
      <c r="E61" s="75" t="s">
        <v>204</v>
      </c>
      <c r="F61" s="152">
        <v>500</v>
      </c>
      <c r="G61" s="170">
        <v>46390</v>
      </c>
      <c r="H61" s="148"/>
    </row>
    <row r="62" spans="1:8" s="139" customFormat="1" ht="61.5" customHeight="1">
      <c r="A62" s="260" t="s">
        <v>164</v>
      </c>
      <c r="B62" s="78" t="s">
        <v>82</v>
      </c>
      <c r="C62" s="78" t="s">
        <v>98</v>
      </c>
      <c r="D62" s="78" t="s">
        <v>99</v>
      </c>
      <c r="E62" s="78" t="s">
        <v>205</v>
      </c>
      <c r="F62" s="168"/>
      <c r="G62" s="141">
        <f>G63</f>
        <v>19557.09</v>
      </c>
      <c r="H62" s="148"/>
    </row>
    <row r="63" spans="1:8" s="139" customFormat="1" ht="22.5" customHeight="1">
      <c r="A63" s="258" t="s">
        <v>6</v>
      </c>
      <c r="B63" s="75" t="s">
        <v>82</v>
      </c>
      <c r="C63" s="75" t="s">
        <v>98</v>
      </c>
      <c r="D63" s="75" t="s">
        <v>99</v>
      </c>
      <c r="E63" s="75" t="s">
        <v>205</v>
      </c>
      <c r="F63" s="152">
        <v>500</v>
      </c>
      <c r="G63" s="170">
        <f>11525+8032.09</f>
        <v>19557.09</v>
      </c>
      <c r="H63" s="148"/>
    </row>
    <row r="64" spans="1:8" s="215" customFormat="1" ht="22.5" customHeight="1" hidden="1">
      <c r="A64" s="251" t="s">
        <v>102</v>
      </c>
      <c r="B64" s="210" t="s">
        <v>82</v>
      </c>
      <c r="C64" s="210" t="s">
        <v>98</v>
      </c>
      <c r="D64" s="210" t="s">
        <v>104</v>
      </c>
      <c r="E64" s="211"/>
      <c r="F64" s="212"/>
      <c r="G64" s="213">
        <f>G65</f>
        <v>0</v>
      </c>
      <c r="H64" s="214"/>
    </row>
    <row r="65" spans="1:8" s="215" customFormat="1" ht="22.5" customHeight="1" hidden="1">
      <c r="A65" s="264" t="s">
        <v>161</v>
      </c>
      <c r="B65" s="211" t="s">
        <v>82</v>
      </c>
      <c r="C65" s="211" t="s">
        <v>98</v>
      </c>
      <c r="D65" s="211" t="s">
        <v>104</v>
      </c>
      <c r="E65" s="216" t="s">
        <v>198</v>
      </c>
      <c r="F65" s="212"/>
      <c r="G65" s="217">
        <f>G66</f>
        <v>0</v>
      </c>
      <c r="H65" s="214"/>
    </row>
    <row r="66" spans="1:8" s="215" customFormat="1" ht="36.75" customHeight="1" hidden="1">
      <c r="A66" s="253" t="s">
        <v>103</v>
      </c>
      <c r="B66" s="211" t="s">
        <v>82</v>
      </c>
      <c r="C66" s="211" t="s">
        <v>98</v>
      </c>
      <c r="D66" s="211" t="s">
        <v>104</v>
      </c>
      <c r="E66" s="211" t="s">
        <v>225</v>
      </c>
      <c r="F66" s="212"/>
      <c r="G66" s="217">
        <f>G67</f>
        <v>0</v>
      </c>
      <c r="H66" s="214"/>
    </row>
    <row r="67" spans="1:8" s="215" customFormat="1" ht="34.5" customHeight="1" hidden="1">
      <c r="A67" s="256" t="s">
        <v>155</v>
      </c>
      <c r="B67" s="211" t="s">
        <v>82</v>
      </c>
      <c r="C67" s="211" t="s">
        <v>98</v>
      </c>
      <c r="D67" s="211" t="s">
        <v>104</v>
      </c>
      <c r="E67" s="211" t="s">
        <v>225</v>
      </c>
      <c r="F67" s="212" t="s">
        <v>226</v>
      </c>
      <c r="G67" s="217">
        <v>0</v>
      </c>
      <c r="H67" s="214"/>
    </row>
    <row r="68" spans="1:8" s="139" customFormat="1" ht="68.25" customHeight="1" hidden="1">
      <c r="A68" s="260" t="s">
        <v>164</v>
      </c>
      <c r="B68" s="78" t="s">
        <v>82</v>
      </c>
      <c r="C68" s="78" t="s">
        <v>98</v>
      </c>
      <c r="D68" s="78" t="s">
        <v>99</v>
      </c>
      <c r="E68" s="78" t="s">
        <v>205</v>
      </c>
      <c r="F68" s="168"/>
      <c r="G68" s="141">
        <f>G69</f>
        <v>0</v>
      </c>
      <c r="H68" s="148"/>
    </row>
    <row r="69" spans="1:8" s="139" customFormat="1" ht="24" customHeight="1" hidden="1">
      <c r="A69" s="258" t="s">
        <v>6</v>
      </c>
      <c r="B69" s="75" t="s">
        <v>82</v>
      </c>
      <c r="C69" s="75" t="s">
        <v>98</v>
      </c>
      <c r="D69" s="75" t="s">
        <v>99</v>
      </c>
      <c r="E69" s="75" t="s">
        <v>205</v>
      </c>
      <c r="F69" s="152">
        <v>500</v>
      </c>
      <c r="G69" s="170"/>
      <c r="H69" s="148"/>
    </row>
    <row r="70" spans="1:8" s="139" customFormat="1" ht="0.75" customHeight="1">
      <c r="A70" s="263" t="s">
        <v>8</v>
      </c>
      <c r="B70" s="73" t="s">
        <v>82</v>
      </c>
      <c r="C70" s="288">
        <v>1</v>
      </c>
      <c r="D70" s="288">
        <v>11</v>
      </c>
      <c r="E70" s="287"/>
      <c r="F70" s="153"/>
      <c r="G70" s="147">
        <f>G71</f>
        <v>0</v>
      </c>
      <c r="H70" s="156"/>
    </row>
    <row r="71" spans="1:8" s="139" customFormat="1" ht="23.25" customHeight="1" hidden="1">
      <c r="A71" s="254" t="s">
        <v>161</v>
      </c>
      <c r="B71" s="78" t="s">
        <v>82</v>
      </c>
      <c r="C71" s="79">
        <v>1</v>
      </c>
      <c r="D71" s="79">
        <v>11</v>
      </c>
      <c r="E71" s="86" t="s">
        <v>198</v>
      </c>
      <c r="F71" s="171"/>
      <c r="G71" s="172">
        <f>G72</f>
        <v>0</v>
      </c>
      <c r="H71" s="156"/>
    </row>
    <row r="72" spans="1:8" s="139" customFormat="1" ht="48" customHeight="1" hidden="1">
      <c r="A72" s="265" t="s">
        <v>188</v>
      </c>
      <c r="B72" s="75" t="s">
        <v>82</v>
      </c>
      <c r="C72" s="88">
        <v>1</v>
      </c>
      <c r="D72" s="88">
        <v>11</v>
      </c>
      <c r="E72" s="84" t="s">
        <v>237</v>
      </c>
      <c r="F72" s="171"/>
      <c r="G72" s="172">
        <f>G73</f>
        <v>0</v>
      </c>
      <c r="H72" s="156"/>
    </row>
    <row r="73" spans="1:8" s="139" customFormat="1" ht="24" customHeight="1" hidden="1">
      <c r="A73" s="256" t="s">
        <v>157</v>
      </c>
      <c r="B73" s="75" t="s">
        <v>82</v>
      </c>
      <c r="C73" s="88">
        <v>1</v>
      </c>
      <c r="D73" s="88">
        <v>11</v>
      </c>
      <c r="E73" s="84" t="s">
        <v>237</v>
      </c>
      <c r="F73" s="171">
        <v>800</v>
      </c>
      <c r="G73" s="172">
        <v>0</v>
      </c>
      <c r="H73" s="156"/>
    </row>
    <row r="74" spans="1:8" s="129" customFormat="1" ht="24" customHeight="1">
      <c r="A74" s="263" t="s">
        <v>11</v>
      </c>
      <c r="B74" s="78" t="s">
        <v>82</v>
      </c>
      <c r="C74" s="79">
        <v>1</v>
      </c>
      <c r="D74" s="79">
        <v>13</v>
      </c>
      <c r="E74" s="91"/>
      <c r="F74" s="153"/>
      <c r="G74" s="147">
        <f>G75</f>
        <v>3004923.9000000004</v>
      </c>
      <c r="H74" s="148"/>
    </row>
    <row r="75" spans="1:8" s="139" customFormat="1" ht="25.5" customHeight="1">
      <c r="A75" s="254" t="s">
        <v>161</v>
      </c>
      <c r="B75" s="78" t="s">
        <v>82</v>
      </c>
      <c r="C75" s="79">
        <v>1</v>
      </c>
      <c r="D75" s="79">
        <v>13</v>
      </c>
      <c r="E75" s="86" t="s">
        <v>198</v>
      </c>
      <c r="F75" s="153"/>
      <c r="G75" s="147">
        <f>G77+G82+G80+G87+G89+G92+G95+G112</f>
        <v>3004923.9000000004</v>
      </c>
      <c r="H75" s="156"/>
    </row>
    <row r="76" spans="1:8" s="139" customFormat="1" ht="21" customHeight="1" hidden="1">
      <c r="A76" s="255" t="s">
        <v>146</v>
      </c>
      <c r="B76" s="78" t="s">
        <v>82</v>
      </c>
      <c r="C76" s="79">
        <v>1</v>
      </c>
      <c r="D76" s="79">
        <v>13</v>
      </c>
      <c r="E76" s="86" t="s">
        <v>138</v>
      </c>
      <c r="F76" s="153"/>
      <c r="G76" s="147">
        <f>G77</f>
        <v>25000</v>
      </c>
      <c r="H76" s="156"/>
    </row>
    <row r="77" spans="1:8" s="139" customFormat="1" ht="32.25" customHeight="1">
      <c r="A77" s="255" t="s">
        <v>148</v>
      </c>
      <c r="B77" s="78" t="s">
        <v>82</v>
      </c>
      <c r="C77" s="79">
        <v>1</v>
      </c>
      <c r="D77" s="79">
        <v>13</v>
      </c>
      <c r="E77" s="86" t="s">
        <v>238</v>
      </c>
      <c r="F77" s="140"/>
      <c r="G77" s="144">
        <f>G78+G79</f>
        <v>25000</v>
      </c>
      <c r="H77" s="156"/>
    </row>
    <row r="78" spans="1:8" s="139" customFormat="1" ht="32.25" customHeight="1">
      <c r="A78" s="256" t="s">
        <v>155</v>
      </c>
      <c r="B78" s="75" t="s">
        <v>82</v>
      </c>
      <c r="C78" s="88">
        <v>1</v>
      </c>
      <c r="D78" s="88">
        <v>13</v>
      </c>
      <c r="E78" s="87" t="s">
        <v>238</v>
      </c>
      <c r="F78" s="152">
        <v>200</v>
      </c>
      <c r="G78" s="150">
        <f>48000-23000</f>
        <v>25000</v>
      </c>
      <c r="H78" s="156"/>
    </row>
    <row r="79" spans="1:8" s="139" customFormat="1" ht="1.5" customHeight="1" hidden="1">
      <c r="A79" s="256" t="s">
        <v>157</v>
      </c>
      <c r="B79" s="75" t="s">
        <v>82</v>
      </c>
      <c r="C79" s="88">
        <v>1</v>
      </c>
      <c r="D79" s="88">
        <v>13</v>
      </c>
      <c r="E79" s="87" t="s">
        <v>139</v>
      </c>
      <c r="F79" s="152">
        <v>800</v>
      </c>
      <c r="G79" s="150"/>
      <c r="H79" s="156"/>
    </row>
    <row r="80" spans="1:8" s="139" customFormat="1" ht="0.75" customHeight="1" hidden="1">
      <c r="A80" s="260" t="s">
        <v>170</v>
      </c>
      <c r="B80" s="78" t="s">
        <v>82</v>
      </c>
      <c r="C80" s="79">
        <v>1</v>
      </c>
      <c r="D80" s="79">
        <v>13</v>
      </c>
      <c r="E80" s="86" t="s">
        <v>169</v>
      </c>
      <c r="F80" s="152"/>
      <c r="G80" s="147">
        <f>G81</f>
        <v>0</v>
      </c>
      <c r="H80" s="156"/>
    </row>
    <row r="81" spans="1:8" s="139" customFormat="1" ht="31.5" customHeight="1" hidden="1">
      <c r="A81" s="256" t="s">
        <v>155</v>
      </c>
      <c r="B81" s="75" t="s">
        <v>82</v>
      </c>
      <c r="C81" s="88">
        <v>1</v>
      </c>
      <c r="D81" s="88">
        <v>13</v>
      </c>
      <c r="E81" s="87" t="s">
        <v>169</v>
      </c>
      <c r="F81" s="152">
        <v>200</v>
      </c>
      <c r="G81" s="150"/>
      <c r="H81" s="156"/>
    </row>
    <row r="82" spans="1:8" s="165" customFormat="1" ht="22.5" customHeight="1">
      <c r="A82" s="255" t="s">
        <v>91</v>
      </c>
      <c r="B82" s="78" t="s">
        <v>82</v>
      </c>
      <c r="C82" s="79">
        <v>1</v>
      </c>
      <c r="D82" s="79">
        <v>13</v>
      </c>
      <c r="E82" s="86" t="s">
        <v>206</v>
      </c>
      <c r="F82" s="153"/>
      <c r="G82" s="147">
        <f>G85+G84</f>
        <v>2944923.9000000004</v>
      </c>
      <c r="H82" s="166"/>
    </row>
    <row r="83" spans="1:8" s="165" customFormat="1" ht="0.75" customHeight="1" hidden="1">
      <c r="A83" s="265" t="s">
        <v>91</v>
      </c>
      <c r="B83" s="75" t="s">
        <v>82</v>
      </c>
      <c r="C83" s="88">
        <v>1</v>
      </c>
      <c r="D83" s="88">
        <v>13</v>
      </c>
      <c r="E83" s="87" t="s">
        <v>140</v>
      </c>
      <c r="F83" s="152"/>
      <c r="G83" s="150"/>
      <c r="H83" s="166"/>
    </row>
    <row r="84" spans="1:8" s="165" customFormat="1" ht="33" customHeight="1">
      <c r="A84" s="256" t="s">
        <v>155</v>
      </c>
      <c r="B84" s="75" t="s">
        <v>82</v>
      </c>
      <c r="C84" s="88">
        <v>1</v>
      </c>
      <c r="D84" s="88">
        <v>13</v>
      </c>
      <c r="E84" s="87" t="s">
        <v>206</v>
      </c>
      <c r="F84" s="171">
        <v>200</v>
      </c>
      <c r="G84" s="150">
        <f>2078865-186292+268500+50250+72219.7+437852.37+123200</f>
        <v>2844595.0700000003</v>
      </c>
      <c r="H84" s="166"/>
    </row>
    <row r="85" spans="1:8" s="165" customFormat="1" ht="23.25" customHeight="1">
      <c r="A85" s="256" t="s">
        <v>157</v>
      </c>
      <c r="B85" s="75" t="s">
        <v>82</v>
      </c>
      <c r="C85" s="88">
        <v>1</v>
      </c>
      <c r="D85" s="88">
        <v>13</v>
      </c>
      <c r="E85" s="87" t="s">
        <v>206</v>
      </c>
      <c r="F85" s="171">
        <v>800</v>
      </c>
      <c r="G85" s="150">
        <f>20000+68806.8+3879.4+7642.63</f>
        <v>100328.83</v>
      </c>
      <c r="H85" s="166"/>
    </row>
    <row r="86" spans="1:8" s="165" customFormat="1" ht="31.5" customHeight="1" hidden="1">
      <c r="A86" s="257" t="s">
        <v>127</v>
      </c>
      <c r="B86" s="75" t="s">
        <v>82</v>
      </c>
      <c r="C86" s="88">
        <v>1</v>
      </c>
      <c r="D86" s="88">
        <v>13</v>
      </c>
      <c r="E86" s="84">
        <v>920305</v>
      </c>
      <c r="F86" s="152">
        <v>831</v>
      </c>
      <c r="G86" s="150"/>
      <c r="H86" s="166"/>
    </row>
    <row r="87" spans="1:8" s="165" customFormat="1" ht="31.5" customHeight="1" hidden="1">
      <c r="A87" s="266" t="s">
        <v>189</v>
      </c>
      <c r="B87" s="75" t="s">
        <v>82</v>
      </c>
      <c r="C87" s="88">
        <v>1</v>
      </c>
      <c r="D87" s="88">
        <v>13</v>
      </c>
      <c r="E87" s="87" t="s">
        <v>165</v>
      </c>
      <c r="F87" s="152"/>
      <c r="G87" s="150">
        <f>G88</f>
        <v>0</v>
      </c>
      <c r="H87" s="166"/>
    </row>
    <row r="88" spans="1:8" s="165" customFormat="1" ht="31.5" customHeight="1" hidden="1">
      <c r="A88" s="258" t="s">
        <v>156</v>
      </c>
      <c r="B88" s="75" t="s">
        <v>82</v>
      </c>
      <c r="C88" s="88">
        <v>1</v>
      </c>
      <c r="D88" s="88">
        <v>13</v>
      </c>
      <c r="E88" s="87" t="s">
        <v>165</v>
      </c>
      <c r="F88" s="152">
        <v>100</v>
      </c>
      <c r="G88" s="150"/>
      <c r="H88" s="166"/>
    </row>
    <row r="89" spans="1:8" s="165" customFormat="1" ht="31.5" customHeight="1" hidden="1">
      <c r="A89" s="260" t="s">
        <v>180</v>
      </c>
      <c r="B89" s="78" t="s">
        <v>82</v>
      </c>
      <c r="C89" s="79">
        <v>1</v>
      </c>
      <c r="D89" s="79">
        <v>13</v>
      </c>
      <c r="E89" s="86" t="s">
        <v>179</v>
      </c>
      <c r="F89" s="140"/>
      <c r="G89" s="144">
        <f>G90+G91</f>
        <v>0</v>
      </c>
      <c r="H89" s="166"/>
    </row>
    <row r="90" spans="1:8" s="165" customFormat="1" ht="31.5" customHeight="1" hidden="1">
      <c r="A90" s="258" t="s">
        <v>156</v>
      </c>
      <c r="B90" s="75" t="s">
        <v>82</v>
      </c>
      <c r="C90" s="88">
        <v>1</v>
      </c>
      <c r="D90" s="88">
        <v>13</v>
      </c>
      <c r="E90" s="87" t="s">
        <v>179</v>
      </c>
      <c r="F90" s="152">
        <v>100</v>
      </c>
      <c r="G90" s="150"/>
      <c r="H90" s="166"/>
    </row>
    <row r="91" spans="1:8" s="165" customFormat="1" ht="31.5" customHeight="1" hidden="1">
      <c r="A91" s="256" t="s">
        <v>155</v>
      </c>
      <c r="B91" s="75" t="s">
        <v>82</v>
      </c>
      <c r="C91" s="88">
        <v>1</v>
      </c>
      <c r="D91" s="88">
        <v>13</v>
      </c>
      <c r="E91" s="87" t="s">
        <v>179</v>
      </c>
      <c r="F91" s="152">
        <v>200</v>
      </c>
      <c r="G91" s="150"/>
      <c r="H91" s="166"/>
    </row>
    <row r="92" spans="1:8" s="165" customFormat="1" ht="31.5" customHeight="1" hidden="1">
      <c r="A92" s="262" t="s">
        <v>183</v>
      </c>
      <c r="B92" s="78" t="s">
        <v>82</v>
      </c>
      <c r="C92" s="79">
        <v>1</v>
      </c>
      <c r="D92" s="79">
        <v>13</v>
      </c>
      <c r="E92" s="78" t="s">
        <v>186</v>
      </c>
      <c r="F92" s="153"/>
      <c r="G92" s="147">
        <f>G93+G94</f>
        <v>0</v>
      </c>
      <c r="H92" s="166"/>
    </row>
    <row r="93" spans="1:8" s="165" customFormat="1" ht="31.5" customHeight="1" hidden="1">
      <c r="A93" s="257" t="s">
        <v>184</v>
      </c>
      <c r="B93" s="75" t="s">
        <v>82</v>
      </c>
      <c r="C93" s="88">
        <v>1</v>
      </c>
      <c r="D93" s="88">
        <v>13</v>
      </c>
      <c r="E93" s="75" t="s">
        <v>186</v>
      </c>
      <c r="F93" s="152">
        <v>100</v>
      </c>
      <c r="G93" s="150"/>
      <c r="H93" s="166"/>
    </row>
    <row r="94" spans="1:8" s="165" customFormat="1" ht="31.5" customHeight="1" hidden="1">
      <c r="A94" s="257" t="s">
        <v>153</v>
      </c>
      <c r="B94" s="75" t="s">
        <v>82</v>
      </c>
      <c r="C94" s="88">
        <v>1</v>
      </c>
      <c r="D94" s="88">
        <v>13</v>
      </c>
      <c r="E94" s="75" t="s">
        <v>186</v>
      </c>
      <c r="F94" s="152">
        <v>200</v>
      </c>
      <c r="G94" s="150"/>
      <c r="H94" s="166"/>
    </row>
    <row r="95" spans="1:8" s="165" customFormat="1" ht="31.5" customHeight="1" hidden="1">
      <c r="A95" s="262" t="s">
        <v>185</v>
      </c>
      <c r="B95" s="78" t="s">
        <v>82</v>
      </c>
      <c r="C95" s="79">
        <v>1</v>
      </c>
      <c r="D95" s="79">
        <v>13</v>
      </c>
      <c r="E95" s="78" t="s">
        <v>187</v>
      </c>
      <c r="F95" s="153"/>
      <c r="G95" s="147">
        <f>G96+G97</f>
        <v>0</v>
      </c>
      <c r="H95" s="166"/>
    </row>
    <row r="96" spans="1:8" s="165" customFormat="1" ht="31.5" customHeight="1" hidden="1">
      <c r="A96" s="257" t="s">
        <v>184</v>
      </c>
      <c r="B96" s="75" t="s">
        <v>82</v>
      </c>
      <c r="C96" s="88">
        <v>1</v>
      </c>
      <c r="D96" s="88">
        <v>13</v>
      </c>
      <c r="E96" s="75" t="s">
        <v>187</v>
      </c>
      <c r="F96" s="152">
        <v>100</v>
      </c>
      <c r="G96" s="150"/>
      <c r="H96" s="166"/>
    </row>
    <row r="97" spans="1:8" s="165" customFormat="1" ht="31.5" customHeight="1" hidden="1">
      <c r="A97" s="257" t="s">
        <v>153</v>
      </c>
      <c r="B97" s="75" t="s">
        <v>82</v>
      </c>
      <c r="C97" s="88">
        <v>1</v>
      </c>
      <c r="D97" s="88">
        <v>13</v>
      </c>
      <c r="E97" s="75" t="s">
        <v>187</v>
      </c>
      <c r="F97" s="152">
        <v>200</v>
      </c>
      <c r="G97" s="150"/>
      <c r="H97" s="166"/>
    </row>
    <row r="98" spans="1:8" s="129" customFormat="1" ht="31.5" customHeight="1" hidden="1">
      <c r="A98" s="250" t="s">
        <v>24</v>
      </c>
      <c r="B98" s="78" t="s">
        <v>82</v>
      </c>
      <c r="C98" s="79">
        <v>2</v>
      </c>
      <c r="D98" s="79"/>
      <c r="E98" s="91"/>
      <c r="F98" s="140"/>
      <c r="G98" s="162">
        <f>G99</f>
        <v>0</v>
      </c>
      <c r="H98" s="148"/>
    </row>
    <row r="99" spans="1:8" s="139" customFormat="1" ht="31.5" customHeight="1" hidden="1">
      <c r="A99" s="251" t="s">
        <v>25</v>
      </c>
      <c r="B99" s="78" t="s">
        <v>82</v>
      </c>
      <c r="C99" s="79">
        <v>2</v>
      </c>
      <c r="D99" s="79">
        <v>3</v>
      </c>
      <c r="E99" s="91"/>
      <c r="F99" s="153"/>
      <c r="G99" s="173">
        <f>G100</f>
        <v>0</v>
      </c>
      <c r="H99" s="148"/>
    </row>
    <row r="100" spans="1:8" s="139" customFormat="1" ht="31.5" customHeight="1" hidden="1">
      <c r="A100" s="254" t="s">
        <v>161</v>
      </c>
      <c r="B100" s="78" t="s">
        <v>82</v>
      </c>
      <c r="C100" s="79">
        <v>2</v>
      </c>
      <c r="D100" s="79">
        <v>3</v>
      </c>
      <c r="E100" s="86" t="s">
        <v>160</v>
      </c>
      <c r="F100" s="153"/>
      <c r="G100" s="173">
        <f>G101</f>
        <v>0</v>
      </c>
      <c r="H100" s="156"/>
    </row>
    <row r="101" spans="1:8" s="139" customFormat="1" ht="31.5" customHeight="1" hidden="1">
      <c r="A101" s="255" t="s">
        <v>190</v>
      </c>
      <c r="B101" s="78" t="s">
        <v>82</v>
      </c>
      <c r="C101" s="79">
        <v>2</v>
      </c>
      <c r="D101" s="79">
        <v>3</v>
      </c>
      <c r="E101" s="86" t="s">
        <v>141</v>
      </c>
      <c r="F101" s="140"/>
      <c r="G101" s="162">
        <f>G102+G104+G105+G103</f>
        <v>0</v>
      </c>
      <c r="H101" s="156"/>
    </row>
    <row r="102" spans="1:8" s="139" customFormat="1" ht="31.5" customHeight="1" hidden="1">
      <c r="A102" s="258" t="s">
        <v>156</v>
      </c>
      <c r="B102" s="75" t="s">
        <v>82</v>
      </c>
      <c r="C102" s="88">
        <v>2</v>
      </c>
      <c r="D102" s="88">
        <v>3</v>
      </c>
      <c r="E102" s="87" t="s">
        <v>141</v>
      </c>
      <c r="F102" s="152">
        <v>100</v>
      </c>
      <c r="G102" s="163"/>
      <c r="H102" s="156"/>
    </row>
    <row r="103" spans="1:8" s="139" customFormat="1" ht="31.5" customHeight="1" hidden="1">
      <c r="A103" s="256" t="s">
        <v>155</v>
      </c>
      <c r="B103" s="75" t="s">
        <v>82</v>
      </c>
      <c r="C103" s="88">
        <v>2</v>
      </c>
      <c r="D103" s="88">
        <v>3</v>
      </c>
      <c r="E103" s="87" t="s">
        <v>141</v>
      </c>
      <c r="F103" s="152">
        <v>200</v>
      </c>
      <c r="G103" s="163"/>
      <c r="H103" s="156"/>
    </row>
    <row r="104" spans="1:8" s="139" customFormat="1" ht="31.5" customHeight="1" hidden="1">
      <c r="A104" s="257" t="s">
        <v>123</v>
      </c>
      <c r="B104" s="75" t="s">
        <v>82</v>
      </c>
      <c r="C104" s="88">
        <v>2</v>
      </c>
      <c r="D104" s="88">
        <v>3</v>
      </c>
      <c r="E104" s="87" t="s">
        <v>141</v>
      </c>
      <c r="F104" s="152">
        <v>242</v>
      </c>
      <c r="G104" s="163"/>
      <c r="H104" s="156"/>
    </row>
    <row r="105" spans="1:8" s="139" customFormat="1" ht="31.5" customHeight="1" hidden="1">
      <c r="A105" s="257" t="s">
        <v>153</v>
      </c>
      <c r="B105" s="75" t="s">
        <v>82</v>
      </c>
      <c r="C105" s="88">
        <v>2</v>
      </c>
      <c r="D105" s="88">
        <v>3</v>
      </c>
      <c r="E105" s="87" t="s">
        <v>141</v>
      </c>
      <c r="F105" s="152">
        <v>244</v>
      </c>
      <c r="G105" s="163"/>
      <c r="H105" s="156"/>
    </row>
    <row r="106" spans="1:8" s="139" customFormat="1" ht="31.5" customHeight="1" hidden="1">
      <c r="A106" s="250" t="s">
        <v>18</v>
      </c>
      <c r="B106" s="78" t="s">
        <v>82</v>
      </c>
      <c r="C106" s="79">
        <v>3</v>
      </c>
      <c r="D106" s="79"/>
      <c r="E106" s="91"/>
      <c r="F106" s="140"/>
      <c r="G106" s="162">
        <f>G107</f>
        <v>35000</v>
      </c>
      <c r="H106" s="148"/>
    </row>
    <row r="107" spans="1:8" ht="31.5" customHeight="1" hidden="1">
      <c r="A107" s="251" t="s">
        <v>42</v>
      </c>
      <c r="B107" s="78" t="s">
        <v>82</v>
      </c>
      <c r="C107" s="79">
        <v>3</v>
      </c>
      <c r="D107" s="79">
        <v>9</v>
      </c>
      <c r="E107" s="91"/>
      <c r="F107" s="153"/>
      <c r="G107" s="173">
        <f>G108+G111</f>
        <v>35000</v>
      </c>
      <c r="H107" s="148"/>
    </row>
    <row r="108" spans="1:8" ht="31.5" customHeight="1" hidden="1">
      <c r="A108" s="252" t="s">
        <v>44</v>
      </c>
      <c r="B108" s="78" t="s">
        <v>82</v>
      </c>
      <c r="C108" s="88">
        <v>3</v>
      </c>
      <c r="D108" s="88">
        <v>9</v>
      </c>
      <c r="E108" s="84" t="s">
        <v>43</v>
      </c>
      <c r="F108" s="152"/>
      <c r="G108" s="163">
        <f>G109</f>
        <v>0</v>
      </c>
      <c r="H108" s="148"/>
    </row>
    <row r="109" spans="1:8" ht="31.5" customHeight="1" hidden="1">
      <c r="A109" s="253" t="s">
        <v>27</v>
      </c>
      <c r="B109" s="78" t="s">
        <v>82</v>
      </c>
      <c r="C109" s="88">
        <v>3</v>
      </c>
      <c r="D109" s="88">
        <v>9</v>
      </c>
      <c r="E109" s="84">
        <v>2180100</v>
      </c>
      <c r="F109" s="152"/>
      <c r="G109" s="163">
        <f>G110</f>
        <v>0</v>
      </c>
      <c r="H109" s="148"/>
    </row>
    <row r="110" spans="1:8" ht="31.5" customHeight="1" hidden="1">
      <c r="A110" s="253" t="s">
        <v>45</v>
      </c>
      <c r="B110" s="78" t="s">
        <v>82</v>
      </c>
      <c r="C110" s="88">
        <v>3</v>
      </c>
      <c r="D110" s="88">
        <v>9</v>
      </c>
      <c r="E110" s="84" t="s">
        <v>46</v>
      </c>
      <c r="F110" s="152">
        <v>14</v>
      </c>
      <c r="G110" s="163"/>
      <c r="H110" s="148"/>
    </row>
    <row r="111" spans="1:8" ht="31.5" customHeight="1" hidden="1">
      <c r="A111" s="252" t="s">
        <v>68</v>
      </c>
      <c r="B111" s="78" t="s">
        <v>82</v>
      </c>
      <c r="C111" s="88">
        <v>3</v>
      </c>
      <c r="D111" s="88">
        <v>10</v>
      </c>
      <c r="E111" s="84" t="s">
        <v>43</v>
      </c>
      <c r="F111" s="152"/>
      <c r="G111" s="163">
        <f>G112</f>
        <v>35000</v>
      </c>
      <c r="H111" s="148"/>
    </row>
    <row r="112" spans="1:8" ht="37.5" customHeight="1">
      <c r="A112" s="255" t="s">
        <v>283</v>
      </c>
      <c r="B112" s="78" t="s">
        <v>82</v>
      </c>
      <c r="C112" s="79">
        <v>1</v>
      </c>
      <c r="D112" s="79">
        <v>13</v>
      </c>
      <c r="E112" s="91" t="s">
        <v>282</v>
      </c>
      <c r="F112" s="152"/>
      <c r="G112" s="173">
        <f>G113</f>
        <v>35000</v>
      </c>
      <c r="H112" s="148"/>
    </row>
    <row r="113" spans="1:8" ht="39" customHeight="1">
      <c r="A113" s="256" t="s">
        <v>155</v>
      </c>
      <c r="B113" s="78" t="s">
        <v>82</v>
      </c>
      <c r="C113" s="88">
        <v>1</v>
      </c>
      <c r="D113" s="88">
        <v>13</v>
      </c>
      <c r="E113" s="84" t="s">
        <v>282</v>
      </c>
      <c r="F113" s="152">
        <v>200</v>
      </c>
      <c r="G113" s="163">
        <v>35000</v>
      </c>
      <c r="H113" s="148"/>
    </row>
    <row r="114" spans="1:8" ht="32.25" customHeight="1">
      <c r="A114" s="251" t="s">
        <v>18</v>
      </c>
      <c r="B114" s="78" t="s">
        <v>82</v>
      </c>
      <c r="C114" s="79">
        <v>3</v>
      </c>
      <c r="D114" s="88"/>
      <c r="E114" s="84"/>
      <c r="F114" s="152"/>
      <c r="G114" s="173">
        <f>G119+G126+G140+G136</f>
        <v>195168.4</v>
      </c>
      <c r="H114" s="148"/>
    </row>
    <row r="115" spans="1:8" ht="0.75" customHeight="1" hidden="1">
      <c r="A115" s="251" t="s">
        <v>107</v>
      </c>
      <c r="B115" s="78" t="s">
        <v>82</v>
      </c>
      <c r="C115" s="79">
        <v>3</v>
      </c>
      <c r="D115" s="79">
        <v>4</v>
      </c>
      <c r="E115" s="84"/>
      <c r="F115" s="152"/>
      <c r="G115" s="173">
        <f>G116</f>
        <v>0</v>
      </c>
      <c r="H115" s="148"/>
    </row>
    <row r="116" spans="1:8" ht="30" customHeight="1" hidden="1">
      <c r="A116" s="265" t="s">
        <v>12</v>
      </c>
      <c r="B116" s="75" t="s">
        <v>82</v>
      </c>
      <c r="C116" s="88">
        <v>3</v>
      </c>
      <c r="D116" s="88">
        <v>4</v>
      </c>
      <c r="E116" s="84" t="s">
        <v>39</v>
      </c>
      <c r="F116" s="152"/>
      <c r="G116" s="174">
        <f>G117</f>
        <v>0</v>
      </c>
      <c r="H116" s="148"/>
    </row>
    <row r="117" spans="1:8" ht="30" customHeight="1" hidden="1">
      <c r="A117" s="267" t="s">
        <v>26</v>
      </c>
      <c r="B117" s="75" t="s">
        <v>82</v>
      </c>
      <c r="C117" s="88">
        <v>3</v>
      </c>
      <c r="D117" s="88">
        <v>4</v>
      </c>
      <c r="E117" s="84" t="s">
        <v>40</v>
      </c>
      <c r="F117" s="152"/>
      <c r="G117" s="174">
        <f>G118</f>
        <v>0</v>
      </c>
      <c r="H117" s="148"/>
    </row>
    <row r="118" spans="1:8" ht="30" customHeight="1" hidden="1">
      <c r="A118" s="267" t="s">
        <v>34</v>
      </c>
      <c r="B118" s="75" t="s">
        <v>82</v>
      </c>
      <c r="C118" s="88">
        <v>3</v>
      </c>
      <c r="D118" s="88">
        <v>4</v>
      </c>
      <c r="E118" s="84" t="s">
        <v>40</v>
      </c>
      <c r="F118" s="152">
        <v>500</v>
      </c>
      <c r="G118" s="174"/>
      <c r="H118" s="148"/>
    </row>
    <row r="119" spans="1:8" ht="50.25" customHeight="1">
      <c r="A119" s="251" t="s">
        <v>90</v>
      </c>
      <c r="B119" s="78" t="s">
        <v>82</v>
      </c>
      <c r="C119" s="79">
        <v>3</v>
      </c>
      <c r="D119" s="79">
        <v>9</v>
      </c>
      <c r="E119" s="84"/>
      <c r="F119" s="152"/>
      <c r="G119" s="173">
        <f>G120</f>
        <v>76368.4</v>
      </c>
      <c r="H119" s="148"/>
    </row>
    <row r="120" spans="1:8" ht="30" customHeight="1">
      <c r="A120" s="254" t="s">
        <v>161</v>
      </c>
      <c r="B120" s="78" t="s">
        <v>82</v>
      </c>
      <c r="C120" s="79">
        <v>3</v>
      </c>
      <c r="D120" s="79">
        <v>9</v>
      </c>
      <c r="E120" s="86" t="s">
        <v>198</v>
      </c>
      <c r="F120" s="152"/>
      <c r="G120" s="173">
        <f>G123+G135+G121</f>
        <v>76368.4</v>
      </c>
      <c r="H120" s="148"/>
    </row>
    <row r="121" spans="1:8" ht="57" customHeight="1">
      <c r="A121" s="254" t="s">
        <v>27</v>
      </c>
      <c r="B121" s="78" t="s">
        <v>82</v>
      </c>
      <c r="C121" s="79">
        <v>3</v>
      </c>
      <c r="D121" s="79">
        <v>9</v>
      </c>
      <c r="E121" s="298" t="s">
        <v>227</v>
      </c>
      <c r="F121" s="152"/>
      <c r="G121" s="173">
        <f>G122</f>
        <v>16968.4</v>
      </c>
      <c r="H121" s="148"/>
    </row>
    <row r="122" spans="1:8" ht="37.5" customHeight="1">
      <c r="A122" s="256" t="s">
        <v>155</v>
      </c>
      <c r="B122" s="74" t="s">
        <v>82</v>
      </c>
      <c r="C122" s="292">
        <v>3</v>
      </c>
      <c r="D122" s="292">
        <v>9</v>
      </c>
      <c r="E122" s="297" t="s">
        <v>227</v>
      </c>
      <c r="F122" s="171">
        <v>200</v>
      </c>
      <c r="G122" s="174">
        <f>25000-8031.6</f>
        <v>16968.4</v>
      </c>
      <c r="H122" s="148"/>
    </row>
    <row r="123" spans="1:8" ht="54.75" customHeight="1">
      <c r="A123" s="263" t="s">
        <v>194</v>
      </c>
      <c r="B123" s="78" t="s">
        <v>82</v>
      </c>
      <c r="C123" s="79">
        <v>3</v>
      </c>
      <c r="D123" s="79">
        <v>9</v>
      </c>
      <c r="E123" s="86" t="s">
        <v>218</v>
      </c>
      <c r="F123" s="140"/>
      <c r="G123" s="162">
        <f>G124</f>
        <v>59400</v>
      </c>
      <c r="H123" s="148"/>
    </row>
    <row r="124" spans="1:8" ht="34.5" customHeight="1">
      <c r="A124" s="256" t="s">
        <v>231</v>
      </c>
      <c r="B124" s="75" t="s">
        <v>82</v>
      </c>
      <c r="C124" s="88">
        <v>3</v>
      </c>
      <c r="D124" s="88">
        <v>9</v>
      </c>
      <c r="E124" s="87" t="s">
        <v>218</v>
      </c>
      <c r="F124" s="152">
        <v>200</v>
      </c>
      <c r="G124" s="163">
        <v>59400</v>
      </c>
      <c r="H124" s="148"/>
    </row>
    <row r="125" spans="1:8" ht="1.5" customHeight="1" hidden="1">
      <c r="A125" s="257" t="s">
        <v>133</v>
      </c>
      <c r="B125" s="75" t="s">
        <v>82</v>
      </c>
      <c r="C125" s="88">
        <v>3</v>
      </c>
      <c r="D125" s="88">
        <v>9</v>
      </c>
      <c r="E125" s="87" t="s">
        <v>142</v>
      </c>
      <c r="F125" s="152">
        <v>313</v>
      </c>
      <c r="G125" s="163"/>
      <c r="H125" s="148"/>
    </row>
    <row r="126" spans="1:8" ht="35.25" customHeight="1" hidden="1">
      <c r="A126" s="260" t="s">
        <v>172</v>
      </c>
      <c r="B126" s="78" t="s">
        <v>82</v>
      </c>
      <c r="C126" s="79">
        <v>3</v>
      </c>
      <c r="D126" s="79">
        <v>14</v>
      </c>
      <c r="E126" s="86"/>
      <c r="F126" s="153"/>
      <c r="G126" s="173">
        <f>G127</f>
        <v>0</v>
      </c>
      <c r="H126" s="148"/>
    </row>
    <row r="127" spans="1:8" ht="35.25" customHeight="1" hidden="1">
      <c r="A127" s="254" t="s">
        <v>161</v>
      </c>
      <c r="B127" s="78" t="s">
        <v>82</v>
      </c>
      <c r="C127" s="79">
        <v>3</v>
      </c>
      <c r="D127" s="79">
        <v>14</v>
      </c>
      <c r="E127" s="86" t="s">
        <v>160</v>
      </c>
      <c r="F127" s="153"/>
      <c r="G127" s="173">
        <f>G128</f>
        <v>0</v>
      </c>
      <c r="H127" s="148"/>
    </row>
    <row r="128" spans="1:8" ht="35.25" customHeight="1" hidden="1">
      <c r="A128" s="260" t="s">
        <v>173</v>
      </c>
      <c r="B128" s="78" t="s">
        <v>82</v>
      </c>
      <c r="C128" s="79">
        <v>3</v>
      </c>
      <c r="D128" s="79">
        <v>14</v>
      </c>
      <c r="E128" s="86" t="s">
        <v>171</v>
      </c>
      <c r="F128" s="153"/>
      <c r="G128" s="173">
        <f>G129+G130</f>
        <v>0</v>
      </c>
      <c r="H128" s="148"/>
    </row>
    <row r="129" spans="1:8" ht="35.25" customHeight="1" hidden="1">
      <c r="A129" s="256" t="s">
        <v>155</v>
      </c>
      <c r="B129" s="75" t="s">
        <v>82</v>
      </c>
      <c r="C129" s="88">
        <v>3</v>
      </c>
      <c r="D129" s="88">
        <v>14</v>
      </c>
      <c r="E129" s="87" t="s">
        <v>171</v>
      </c>
      <c r="F129" s="152">
        <v>200</v>
      </c>
      <c r="G129" s="163"/>
      <c r="H129" s="148"/>
    </row>
    <row r="130" spans="1:8" ht="35.25" customHeight="1" hidden="1">
      <c r="A130" s="258" t="s">
        <v>158</v>
      </c>
      <c r="B130" s="75" t="s">
        <v>82</v>
      </c>
      <c r="C130" s="88">
        <v>3</v>
      </c>
      <c r="D130" s="88">
        <v>14</v>
      </c>
      <c r="E130" s="87" t="s">
        <v>171</v>
      </c>
      <c r="F130" s="152">
        <v>600</v>
      </c>
      <c r="G130" s="163"/>
      <c r="H130" s="148"/>
    </row>
    <row r="131" spans="1:8" ht="0.75" customHeight="1" hidden="1">
      <c r="A131" s="268" t="s">
        <v>73</v>
      </c>
      <c r="B131" s="94" t="s">
        <v>82</v>
      </c>
      <c r="C131" s="92">
        <v>3</v>
      </c>
      <c r="D131" s="92">
        <v>9</v>
      </c>
      <c r="E131" s="93">
        <v>7950000</v>
      </c>
      <c r="F131" s="175"/>
      <c r="G131" s="176">
        <f>G132</f>
        <v>0</v>
      </c>
      <c r="H131" s="148"/>
    </row>
    <row r="132" spans="1:8" ht="30" customHeight="1" hidden="1">
      <c r="A132" s="268" t="s">
        <v>134</v>
      </c>
      <c r="B132" s="94" t="s">
        <v>82</v>
      </c>
      <c r="C132" s="92">
        <v>3</v>
      </c>
      <c r="D132" s="92">
        <v>9</v>
      </c>
      <c r="E132" s="93">
        <v>7952200</v>
      </c>
      <c r="F132" s="175"/>
      <c r="G132" s="176">
        <f>G133</f>
        <v>0</v>
      </c>
      <c r="H132" s="148"/>
    </row>
    <row r="133" spans="1:8" ht="36" customHeight="1" hidden="1">
      <c r="A133" s="269" t="s">
        <v>130</v>
      </c>
      <c r="B133" s="94" t="s">
        <v>82</v>
      </c>
      <c r="C133" s="92">
        <v>3</v>
      </c>
      <c r="D133" s="92">
        <v>9</v>
      </c>
      <c r="E133" s="93">
        <v>7952200</v>
      </c>
      <c r="F133" s="175">
        <v>244</v>
      </c>
      <c r="G133" s="176"/>
      <c r="H133" s="148"/>
    </row>
    <row r="134" spans="1:8" ht="65.25" customHeight="1" hidden="1">
      <c r="A134" s="263" t="s">
        <v>194</v>
      </c>
      <c r="B134" s="78" t="s">
        <v>82</v>
      </c>
      <c r="C134" s="79">
        <v>3</v>
      </c>
      <c r="D134" s="79">
        <v>9</v>
      </c>
      <c r="E134" s="86" t="s">
        <v>218</v>
      </c>
      <c r="F134" s="153"/>
      <c r="G134" s="173">
        <f>G135</f>
        <v>0</v>
      </c>
      <c r="H134" s="148"/>
    </row>
    <row r="135" spans="1:8" ht="23.25" customHeight="1" hidden="1">
      <c r="A135" s="256" t="s">
        <v>231</v>
      </c>
      <c r="B135" s="75" t="s">
        <v>82</v>
      </c>
      <c r="C135" s="88">
        <v>3</v>
      </c>
      <c r="D135" s="88">
        <v>9</v>
      </c>
      <c r="E135" s="87" t="s">
        <v>218</v>
      </c>
      <c r="F135" s="152">
        <v>200</v>
      </c>
      <c r="G135" s="163">
        <v>0</v>
      </c>
      <c r="H135" s="148"/>
    </row>
    <row r="136" spans="1:8" ht="23.25" customHeight="1">
      <c r="A136" s="251" t="s">
        <v>68</v>
      </c>
      <c r="B136" s="78" t="s">
        <v>82</v>
      </c>
      <c r="C136" s="79">
        <v>3</v>
      </c>
      <c r="D136" s="79">
        <v>10</v>
      </c>
      <c r="E136" s="84"/>
      <c r="F136" s="152"/>
      <c r="G136" s="173">
        <f>G137</f>
        <v>118800</v>
      </c>
      <c r="H136" s="148"/>
    </row>
    <row r="137" spans="1:8" ht="25.5" customHeight="1">
      <c r="A137" s="254" t="s">
        <v>161</v>
      </c>
      <c r="B137" s="78" t="s">
        <v>82</v>
      </c>
      <c r="C137" s="79">
        <v>3</v>
      </c>
      <c r="D137" s="79">
        <v>10</v>
      </c>
      <c r="E137" s="86" t="s">
        <v>198</v>
      </c>
      <c r="F137" s="152"/>
      <c r="G137" s="173">
        <f>G138</f>
        <v>118800</v>
      </c>
      <c r="H137" s="148"/>
    </row>
    <row r="138" spans="1:8" ht="71.25" customHeight="1">
      <c r="A138" s="263" t="s">
        <v>194</v>
      </c>
      <c r="B138" s="78" t="s">
        <v>82</v>
      </c>
      <c r="C138" s="79">
        <v>3</v>
      </c>
      <c r="D138" s="79">
        <v>10</v>
      </c>
      <c r="E138" s="86" t="s">
        <v>218</v>
      </c>
      <c r="F138" s="153"/>
      <c r="G138" s="173">
        <f>G139</f>
        <v>118800</v>
      </c>
      <c r="H138" s="148"/>
    </row>
    <row r="139" spans="1:8" ht="35.25" customHeight="1">
      <c r="A139" s="256" t="s">
        <v>231</v>
      </c>
      <c r="B139" s="75" t="s">
        <v>82</v>
      </c>
      <c r="C139" s="88">
        <v>3</v>
      </c>
      <c r="D139" s="88">
        <v>10</v>
      </c>
      <c r="E139" s="87" t="s">
        <v>218</v>
      </c>
      <c r="F139" s="152">
        <v>200</v>
      </c>
      <c r="G139" s="163">
        <v>118800</v>
      </c>
      <c r="H139" s="148"/>
    </row>
    <row r="140" spans="1:8" ht="0.75" customHeight="1">
      <c r="A140" s="263" t="s">
        <v>172</v>
      </c>
      <c r="B140" s="78" t="s">
        <v>82</v>
      </c>
      <c r="C140" s="79">
        <v>3</v>
      </c>
      <c r="D140" s="79">
        <v>14</v>
      </c>
      <c r="E140" s="91"/>
      <c r="F140" s="153"/>
      <c r="G140" s="173">
        <f>G141</f>
        <v>0</v>
      </c>
      <c r="H140" s="148"/>
    </row>
    <row r="141" spans="1:8" ht="33" customHeight="1" hidden="1">
      <c r="A141" s="254" t="s">
        <v>161</v>
      </c>
      <c r="B141" s="78" t="s">
        <v>82</v>
      </c>
      <c r="C141" s="79">
        <v>3</v>
      </c>
      <c r="D141" s="79">
        <v>14</v>
      </c>
      <c r="E141" s="86" t="s">
        <v>198</v>
      </c>
      <c r="F141" s="152"/>
      <c r="G141" s="173">
        <f>G143</f>
        <v>0</v>
      </c>
      <c r="H141" s="148"/>
    </row>
    <row r="142" spans="1:8" ht="55.5" customHeight="1" hidden="1">
      <c r="A142" s="254" t="s">
        <v>173</v>
      </c>
      <c r="B142" s="78" t="s">
        <v>82</v>
      </c>
      <c r="C142" s="79">
        <v>3</v>
      </c>
      <c r="D142" s="79">
        <v>14</v>
      </c>
      <c r="E142" s="86" t="s">
        <v>239</v>
      </c>
      <c r="F142" s="152"/>
      <c r="G142" s="173">
        <f>G143</f>
        <v>0</v>
      </c>
      <c r="H142" s="148"/>
    </row>
    <row r="143" spans="1:8" ht="33" customHeight="1" hidden="1">
      <c r="A143" s="256" t="s">
        <v>231</v>
      </c>
      <c r="B143" s="75" t="s">
        <v>82</v>
      </c>
      <c r="C143" s="88">
        <v>3</v>
      </c>
      <c r="D143" s="88">
        <v>14</v>
      </c>
      <c r="E143" s="87" t="s">
        <v>239</v>
      </c>
      <c r="F143" s="152">
        <v>200</v>
      </c>
      <c r="G143" s="163">
        <v>0</v>
      </c>
      <c r="H143" s="148"/>
    </row>
    <row r="144" spans="1:8" ht="23.25" customHeight="1">
      <c r="A144" s="251" t="s">
        <v>14</v>
      </c>
      <c r="B144" s="78" t="s">
        <v>82</v>
      </c>
      <c r="C144" s="79">
        <v>4</v>
      </c>
      <c r="D144" s="79"/>
      <c r="E144" s="84"/>
      <c r="F144" s="152"/>
      <c r="G144" s="173">
        <f>G161+G149+G145</f>
        <v>2384191</v>
      </c>
      <c r="H144" s="148"/>
    </row>
    <row r="145" spans="1:8" ht="23.25" customHeight="1">
      <c r="A145" s="251" t="s">
        <v>17</v>
      </c>
      <c r="B145" s="78" t="s">
        <v>82</v>
      </c>
      <c r="C145" s="79">
        <v>4</v>
      </c>
      <c r="D145" s="79">
        <v>8</v>
      </c>
      <c r="E145" s="84"/>
      <c r="F145" s="152"/>
      <c r="G145" s="173">
        <f>G146</f>
        <v>531600</v>
      </c>
      <c r="H145" s="148"/>
    </row>
    <row r="146" spans="1:8" ht="23.25" customHeight="1">
      <c r="A146" s="254" t="s">
        <v>161</v>
      </c>
      <c r="B146" s="78" t="s">
        <v>82</v>
      </c>
      <c r="C146" s="79">
        <v>4</v>
      </c>
      <c r="D146" s="79">
        <v>8</v>
      </c>
      <c r="E146" s="86" t="s">
        <v>198</v>
      </c>
      <c r="F146" s="152"/>
      <c r="G146" s="173">
        <f>G147</f>
        <v>531600</v>
      </c>
      <c r="H146" s="148"/>
    </row>
    <row r="147" spans="1:8" ht="36.75" customHeight="1">
      <c r="A147" s="255" t="s">
        <v>241</v>
      </c>
      <c r="B147" s="78" t="s">
        <v>82</v>
      </c>
      <c r="C147" s="79">
        <v>4</v>
      </c>
      <c r="D147" s="79">
        <v>8</v>
      </c>
      <c r="E147" s="91" t="s">
        <v>240</v>
      </c>
      <c r="F147" s="140"/>
      <c r="G147" s="162">
        <f>G148</f>
        <v>531600</v>
      </c>
      <c r="H147" s="148"/>
    </row>
    <row r="148" spans="1:8" ht="23.25" customHeight="1">
      <c r="A148" s="267" t="s">
        <v>157</v>
      </c>
      <c r="B148" s="75" t="s">
        <v>82</v>
      </c>
      <c r="C148" s="88">
        <v>4</v>
      </c>
      <c r="D148" s="88">
        <v>8</v>
      </c>
      <c r="E148" s="84" t="s">
        <v>240</v>
      </c>
      <c r="F148" s="152">
        <v>800</v>
      </c>
      <c r="G148" s="163">
        <v>531600</v>
      </c>
      <c r="H148" s="148"/>
    </row>
    <row r="149" spans="1:8" ht="24" customHeight="1">
      <c r="A149" s="251" t="s">
        <v>121</v>
      </c>
      <c r="B149" s="78" t="s">
        <v>82</v>
      </c>
      <c r="C149" s="79">
        <v>4</v>
      </c>
      <c r="D149" s="79">
        <v>9</v>
      </c>
      <c r="E149" s="287"/>
      <c r="F149" s="152"/>
      <c r="G149" s="173">
        <f>G150</f>
        <v>1852591</v>
      </c>
      <c r="H149" s="156"/>
    </row>
    <row r="150" spans="1:8" ht="19.5" customHeight="1">
      <c r="A150" s="254" t="s">
        <v>161</v>
      </c>
      <c r="B150" s="78" t="s">
        <v>82</v>
      </c>
      <c r="C150" s="79">
        <v>4</v>
      </c>
      <c r="D150" s="79">
        <v>9</v>
      </c>
      <c r="E150" s="86" t="s">
        <v>198</v>
      </c>
      <c r="F150" s="152"/>
      <c r="G150" s="173">
        <f>G151+G155+G153+G157+G159</f>
        <v>1852591</v>
      </c>
      <c r="H150" s="156"/>
    </row>
    <row r="151" spans="1:8" ht="31.5" customHeight="1">
      <c r="A151" s="255" t="s">
        <v>149</v>
      </c>
      <c r="B151" s="78" t="s">
        <v>82</v>
      </c>
      <c r="C151" s="79">
        <v>4</v>
      </c>
      <c r="D151" s="79">
        <v>9</v>
      </c>
      <c r="E151" s="91" t="s">
        <v>219</v>
      </c>
      <c r="F151" s="140"/>
      <c r="G151" s="162">
        <f>G152</f>
        <v>1311591</v>
      </c>
      <c r="H151" s="156"/>
    </row>
    <row r="152" spans="1:8" ht="33" customHeight="1">
      <c r="A152" s="256" t="s">
        <v>155</v>
      </c>
      <c r="B152" s="75" t="s">
        <v>82</v>
      </c>
      <c r="C152" s="88">
        <v>4</v>
      </c>
      <c r="D152" s="88">
        <v>9</v>
      </c>
      <c r="E152" s="84" t="s">
        <v>219</v>
      </c>
      <c r="F152" s="152">
        <v>200</v>
      </c>
      <c r="G152" s="163">
        <f>1307590+4001</f>
        <v>1311591</v>
      </c>
      <c r="H152" s="156"/>
    </row>
    <row r="153" spans="1:8" ht="55.5" customHeight="1">
      <c r="A153" s="254" t="s">
        <v>276</v>
      </c>
      <c r="B153" s="78" t="s">
        <v>82</v>
      </c>
      <c r="C153" s="79">
        <v>4</v>
      </c>
      <c r="D153" s="79">
        <v>9</v>
      </c>
      <c r="E153" s="91" t="s">
        <v>266</v>
      </c>
      <c r="F153" s="153"/>
      <c r="G153" s="173">
        <f>G154</f>
        <v>334000</v>
      </c>
      <c r="H153" s="156"/>
    </row>
    <row r="154" spans="1:8" ht="35.25" customHeight="1">
      <c r="A154" s="256" t="s">
        <v>231</v>
      </c>
      <c r="B154" s="75" t="s">
        <v>82</v>
      </c>
      <c r="C154" s="88">
        <v>4</v>
      </c>
      <c r="D154" s="88">
        <v>9</v>
      </c>
      <c r="E154" s="91" t="s">
        <v>266</v>
      </c>
      <c r="F154" s="152">
        <v>200</v>
      </c>
      <c r="G154" s="163">
        <f>34000+34000-34000+300000</f>
        <v>334000</v>
      </c>
      <c r="H154" s="156"/>
    </row>
    <row r="155" spans="1:8" ht="64.5" customHeight="1" hidden="1">
      <c r="A155" s="270" t="s">
        <v>191</v>
      </c>
      <c r="B155" s="78" t="s">
        <v>82</v>
      </c>
      <c r="C155" s="79">
        <v>4</v>
      </c>
      <c r="D155" s="79">
        <v>9</v>
      </c>
      <c r="E155" s="91" t="s">
        <v>228</v>
      </c>
      <c r="F155" s="140"/>
      <c r="G155" s="162">
        <f>G156</f>
        <v>0</v>
      </c>
      <c r="H155" s="156"/>
    </row>
    <row r="156" spans="1:8" ht="33" customHeight="1" hidden="1">
      <c r="A156" s="256" t="s">
        <v>231</v>
      </c>
      <c r="B156" s="75" t="s">
        <v>82</v>
      </c>
      <c r="C156" s="88">
        <v>4</v>
      </c>
      <c r="D156" s="88">
        <v>9</v>
      </c>
      <c r="E156" s="84" t="s">
        <v>228</v>
      </c>
      <c r="F156" s="152">
        <v>200</v>
      </c>
      <c r="G156" s="163">
        <v>0</v>
      </c>
      <c r="H156" s="156"/>
    </row>
    <row r="157" spans="1:8" ht="35.25" customHeight="1">
      <c r="A157" s="271" t="s">
        <v>273</v>
      </c>
      <c r="B157" s="81">
        <v>925</v>
      </c>
      <c r="C157" s="79">
        <v>4</v>
      </c>
      <c r="D157" s="79">
        <v>9</v>
      </c>
      <c r="E157" s="91" t="s">
        <v>274</v>
      </c>
      <c r="F157" s="153"/>
      <c r="G157" s="173">
        <f>G158</f>
        <v>207000</v>
      </c>
      <c r="H157" s="156"/>
    </row>
    <row r="158" spans="1:8" ht="34.5" customHeight="1">
      <c r="A158" s="256" t="s">
        <v>155</v>
      </c>
      <c r="B158" s="85">
        <v>925</v>
      </c>
      <c r="C158" s="88">
        <v>4</v>
      </c>
      <c r="D158" s="88">
        <v>9</v>
      </c>
      <c r="E158" s="84" t="s">
        <v>274</v>
      </c>
      <c r="F158" s="152">
        <v>200</v>
      </c>
      <c r="G158" s="163">
        <f>200000-34000-5800+46800</f>
        <v>207000</v>
      </c>
      <c r="H158" s="156"/>
    </row>
    <row r="159" spans="1:8" ht="59.25" customHeight="1" hidden="1">
      <c r="A159" s="254" t="s">
        <v>276</v>
      </c>
      <c r="B159" s="81">
        <v>925</v>
      </c>
      <c r="C159" s="79">
        <v>4</v>
      </c>
      <c r="D159" s="79">
        <v>9</v>
      </c>
      <c r="E159" s="91" t="s">
        <v>220</v>
      </c>
      <c r="F159" s="153"/>
      <c r="G159" s="173">
        <f>G160</f>
        <v>0</v>
      </c>
      <c r="H159" s="156"/>
    </row>
    <row r="160" spans="1:8" ht="32.25" customHeight="1" hidden="1">
      <c r="A160" s="256" t="s">
        <v>155</v>
      </c>
      <c r="B160" s="85">
        <v>925</v>
      </c>
      <c r="C160" s="88">
        <v>4</v>
      </c>
      <c r="D160" s="88">
        <v>9</v>
      </c>
      <c r="E160" s="84" t="s">
        <v>220</v>
      </c>
      <c r="F160" s="152">
        <v>200</v>
      </c>
      <c r="G160" s="163">
        <f>300000-300000</f>
        <v>0</v>
      </c>
      <c r="H160" s="156"/>
    </row>
    <row r="161" spans="1:8" ht="34.5" customHeight="1" hidden="1">
      <c r="A161" s="255" t="s">
        <v>62</v>
      </c>
      <c r="B161" s="78" t="s">
        <v>82</v>
      </c>
      <c r="C161" s="79">
        <v>4</v>
      </c>
      <c r="D161" s="79">
        <v>12</v>
      </c>
      <c r="E161" s="91"/>
      <c r="F161" s="153"/>
      <c r="G161" s="173">
        <f>G163</f>
        <v>0</v>
      </c>
      <c r="H161" s="148"/>
    </row>
    <row r="162" spans="1:8" ht="28.5" customHeight="1" hidden="1">
      <c r="A162" s="254" t="s">
        <v>161</v>
      </c>
      <c r="B162" s="78" t="s">
        <v>82</v>
      </c>
      <c r="C162" s="79">
        <v>4</v>
      </c>
      <c r="D162" s="79">
        <v>12</v>
      </c>
      <c r="E162" s="86" t="s">
        <v>198</v>
      </c>
      <c r="F162" s="153"/>
      <c r="G162" s="177">
        <f>G163</f>
        <v>0</v>
      </c>
      <c r="H162" s="148"/>
    </row>
    <row r="163" spans="1:8" ht="31.5" customHeight="1" hidden="1">
      <c r="A163" s="255" t="s">
        <v>283</v>
      </c>
      <c r="B163" s="78" t="s">
        <v>82</v>
      </c>
      <c r="C163" s="79">
        <v>4</v>
      </c>
      <c r="D163" s="79">
        <v>12</v>
      </c>
      <c r="E163" s="91" t="s">
        <v>282</v>
      </c>
      <c r="F163" s="140"/>
      <c r="G163" s="162">
        <f>G164</f>
        <v>0</v>
      </c>
      <c r="H163" s="156"/>
    </row>
    <row r="164" spans="1:8" ht="30" customHeight="1" hidden="1">
      <c r="A164" s="253" t="s">
        <v>62</v>
      </c>
      <c r="B164" s="75" t="s">
        <v>82</v>
      </c>
      <c r="C164" s="88">
        <v>4</v>
      </c>
      <c r="D164" s="88">
        <v>12</v>
      </c>
      <c r="E164" s="84" t="s">
        <v>61</v>
      </c>
      <c r="F164" s="152"/>
      <c r="G164" s="163">
        <f>G165</f>
        <v>0</v>
      </c>
      <c r="H164" s="156"/>
    </row>
    <row r="165" spans="1:8" ht="32.25" customHeight="1" hidden="1">
      <c r="A165" s="256" t="s">
        <v>155</v>
      </c>
      <c r="B165" s="75" t="s">
        <v>82</v>
      </c>
      <c r="C165" s="88">
        <v>4</v>
      </c>
      <c r="D165" s="88">
        <v>12</v>
      </c>
      <c r="E165" s="84" t="s">
        <v>282</v>
      </c>
      <c r="F165" s="152">
        <v>200</v>
      </c>
      <c r="G165" s="163">
        <v>0</v>
      </c>
      <c r="H165" s="156"/>
    </row>
    <row r="166" spans="1:8" ht="19.5" customHeight="1">
      <c r="A166" s="250" t="s">
        <v>19</v>
      </c>
      <c r="B166" s="78" t="s">
        <v>82</v>
      </c>
      <c r="C166" s="79">
        <v>5</v>
      </c>
      <c r="D166" s="79" t="s">
        <v>9</v>
      </c>
      <c r="E166" s="91" t="s">
        <v>9</v>
      </c>
      <c r="F166" s="140" t="s">
        <v>9</v>
      </c>
      <c r="G166" s="162">
        <f>G171+G199+G195+G230</f>
        <v>5620850.77</v>
      </c>
      <c r="H166" s="148"/>
    </row>
    <row r="167" spans="1:8" ht="16.5" hidden="1">
      <c r="A167" s="250" t="s">
        <v>1</v>
      </c>
      <c r="B167" s="78" t="s">
        <v>82</v>
      </c>
      <c r="C167" s="79">
        <v>5</v>
      </c>
      <c r="D167" s="79">
        <v>2</v>
      </c>
      <c r="E167" s="91"/>
      <c r="F167" s="153"/>
      <c r="G167" s="173">
        <f>G168</f>
        <v>0</v>
      </c>
      <c r="H167" s="148"/>
    </row>
    <row r="168" spans="1:8" ht="16.5" hidden="1">
      <c r="A168" s="253" t="s">
        <v>209</v>
      </c>
      <c r="B168" s="78" t="s">
        <v>82</v>
      </c>
      <c r="C168" s="88">
        <v>5</v>
      </c>
      <c r="D168" s="88">
        <v>2</v>
      </c>
      <c r="E168" s="84" t="s">
        <v>29</v>
      </c>
      <c r="F168" s="152"/>
      <c r="G168" s="163">
        <f>G169</f>
        <v>0</v>
      </c>
      <c r="H168" s="148"/>
    </row>
    <row r="169" spans="1:8" ht="49.5" hidden="1">
      <c r="A169" s="253" t="s">
        <v>58</v>
      </c>
      <c r="B169" s="78" t="s">
        <v>82</v>
      </c>
      <c r="C169" s="88">
        <v>5</v>
      </c>
      <c r="D169" s="88">
        <v>2</v>
      </c>
      <c r="E169" s="84" t="s">
        <v>47</v>
      </c>
      <c r="F169" s="152"/>
      <c r="G169" s="163">
        <f>G170</f>
        <v>0</v>
      </c>
      <c r="H169" s="148"/>
    </row>
    <row r="170" spans="1:8" ht="22.5" customHeight="1" hidden="1">
      <c r="A170" s="253" t="s">
        <v>48</v>
      </c>
      <c r="B170" s="78" t="s">
        <v>82</v>
      </c>
      <c r="C170" s="88">
        <v>5</v>
      </c>
      <c r="D170" s="88">
        <v>2</v>
      </c>
      <c r="E170" s="84" t="s">
        <v>49</v>
      </c>
      <c r="F170" s="152">
        <v>6</v>
      </c>
      <c r="G170" s="163"/>
      <c r="H170" s="148"/>
    </row>
    <row r="171" spans="1:8" ht="18" customHeight="1">
      <c r="A171" s="251" t="s">
        <v>3</v>
      </c>
      <c r="B171" s="78" t="s">
        <v>82</v>
      </c>
      <c r="C171" s="79">
        <v>5</v>
      </c>
      <c r="D171" s="79">
        <v>1</v>
      </c>
      <c r="E171" s="84"/>
      <c r="F171" s="152"/>
      <c r="G171" s="173">
        <f>G183</f>
        <v>1698030.94</v>
      </c>
      <c r="H171" s="148"/>
    </row>
    <row r="172" spans="1:8" ht="37.5" customHeight="1" hidden="1">
      <c r="A172" s="257" t="s">
        <v>83</v>
      </c>
      <c r="B172" s="75" t="s">
        <v>82</v>
      </c>
      <c r="C172" s="88">
        <v>5</v>
      </c>
      <c r="D172" s="88">
        <v>1</v>
      </c>
      <c r="E172" s="84">
        <v>980000</v>
      </c>
      <c r="F172" s="152"/>
      <c r="G172" s="174">
        <f>G176+G173</f>
        <v>0</v>
      </c>
      <c r="H172" s="148"/>
    </row>
    <row r="173" spans="1:8" ht="56.25" customHeight="1" hidden="1">
      <c r="A173" s="257" t="s">
        <v>115</v>
      </c>
      <c r="B173" s="75" t="s">
        <v>82</v>
      </c>
      <c r="C173" s="88">
        <v>5</v>
      </c>
      <c r="D173" s="88">
        <v>1</v>
      </c>
      <c r="E173" s="84" t="s">
        <v>88</v>
      </c>
      <c r="F173" s="152"/>
      <c r="G173" s="174">
        <f>G174</f>
        <v>0</v>
      </c>
      <c r="H173" s="148"/>
    </row>
    <row r="174" spans="1:8" ht="41.25" customHeight="1" hidden="1">
      <c r="A174" s="257" t="s">
        <v>116</v>
      </c>
      <c r="B174" s="75" t="s">
        <v>82</v>
      </c>
      <c r="C174" s="88">
        <v>5</v>
      </c>
      <c r="D174" s="88">
        <v>1</v>
      </c>
      <c r="E174" s="84" t="s">
        <v>89</v>
      </c>
      <c r="F174" s="152"/>
      <c r="G174" s="174">
        <f>G175</f>
        <v>0</v>
      </c>
      <c r="H174" s="148"/>
    </row>
    <row r="175" spans="1:8" ht="23.25" customHeight="1" hidden="1">
      <c r="A175" s="265" t="s">
        <v>79</v>
      </c>
      <c r="B175" s="75" t="s">
        <v>82</v>
      </c>
      <c r="C175" s="88">
        <v>5</v>
      </c>
      <c r="D175" s="88">
        <v>1</v>
      </c>
      <c r="E175" s="84" t="s">
        <v>89</v>
      </c>
      <c r="F175" s="152">
        <v>17</v>
      </c>
      <c r="G175" s="174"/>
      <c r="H175" s="148"/>
    </row>
    <row r="176" spans="1:8" ht="48" customHeight="1" hidden="1">
      <c r="A176" s="265" t="s">
        <v>113</v>
      </c>
      <c r="B176" s="75" t="s">
        <v>82</v>
      </c>
      <c r="C176" s="88">
        <v>5</v>
      </c>
      <c r="D176" s="88">
        <v>1</v>
      </c>
      <c r="E176" s="84">
        <v>980200</v>
      </c>
      <c r="F176" s="152"/>
      <c r="G176" s="174">
        <f>G177</f>
        <v>0</v>
      </c>
      <c r="H176" s="148"/>
    </row>
    <row r="177" spans="1:8" ht="36" customHeight="1" hidden="1">
      <c r="A177" s="265" t="s">
        <v>114</v>
      </c>
      <c r="B177" s="75" t="s">
        <v>82</v>
      </c>
      <c r="C177" s="88">
        <v>5</v>
      </c>
      <c r="D177" s="88">
        <v>1</v>
      </c>
      <c r="E177" s="84">
        <v>980201</v>
      </c>
      <c r="F177" s="152"/>
      <c r="G177" s="174">
        <f>G178</f>
        <v>0</v>
      </c>
      <c r="H177" s="148"/>
    </row>
    <row r="178" spans="1:8" ht="26.25" customHeight="1" hidden="1">
      <c r="A178" s="265" t="s">
        <v>79</v>
      </c>
      <c r="B178" s="75" t="s">
        <v>82</v>
      </c>
      <c r="C178" s="88">
        <v>5</v>
      </c>
      <c r="D178" s="88">
        <v>1</v>
      </c>
      <c r="E178" s="84">
        <v>980201</v>
      </c>
      <c r="F178" s="152">
        <v>17</v>
      </c>
      <c r="G178" s="174"/>
      <c r="H178" s="148"/>
    </row>
    <row r="179" spans="1:8" ht="29.25" customHeight="1" hidden="1">
      <c r="A179" s="253" t="s">
        <v>105</v>
      </c>
      <c r="B179" s="75" t="s">
        <v>82</v>
      </c>
      <c r="C179" s="88">
        <v>5</v>
      </c>
      <c r="D179" s="88">
        <v>1</v>
      </c>
      <c r="E179" s="84"/>
      <c r="F179" s="152"/>
      <c r="G179" s="174"/>
      <c r="H179" s="148"/>
    </row>
    <row r="180" spans="1:8" ht="0.75" customHeight="1" hidden="1">
      <c r="A180" s="253" t="s">
        <v>131</v>
      </c>
      <c r="B180" s="75" t="s">
        <v>82</v>
      </c>
      <c r="C180" s="88">
        <v>5</v>
      </c>
      <c r="D180" s="88">
        <v>1</v>
      </c>
      <c r="E180" s="84">
        <v>7950000</v>
      </c>
      <c r="F180" s="152"/>
      <c r="G180" s="174">
        <f>G181</f>
        <v>0</v>
      </c>
      <c r="H180" s="148"/>
    </row>
    <row r="181" spans="1:8" ht="46.5" customHeight="1" hidden="1">
      <c r="A181" s="265" t="s">
        <v>129</v>
      </c>
      <c r="B181" s="75" t="s">
        <v>82</v>
      </c>
      <c r="C181" s="88">
        <v>5</v>
      </c>
      <c r="D181" s="88">
        <v>1</v>
      </c>
      <c r="E181" s="84">
        <v>7952000</v>
      </c>
      <c r="F181" s="152"/>
      <c r="G181" s="174">
        <f>G182</f>
        <v>0</v>
      </c>
      <c r="H181" s="148"/>
    </row>
    <row r="182" spans="1:8" ht="39.75" customHeight="1" hidden="1">
      <c r="A182" s="257" t="s">
        <v>128</v>
      </c>
      <c r="B182" s="75" t="s">
        <v>82</v>
      </c>
      <c r="C182" s="88">
        <v>5</v>
      </c>
      <c r="D182" s="88">
        <v>1</v>
      </c>
      <c r="E182" s="84">
        <v>7952000</v>
      </c>
      <c r="F182" s="152">
        <v>243</v>
      </c>
      <c r="G182" s="174"/>
      <c r="H182" s="148"/>
    </row>
    <row r="183" spans="1:8" ht="27.75" customHeight="1">
      <c r="A183" s="254" t="s">
        <v>161</v>
      </c>
      <c r="B183" s="78" t="s">
        <v>82</v>
      </c>
      <c r="C183" s="79">
        <v>5</v>
      </c>
      <c r="D183" s="79">
        <v>1</v>
      </c>
      <c r="E183" s="86" t="s">
        <v>198</v>
      </c>
      <c r="F183" s="153"/>
      <c r="G183" s="173">
        <f>G184+G191+G193+G188</f>
        <v>1698030.94</v>
      </c>
      <c r="H183" s="156"/>
    </row>
    <row r="184" spans="1:8" ht="48" customHeight="1" hidden="1">
      <c r="A184" s="255" t="s">
        <v>78</v>
      </c>
      <c r="B184" s="78" t="s">
        <v>82</v>
      </c>
      <c r="C184" s="79">
        <v>5</v>
      </c>
      <c r="D184" s="79">
        <v>1</v>
      </c>
      <c r="E184" s="91" t="s">
        <v>143</v>
      </c>
      <c r="F184" s="153"/>
      <c r="G184" s="173">
        <f>G187</f>
        <v>0</v>
      </c>
      <c r="H184" s="156"/>
    </row>
    <row r="185" spans="1:8" ht="33" customHeight="1" hidden="1">
      <c r="A185" s="257" t="s">
        <v>76</v>
      </c>
      <c r="B185" s="75" t="s">
        <v>82</v>
      </c>
      <c r="C185" s="88">
        <v>5</v>
      </c>
      <c r="D185" s="88">
        <v>1</v>
      </c>
      <c r="E185" s="84" t="s">
        <v>75</v>
      </c>
      <c r="F185" s="152"/>
      <c r="G185" s="163"/>
      <c r="H185" s="156"/>
    </row>
    <row r="186" spans="1:8" ht="16.5" customHeight="1" hidden="1">
      <c r="A186" s="253" t="s">
        <v>48</v>
      </c>
      <c r="B186" s="75" t="s">
        <v>82</v>
      </c>
      <c r="C186" s="88">
        <v>5</v>
      </c>
      <c r="D186" s="88">
        <v>1</v>
      </c>
      <c r="E186" s="84">
        <v>3500200</v>
      </c>
      <c r="F186" s="152">
        <v>6</v>
      </c>
      <c r="G186" s="163"/>
      <c r="H186" s="156"/>
    </row>
    <row r="187" spans="1:8" ht="31.5" customHeight="1" hidden="1">
      <c r="A187" s="256" t="s">
        <v>155</v>
      </c>
      <c r="B187" s="75" t="s">
        <v>82</v>
      </c>
      <c r="C187" s="88">
        <v>5</v>
      </c>
      <c r="D187" s="88">
        <v>1</v>
      </c>
      <c r="E187" s="84" t="s">
        <v>143</v>
      </c>
      <c r="F187" s="152">
        <v>200</v>
      </c>
      <c r="G187" s="163"/>
      <c r="H187" s="156"/>
    </row>
    <row r="188" spans="1:8" ht="36" customHeight="1">
      <c r="A188" s="272" t="s">
        <v>229</v>
      </c>
      <c r="B188" s="78" t="s">
        <v>82</v>
      </c>
      <c r="C188" s="79">
        <v>5</v>
      </c>
      <c r="D188" s="79">
        <v>1</v>
      </c>
      <c r="E188" s="91" t="s">
        <v>222</v>
      </c>
      <c r="F188" s="153"/>
      <c r="G188" s="173">
        <f>G189+G190</f>
        <v>554733.4</v>
      </c>
      <c r="H188" s="156"/>
    </row>
    <row r="189" spans="1:8" ht="35.25" customHeight="1">
      <c r="A189" s="256" t="s">
        <v>231</v>
      </c>
      <c r="B189" s="75" t="s">
        <v>82</v>
      </c>
      <c r="C189" s="88">
        <v>5</v>
      </c>
      <c r="D189" s="88">
        <v>1</v>
      </c>
      <c r="E189" s="84" t="s">
        <v>222</v>
      </c>
      <c r="F189" s="152">
        <v>200</v>
      </c>
      <c r="G189" s="163">
        <v>551575</v>
      </c>
      <c r="H189" s="156"/>
    </row>
    <row r="190" spans="1:8" ht="22.5" customHeight="1">
      <c r="A190" s="267" t="s">
        <v>157</v>
      </c>
      <c r="B190" s="75" t="s">
        <v>82</v>
      </c>
      <c r="C190" s="88">
        <v>5</v>
      </c>
      <c r="D190" s="88">
        <v>1</v>
      </c>
      <c r="E190" s="84" t="s">
        <v>222</v>
      </c>
      <c r="F190" s="152">
        <v>800</v>
      </c>
      <c r="G190" s="163">
        <v>3158.4</v>
      </c>
      <c r="H190" s="156"/>
    </row>
    <row r="191" spans="1:8" ht="23.25" customHeight="1">
      <c r="A191" s="251" t="s">
        <v>93</v>
      </c>
      <c r="B191" s="78" t="s">
        <v>82</v>
      </c>
      <c r="C191" s="79">
        <v>5</v>
      </c>
      <c r="D191" s="79">
        <v>1</v>
      </c>
      <c r="E191" s="91" t="s">
        <v>223</v>
      </c>
      <c r="F191" s="153"/>
      <c r="G191" s="173">
        <f>G192</f>
        <v>350571.54</v>
      </c>
      <c r="H191" s="156"/>
    </row>
    <row r="192" spans="1:8" ht="33" customHeight="1">
      <c r="A192" s="256" t="s">
        <v>231</v>
      </c>
      <c r="B192" s="75" t="s">
        <v>82</v>
      </c>
      <c r="C192" s="88">
        <v>5</v>
      </c>
      <c r="D192" s="88">
        <v>1</v>
      </c>
      <c r="E192" s="84" t="s">
        <v>223</v>
      </c>
      <c r="F192" s="152">
        <v>200</v>
      </c>
      <c r="G192" s="163">
        <f>225480+11193+116577.54-2679</f>
        <v>350571.54</v>
      </c>
      <c r="H192" s="156"/>
    </row>
    <row r="193" spans="1:8" ht="36.75" customHeight="1">
      <c r="A193" s="260" t="s">
        <v>174</v>
      </c>
      <c r="B193" s="81">
        <v>925</v>
      </c>
      <c r="C193" s="79">
        <v>5</v>
      </c>
      <c r="D193" s="79">
        <v>1</v>
      </c>
      <c r="E193" s="91" t="s">
        <v>242</v>
      </c>
      <c r="F193" s="140"/>
      <c r="G193" s="162">
        <f>G194</f>
        <v>792726</v>
      </c>
      <c r="H193" s="131"/>
    </row>
    <row r="194" spans="1:8" ht="22.5" customHeight="1">
      <c r="A194" s="273" t="s">
        <v>79</v>
      </c>
      <c r="B194" s="85">
        <v>925</v>
      </c>
      <c r="C194" s="88">
        <v>5</v>
      </c>
      <c r="D194" s="88">
        <v>1</v>
      </c>
      <c r="E194" s="84" t="s">
        <v>242</v>
      </c>
      <c r="F194" s="152">
        <v>500</v>
      </c>
      <c r="G194" s="163">
        <v>792726</v>
      </c>
      <c r="H194" s="131"/>
    </row>
    <row r="195" spans="1:8" ht="25.5" customHeight="1">
      <c r="A195" s="251" t="s">
        <v>1</v>
      </c>
      <c r="B195" s="78" t="s">
        <v>82</v>
      </c>
      <c r="C195" s="79">
        <v>5</v>
      </c>
      <c r="D195" s="79">
        <v>2</v>
      </c>
      <c r="E195" s="84"/>
      <c r="F195" s="152"/>
      <c r="G195" s="173">
        <f>G196</f>
        <v>94400</v>
      </c>
      <c r="H195" s="148"/>
    </row>
    <row r="196" spans="1:8" ht="18.75" customHeight="1">
      <c r="A196" s="254" t="s">
        <v>161</v>
      </c>
      <c r="B196" s="78" t="s">
        <v>82</v>
      </c>
      <c r="C196" s="79">
        <v>5</v>
      </c>
      <c r="D196" s="79">
        <v>2</v>
      </c>
      <c r="E196" s="86" t="s">
        <v>198</v>
      </c>
      <c r="F196" s="152"/>
      <c r="G196" s="173">
        <f>G197</f>
        <v>94400</v>
      </c>
      <c r="H196" s="156"/>
    </row>
    <row r="197" spans="1:8" ht="20.25" customHeight="1">
      <c r="A197" s="251" t="s">
        <v>74</v>
      </c>
      <c r="B197" s="78" t="s">
        <v>82</v>
      </c>
      <c r="C197" s="79">
        <v>5</v>
      </c>
      <c r="D197" s="79">
        <v>2</v>
      </c>
      <c r="E197" s="91" t="s">
        <v>224</v>
      </c>
      <c r="F197" s="153"/>
      <c r="G197" s="173">
        <f>G198</f>
        <v>94400</v>
      </c>
      <c r="H197" s="156"/>
    </row>
    <row r="198" spans="1:8" ht="35.25" customHeight="1">
      <c r="A198" s="256" t="s">
        <v>231</v>
      </c>
      <c r="B198" s="75" t="s">
        <v>82</v>
      </c>
      <c r="C198" s="88">
        <v>5</v>
      </c>
      <c r="D198" s="88">
        <v>2</v>
      </c>
      <c r="E198" s="84" t="s">
        <v>224</v>
      </c>
      <c r="F198" s="152">
        <v>200</v>
      </c>
      <c r="G198" s="163">
        <f>33600+18400+12400+30000</f>
        <v>94400</v>
      </c>
      <c r="H198" s="156"/>
    </row>
    <row r="199" spans="1:8" ht="21.75" customHeight="1">
      <c r="A199" s="251" t="s">
        <v>28</v>
      </c>
      <c r="B199" s="78" t="s">
        <v>82</v>
      </c>
      <c r="C199" s="79">
        <v>5</v>
      </c>
      <c r="D199" s="79">
        <v>3</v>
      </c>
      <c r="E199" s="91"/>
      <c r="F199" s="153"/>
      <c r="G199" s="173">
        <f>G204</f>
        <v>3819111.83</v>
      </c>
      <c r="H199" s="148"/>
    </row>
    <row r="200" spans="1:8" ht="16.5" hidden="1">
      <c r="A200" s="269" t="s">
        <v>105</v>
      </c>
      <c r="B200" s="94" t="s">
        <v>82</v>
      </c>
      <c r="C200" s="92">
        <v>5</v>
      </c>
      <c r="D200" s="92">
        <v>3</v>
      </c>
      <c r="E200" s="93">
        <v>3150000</v>
      </c>
      <c r="F200" s="178"/>
      <c r="G200" s="179">
        <f>G201</f>
        <v>0</v>
      </c>
      <c r="H200" s="148"/>
    </row>
    <row r="201" spans="1:8" ht="16.5" hidden="1">
      <c r="A201" s="269" t="s">
        <v>106</v>
      </c>
      <c r="B201" s="94" t="s">
        <v>82</v>
      </c>
      <c r="C201" s="92">
        <v>5</v>
      </c>
      <c r="D201" s="92">
        <v>3</v>
      </c>
      <c r="E201" s="93">
        <v>3150100</v>
      </c>
      <c r="F201" s="178"/>
      <c r="G201" s="179">
        <f>G202</f>
        <v>0</v>
      </c>
      <c r="H201" s="148"/>
    </row>
    <row r="202" spans="1:8" ht="33" hidden="1">
      <c r="A202" s="269" t="s">
        <v>108</v>
      </c>
      <c r="B202" s="94" t="s">
        <v>82</v>
      </c>
      <c r="C202" s="92">
        <v>5</v>
      </c>
      <c r="D202" s="92">
        <v>3</v>
      </c>
      <c r="E202" s="93">
        <v>3150125</v>
      </c>
      <c r="F202" s="178"/>
      <c r="G202" s="179"/>
      <c r="H202" s="148"/>
    </row>
    <row r="203" spans="1:8" ht="16.5" hidden="1">
      <c r="A203" s="253" t="s">
        <v>34</v>
      </c>
      <c r="B203" s="75" t="s">
        <v>82</v>
      </c>
      <c r="C203" s="88">
        <v>5</v>
      </c>
      <c r="D203" s="88">
        <v>3</v>
      </c>
      <c r="E203" s="84">
        <v>3150125</v>
      </c>
      <c r="F203" s="171">
        <v>500</v>
      </c>
      <c r="G203" s="174"/>
      <c r="H203" s="148"/>
    </row>
    <row r="204" spans="1:8" ht="22.5" customHeight="1">
      <c r="A204" s="254" t="s">
        <v>161</v>
      </c>
      <c r="B204" s="78" t="s">
        <v>82</v>
      </c>
      <c r="C204" s="79">
        <v>5</v>
      </c>
      <c r="D204" s="79">
        <v>3</v>
      </c>
      <c r="E204" s="86" t="s">
        <v>198</v>
      </c>
      <c r="F204" s="152"/>
      <c r="G204" s="173">
        <f>G205+G213+G215+G217+G221+G219+G224+G226+G228</f>
        <v>3819111.83</v>
      </c>
      <c r="H204" s="156"/>
    </row>
    <row r="205" spans="1:8" ht="24" customHeight="1">
      <c r="A205" s="251" t="s">
        <v>50</v>
      </c>
      <c r="B205" s="78" t="s">
        <v>82</v>
      </c>
      <c r="C205" s="79">
        <v>5</v>
      </c>
      <c r="D205" s="79">
        <v>3</v>
      </c>
      <c r="E205" s="91" t="s">
        <v>216</v>
      </c>
      <c r="F205" s="153"/>
      <c r="G205" s="173">
        <f>G206</f>
        <v>1189400</v>
      </c>
      <c r="H205" s="156"/>
    </row>
    <row r="206" spans="1:8" ht="33" customHeight="1">
      <c r="A206" s="256" t="s">
        <v>231</v>
      </c>
      <c r="B206" s="75" t="s">
        <v>82</v>
      </c>
      <c r="C206" s="88">
        <v>5</v>
      </c>
      <c r="D206" s="88">
        <v>3</v>
      </c>
      <c r="E206" s="84" t="s">
        <v>216</v>
      </c>
      <c r="F206" s="152">
        <v>200</v>
      </c>
      <c r="G206" s="163">
        <f>1078400-34000+99000+46000</f>
        <v>1189400</v>
      </c>
      <c r="H206" s="156"/>
    </row>
    <row r="207" spans="1:8" ht="16.5" hidden="1">
      <c r="A207" s="253" t="s">
        <v>50</v>
      </c>
      <c r="B207" s="75" t="s">
        <v>82</v>
      </c>
      <c r="C207" s="88">
        <v>5</v>
      </c>
      <c r="D207" s="88">
        <v>3</v>
      </c>
      <c r="E207" s="84" t="s">
        <v>51</v>
      </c>
      <c r="F207" s="152"/>
      <c r="G207" s="163">
        <f>G208</f>
        <v>0</v>
      </c>
      <c r="H207" s="156"/>
    </row>
    <row r="208" spans="1:8" ht="16.5" hidden="1">
      <c r="A208" s="253" t="s">
        <v>52</v>
      </c>
      <c r="B208" s="75" t="s">
        <v>82</v>
      </c>
      <c r="C208" s="88">
        <v>5</v>
      </c>
      <c r="D208" s="88">
        <v>3</v>
      </c>
      <c r="E208" s="75" t="s">
        <v>51</v>
      </c>
      <c r="F208" s="152">
        <v>500</v>
      </c>
      <c r="G208" s="163"/>
      <c r="H208" s="156"/>
    </row>
    <row r="209" spans="1:8" ht="49.5" hidden="1">
      <c r="A209" s="253" t="s">
        <v>54</v>
      </c>
      <c r="B209" s="75" t="s">
        <v>82</v>
      </c>
      <c r="C209" s="88">
        <v>5</v>
      </c>
      <c r="D209" s="88">
        <v>3</v>
      </c>
      <c r="E209" s="75" t="s">
        <v>53</v>
      </c>
      <c r="F209" s="180"/>
      <c r="G209" s="163">
        <f>G210</f>
        <v>0</v>
      </c>
      <c r="H209" s="156"/>
    </row>
    <row r="210" spans="1:8" ht="14.25" customHeight="1" hidden="1">
      <c r="A210" s="253" t="s">
        <v>34</v>
      </c>
      <c r="B210" s="75" t="s">
        <v>82</v>
      </c>
      <c r="C210" s="88">
        <v>5</v>
      </c>
      <c r="D210" s="88">
        <v>3</v>
      </c>
      <c r="E210" s="75" t="s">
        <v>53</v>
      </c>
      <c r="F210" s="152">
        <v>500</v>
      </c>
      <c r="G210" s="163"/>
      <c r="H210" s="156"/>
    </row>
    <row r="211" spans="1:8" ht="33" hidden="1">
      <c r="A211" s="268" t="s">
        <v>119</v>
      </c>
      <c r="B211" s="94" t="s">
        <v>82</v>
      </c>
      <c r="C211" s="92">
        <v>5</v>
      </c>
      <c r="D211" s="92">
        <v>3</v>
      </c>
      <c r="E211" s="94" t="s">
        <v>120</v>
      </c>
      <c r="F211" s="175"/>
      <c r="G211" s="176"/>
      <c r="H211" s="156"/>
    </row>
    <row r="212" spans="1:8" ht="22.5" customHeight="1" hidden="1">
      <c r="A212" s="268" t="s">
        <v>34</v>
      </c>
      <c r="B212" s="94" t="s">
        <v>82</v>
      </c>
      <c r="C212" s="92">
        <v>5</v>
      </c>
      <c r="D212" s="92">
        <v>3</v>
      </c>
      <c r="E212" s="94" t="s">
        <v>120</v>
      </c>
      <c r="F212" s="175">
        <v>500</v>
      </c>
      <c r="G212" s="176"/>
      <c r="H212" s="156"/>
    </row>
    <row r="213" spans="1:8" ht="17.25" customHeight="1" hidden="1">
      <c r="A213" s="251" t="s">
        <v>55</v>
      </c>
      <c r="B213" s="78" t="s">
        <v>82</v>
      </c>
      <c r="C213" s="79">
        <v>5</v>
      </c>
      <c r="D213" s="79">
        <v>3</v>
      </c>
      <c r="E213" s="91" t="s">
        <v>144</v>
      </c>
      <c r="F213" s="181"/>
      <c r="G213" s="173">
        <f>G214</f>
        <v>0</v>
      </c>
      <c r="H213" s="156"/>
    </row>
    <row r="214" spans="1:8" ht="29.25" customHeight="1" hidden="1">
      <c r="A214" s="256" t="s">
        <v>155</v>
      </c>
      <c r="B214" s="75" t="s">
        <v>82</v>
      </c>
      <c r="C214" s="88">
        <v>5</v>
      </c>
      <c r="D214" s="88">
        <v>3</v>
      </c>
      <c r="E214" s="84" t="s">
        <v>144</v>
      </c>
      <c r="F214" s="152">
        <v>200</v>
      </c>
      <c r="G214" s="163"/>
      <c r="H214" s="156"/>
    </row>
    <row r="215" spans="1:8" ht="27.75" customHeight="1">
      <c r="A215" s="251" t="s">
        <v>56</v>
      </c>
      <c r="B215" s="78" t="s">
        <v>82</v>
      </c>
      <c r="C215" s="79">
        <v>5</v>
      </c>
      <c r="D215" s="79">
        <v>3</v>
      </c>
      <c r="E215" s="91" t="s">
        <v>215</v>
      </c>
      <c r="F215" s="181"/>
      <c r="G215" s="173">
        <f>G216</f>
        <v>153520</v>
      </c>
      <c r="H215" s="156"/>
    </row>
    <row r="216" spans="1:8" ht="33">
      <c r="A216" s="256" t="s">
        <v>231</v>
      </c>
      <c r="B216" s="75" t="s">
        <v>82</v>
      </c>
      <c r="C216" s="88">
        <v>5</v>
      </c>
      <c r="D216" s="88">
        <v>3</v>
      </c>
      <c r="E216" s="84" t="s">
        <v>215</v>
      </c>
      <c r="F216" s="152">
        <v>200</v>
      </c>
      <c r="G216" s="163">
        <f>222265-68745</f>
        <v>153520</v>
      </c>
      <c r="H216" s="156"/>
    </row>
    <row r="217" spans="1:8" ht="23.25" customHeight="1">
      <c r="A217" s="251" t="s">
        <v>166</v>
      </c>
      <c r="B217" s="78" t="s">
        <v>82</v>
      </c>
      <c r="C217" s="79">
        <v>5</v>
      </c>
      <c r="D217" s="79">
        <v>3</v>
      </c>
      <c r="E217" s="91" t="s">
        <v>214</v>
      </c>
      <c r="F217" s="153"/>
      <c r="G217" s="173">
        <f>G218+G220</f>
        <v>500763.83</v>
      </c>
      <c r="H217" s="156"/>
    </row>
    <row r="218" spans="1:8" ht="33.75" customHeight="1">
      <c r="A218" s="256" t="s">
        <v>231</v>
      </c>
      <c r="B218" s="75" t="s">
        <v>82</v>
      </c>
      <c r="C218" s="88">
        <v>5</v>
      </c>
      <c r="D218" s="88">
        <v>3</v>
      </c>
      <c r="E218" s="84" t="s">
        <v>214</v>
      </c>
      <c r="F218" s="152">
        <v>200</v>
      </c>
      <c r="G218" s="163">
        <f>346980+48192+103591.83</f>
        <v>498763.83</v>
      </c>
      <c r="H218" s="156"/>
    </row>
    <row r="219" spans="1:8" ht="35.25" customHeight="1" hidden="1">
      <c r="A219" s="251" t="s">
        <v>191</v>
      </c>
      <c r="B219" s="78" t="s">
        <v>82</v>
      </c>
      <c r="C219" s="79">
        <v>5</v>
      </c>
      <c r="D219" s="79">
        <v>3</v>
      </c>
      <c r="E219" s="84" t="s">
        <v>262</v>
      </c>
      <c r="F219" s="153"/>
      <c r="G219" s="173">
        <v>0</v>
      </c>
      <c r="H219" s="156"/>
    </row>
    <row r="220" spans="1:8" ht="32.25" customHeight="1">
      <c r="A220" s="267" t="s">
        <v>157</v>
      </c>
      <c r="B220" s="75" t="s">
        <v>82</v>
      </c>
      <c r="C220" s="88">
        <v>5</v>
      </c>
      <c r="D220" s="88">
        <v>3</v>
      </c>
      <c r="E220" s="84" t="s">
        <v>214</v>
      </c>
      <c r="F220" s="152">
        <v>800</v>
      </c>
      <c r="G220" s="163">
        <v>2000</v>
      </c>
      <c r="H220" s="156"/>
    </row>
    <row r="221" spans="1:8" ht="33.75" customHeight="1">
      <c r="A221" s="271" t="s">
        <v>254</v>
      </c>
      <c r="B221" s="81">
        <v>925</v>
      </c>
      <c r="C221" s="79">
        <v>5</v>
      </c>
      <c r="D221" s="79">
        <v>3</v>
      </c>
      <c r="E221" s="78" t="s">
        <v>243</v>
      </c>
      <c r="F221" s="140"/>
      <c r="G221" s="162">
        <f>G222+G223</f>
        <v>1975428</v>
      </c>
      <c r="H221" s="290"/>
    </row>
    <row r="222" spans="1:8" ht="36.75" customHeight="1">
      <c r="A222" s="256" t="s">
        <v>155</v>
      </c>
      <c r="B222" s="85">
        <v>925</v>
      </c>
      <c r="C222" s="88">
        <v>5</v>
      </c>
      <c r="D222" s="88">
        <v>3</v>
      </c>
      <c r="E222" s="75" t="s">
        <v>243</v>
      </c>
      <c r="F222" s="152">
        <v>200</v>
      </c>
      <c r="G222" s="163">
        <f>1846490+78938+50000</f>
        <v>1975428</v>
      </c>
      <c r="H222" s="291"/>
    </row>
    <row r="223" spans="1:8" ht="32.25" customHeight="1" hidden="1">
      <c r="A223" s="256" t="s">
        <v>157</v>
      </c>
      <c r="B223" s="85">
        <v>925</v>
      </c>
      <c r="C223" s="88">
        <v>5</v>
      </c>
      <c r="D223" s="88">
        <v>3</v>
      </c>
      <c r="E223" s="75" t="s">
        <v>243</v>
      </c>
      <c r="F223" s="152">
        <v>800</v>
      </c>
      <c r="G223" s="163">
        <v>0</v>
      </c>
      <c r="H223" s="293"/>
    </row>
    <row r="224" spans="1:8" ht="48.75" customHeight="1" hidden="1">
      <c r="A224" s="254" t="s">
        <v>264</v>
      </c>
      <c r="B224" s="81">
        <v>925</v>
      </c>
      <c r="C224" s="79">
        <v>5</v>
      </c>
      <c r="D224" s="79">
        <v>3</v>
      </c>
      <c r="E224" s="78" t="s">
        <v>263</v>
      </c>
      <c r="F224" s="140"/>
      <c r="G224" s="162">
        <f>G225</f>
        <v>0</v>
      </c>
      <c r="H224" s="293"/>
    </row>
    <row r="225" spans="1:8" ht="32.25" customHeight="1" hidden="1">
      <c r="A225" s="256" t="s">
        <v>155</v>
      </c>
      <c r="B225" s="85">
        <v>925</v>
      </c>
      <c r="C225" s="88">
        <v>5</v>
      </c>
      <c r="D225" s="88">
        <v>3</v>
      </c>
      <c r="E225" s="75" t="s">
        <v>263</v>
      </c>
      <c r="F225" s="152">
        <v>200</v>
      </c>
      <c r="G225" s="163">
        <v>0</v>
      </c>
      <c r="H225" s="293"/>
    </row>
    <row r="226" spans="1:8" ht="50.25" customHeight="1" hidden="1">
      <c r="A226" s="254" t="s">
        <v>275</v>
      </c>
      <c r="B226" s="296">
        <v>925</v>
      </c>
      <c r="C226" s="288">
        <v>5</v>
      </c>
      <c r="D226" s="288">
        <v>3</v>
      </c>
      <c r="E226" s="73" t="s">
        <v>267</v>
      </c>
      <c r="F226" s="153"/>
      <c r="G226" s="173">
        <f>G227</f>
        <v>0</v>
      </c>
      <c r="H226" s="293"/>
    </row>
    <row r="227" spans="1:8" ht="48" customHeight="1" hidden="1">
      <c r="A227" s="256" t="s">
        <v>155</v>
      </c>
      <c r="B227" s="85">
        <v>925</v>
      </c>
      <c r="C227" s="88">
        <v>5</v>
      </c>
      <c r="D227" s="88">
        <v>3</v>
      </c>
      <c r="E227" s="75" t="s">
        <v>267</v>
      </c>
      <c r="F227" s="152">
        <v>200</v>
      </c>
      <c r="G227" s="163">
        <f>34000-34000</f>
        <v>0</v>
      </c>
      <c r="H227" s="293"/>
    </row>
    <row r="228" spans="1:8" ht="37.5" customHeight="1" hidden="1">
      <c r="A228" s="254" t="s">
        <v>269</v>
      </c>
      <c r="B228" s="296">
        <v>925</v>
      </c>
      <c r="C228" s="288">
        <v>5</v>
      </c>
      <c r="D228" s="288">
        <v>3</v>
      </c>
      <c r="E228" s="73" t="s">
        <v>268</v>
      </c>
      <c r="F228" s="153"/>
      <c r="G228" s="173">
        <f>G229</f>
        <v>0</v>
      </c>
      <c r="H228" s="293"/>
    </row>
    <row r="229" spans="1:8" ht="32.25" customHeight="1" hidden="1">
      <c r="A229" s="256" t="s">
        <v>155</v>
      </c>
      <c r="B229" s="85">
        <v>925</v>
      </c>
      <c r="C229" s="88">
        <v>5</v>
      </c>
      <c r="D229" s="88">
        <v>3</v>
      </c>
      <c r="E229" s="75" t="s">
        <v>268</v>
      </c>
      <c r="F229" s="152">
        <v>200</v>
      </c>
      <c r="G229" s="163">
        <v>0</v>
      </c>
      <c r="H229" s="293"/>
    </row>
    <row r="230" spans="1:8" ht="34.5" customHeight="1">
      <c r="A230" s="260" t="s">
        <v>181</v>
      </c>
      <c r="B230" s="78" t="s">
        <v>82</v>
      </c>
      <c r="C230" s="79">
        <v>5</v>
      </c>
      <c r="D230" s="79">
        <v>5</v>
      </c>
      <c r="E230" s="84"/>
      <c r="F230" s="152"/>
      <c r="G230" s="173">
        <f>G231</f>
        <v>9308</v>
      </c>
      <c r="H230" s="156"/>
    </row>
    <row r="231" spans="1:8" ht="22.5" customHeight="1">
      <c r="A231" s="254" t="s">
        <v>161</v>
      </c>
      <c r="B231" s="78" t="s">
        <v>82</v>
      </c>
      <c r="C231" s="79">
        <v>5</v>
      </c>
      <c r="D231" s="79">
        <v>5</v>
      </c>
      <c r="E231" s="86" t="s">
        <v>198</v>
      </c>
      <c r="F231" s="152"/>
      <c r="G231" s="173">
        <f>G232</f>
        <v>9308</v>
      </c>
      <c r="H231" s="156"/>
    </row>
    <row r="232" spans="1:8" ht="48.75" customHeight="1">
      <c r="A232" s="266" t="s">
        <v>182</v>
      </c>
      <c r="B232" s="75" t="s">
        <v>82</v>
      </c>
      <c r="C232" s="88">
        <v>5</v>
      </c>
      <c r="D232" s="88">
        <v>5</v>
      </c>
      <c r="E232" s="84" t="s">
        <v>213</v>
      </c>
      <c r="F232" s="152"/>
      <c r="G232" s="163">
        <f>G233</f>
        <v>9308</v>
      </c>
      <c r="H232" s="156"/>
    </row>
    <row r="233" spans="1:8" ht="26.25" customHeight="1">
      <c r="A233" s="258" t="s">
        <v>6</v>
      </c>
      <c r="B233" s="75" t="s">
        <v>82</v>
      </c>
      <c r="C233" s="88">
        <v>5</v>
      </c>
      <c r="D233" s="88">
        <v>5</v>
      </c>
      <c r="E233" s="84" t="s">
        <v>213</v>
      </c>
      <c r="F233" s="152">
        <v>500</v>
      </c>
      <c r="G233" s="163">
        <v>9308</v>
      </c>
      <c r="H233" s="156"/>
    </row>
    <row r="234" spans="1:8" ht="22.5" customHeight="1" hidden="1">
      <c r="A234" s="263" t="s">
        <v>10</v>
      </c>
      <c r="B234" s="78" t="s">
        <v>82</v>
      </c>
      <c r="C234" s="79">
        <v>7</v>
      </c>
      <c r="D234" s="79"/>
      <c r="E234" s="91"/>
      <c r="F234" s="153"/>
      <c r="G234" s="173">
        <f>G235</f>
        <v>0</v>
      </c>
      <c r="H234" s="148"/>
    </row>
    <row r="235" spans="1:8" ht="21" customHeight="1" hidden="1">
      <c r="A235" s="263" t="s">
        <v>16</v>
      </c>
      <c r="B235" s="78" t="s">
        <v>82</v>
      </c>
      <c r="C235" s="79">
        <v>7</v>
      </c>
      <c r="D235" s="79">
        <v>7</v>
      </c>
      <c r="E235" s="91"/>
      <c r="F235" s="153"/>
      <c r="G235" s="173">
        <f>G236</f>
        <v>0</v>
      </c>
      <c r="H235" s="148"/>
    </row>
    <row r="236" spans="1:8" ht="33.75" customHeight="1" hidden="1">
      <c r="A236" s="263" t="s">
        <v>109</v>
      </c>
      <c r="B236" s="78" t="s">
        <v>82</v>
      </c>
      <c r="C236" s="79">
        <v>7</v>
      </c>
      <c r="D236" s="79">
        <v>7</v>
      </c>
      <c r="E236" s="86" t="s">
        <v>198</v>
      </c>
      <c r="F236" s="153"/>
      <c r="G236" s="173">
        <f>G237</f>
        <v>0</v>
      </c>
      <c r="H236" s="156"/>
    </row>
    <row r="237" spans="1:8" ht="36" customHeight="1" hidden="1">
      <c r="A237" s="274" t="s">
        <v>197</v>
      </c>
      <c r="B237" s="78" t="s">
        <v>82</v>
      </c>
      <c r="C237" s="79">
        <v>7</v>
      </c>
      <c r="D237" s="79">
        <v>7</v>
      </c>
      <c r="E237" s="91" t="s">
        <v>212</v>
      </c>
      <c r="F237" s="153"/>
      <c r="G237" s="173">
        <f>G238</f>
        <v>0</v>
      </c>
      <c r="H237" s="156"/>
    </row>
    <row r="238" spans="1:8" ht="36.75" customHeight="1" hidden="1">
      <c r="A238" s="256" t="s">
        <v>231</v>
      </c>
      <c r="B238" s="75" t="s">
        <v>82</v>
      </c>
      <c r="C238" s="88">
        <v>7</v>
      </c>
      <c r="D238" s="88">
        <v>7</v>
      </c>
      <c r="E238" s="84" t="s">
        <v>212</v>
      </c>
      <c r="F238" s="152">
        <v>200</v>
      </c>
      <c r="G238" s="163">
        <v>0</v>
      </c>
      <c r="H238" s="156"/>
    </row>
    <row r="239" spans="1:8" ht="16.5" hidden="1">
      <c r="A239" s="268" t="s">
        <v>73</v>
      </c>
      <c r="B239" s="94" t="s">
        <v>82</v>
      </c>
      <c r="C239" s="92">
        <v>7</v>
      </c>
      <c r="D239" s="92">
        <v>7</v>
      </c>
      <c r="E239" s="93">
        <v>7950000</v>
      </c>
      <c r="F239" s="175"/>
      <c r="G239" s="176">
        <f>G240</f>
        <v>0</v>
      </c>
      <c r="H239" s="156"/>
    </row>
    <row r="240" spans="1:8" ht="49.5" hidden="1">
      <c r="A240" s="268" t="s">
        <v>132</v>
      </c>
      <c r="B240" s="94" t="s">
        <v>82</v>
      </c>
      <c r="C240" s="92">
        <v>7</v>
      </c>
      <c r="D240" s="92">
        <v>7</v>
      </c>
      <c r="E240" s="93">
        <v>7951000</v>
      </c>
      <c r="F240" s="175"/>
      <c r="G240" s="176">
        <f>G241</f>
        <v>0</v>
      </c>
      <c r="H240" s="156"/>
    </row>
    <row r="241" spans="1:8" ht="33" hidden="1">
      <c r="A241" s="269" t="s">
        <v>130</v>
      </c>
      <c r="B241" s="94" t="s">
        <v>82</v>
      </c>
      <c r="C241" s="92">
        <v>7</v>
      </c>
      <c r="D241" s="92">
        <v>7</v>
      </c>
      <c r="E241" s="93">
        <v>7951000</v>
      </c>
      <c r="F241" s="175">
        <v>244</v>
      </c>
      <c r="G241" s="176"/>
      <c r="H241" s="156"/>
    </row>
    <row r="242" spans="1:8" ht="26.25" customHeight="1" hidden="1">
      <c r="A242" s="253" t="s">
        <v>112</v>
      </c>
      <c r="B242" s="75" t="s">
        <v>82</v>
      </c>
      <c r="C242" s="88">
        <v>7</v>
      </c>
      <c r="D242" s="88">
        <v>7</v>
      </c>
      <c r="E242" s="84" t="s">
        <v>110</v>
      </c>
      <c r="F242" s="152">
        <v>447</v>
      </c>
      <c r="G242" s="163"/>
      <c r="H242" s="156"/>
    </row>
    <row r="243" spans="1:8" ht="21.75" customHeight="1">
      <c r="A243" s="263" t="s">
        <v>111</v>
      </c>
      <c r="B243" s="78" t="s">
        <v>82</v>
      </c>
      <c r="C243" s="79">
        <v>8</v>
      </c>
      <c r="D243" s="88"/>
      <c r="E243" s="75"/>
      <c r="F243" s="152"/>
      <c r="G243" s="173">
        <f>G244</f>
        <v>9763696.5</v>
      </c>
      <c r="H243" s="148"/>
    </row>
    <row r="244" spans="1:8" ht="19.5" customHeight="1">
      <c r="A244" s="263" t="s">
        <v>64</v>
      </c>
      <c r="B244" s="78" t="s">
        <v>82</v>
      </c>
      <c r="C244" s="79">
        <v>8</v>
      </c>
      <c r="D244" s="79">
        <v>1</v>
      </c>
      <c r="E244" s="78"/>
      <c r="F244" s="153"/>
      <c r="G244" s="173">
        <f>G251</f>
        <v>9763696.5</v>
      </c>
      <c r="H244" s="148"/>
    </row>
    <row r="245" spans="1:8" ht="0.75" customHeight="1" hidden="1">
      <c r="A245" s="265" t="s">
        <v>65</v>
      </c>
      <c r="B245" s="78" t="s">
        <v>82</v>
      </c>
      <c r="C245" s="88">
        <v>8</v>
      </c>
      <c r="D245" s="88">
        <v>1</v>
      </c>
      <c r="E245" s="75" t="s">
        <v>69</v>
      </c>
      <c r="F245" s="152"/>
      <c r="G245" s="163">
        <f>G246</f>
        <v>0</v>
      </c>
      <c r="H245" s="148"/>
    </row>
    <row r="246" spans="1:8" ht="24" customHeight="1" hidden="1">
      <c r="A246" s="267" t="s">
        <v>72</v>
      </c>
      <c r="B246" s="78" t="s">
        <v>82</v>
      </c>
      <c r="C246" s="88">
        <v>8</v>
      </c>
      <c r="D246" s="88">
        <v>1</v>
      </c>
      <c r="E246" s="75" t="s">
        <v>70</v>
      </c>
      <c r="F246" s="152"/>
      <c r="G246" s="163">
        <f>G247</f>
        <v>0</v>
      </c>
      <c r="H246" s="148"/>
    </row>
    <row r="247" spans="1:8" ht="18" customHeight="1" hidden="1">
      <c r="A247" s="267" t="s">
        <v>41</v>
      </c>
      <c r="B247" s="78" t="s">
        <v>82</v>
      </c>
      <c r="C247" s="88">
        <v>8</v>
      </c>
      <c r="D247" s="88">
        <v>1</v>
      </c>
      <c r="E247" s="75" t="s">
        <v>70</v>
      </c>
      <c r="F247" s="152">
        <v>1</v>
      </c>
      <c r="G247" s="163"/>
      <c r="H247" s="148"/>
    </row>
    <row r="248" spans="1:8" s="184" customFormat="1" ht="1.5" customHeight="1" hidden="1">
      <c r="A248" s="275" t="s">
        <v>66</v>
      </c>
      <c r="B248" s="78" t="s">
        <v>82</v>
      </c>
      <c r="C248" s="209">
        <v>8</v>
      </c>
      <c r="D248" s="209">
        <v>1</v>
      </c>
      <c r="E248" s="75" t="s">
        <v>57</v>
      </c>
      <c r="F248" s="182">
        <v>500</v>
      </c>
      <c r="G248" s="183">
        <f>G249</f>
        <v>0</v>
      </c>
      <c r="H248" s="148"/>
    </row>
    <row r="249" spans="1:8" ht="24" customHeight="1" hidden="1">
      <c r="A249" s="267" t="s">
        <v>34</v>
      </c>
      <c r="B249" s="78" t="s">
        <v>82</v>
      </c>
      <c r="C249" s="88">
        <v>8</v>
      </c>
      <c r="D249" s="88">
        <v>1</v>
      </c>
      <c r="E249" s="75" t="s">
        <v>57</v>
      </c>
      <c r="F249" s="152">
        <v>327</v>
      </c>
      <c r="G249" s="163"/>
      <c r="H249" s="148"/>
    </row>
    <row r="250" spans="1:8" ht="3" customHeight="1" hidden="1">
      <c r="A250" s="267"/>
      <c r="B250" s="78" t="s">
        <v>82</v>
      </c>
      <c r="C250" s="88">
        <v>8</v>
      </c>
      <c r="D250" s="88">
        <v>1</v>
      </c>
      <c r="E250" s="75" t="s">
        <v>70</v>
      </c>
      <c r="F250" s="152">
        <v>1</v>
      </c>
      <c r="G250" s="163"/>
      <c r="H250" s="148"/>
    </row>
    <row r="251" spans="1:8" ht="24.75" customHeight="1">
      <c r="A251" s="254" t="s">
        <v>161</v>
      </c>
      <c r="B251" s="78" t="s">
        <v>82</v>
      </c>
      <c r="C251" s="79">
        <v>8</v>
      </c>
      <c r="D251" s="79">
        <v>1</v>
      </c>
      <c r="E251" s="86" t="s">
        <v>198</v>
      </c>
      <c r="F251" s="153"/>
      <c r="G251" s="173">
        <f>G252+G254+G258</f>
        <v>9763696.5</v>
      </c>
      <c r="H251" s="148"/>
    </row>
    <row r="252" spans="1:8" ht="48" customHeight="1">
      <c r="A252" s="263" t="s">
        <v>244</v>
      </c>
      <c r="B252" s="78" t="s">
        <v>82</v>
      </c>
      <c r="C252" s="79">
        <v>8</v>
      </c>
      <c r="D252" s="79">
        <v>1</v>
      </c>
      <c r="E252" s="78" t="s">
        <v>245</v>
      </c>
      <c r="F252" s="153"/>
      <c r="G252" s="173">
        <f>G253</f>
        <v>8286410.79</v>
      </c>
      <c r="H252" s="148"/>
    </row>
    <row r="253" spans="1:8" ht="33" customHeight="1">
      <c r="A253" s="256" t="s">
        <v>158</v>
      </c>
      <c r="B253" s="75" t="s">
        <v>82</v>
      </c>
      <c r="C253" s="88">
        <v>8</v>
      </c>
      <c r="D253" s="88">
        <v>1</v>
      </c>
      <c r="E253" s="75" t="s">
        <v>245</v>
      </c>
      <c r="F253" s="152">
        <v>600</v>
      </c>
      <c r="G253" s="174">
        <f>8244930+16587-12406.21-141147+178447</f>
        <v>8286410.79</v>
      </c>
      <c r="H253" s="148"/>
    </row>
    <row r="254" spans="1:8" ht="72.75" customHeight="1" hidden="1">
      <c r="A254" s="273" t="s">
        <v>196</v>
      </c>
      <c r="B254" s="78" t="s">
        <v>82</v>
      </c>
      <c r="C254" s="79">
        <v>8</v>
      </c>
      <c r="D254" s="79">
        <v>1</v>
      </c>
      <c r="E254" s="91" t="s">
        <v>211</v>
      </c>
      <c r="F254" s="140"/>
      <c r="G254" s="162">
        <v>0</v>
      </c>
      <c r="H254" s="148"/>
    </row>
    <row r="255" spans="1:8" ht="25.5" customHeight="1" hidden="1">
      <c r="A255" s="258" t="s">
        <v>6</v>
      </c>
      <c r="B255" s="75" t="s">
        <v>82</v>
      </c>
      <c r="C255" s="88">
        <v>8</v>
      </c>
      <c r="D255" s="88">
        <v>1</v>
      </c>
      <c r="E255" s="84" t="s">
        <v>211</v>
      </c>
      <c r="F255" s="152">
        <v>500</v>
      </c>
      <c r="G255" s="163">
        <v>0</v>
      </c>
      <c r="H255" s="148"/>
    </row>
    <row r="256" spans="1:8" ht="33" customHeight="1" hidden="1">
      <c r="A256" s="259" t="s">
        <v>67</v>
      </c>
      <c r="B256" s="95" t="s">
        <v>82</v>
      </c>
      <c r="C256" s="89">
        <v>8</v>
      </c>
      <c r="D256" s="89">
        <v>1</v>
      </c>
      <c r="E256" s="95" t="s">
        <v>71</v>
      </c>
      <c r="F256" s="160"/>
      <c r="G256" s="185" t="e">
        <f>#REF!</f>
        <v>#REF!</v>
      </c>
      <c r="H256" s="156"/>
    </row>
    <row r="257" spans="1:8" ht="36.75" customHeight="1" hidden="1">
      <c r="A257" s="258" t="s">
        <v>158</v>
      </c>
      <c r="B257" s="75" t="s">
        <v>82</v>
      </c>
      <c r="C257" s="88">
        <v>8</v>
      </c>
      <c r="D257" s="88">
        <v>1</v>
      </c>
      <c r="E257" s="75" t="s">
        <v>152</v>
      </c>
      <c r="F257" s="152">
        <v>600</v>
      </c>
      <c r="G257" s="163"/>
      <c r="H257" s="156"/>
    </row>
    <row r="258" spans="1:8" ht="38.25" customHeight="1">
      <c r="A258" s="263" t="s">
        <v>285</v>
      </c>
      <c r="B258" s="78" t="s">
        <v>82</v>
      </c>
      <c r="C258" s="79">
        <v>8</v>
      </c>
      <c r="D258" s="79">
        <v>1</v>
      </c>
      <c r="E258" s="78" t="s">
        <v>284</v>
      </c>
      <c r="F258" s="153"/>
      <c r="G258" s="173">
        <f>G259</f>
        <v>1477285.71</v>
      </c>
      <c r="H258" s="156"/>
    </row>
    <row r="259" spans="1:8" ht="36.75" customHeight="1">
      <c r="A259" s="256" t="s">
        <v>158</v>
      </c>
      <c r="B259" s="75" t="s">
        <v>82</v>
      </c>
      <c r="C259" s="88">
        <v>8</v>
      </c>
      <c r="D259" s="88">
        <v>1</v>
      </c>
      <c r="E259" s="75" t="s">
        <v>284</v>
      </c>
      <c r="F259" s="152">
        <v>600</v>
      </c>
      <c r="G259" s="174">
        <f>864879.5+12406.21+600000</f>
        <v>1477285.71</v>
      </c>
      <c r="H259" s="156"/>
    </row>
    <row r="260" spans="1:8" s="130" customFormat="1" ht="17.25" customHeight="1">
      <c r="A260" s="263" t="s">
        <v>13</v>
      </c>
      <c r="B260" s="78" t="s">
        <v>82</v>
      </c>
      <c r="C260" s="79">
        <v>10</v>
      </c>
      <c r="D260" s="79"/>
      <c r="E260" s="78"/>
      <c r="F260" s="153"/>
      <c r="G260" s="173">
        <f>G266+G280+G261</f>
        <v>542442.11</v>
      </c>
      <c r="H260" s="148"/>
    </row>
    <row r="261" spans="1:8" s="130" customFormat="1" ht="18.75" customHeight="1">
      <c r="A261" s="263" t="s">
        <v>135</v>
      </c>
      <c r="B261" s="78" t="s">
        <v>82</v>
      </c>
      <c r="C261" s="79">
        <v>10</v>
      </c>
      <c r="D261" s="79">
        <v>1</v>
      </c>
      <c r="E261" s="78"/>
      <c r="F261" s="153"/>
      <c r="G261" s="173">
        <f>G262</f>
        <v>352875.3</v>
      </c>
      <c r="H261" s="148"/>
    </row>
    <row r="262" spans="1:8" s="130" customFormat="1" ht="22.5" customHeight="1">
      <c r="A262" s="254" t="s">
        <v>161</v>
      </c>
      <c r="B262" s="78" t="s">
        <v>82</v>
      </c>
      <c r="C262" s="79">
        <v>10</v>
      </c>
      <c r="D262" s="79">
        <v>1</v>
      </c>
      <c r="E262" s="86" t="s">
        <v>198</v>
      </c>
      <c r="F262" s="153"/>
      <c r="G262" s="173">
        <f>G263</f>
        <v>352875.3</v>
      </c>
      <c r="H262" s="148"/>
    </row>
    <row r="263" spans="1:8" s="130" customFormat="1" ht="88.5" customHeight="1">
      <c r="A263" s="255" t="s">
        <v>150</v>
      </c>
      <c r="B263" s="78" t="s">
        <v>82</v>
      </c>
      <c r="C263" s="79">
        <v>10</v>
      </c>
      <c r="D263" s="79">
        <v>1</v>
      </c>
      <c r="E263" s="73" t="s">
        <v>210</v>
      </c>
      <c r="F263" s="153"/>
      <c r="G263" s="173">
        <f>G264</f>
        <v>352875.3</v>
      </c>
      <c r="H263" s="148"/>
    </row>
    <row r="264" spans="1:8" s="130" customFormat="1" ht="23.25" customHeight="1">
      <c r="A264" s="258" t="s">
        <v>159</v>
      </c>
      <c r="B264" s="75" t="s">
        <v>82</v>
      </c>
      <c r="C264" s="88">
        <v>10</v>
      </c>
      <c r="D264" s="88">
        <v>1</v>
      </c>
      <c r="E264" s="75" t="s">
        <v>210</v>
      </c>
      <c r="F264" s="171">
        <v>300</v>
      </c>
      <c r="G264" s="174">
        <f>249095+103780.3</f>
        <v>352875.3</v>
      </c>
      <c r="H264" s="148"/>
    </row>
    <row r="265" spans="1:8" s="130" customFormat="1" ht="0.75" customHeight="1" hidden="1">
      <c r="A265" s="263"/>
      <c r="B265" s="78"/>
      <c r="C265" s="79"/>
      <c r="D265" s="79"/>
      <c r="E265" s="78"/>
      <c r="F265" s="153"/>
      <c r="G265" s="173"/>
      <c r="H265" s="148"/>
    </row>
    <row r="266" spans="1:8" s="130" customFormat="1" ht="20.25" customHeight="1">
      <c r="A266" s="263" t="s">
        <v>2</v>
      </c>
      <c r="B266" s="78" t="s">
        <v>82</v>
      </c>
      <c r="C266" s="79">
        <v>10</v>
      </c>
      <c r="D266" s="79">
        <v>3</v>
      </c>
      <c r="E266" s="78"/>
      <c r="F266" s="153"/>
      <c r="G266" s="173">
        <f>G267</f>
        <v>189566.81</v>
      </c>
      <c r="H266" s="148"/>
    </row>
    <row r="267" spans="1:8" ht="23.25" customHeight="1">
      <c r="A267" s="254" t="s">
        <v>161</v>
      </c>
      <c r="B267" s="78" t="s">
        <v>82</v>
      </c>
      <c r="C267" s="79">
        <v>10</v>
      </c>
      <c r="D267" s="79">
        <v>3</v>
      </c>
      <c r="E267" s="86" t="s">
        <v>198</v>
      </c>
      <c r="F267" s="153"/>
      <c r="G267" s="173">
        <f>G274+G276+G278+G270+G268</f>
        <v>189566.81</v>
      </c>
      <c r="H267" s="156"/>
    </row>
    <row r="268" spans="1:8" ht="60" customHeight="1" hidden="1">
      <c r="A268" s="260" t="s">
        <v>175</v>
      </c>
      <c r="B268" s="78" t="s">
        <v>82</v>
      </c>
      <c r="C268" s="79">
        <v>10</v>
      </c>
      <c r="D268" s="79">
        <v>3</v>
      </c>
      <c r="E268" s="78" t="s">
        <v>258</v>
      </c>
      <c r="F268" s="153"/>
      <c r="G268" s="173">
        <f>G269</f>
        <v>0</v>
      </c>
      <c r="H268" s="156"/>
    </row>
    <row r="269" spans="1:8" ht="30.75" customHeight="1" hidden="1">
      <c r="A269" s="256" t="s">
        <v>259</v>
      </c>
      <c r="B269" s="75" t="s">
        <v>82</v>
      </c>
      <c r="C269" s="88">
        <v>10</v>
      </c>
      <c r="D269" s="88">
        <v>3</v>
      </c>
      <c r="E269" s="75" t="s">
        <v>257</v>
      </c>
      <c r="F269" s="152">
        <v>300</v>
      </c>
      <c r="G269" s="163">
        <v>0</v>
      </c>
      <c r="H269" s="156"/>
    </row>
    <row r="270" spans="1:8" ht="68.25" customHeight="1">
      <c r="A270" s="260" t="s">
        <v>246</v>
      </c>
      <c r="B270" s="78" t="s">
        <v>82</v>
      </c>
      <c r="C270" s="79">
        <v>10</v>
      </c>
      <c r="D270" s="79">
        <v>3</v>
      </c>
      <c r="E270" s="78" t="s">
        <v>256</v>
      </c>
      <c r="F270" s="153"/>
      <c r="G270" s="173">
        <f>G272+G271</f>
        <v>189566.81</v>
      </c>
      <c r="H270" s="156"/>
    </row>
    <row r="271" spans="1:8" ht="21" customHeight="1">
      <c r="A271" s="258" t="s">
        <v>159</v>
      </c>
      <c r="B271" s="75" t="s">
        <v>82</v>
      </c>
      <c r="C271" s="88">
        <v>10</v>
      </c>
      <c r="D271" s="88">
        <v>3</v>
      </c>
      <c r="E271" s="75" t="s">
        <v>247</v>
      </c>
      <c r="F271" s="171">
        <v>300</v>
      </c>
      <c r="G271" s="174">
        <v>71664</v>
      </c>
      <c r="H271" s="156"/>
    </row>
    <row r="272" spans="1:8" ht="33" customHeight="1">
      <c r="A272" s="256" t="s">
        <v>158</v>
      </c>
      <c r="B272" s="75" t="s">
        <v>82</v>
      </c>
      <c r="C272" s="88">
        <v>10</v>
      </c>
      <c r="D272" s="88">
        <v>3</v>
      </c>
      <c r="E272" s="75" t="s">
        <v>247</v>
      </c>
      <c r="F272" s="152">
        <v>600</v>
      </c>
      <c r="G272" s="163">
        <f>216560-71664-26993.19</f>
        <v>117902.81</v>
      </c>
      <c r="H272" s="156"/>
    </row>
    <row r="273" spans="1:8" ht="34.5" customHeight="1" hidden="1">
      <c r="A273" s="267" t="s">
        <v>94</v>
      </c>
      <c r="B273" s="75" t="s">
        <v>82</v>
      </c>
      <c r="C273" s="88">
        <v>10</v>
      </c>
      <c r="D273" s="88">
        <v>3</v>
      </c>
      <c r="E273" s="75" t="s">
        <v>95</v>
      </c>
      <c r="F273" s="152">
        <v>5</v>
      </c>
      <c r="G273" s="163"/>
      <c r="H273" s="156"/>
    </row>
    <row r="274" spans="1:8" ht="48" customHeight="1" hidden="1">
      <c r="A274" s="273" t="s">
        <v>250</v>
      </c>
      <c r="B274" s="78" t="s">
        <v>82</v>
      </c>
      <c r="C274" s="79">
        <v>10</v>
      </c>
      <c r="D274" s="79">
        <v>3</v>
      </c>
      <c r="E274" s="73" t="s">
        <v>248</v>
      </c>
      <c r="F274" s="140"/>
      <c r="G274" s="173">
        <f>G275</f>
        <v>0</v>
      </c>
      <c r="H274" s="156"/>
    </row>
    <row r="275" spans="1:8" ht="36.75" customHeight="1" hidden="1">
      <c r="A275" s="258" t="s">
        <v>249</v>
      </c>
      <c r="B275" s="75" t="s">
        <v>82</v>
      </c>
      <c r="C275" s="88">
        <v>10</v>
      </c>
      <c r="D275" s="88">
        <v>3</v>
      </c>
      <c r="E275" s="74" t="s">
        <v>248</v>
      </c>
      <c r="F275" s="152">
        <v>300</v>
      </c>
      <c r="G275" s="163">
        <v>0</v>
      </c>
      <c r="H275" s="156"/>
    </row>
    <row r="276" spans="1:8" ht="39" customHeight="1" hidden="1">
      <c r="A276" s="186" t="s">
        <v>151</v>
      </c>
      <c r="B276" s="187" t="s">
        <v>82</v>
      </c>
      <c r="C276" s="188">
        <v>10</v>
      </c>
      <c r="D276" s="189">
        <v>3</v>
      </c>
      <c r="E276" s="187" t="s">
        <v>145</v>
      </c>
      <c r="F276" s="190"/>
      <c r="G276" s="191">
        <f>G277</f>
        <v>0</v>
      </c>
      <c r="H276" s="156"/>
    </row>
    <row r="277" spans="1:8" ht="29.25" customHeight="1" hidden="1">
      <c r="A277" s="157" t="s">
        <v>159</v>
      </c>
      <c r="B277" s="169" t="s">
        <v>82</v>
      </c>
      <c r="C277" s="192">
        <v>10</v>
      </c>
      <c r="D277" s="159">
        <v>3</v>
      </c>
      <c r="E277" s="169" t="s">
        <v>145</v>
      </c>
      <c r="F277" s="171">
        <v>300</v>
      </c>
      <c r="G277" s="163"/>
      <c r="H277" s="156"/>
    </row>
    <row r="278" spans="1:8" ht="64.5" customHeight="1" hidden="1">
      <c r="A278" s="193" t="s">
        <v>168</v>
      </c>
      <c r="B278" s="168" t="s">
        <v>82</v>
      </c>
      <c r="C278" s="194">
        <v>10</v>
      </c>
      <c r="D278" s="136">
        <v>3</v>
      </c>
      <c r="E278" s="168" t="s">
        <v>167</v>
      </c>
      <c r="F278" s="153"/>
      <c r="G278" s="162">
        <f>G279</f>
        <v>0</v>
      </c>
      <c r="H278" s="156"/>
    </row>
    <row r="279" spans="1:8" ht="63" customHeight="1" hidden="1">
      <c r="A279" s="195" t="s">
        <v>156</v>
      </c>
      <c r="B279" s="169" t="s">
        <v>82</v>
      </c>
      <c r="C279" s="192">
        <v>10</v>
      </c>
      <c r="D279" s="159">
        <v>3</v>
      </c>
      <c r="E279" s="169" t="s">
        <v>167</v>
      </c>
      <c r="F279" s="171">
        <v>100</v>
      </c>
      <c r="G279" s="163">
        <v>0</v>
      </c>
      <c r="H279" s="156"/>
    </row>
    <row r="280" spans="1:8" ht="31.5" customHeight="1" hidden="1">
      <c r="A280" s="167" t="s">
        <v>92</v>
      </c>
      <c r="B280" s="168" t="s">
        <v>82</v>
      </c>
      <c r="C280" s="194">
        <v>10</v>
      </c>
      <c r="D280" s="194">
        <v>6</v>
      </c>
      <c r="E280" s="168"/>
      <c r="F280" s="153"/>
      <c r="G280" s="173">
        <f>G281</f>
        <v>0</v>
      </c>
      <c r="H280" s="156"/>
    </row>
    <row r="281" spans="1:8" ht="30.75" customHeight="1" hidden="1">
      <c r="A281" s="196" t="s">
        <v>161</v>
      </c>
      <c r="B281" s="168" t="s">
        <v>82</v>
      </c>
      <c r="C281" s="194">
        <v>10</v>
      </c>
      <c r="D281" s="194">
        <v>6</v>
      </c>
      <c r="E281" s="168" t="s">
        <v>176</v>
      </c>
      <c r="F281" s="153"/>
      <c r="G281" s="173">
        <f>G282+G285</f>
        <v>0</v>
      </c>
      <c r="H281" s="156"/>
    </row>
    <row r="282" spans="1:8" ht="32.25" customHeight="1" hidden="1">
      <c r="A282" s="193" t="s">
        <v>178</v>
      </c>
      <c r="B282" s="168" t="s">
        <v>82</v>
      </c>
      <c r="C282" s="194">
        <v>10</v>
      </c>
      <c r="D282" s="194">
        <v>6</v>
      </c>
      <c r="E282" s="168" t="s">
        <v>177</v>
      </c>
      <c r="F282" s="153"/>
      <c r="G282" s="173">
        <f>G284+G283</f>
        <v>0</v>
      </c>
      <c r="H282" s="156"/>
    </row>
    <row r="283" spans="1:8" ht="32.25" customHeight="1" hidden="1">
      <c r="A283" s="197" t="s">
        <v>155</v>
      </c>
      <c r="B283" s="169" t="s">
        <v>82</v>
      </c>
      <c r="C283" s="192">
        <v>10</v>
      </c>
      <c r="D283" s="159">
        <v>6</v>
      </c>
      <c r="E283" s="158" t="s">
        <v>177</v>
      </c>
      <c r="F283" s="152">
        <v>200</v>
      </c>
      <c r="G283" s="174">
        <v>0</v>
      </c>
      <c r="H283" s="156"/>
    </row>
    <row r="284" spans="1:8" ht="31.5" customHeight="1" hidden="1">
      <c r="A284" s="195" t="s">
        <v>158</v>
      </c>
      <c r="B284" s="169" t="s">
        <v>82</v>
      </c>
      <c r="C284" s="192">
        <v>10</v>
      </c>
      <c r="D284" s="159">
        <v>6</v>
      </c>
      <c r="E284" s="158" t="s">
        <v>177</v>
      </c>
      <c r="F284" s="152">
        <v>600</v>
      </c>
      <c r="G284" s="163">
        <v>0</v>
      </c>
      <c r="H284" s="156"/>
    </row>
    <row r="285" spans="1:8" ht="36" customHeight="1" hidden="1">
      <c r="A285" s="198" t="s">
        <v>122</v>
      </c>
      <c r="B285" s="169" t="s">
        <v>82</v>
      </c>
      <c r="C285" s="192">
        <v>10</v>
      </c>
      <c r="D285" s="159">
        <v>6</v>
      </c>
      <c r="E285" s="158" t="s">
        <v>117</v>
      </c>
      <c r="F285" s="152"/>
      <c r="G285" s="199">
        <f>G286</f>
        <v>0</v>
      </c>
      <c r="H285" s="156"/>
    </row>
    <row r="286" spans="1:8" ht="34.5" customHeight="1" hidden="1">
      <c r="A286" s="198" t="s">
        <v>118</v>
      </c>
      <c r="B286" s="169" t="s">
        <v>82</v>
      </c>
      <c r="C286" s="192">
        <v>10</v>
      </c>
      <c r="D286" s="159">
        <v>6</v>
      </c>
      <c r="E286" s="158" t="s">
        <v>117</v>
      </c>
      <c r="F286" s="152">
        <v>19</v>
      </c>
      <c r="G286" s="199">
        <v>0</v>
      </c>
      <c r="H286" s="156"/>
    </row>
    <row r="287" spans="1:7" ht="51" customHeight="1" hidden="1">
      <c r="A287" s="200" t="s">
        <v>6</v>
      </c>
      <c r="B287" s="135" t="s">
        <v>82</v>
      </c>
      <c r="C287" s="181">
        <v>14</v>
      </c>
      <c r="D287" s="181"/>
      <c r="E287" s="181"/>
      <c r="F287" s="201"/>
      <c r="G287" s="201"/>
    </row>
    <row r="288" spans="1:7" ht="1.5" customHeight="1" hidden="1">
      <c r="A288" s="200" t="s">
        <v>96</v>
      </c>
      <c r="B288" s="135" t="s">
        <v>82</v>
      </c>
      <c r="C288" s="181">
        <v>14</v>
      </c>
      <c r="D288" s="194">
        <v>3</v>
      </c>
      <c r="E288" s="181"/>
      <c r="F288" s="201"/>
      <c r="G288" s="201"/>
    </row>
    <row r="289" spans="1:7" ht="32.25" customHeight="1" hidden="1">
      <c r="A289" s="203" t="s">
        <v>6</v>
      </c>
      <c r="B289" s="169" t="s">
        <v>82</v>
      </c>
      <c r="C289" s="180">
        <v>14</v>
      </c>
      <c r="D289" s="159">
        <v>3</v>
      </c>
      <c r="E289" s="180" t="s">
        <v>80</v>
      </c>
      <c r="F289" s="204"/>
      <c r="G289" s="204"/>
    </row>
    <row r="290" spans="1:7" ht="38.25" customHeight="1" hidden="1">
      <c r="A290" s="198" t="s">
        <v>97</v>
      </c>
      <c r="B290" s="169" t="s">
        <v>82</v>
      </c>
      <c r="C290" s="180">
        <v>14</v>
      </c>
      <c r="D290" s="159">
        <v>3</v>
      </c>
      <c r="E290" s="180" t="s">
        <v>81</v>
      </c>
      <c r="F290" s="204"/>
      <c r="G290" s="204"/>
    </row>
    <row r="291" spans="1:7" ht="33" customHeight="1" hidden="1">
      <c r="A291" s="203" t="s">
        <v>79</v>
      </c>
      <c r="B291" s="169" t="s">
        <v>82</v>
      </c>
      <c r="C291" s="205">
        <v>14</v>
      </c>
      <c r="D291" s="192">
        <v>3</v>
      </c>
      <c r="E291" s="205" t="s">
        <v>81</v>
      </c>
      <c r="F291" s="171">
        <v>17</v>
      </c>
      <c r="G291" s="171"/>
    </row>
    <row r="292" spans="1:7" ht="30" customHeight="1" hidden="1">
      <c r="A292" s="203"/>
      <c r="B292" s="169"/>
      <c r="C292" s="205"/>
      <c r="D292" s="192"/>
      <c r="E292" s="205"/>
      <c r="F292" s="171"/>
      <c r="G292" s="171"/>
    </row>
    <row r="293" spans="1:7" ht="45.75" customHeight="1" hidden="1">
      <c r="A293" s="203" t="s">
        <v>124</v>
      </c>
      <c r="B293" s="169" t="s">
        <v>82</v>
      </c>
      <c r="C293" s="205">
        <v>99</v>
      </c>
      <c r="D293" s="192"/>
      <c r="E293" s="205"/>
      <c r="F293" s="171"/>
      <c r="G293" s="206">
        <f>G294</f>
        <v>0</v>
      </c>
    </row>
    <row r="294" spans="1:7" ht="22.5" customHeight="1" hidden="1">
      <c r="A294" s="203" t="s">
        <v>124</v>
      </c>
      <c r="B294" s="169" t="s">
        <v>82</v>
      </c>
      <c r="C294" s="205">
        <v>99</v>
      </c>
      <c r="D294" s="192">
        <v>99</v>
      </c>
      <c r="E294" s="205"/>
      <c r="F294" s="171"/>
      <c r="G294" s="206">
        <f>G295</f>
        <v>0</v>
      </c>
    </row>
    <row r="295" spans="1:7" ht="28.5" customHeight="1" hidden="1">
      <c r="A295" s="203" t="s">
        <v>124</v>
      </c>
      <c r="B295" s="169" t="s">
        <v>82</v>
      </c>
      <c r="C295" s="205">
        <v>99</v>
      </c>
      <c r="D295" s="192">
        <v>99</v>
      </c>
      <c r="E295" s="205" t="s">
        <v>126</v>
      </c>
      <c r="F295" s="171"/>
      <c r="G295" s="206">
        <f>G296</f>
        <v>0</v>
      </c>
    </row>
    <row r="296" spans="1:7" ht="3.75" customHeight="1" hidden="1">
      <c r="A296" s="203" t="s">
        <v>125</v>
      </c>
      <c r="B296" s="169" t="s">
        <v>82</v>
      </c>
      <c r="C296" s="205">
        <v>99</v>
      </c>
      <c r="D296" s="192">
        <v>99</v>
      </c>
      <c r="E296" s="205" t="s">
        <v>126</v>
      </c>
      <c r="F296" s="171">
        <v>880</v>
      </c>
      <c r="G296" s="206">
        <v>0</v>
      </c>
    </row>
  </sheetData>
  <sheetProtection/>
  <mergeCells count="13">
    <mergeCell ref="D13:D14"/>
    <mergeCell ref="F6:G6"/>
    <mergeCell ref="F8:G8"/>
    <mergeCell ref="E7:G7"/>
    <mergeCell ref="E13:E14"/>
    <mergeCell ref="F13:F14"/>
    <mergeCell ref="C2:G2"/>
    <mergeCell ref="A9:G9"/>
    <mergeCell ref="A10:G10"/>
    <mergeCell ref="A11:G11"/>
    <mergeCell ref="A13:A14"/>
    <mergeCell ref="B13:B14"/>
    <mergeCell ref="C13:C14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6"/>
  <sheetViews>
    <sheetView zoomScalePageLayoutView="0" workbookViewId="0" topLeftCell="A1">
      <selection activeCell="I8" sqref="I8"/>
    </sheetView>
  </sheetViews>
  <sheetFormatPr defaultColWidth="9.33203125" defaultRowHeight="12.75"/>
  <cols>
    <col min="1" max="1" width="67.5" style="132" customWidth="1"/>
    <col min="2" max="2" width="10.16015625" style="207" customWidth="1"/>
    <col min="3" max="3" width="8.16015625" style="131" customWidth="1"/>
    <col min="4" max="4" width="7.66015625" style="131" customWidth="1"/>
    <col min="5" max="5" width="19.16015625" style="131" customWidth="1"/>
    <col min="6" max="6" width="9.83203125" style="208" customWidth="1"/>
    <col min="7" max="7" width="25.33203125" style="208" customWidth="1"/>
    <col min="8" max="8" width="22" style="277" customWidth="1"/>
    <col min="9" max="9" width="23" style="277" customWidth="1"/>
    <col min="10" max="16384" width="9.33203125" style="131" customWidth="1"/>
  </cols>
  <sheetData>
    <row r="1" spans="1:9" s="127" customFormat="1" ht="12.75" customHeight="1">
      <c r="A1" s="125"/>
      <c r="B1" s="126"/>
      <c r="C1" s="76"/>
      <c r="D1" s="76"/>
      <c r="E1" s="76"/>
      <c r="F1" s="76"/>
      <c r="G1" s="76"/>
      <c r="H1" s="283"/>
      <c r="I1" s="283"/>
    </row>
    <row r="2" spans="1:8" ht="16.5">
      <c r="A2" s="316" t="s">
        <v>0</v>
      </c>
      <c r="B2" s="316"/>
      <c r="C2" s="316"/>
      <c r="D2" s="316"/>
      <c r="E2" s="316"/>
      <c r="F2" s="316"/>
      <c r="G2" s="316"/>
      <c r="H2" s="276"/>
    </row>
    <row r="3" spans="1:8" ht="16.5">
      <c r="A3" s="316" t="s">
        <v>234</v>
      </c>
      <c r="B3" s="316"/>
      <c r="C3" s="316"/>
      <c r="D3" s="316"/>
      <c r="E3" s="316"/>
      <c r="F3" s="316"/>
      <c r="G3" s="316"/>
      <c r="H3" s="276"/>
    </row>
    <row r="4" spans="1:8" ht="16.5">
      <c r="A4" s="316" t="s">
        <v>272</v>
      </c>
      <c r="B4" s="316"/>
      <c r="C4" s="316"/>
      <c r="D4" s="316"/>
      <c r="E4" s="316"/>
      <c r="F4" s="316"/>
      <c r="G4" s="316"/>
      <c r="H4" s="276"/>
    </row>
    <row r="5" spans="2:9" ht="16.5">
      <c r="B5" s="133"/>
      <c r="C5" s="133"/>
      <c r="D5" s="133"/>
      <c r="E5" s="133"/>
      <c r="F5" s="133"/>
      <c r="I5" s="248" t="s">
        <v>84</v>
      </c>
    </row>
    <row r="6" spans="1:9" s="139" customFormat="1" ht="16.5">
      <c r="A6" s="313" t="s">
        <v>4</v>
      </c>
      <c r="B6" s="317" t="s">
        <v>77</v>
      </c>
      <c r="C6" s="319" t="s">
        <v>5</v>
      </c>
      <c r="D6" s="313" t="s">
        <v>21</v>
      </c>
      <c r="E6" s="313" t="s">
        <v>59</v>
      </c>
      <c r="F6" s="313" t="s">
        <v>60</v>
      </c>
      <c r="G6" s="137" t="s">
        <v>22</v>
      </c>
      <c r="H6" s="322" t="s">
        <v>232</v>
      </c>
      <c r="I6" s="322" t="s">
        <v>233</v>
      </c>
    </row>
    <row r="7" spans="1:9" s="139" customFormat="1" ht="16.5">
      <c r="A7" s="314"/>
      <c r="B7" s="318"/>
      <c r="C7" s="320"/>
      <c r="D7" s="314"/>
      <c r="E7" s="314"/>
      <c r="F7" s="314"/>
      <c r="G7" s="140" t="s">
        <v>271</v>
      </c>
      <c r="H7" s="323"/>
      <c r="I7" s="323"/>
    </row>
    <row r="8" spans="1:9" s="139" customFormat="1" ht="24.75" customHeight="1">
      <c r="A8" s="134" t="s">
        <v>20</v>
      </c>
      <c r="B8" s="78"/>
      <c r="C8" s="79"/>
      <c r="D8" s="79"/>
      <c r="E8" s="80"/>
      <c r="F8" s="140"/>
      <c r="G8" s="141">
        <f>G9</f>
        <v>34603905.5</v>
      </c>
      <c r="H8" s="141">
        <f>H9</f>
        <v>673925.0000000005</v>
      </c>
      <c r="I8" s="141">
        <f>I9</f>
        <v>35277830.5</v>
      </c>
    </row>
    <row r="9" spans="1:9" s="139" customFormat="1" ht="32.25" customHeight="1">
      <c r="A9" s="249" t="s">
        <v>236</v>
      </c>
      <c r="B9" s="78" t="s">
        <v>82</v>
      </c>
      <c r="C9" s="79"/>
      <c r="D9" s="79"/>
      <c r="E9" s="80"/>
      <c r="F9" s="140"/>
      <c r="G9" s="141">
        <f>G10+G107+G134+G157+G225+G234+G251</f>
        <v>34603905.5</v>
      </c>
      <c r="H9" s="141">
        <f>H10+H107+H134+H157+H225+H234+H251</f>
        <v>673925.0000000005</v>
      </c>
      <c r="I9" s="141">
        <f>I10+I107+I134+I157+I225+I234+I251</f>
        <v>35277830.5</v>
      </c>
    </row>
    <row r="10" spans="1:9" s="133" customFormat="1" ht="20.25" customHeight="1">
      <c r="A10" s="250" t="s">
        <v>7</v>
      </c>
      <c r="B10" s="78" t="s">
        <v>82</v>
      </c>
      <c r="C10" s="82">
        <v>1</v>
      </c>
      <c r="D10" s="82"/>
      <c r="E10" s="82"/>
      <c r="F10" s="143"/>
      <c r="G10" s="144">
        <f>G21+G67+G15+G51+G57+G63</f>
        <v>16844730.470000003</v>
      </c>
      <c r="H10" s="144">
        <f>H21+H67+H15+H51+H57+H63</f>
        <v>-73248.74999999953</v>
      </c>
      <c r="I10" s="144">
        <f>I21+I67+I15+I51+I57+I63</f>
        <v>16771481.72</v>
      </c>
    </row>
    <row r="11" spans="1:9" s="139" customFormat="1" ht="49.5" hidden="1">
      <c r="A11" s="251" t="s">
        <v>30</v>
      </c>
      <c r="B11" s="78" t="s">
        <v>82</v>
      </c>
      <c r="C11" s="82">
        <v>1</v>
      </c>
      <c r="D11" s="82">
        <v>2</v>
      </c>
      <c r="E11" s="82"/>
      <c r="F11" s="146"/>
      <c r="G11" s="147">
        <f>G12</f>
        <v>0</v>
      </c>
      <c r="H11" s="147"/>
      <c r="I11" s="278"/>
    </row>
    <row r="12" spans="1:9" s="139" customFormat="1" ht="66" hidden="1">
      <c r="A12" s="252" t="s">
        <v>31</v>
      </c>
      <c r="B12" s="78" t="s">
        <v>82</v>
      </c>
      <c r="C12" s="83">
        <v>1</v>
      </c>
      <c r="D12" s="83">
        <v>2</v>
      </c>
      <c r="E12" s="84" t="s">
        <v>32</v>
      </c>
      <c r="F12" s="149"/>
      <c r="G12" s="150">
        <f>G13</f>
        <v>0</v>
      </c>
      <c r="H12" s="150"/>
      <c r="I12" s="278"/>
    </row>
    <row r="13" spans="1:9" s="139" customFormat="1" ht="16.5" hidden="1">
      <c r="A13" s="253" t="s">
        <v>23</v>
      </c>
      <c r="B13" s="78" t="s">
        <v>82</v>
      </c>
      <c r="C13" s="83">
        <v>1</v>
      </c>
      <c r="D13" s="83">
        <v>2</v>
      </c>
      <c r="E13" s="84" t="s">
        <v>33</v>
      </c>
      <c r="F13" s="152"/>
      <c r="G13" s="150">
        <f>G14</f>
        <v>0</v>
      </c>
      <c r="H13" s="150"/>
      <c r="I13" s="278"/>
    </row>
    <row r="14" spans="1:9" s="139" customFormat="1" ht="28.5" customHeight="1" hidden="1">
      <c r="A14" s="253" t="s">
        <v>34</v>
      </c>
      <c r="B14" s="78" t="s">
        <v>82</v>
      </c>
      <c r="C14" s="83">
        <v>1</v>
      </c>
      <c r="D14" s="83">
        <v>2</v>
      </c>
      <c r="E14" s="84" t="s">
        <v>33</v>
      </c>
      <c r="F14" s="152">
        <v>500</v>
      </c>
      <c r="G14" s="150"/>
      <c r="H14" s="150"/>
      <c r="I14" s="278"/>
    </row>
    <row r="15" spans="1:9" s="139" customFormat="1" ht="64.5" customHeight="1">
      <c r="A15" s="251" t="s">
        <v>87</v>
      </c>
      <c r="B15" s="78" t="s">
        <v>82</v>
      </c>
      <c r="C15" s="82">
        <v>1</v>
      </c>
      <c r="D15" s="82">
        <v>3</v>
      </c>
      <c r="E15" s="91"/>
      <c r="F15" s="153"/>
      <c r="G15" s="147">
        <f aca="true" t="shared" si="0" ref="G15:I16">G16</f>
        <v>33150</v>
      </c>
      <c r="H15" s="147">
        <f t="shared" si="0"/>
        <v>0</v>
      </c>
      <c r="I15" s="147">
        <f t="shared" si="0"/>
        <v>33150</v>
      </c>
    </row>
    <row r="16" spans="1:9" s="155" customFormat="1" ht="33" customHeight="1">
      <c r="A16" s="254" t="s">
        <v>161</v>
      </c>
      <c r="B16" s="78" t="s">
        <v>82</v>
      </c>
      <c r="C16" s="82">
        <v>1</v>
      </c>
      <c r="D16" s="82">
        <v>3</v>
      </c>
      <c r="E16" s="86" t="s">
        <v>198</v>
      </c>
      <c r="F16" s="153"/>
      <c r="G16" s="147">
        <f t="shared" si="0"/>
        <v>33150</v>
      </c>
      <c r="H16" s="147">
        <f t="shared" si="0"/>
        <v>0</v>
      </c>
      <c r="I16" s="147">
        <f t="shared" si="0"/>
        <v>33150</v>
      </c>
    </row>
    <row r="17" spans="1:9" s="155" customFormat="1" ht="51.75" customHeight="1">
      <c r="A17" s="255" t="s">
        <v>147</v>
      </c>
      <c r="B17" s="78" t="s">
        <v>82</v>
      </c>
      <c r="C17" s="82">
        <v>1</v>
      </c>
      <c r="D17" s="82">
        <v>3</v>
      </c>
      <c r="E17" s="86" t="s">
        <v>199</v>
      </c>
      <c r="F17" s="140"/>
      <c r="G17" s="144">
        <f>G18+G19+G20</f>
        <v>33150</v>
      </c>
      <c r="H17" s="144">
        <f>H18+H19+H20</f>
        <v>0</v>
      </c>
      <c r="I17" s="144">
        <f>I18+I19+I20</f>
        <v>33150</v>
      </c>
    </row>
    <row r="18" spans="1:9" s="155" customFormat="1" ht="36" customHeight="1">
      <c r="A18" s="256" t="s">
        <v>155</v>
      </c>
      <c r="B18" s="78" t="s">
        <v>82</v>
      </c>
      <c r="C18" s="83">
        <v>1</v>
      </c>
      <c r="D18" s="83">
        <v>3</v>
      </c>
      <c r="E18" s="87" t="s">
        <v>199</v>
      </c>
      <c r="F18" s="152">
        <v>200</v>
      </c>
      <c r="G18" s="150">
        <v>33150</v>
      </c>
      <c r="H18" s="172">
        <f>I18-G18</f>
        <v>0</v>
      </c>
      <c r="I18" s="170">
        <f>'прил 4 2017'!G25</f>
        <v>33150</v>
      </c>
    </row>
    <row r="19" spans="1:9" s="155" customFormat="1" ht="0.75" customHeight="1">
      <c r="A19" s="257" t="s">
        <v>153</v>
      </c>
      <c r="B19" s="78" t="s">
        <v>82</v>
      </c>
      <c r="C19" s="83">
        <v>1</v>
      </c>
      <c r="D19" s="83">
        <v>3</v>
      </c>
      <c r="E19" s="87" t="s">
        <v>136</v>
      </c>
      <c r="F19" s="152">
        <v>244</v>
      </c>
      <c r="G19" s="150"/>
      <c r="H19" s="284"/>
      <c r="I19" s="280"/>
    </row>
    <row r="20" spans="1:9" s="155" customFormat="1" ht="33" customHeight="1" hidden="1">
      <c r="A20" s="257" t="s">
        <v>127</v>
      </c>
      <c r="B20" s="78" t="s">
        <v>82</v>
      </c>
      <c r="C20" s="83">
        <v>1</v>
      </c>
      <c r="D20" s="83">
        <v>3</v>
      </c>
      <c r="E20" s="84" t="s">
        <v>36</v>
      </c>
      <c r="F20" s="152">
        <v>831</v>
      </c>
      <c r="G20" s="150"/>
      <c r="H20" s="284"/>
      <c r="I20" s="280"/>
    </row>
    <row r="21" spans="1:9" s="139" customFormat="1" ht="69" customHeight="1">
      <c r="A21" s="251" t="s">
        <v>35</v>
      </c>
      <c r="B21" s="78" t="s">
        <v>82</v>
      </c>
      <c r="C21" s="79">
        <v>1</v>
      </c>
      <c r="D21" s="79">
        <v>4</v>
      </c>
      <c r="E21" s="91"/>
      <c r="F21" s="153"/>
      <c r="G21" s="147">
        <f>G22</f>
        <v>13790909.48</v>
      </c>
      <c r="H21" s="147">
        <f>H22</f>
        <v>-123448.75</v>
      </c>
      <c r="I21" s="147">
        <f>I22</f>
        <v>13667460.73</v>
      </c>
    </row>
    <row r="22" spans="1:9" s="139" customFormat="1" ht="30.75" customHeight="1">
      <c r="A22" s="254" t="s">
        <v>161</v>
      </c>
      <c r="B22" s="78" t="s">
        <v>82</v>
      </c>
      <c r="C22" s="79">
        <v>1</v>
      </c>
      <c r="D22" s="79">
        <v>4</v>
      </c>
      <c r="E22" s="86" t="s">
        <v>198</v>
      </c>
      <c r="F22" s="153"/>
      <c r="G22" s="147">
        <f>G23+G29+G49+G35+G43+G46+G38+G41</f>
        <v>13790909.48</v>
      </c>
      <c r="H22" s="147">
        <f>H23+H29+H49+H35+H43+H46+H38+H41</f>
        <v>-123448.75</v>
      </c>
      <c r="I22" s="147">
        <f>I23+I29+I49+I35+I43+I46+I38+I41</f>
        <v>13667460.73</v>
      </c>
    </row>
    <row r="23" spans="1:9" s="139" customFormat="1" ht="54.75" customHeight="1">
      <c r="A23" s="255" t="s">
        <v>147</v>
      </c>
      <c r="B23" s="78" t="s">
        <v>82</v>
      </c>
      <c r="C23" s="79">
        <v>1</v>
      </c>
      <c r="D23" s="79">
        <v>4</v>
      </c>
      <c r="E23" s="86" t="s">
        <v>199</v>
      </c>
      <c r="F23" s="140"/>
      <c r="G23" s="144">
        <f>G26+G27+G28+G24+G25</f>
        <v>11575496.48</v>
      </c>
      <c r="H23" s="144">
        <f>H26+H27+H28+H24+H25</f>
        <v>-144234</v>
      </c>
      <c r="I23" s="144">
        <f>I26+I27+I28+I24+I25</f>
        <v>11431262.48</v>
      </c>
    </row>
    <row r="24" spans="1:9" s="139" customFormat="1" ht="81.75" customHeight="1">
      <c r="A24" s="258" t="s">
        <v>156</v>
      </c>
      <c r="B24" s="75" t="s">
        <v>82</v>
      </c>
      <c r="C24" s="88">
        <v>1</v>
      </c>
      <c r="D24" s="88">
        <v>4</v>
      </c>
      <c r="E24" s="87" t="s">
        <v>199</v>
      </c>
      <c r="F24" s="152">
        <v>100</v>
      </c>
      <c r="G24" s="150">
        <v>9234186.48</v>
      </c>
      <c r="H24" s="172">
        <f>I24-G24</f>
        <v>-84000</v>
      </c>
      <c r="I24" s="170">
        <f>'прил 4 2017'!G31</f>
        <v>9150186.48</v>
      </c>
    </row>
    <row r="25" spans="1:9" s="139" customFormat="1" ht="36" customHeight="1">
      <c r="A25" s="256" t="s">
        <v>231</v>
      </c>
      <c r="B25" s="75" t="s">
        <v>82</v>
      </c>
      <c r="C25" s="88">
        <v>1</v>
      </c>
      <c r="D25" s="88">
        <v>4</v>
      </c>
      <c r="E25" s="87" t="s">
        <v>199</v>
      </c>
      <c r="F25" s="152">
        <v>200</v>
      </c>
      <c r="G25" s="150">
        <v>2218490</v>
      </c>
      <c r="H25" s="172">
        <f>I25-G25</f>
        <v>-38800</v>
      </c>
      <c r="I25" s="170">
        <f>'прил 4 2017'!G32</f>
        <v>2179690</v>
      </c>
    </row>
    <row r="26" spans="1:9" s="139" customFormat="1" ht="33" customHeight="1" hidden="1">
      <c r="A26" s="257" t="s">
        <v>123</v>
      </c>
      <c r="B26" s="75" t="s">
        <v>82</v>
      </c>
      <c r="C26" s="88">
        <v>1</v>
      </c>
      <c r="D26" s="88">
        <v>4</v>
      </c>
      <c r="E26" s="87" t="s">
        <v>136</v>
      </c>
      <c r="F26" s="152">
        <v>242</v>
      </c>
      <c r="G26" s="150"/>
      <c r="H26" s="172"/>
      <c r="I26" s="278"/>
    </row>
    <row r="27" spans="1:9" s="139" customFormat="1" ht="33" hidden="1">
      <c r="A27" s="257" t="s">
        <v>153</v>
      </c>
      <c r="B27" s="75" t="s">
        <v>82</v>
      </c>
      <c r="C27" s="88">
        <v>1</v>
      </c>
      <c r="D27" s="88">
        <v>4</v>
      </c>
      <c r="E27" s="87" t="s">
        <v>136</v>
      </c>
      <c r="F27" s="152">
        <v>244</v>
      </c>
      <c r="G27" s="150"/>
      <c r="H27" s="172"/>
      <c r="I27" s="278"/>
    </row>
    <row r="28" spans="1:9" s="139" customFormat="1" ht="31.5" customHeight="1">
      <c r="A28" s="256" t="s">
        <v>157</v>
      </c>
      <c r="B28" s="75" t="s">
        <v>82</v>
      </c>
      <c r="C28" s="88">
        <v>1</v>
      </c>
      <c r="D28" s="88">
        <v>4</v>
      </c>
      <c r="E28" s="87" t="s">
        <v>199</v>
      </c>
      <c r="F28" s="152">
        <v>800</v>
      </c>
      <c r="G28" s="150">
        <v>122820</v>
      </c>
      <c r="H28" s="172">
        <f>I28-G28</f>
        <v>-21434</v>
      </c>
      <c r="I28" s="170">
        <f>'прил 4 2017'!G35</f>
        <v>101386</v>
      </c>
    </row>
    <row r="29" spans="1:9" s="139" customFormat="1" ht="52.5" customHeight="1">
      <c r="A29" s="255" t="s">
        <v>63</v>
      </c>
      <c r="B29" s="78" t="s">
        <v>82</v>
      </c>
      <c r="C29" s="79">
        <v>1</v>
      </c>
      <c r="D29" s="79">
        <v>4</v>
      </c>
      <c r="E29" s="86" t="s">
        <v>200</v>
      </c>
      <c r="F29" s="140"/>
      <c r="G29" s="144">
        <f>G31+G30</f>
        <v>1447120</v>
      </c>
      <c r="H29" s="144">
        <f>H31+H30</f>
        <v>20785.25</v>
      </c>
      <c r="I29" s="144">
        <f>I31+I30</f>
        <v>1467905.25</v>
      </c>
    </row>
    <row r="30" spans="1:9" s="139" customFormat="1" ht="82.5" customHeight="1">
      <c r="A30" s="258" t="s">
        <v>156</v>
      </c>
      <c r="B30" s="75" t="s">
        <v>82</v>
      </c>
      <c r="C30" s="88">
        <v>1</v>
      </c>
      <c r="D30" s="88">
        <v>4</v>
      </c>
      <c r="E30" s="87" t="s">
        <v>200</v>
      </c>
      <c r="F30" s="152">
        <v>100</v>
      </c>
      <c r="G30" s="150">
        <v>1447120</v>
      </c>
      <c r="H30" s="172">
        <f>I30-G30</f>
        <v>20785.25</v>
      </c>
      <c r="I30" s="170">
        <f>'прил 4 2017'!G37</f>
        <v>1467905.25</v>
      </c>
    </row>
    <row r="31" spans="1:9" s="139" customFormat="1" ht="30.75" customHeight="1" hidden="1">
      <c r="A31" s="253" t="s">
        <v>154</v>
      </c>
      <c r="B31" s="75" t="s">
        <v>82</v>
      </c>
      <c r="C31" s="88">
        <v>1</v>
      </c>
      <c r="D31" s="88">
        <v>4</v>
      </c>
      <c r="E31" s="87" t="s">
        <v>137</v>
      </c>
      <c r="F31" s="152">
        <v>122</v>
      </c>
      <c r="G31" s="150"/>
      <c r="H31" s="172"/>
      <c r="I31" s="170"/>
    </row>
    <row r="32" spans="1:9" s="139" customFormat="1" ht="33" hidden="1">
      <c r="A32" s="253" t="s">
        <v>38</v>
      </c>
      <c r="B32" s="78" t="s">
        <v>82</v>
      </c>
      <c r="C32" s="88">
        <v>1</v>
      </c>
      <c r="D32" s="88">
        <v>7</v>
      </c>
      <c r="E32" s="84" t="s">
        <v>37</v>
      </c>
      <c r="F32" s="152"/>
      <c r="G32" s="150">
        <f>G33</f>
        <v>0</v>
      </c>
      <c r="H32" s="147"/>
      <c r="I32" s="170"/>
    </row>
    <row r="33" spans="1:9" s="139" customFormat="1" ht="15.75" customHeight="1" hidden="1">
      <c r="A33" s="253" t="s">
        <v>34</v>
      </c>
      <c r="B33" s="78" t="s">
        <v>82</v>
      </c>
      <c r="C33" s="88">
        <v>1</v>
      </c>
      <c r="D33" s="88">
        <v>7</v>
      </c>
      <c r="E33" s="84" t="s">
        <v>37</v>
      </c>
      <c r="F33" s="152">
        <v>500</v>
      </c>
      <c r="G33" s="150"/>
      <c r="H33" s="147"/>
      <c r="I33" s="170"/>
    </row>
    <row r="34" spans="1:9" s="139" customFormat="1" ht="15.75" customHeight="1" hidden="1">
      <c r="A34" s="259" t="s">
        <v>6</v>
      </c>
      <c r="B34" s="95" t="s">
        <v>82</v>
      </c>
      <c r="C34" s="89">
        <v>1</v>
      </c>
      <c r="D34" s="89">
        <v>4</v>
      </c>
      <c r="E34" s="90">
        <v>5210000</v>
      </c>
      <c r="F34" s="160"/>
      <c r="G34" s="161">
        <f>G49</f>
        <v>9278</v>
      </c>
      <c r="H34" s="147"/>
      <c r="I34" s="170"/>
    </row>
    <row r="35" spans="1:9" s="139" customFormat="1" ht="117" customHeight="1" hidden="1">
      <c r="A35" s="260" t="s">
        <v>192</v>
      </c>
      <c r="B35" s="78" t="s">
        <v>82</v>
      </c>
      <c r="C35" s="79">
        <v>1</v>
      </c>
      <c r="D35" s="79">
        <v>4</v>
      </c>
      <c r="E35" s="86" t="s">
        <v>179</v>
      </c>
      <c r="F35" s="140"/>
      <c r="G35" s="144">
        <f>G36+G37</f>
        <v>0</v>
      </c>
      <c r="H35" s="147"/>
      <c r="I35" s="170"/>
    </row>
    <row r="36" spans="1:9" s="139" customFormat="1" ht="64.5" customHeight="1" hidden="1">
      <c r="A36" s="258" t="s">
        <v>156</v>
      </c>
      <c r="B36" s="75" t="s">
        <v>82</v>
      </c>
      <c r="C36" s="88">
        <v>1</v>
      </c>
      <c r="D36" s="88">
        <v>4</v>
      </c>
      <c r="E36" s="87" t="s">
        <v>179</v>
      </c>
      <c r="F36" s="152">
        <v>100</v>
      </c>
      <c r="G36" s="150"/>
      <c r="H36" s="147"/>
      <c r="I36" s="170"/>
    </row>
    <row r="37" spans="1:9" s="139" customFormat="1" ht="36" customHeight="1" hidden="1">
      <c r="A37" s="256" t="s">
        <v>155</v>
      </c>
      <c r="B37" s="75" t="s">
        <v>82</v>
      </c>
      <c r="C37" s="88">
        <v>1</v>
      </c>
      <c r="D37" s="88">
        <v>4</v>
      </c>
      <c r="E37" s="87" t="s">
        <v>179</v>
      </c>
      <c r="F37" s="152">
        <v>200</v>
      </c>
      <c r="G37" s="150"/>
      <c r="H37" s="147"/>
      <c r="I37" s="170"/>
    </row>
    <row r="38" spans="1:9" s="139" customFormat="1" ht="48.75" customHeight="1">
      <c r="A38" s="255" t="s">
        <v>190</v>
      </c>
      <c r="B38" s="78" t="s">
        <v>82</v>
      </c>
      <c r="C38" s="79">
        <v>1</v>
      </c>
      <c r="D38" s="79">
        <v>4</v>
      </c>
      <c r="E38" s="86" t="s">
        <v>217</v>
      </c>
      <c r="F38" s="140"/>
      <c r="G38" s="162">
        <f>G39+G40</f>
        <v>631523</v>
      </c>
      <c r="H38" s="162">
        <f>H39</f>
        <v>0</v>
      </c>
      <c r="I38" s="162">
        <f>I39+I40</f>
        <v>631523</v>
      </c>
    </row>
    <row r="39" spans="1:9" s="139" customFormat="1" ht="87.75" customHeight="1">
      <c r="A39" s="258" t="s">
        <v>156</v>
      </c>
      <c r="B39" s="75" t="s">
        <v>82</v>
      </c>
      <c r="C39" s="88">
        <v>1</v>
      </c>
      <c r="D39" s="88">
        <v>4</v>
      </c>
      <c r="E39" s="87" t="s">
        <v>217</v>
      </c>
      <c r="F39" s="152">
        <v>100</v>
      </c>
      <c r="G39" s="163">
        <v>620377</v>
      </c>
      <c r="H39" s="172">
        <f>I39-G39</f>
        <v>0</v>
      </c>
      <c r="I39" s="170">
        <f>'прил 4 2017'!G46</f>
        <v>620377</v>
      </c>
    </row>
    <row r="40" spans="1:9" s="139" customFormat="1" ht="58.5" customHeight="1">
      <c r="A40" s="256" t="s">
        <v>231</v>
      </c>
      <c r="B40" s="75" t="s">
        <v>82</v>
      </c>
      <c r="C40" s="88">
        <v>1</v>
      </c>
      <c r="D40" s="88">
        <v>4</v>
      </c>
      <c r="E40" s="87" t="s">
        <v>199</v>
      </c>
      <c r="F40" s="152">
        <v>200</v>
      </c>
      <c r="G40" s="150">
        <v>11146</v>
      </c>
      <c r="H40" s="172">
        <f>I40-G40</f>
        <v>0</v>
      </c>
      <c r="I40" s="170">
        <f>'прил 4 2017'!G47</f>
        <v>11146</v>
      </c>
    </row>
    <row r="41" spans="1:9" s="165" customFormat="1" ht="71.25" customHeight="1">
      <c r="A41" s="260" t="s">
        <v>189</v>
      </c>
      <c r="B41" s="78" t="s">
        <v>82</v>
      </c>
      <c r="C41" s="79">
        <v>1</v>
      </c>
      <c r="D41" s="79">
        <v>4</v>
      </c>
      <c r="E41" s="86" t="s">
        <v>207</v>
      </c>
      <c r="F41" s="140"/>
      <c r="G41" s="144">
        <f>G42</f>
        <v>100600</v>
      </c>
      <c r="H41" s="144">
        <f>H42</f>
        <v>0</v>
      </c>
      <c r="I41" s="144">
        <f>I42</f>
        <v>100600</v>
      </c>
    </row>
    <row r="42" spans="1:9" s="165" customFormat="1" ht="90" customHeight="1">
      <c r="A42" s="258" t="s">
        <v>156</v>
      </c>
      <c r="B42" s="75" t="s">
        <v>82</v>
      </c>
      <c r="C42" s="88">
        <v>1</v>
      </c>
      <c r="D42" s="88">
        <v>4</v>
      </c>
      <c r="E42" s="87" t="s">
        <v>207</v>
      </c>
      <c r="F42" s="152">
        <v>100</v>
      </c>
      <c r="G42" s="150">
        <v>100600</v>
      </c>
      <c r="H42" s="150">
        <f>I42-G42</f>
        <v>0</v>
      </c>
      <c r="I42" s="279">
        <f>'прил 4 2017'!G49</f>
        <v>100600</v>
      </c>
    </row>
    <row r="43" spans="1:9" s="139" customFormat="1" ht="171" customHeight="1">
      <c r="A43" s="261" t="s">
        <v>230</v>
      </c>
      <c r="B43" s="78" t="s">
        <v>82</v>
      </c>
      <c r="C43" s="79">
        <v>1</v>
      </c>
      <c r="D43" s="79">
        <v>4</v>
      </c>
      <c r="E43" s="78" t="s">
        <v>201</v>
      </c>
      <c r="F43" s="153"/>
      <c r="G43" s="147">
        <f>G44+G45</f>
        <v>26892</v>
      </c>
      <c r="H43" s="147">
        <f>H44+H45</f>
        <v>0</v>
      </c>
      <c r="I43" s="147">
        <f>I44+I45</f>
        <v>26892</v>
      </c>
    </row>
    <row r="44" spans="1:9" s="139" customFormat="1" ht="81.75" customHeight="1">
      <c r="A44" s="258" t="s">
        <v>156</v>
      </c>
      <c r="B44" s="75" t="s">
        <v>82</v>
      </c>
      <c r="C44" s="88">
        <v>1</v>
      </c>
      <c r="D44" s="88">
        <v>4</v>
      </c>
      <c r="E44" s="75" t="s">
        <v>201</v>
      </c>
      <c r="F44" s="152">
        <v>100</v>
      </c>
      <c r="G44" s="150">
        <v>25892</v>
      </c>
      <c r="H44" s="172">
        <f>I44-G44</f>
        <v>0</v>
      </c>
      <c r="I44" s="170">
        <f>'прил 4 2017'!G51</f>
        <v>25892</v>
      </c>
    </row>
    <row r="45" spans="1:9" s="139" customFormat="1" ht="34.5" customHeight="1">
      <c r="A45" s="256" t="s">
        <v>155</v>
      </c>
      <c r="B45" s="75" t="s">
        <v>82</v>
      </c>
      <c r="C45" s="88">
        <v>1</v>
      </c>
      <c r="D45" s="88">
        <v>4</v>
      </c>
      <c r="E45" s="75" t="s">
        <v>201</v>
      </c>
      <c r="F45" s="152">
        <v>200</v>
      </c>
      <c r="G45" s="150">
        <v>1000</v>
      </c>
      <c r="H45" s="172">
        <f>I45-G45</f>
        <v>0</v>
      </c>
      <c r="I45" s="170">
        <f>'прил 4 2017'!G52</f>
        <v>1000</v>
      </c>
    </row>
    <row r="46" spans="1:9" s="139" customFormat="1" ht="0.75" customHeight="1">
      <c r="A46" s="262" t="s">
        <v>193</v>
      </c>
      <c r="B46" s="78" t="s">
        <v>82</v>
      </c>
      <c r="C46" s="79">
        <v>1</v>
      </c>
      <c r="D46" s="79">
        <v>4</v>
      </c>
      <c r="E46" s="78" t="s">
        <v>202</v>
      </c>
      <c r="F46" s="153"/>
      <c r="G46" s="147">
        <f>G47+G48</f>
        <v>0</v>
      </c>
      <c r="H46" s="147">
        <f>H47+H48</f>
        <v>0</v>
      </c>
      <c r="I46" s="147">
        <f>I47+I48</f>
        <v>0</v>
      </c>
    </row>
    <row r="47" spans="1:9" s="139" customFormat="1" ht="23.25" customHeight="1" hidden="1">
      <c r="A47" s="258" t="s">
        <v>156</v>
      </c>
      <c r="B47" s="75" t="s">
        <v>82</v>
      </c>
      <c r="C47" s="88">
        <v>1</v>
      </c>
      <c r="D47" s="88">
        <v>4</v>
      </c>
      <c r="E47" s="75" t="s">
        <v>202</v>
      </c>
      <c r="F47" s="152">
        <v>100</v>
      </c>
      <c r="G47" s="150">
        <v>0</v>
      </c>
      <c r="H47" s="172">
        <f>I47-G47</f>
        <v>0</v>
      </c>
      <c r="I47" s="170">
        <f>'прил 4 2017'!G54</f>
        <v>0</v>
      </c>
    </row>
    <row r="48" spans="1:9" s="139" customFormat="1" ht="34.5" customHeight="1" hidden="1">
      <c r="A48" s="256" t="s">
        <v>155</v>
      </c>
      <c r="B48" s="75" t="s">
        <v>82</v>
      </c>
      <c r="C48" s="88">
        <v>1</v>
      </c>
      <c r="D48" s="88">
        <v>4</v>
      </c>
      <c r="E48" s="75" t="s">
        <v>202</v>
      </c>
      <c r="F48" s="152">
        <v>200</v>
      </c>
      <c r="G48" s="150"/>
      <c r="H48" s="147"/>
      <c r="I48" s="170"/>
    </row>
    <row r="49" spans="1:9" s="139" customFormat="1" ht="66" customHeight="1">
      <c r="A49" s="263" t="s">
        <v>162</v>
      </c>
      <c r="B49" s="78" t="s">
        <v>82</v>
      </c>
      <c r="C49" s="79">
        <v>1</v>
      </c>
      <c r="D49" s="79">
        <v>4</v>
      </c>
      <c r="E49" s="91" t="s">
        <v>203</v>
      </c>
      <c r="F49" s="153"/>
      <c r="G49" s="147">
        <v>9278</v>
      </c>
      <c r="H49" s="147">
        <f>H50</f>
        <v>0</v>
      </c>
      <c r="I49" s="147">
        <f>I50</f>
        <v>9278</v>
      </c>
    </row>
    <row r="50" spans="1:9" s="139" customFormat="1" ht="21" customHeight="1">
      <c r="A50" s="258" t="s">
        <v>6</v>
      </c>
      <c r="B50" s="75" t="s">
        <v>82</v>
      </c>
      <c r="C50" s="88">
        <v>1</v>
      </c>
      <c r="D50" s="88">
        <v>4</v>
      </c>
      <c r="E50" s="84" t="s">
        <v>203</v>
      </c>
      <c r="F50" s="152">
        <v>500</v>
      </c>
      <c r="G50" s="150">
        <v>9278</v>
      </c>
      <c r="H50" s="172">
        <f>I50-G50</f>
        <v>0</v>
      </c>
      <c r="I50" s="170">
        <f>'прил 4 2017'!G57</f>
        <v>9278</v>
      </c>
    </row>
    <row r="51" spans="1:9" s="139" customFormat="1" ht="66.75" customHeight="1">
      <c r="A51" s="263" t="s">
        <v>100</v>
      </c>
      <c r="B51" s="78" t="s">
        <v>82</v>
      </c>
      <c r="C51" s="78" t="s">
        <v>98</v>
      </c>
      <c r="D51" s="78" t="s">
        <v>99</v>
      </c>
      <c r="E51" s="78"/>
      <c r="F51" s="168"/>
      <c r="G51" s="141">
        <f>G52</f>
        <v>65947.09</v>
      </c>
      <c r="H51" s="141">
        <f>H52</f>
        <v>0</v>
      </c>
      <c r="I51" s="141">
        <f>I52</f>
        <v>65947.09</v>
      </c>
    </row>
    <row r="52" spans="1:9" s="139" customFormat="1" ht="26.25" customHeight="1">
      <c r="A52" s="254" t="s">
        <v>161</v>
      </c>
      <c r="B52" s="78" t="s">
        <v>82</v>
      </c>
      <c r="C52" s="79">
        <v>1</v>
      </c>
      <c r="D52" s="79">
        <v>6</v>
      </c>
      <c r="E52" s="86" t="s">
        <v>198</v>
      </c>
      <c r="F52" s="169"/>
      <c r="G52" s="170">
        <v>65947.09</v>
      </c>
      <c r="H52" s="172">
        <f>I52-G52</f>
        <v>0</v>
      </c>
      <c r="I52" s="170">
        <f>'прил 4 2017'!G59</f>
        <v>65947.09</v>
      </c>
    </row>
    <row r="53" spans="1:9" s="139" customFormat="1" ht="72.75" customHeight="1">
      <c r="A53" s="263" t="s">
        <v>163</v>
      </c>
      <c r="B53" s="78" t="s">
        <v>82</v>
      </c>
      <c r="C53" s="78" t="s">
        <v>98</v>
      </c>
      <c r="D53" s="78" t="s">
        <v>99</v>
      </c>
      <c r="E53" s="78" t="s">
        <v>204</v>
      </c>
      <c r="F53" s="168"/>
      <c r="G53" s="141">
        <f>G54</f>
        <v>46390</v>
      </c>
      <c r="H53" s="141">
        <f>H54</f>
        <v>0</v>
      </c>
      <c r="I53" s="141">
        <f>I54</f>
        <v>46390</v>
      </c>
    </row>
    <row r="54" spans="1:9" s="139" customFormat="1" ht="22.5" customHeight="1">
      <c r="A54" s="258" t="s">
        <v>6</v>
      </c>
      <c r="B54" s="75" t="s">
        <v>82</v>
      </c>
      <c r="C54" s="75" t="s">
        <v>98</v>
      </c>
      <c r="D54" s="75" t="s">
        <v>99</v>
      </c>
      <c r="E54" s="75" t="s">
        <v>204</v>
      </c>
      <c r="F54" s="152">
        <v>500</v>
      </c>
      <c r="G54" s="170">
        <v>46390</v>
      </c>
      <c r="H54" s="147">
        <f>I54-G54</f>
        <v>0</v>
      </c>
      <c r="I54" s="170">
        <f>'прил 4 2017'!G61</f>
        <v>46390</v>
      </c>
    </row>
    <row r="55" spans="1:9" s="139" customFormat="1" ht="68.25" customHeight="1">
      <c r="A55" s="260" t="s">
        <v>164</v>
      </c>
      <c r="B55" s="78" t="s">
        <v>82</v>
      </c>
      <c r="C55" s="78" t="s">
        <v>98</v>
      </c>
      <c r="D55" s="78" t="s">
        <v>99</v>
      </c>
      <c r="E55" s="78" t="s">
        <v>205</v>
      </c>
      <c r="F55" s="168"/>
      <c r="G55" s="141">
        <f>G56</f>
        <v>19557.09</v>
      </c>
      <c r="H55" s="141">
        <f>H56</f>
        <v>0</v>
      </c>
      <c r="I55" s="141">
        <f>I56</f>
        <v>19557.09</v>
      </c>
    </row>
    <row r="56" spans="1:9" s="139" customFormat="1" ht="23.25" customHeight="1">
      <c r="A56" s="258" t="s">
        <v>6</v>
      </c>
      <c r="B56" s="75" t="s">
        <v>82</v>
      </c>
      <c r="C56" s="75" t="s">
        <v>98</v>
      </c>
      <c r="D56" s="75" t="s">
        <v>99</v>
      </c>
      <c r="E56" s="75" t="s">
        <v>205</v>
      </c>
      <c r="F56" s="152">
        <v>500</v>
      </c>
      <c r="G56" s="170">
        <v>19557.09</v>
      </c>
      <c r="H56" s="147">
        <f>I56-G56</f>
        <v>0</v>
      </c>
      <c r="I56" s="170">
        <f>'прил 4 2017'!G63</f>
        <v>19557.09</v>
      </c>
    </row>
    <row r="57" spans="1:9" s="215" customFormat="1" ht="22.5" customHeight="1" hidden="1">
      <c r="A57" s="251" t="s">
        <v>102</v>
      </c>
      <c r="B57" s="210" t="s">
        <v>82</v>
      </c>
      <c r="C57" s="210" t="s">
        <v>98</v>
      </c>
      <c r="D57" s="210" t="s">
        <v>104</v>
      </c>
      <c r="E57" s="211"/>
      <c r="F57" s="212"/>
      <c r="G57" s="213">
        <f>G58</f>
        <v>0</v>
      </c>
      <c r="H57" s="213">
        <f aca="true" t="shared" si="1" ref="H57:I59">H58</f>
        <v>0</v>
      </c>
      <c r="I57" s="213">
        <f t="shared" si="1"/>
        <v>0</v>
      </c>
    </row>
    <row r="58" spans="1:9" s="215" customFormat="1" ht="22.5" customHeight="1" hidden="1">
      <c r="A58" s="264" t="s">
        <v>161</v>
      </c>
      <c r="B58" s="211" t="s">
        <v>82</v>
      </c>
      <c r="C58" s="211" t="s">
        <v>98</v>
      </c>
      <c r="D58" s="211" t="s">
        <v>104</v>
      </c>
      <c r="E58" s="216" t="s">
        <v>198</v>
      </c>
      <c r="F58" s="212"/>
      <c r="G58" s="217">
        <f>G59</f>
        <v>0</v>
      </c>
      <c r="H58" s="217">
        <f t="shared" si="1"/>
        <v>0</v>
      </c>
      <c r="I58" s="217">
        <f t="shared" si="1"/>
        <v>0</v>
      </c>
    </row>
    <row r="59" spans="1:9" s="215" customFormat="1" ht="36.75" customHeight="1" hidden="1">
      <c r="A59" s="253" t="s">
        <v>103</v>
      </c>
      <c r="B59" s="211" t="s">
        <v>82</v>
      </c>
      <c r="C59" s="211" t="s">
        <v>98</v>
      </c>
      <c r="D59" s="211" t="s">
        <v>104</v>
      </c>
      <c r="E59" s="211" t="s">
        <v>225</v>
      </c>
      <c r="F59" s="212"/>
      <c r="G59" s="217">
        <f>G60</f>
        <v>0</v>
      </c>
      <c r="H59" s="217">
        <f t="shared" si="1"/>
        <v>0</v>
      </c>
      <c r="I59" s="217">
        <f t="shared" si="1"/>
        <v>0</v>
      </c>
    </row>
    <row r="60" spans="1:9" s="215" customFormat="1" ht="34.5" customHeight="1" hidden="1">
      <c r="A60" s="253" t="s">
        <v>34</v>
      </c>
      <c r="B60" s="211" t="s">
        <v>82</v>
      </c>
      <c r="C60" s="211" t="s">
        <v>98</v>
      </c>
      <c r="D60" s="211" t="s">
        <v>104</v>
      </c>
      <c r="E60" s="211" t="s">
        <v>225</v>
      </c>
      <c r="F60" s="212" t="s">
        <v>226</v>
      </c>
      <c r="G60" s="217">
        <v>0</v>
      </c>
      <c r="H60" s="289">
        <f>I60-G60</f>
        <v>0</v>
      </c>
      <c r="I60" s="217">
        <f>'прил 4 2017'!G67</f>
        <v>0</v>
      </c>
    </row>
    <row r="61" spans="1:9" s="139" customFormat="1" ht="68.25" customHeight="1" hidden="1">
      <c r="A61" s="260" t="s">
        <v>164</v>
      </c>
      <c r="B61" s="78" t="s">
        <v>82</v>
      </c>
      <c r="C61" s="78" t="s">
        <v>98</v>
      </c>
      <c r="D61" s="78" t="s">
        <v>99</v>
      </c>
      <c r="E61" s="78" t="s">
        <v>205</v>
      </c>
      <c r="F61" s="168"/>
      <c r="G61" s="141">
        <f>G62</f>
        <v>0</v>
      </c>
      <c r="H61" s="147"/>
      <c r="I61" s="170"/>
    </row>
    <row r="62" spans="1:9" s="139" customFormat="1" ht="24" customHeight="1" hidden="1">
      <c r="A62" s="258" t="s">
        <v>6</v>
      </c>
      <c r="B62" s="75" t="s">
        <v>82</v>
      </c>
      <c r="C62" s="75" t="s">
        <v>98</v>
      </c>
      <c r="D62" s="75" t="s">
        <v>99</v>
      </c>
      <c r="E62" s="75" t="s">
        <v>205</v>
      </c>
      <c r="F62" s="152">
        <v>500</v>
      </c>
      <c r="G62" s="170"/>
      <c r="H62" s="147"/>
      <c r="I62" s="170"/>
    </row>
    <row r="63" spans="1:9" s="139" customFormat="1" ht="29.25" customHeight="1">
      <c r="A63" s="265" t="s">
        <v>8</v>
      </c>
      <c r="B63" s="75" t="s">
        <v>82</v>
      </c>
      <c r="C63" s="288">
        <v>1</v>
      </c>
      <c r="D63" s="288">
        <v>11</v>
      </c>
      <c r="E63" s="287" t="s">
        <v>237</v>
      </c>
      <c r="F63" s="153"/>
      <c r="G63" s="147">
        <f aca="true" t="shared" si="2" ref="G63:I65">G64</f>
        <v>50000</v>
      </c>
      <c r="H63" s="147">
        <f t="shared" si="2"/>
        <v>-50000</v>
      </c>
      <c r="I63" s="147">
        <f t="shared" si="2"/>
        <v>0</v>
      </c>
    </row>
    <row r="64" spans="1:9" s="139" customFormat="1" ht="26.25" customHeight="1">
      <c r="A64" s="254" t="s">
        <v>161</v>
      </c>
      <c r="B64" s="78" t="s">
        <v>82</v>
      </c>
      <c r="C64" s="79">
        <v>1</v>
      </c>
      <c r="D64" s="79">
        <v>11</v>
      </c>
      <c r="E64" s="84" t="s">
        <v>237</v>
      </c>
      <c r="F64" s="171"/>
      <c r="G64" s="172">
        <f t="shared" si="2"/>
        <v>50000</v>
      </c>
      <c r="H64" s="172">
        <f t="shared" si="2"/>
        <v>-50000</v>
      </c>
      <c r="I64" s="172">
        <f t="shared" si="2"/>
        <v>0</v>
      </c>
    </row>
    <row r="65" spans="1:9" s="139" customFormat="1" ht="32.25" customHeight="1">
      <c r="A65" s="265" t="s">
        <v>188</v>
      </c>
      <c r="B65" s="75" t="s">
        <v>82</v>
      </c>
      <c r="C65" s="88">
        <v>1</v>
      </c>
      <c r="D65" s="88">
        <v>11</v>
      </c>
      <c r="E65" s="84" t="s">
        <v>237</v>
      </c>
      <c r="F65" s="171"/>
      <c r="G65" s="172">
        <f t="shared" si="2"/>
        <v>50000</v>
      </c>
      <c r="H65" s="172">
        <f t="shared" si="2"/>
        <v>-50000</v>
      </c>
      <c r="I65" s="172">
        <f t="shared" si="2"/>
        <v>0</v>
      </c>
    </row>
    <row r="66" spans="1:9" s="139" customFormat="1" ht="21.75" customHeight="1">
      <c r="A66" s="256" t="s">
        <v>157</v>
      </c>
      <c r="B66" s="75" t="s">
        <v>82</v>
      </c>
      <c r="C66" s="88">
        <v>1</v>
      </c>
      <c r="D66" s="88">
        <v>11</v>
      </c>
      <c r="E66" s="84" t="s">
        <v>237</v>
      </c>
      <c r="F66" s="171">
        <v>800</v>
      </c>
      <c r="G66" s="172">
        <v>50000</v>
      </c>
      <c r="H66" s="289">
        <f>I66-G66</f>
        <v>-50000</v>
      </c>
      <c r="I66" s="170">
        <f>'прил 4 2017'!G70</f>
        <v>0</v>
      </c>
    </row>
    <row r="67" spans="1:9" s="129" customFormat="1" ht="24" customHeight="1">
      <c r="A67" s="263" t="s">
        <v>11</v>
      </c>
      <c r="B67" s="78" t="s">
        <v>82</v>
      </c>
      <c r="C67" s="79">
        <v>1</v>
      </c>
      <c r="D67" s="79">
        <v>13</v>
      </c>
      <c r="E67" s="91"/>
      <c r="F67" s="153"/>
      <c r="G67" s="147">
        <f>G68</f>
        <v>2904723.9</v>
      </c>
      <c r="H67" s="147">
        <f>H68</f>
        <v>100200.00000000047</v>
      </c>
      <c r="I67" s="147">
        <f>I68</f>
        <v>3004923.9000000004</v>
      </c>
    </row>
    <row r="68" spans="1:9" s="139" customFormat="1" ht="21" customHeight="1">
      <c r="A68" s="254" t="s">
        <v>161</v>
      </c>
      <c r="B68" s="78" t="s">
        <v>82</v>
      </c>
      <c r="C68" s="79">
        <v>1</v>
      </c>
      <c r="D68" s="79">
        <v>13</v>
      </c>
      <c r="E68" s="86" t="s">
        <v>198</v>
      </c>
      <c r="F68" s="153"/>
      <c r="G68" s="147">
        <f>G70+G75+G73+G80+G82+G85+G88+G105</f>
        <v>2904723.9</v>
      </c>
      <c r="H68" s="147">
        <f>H70+H75+H73+H80+H82+H85+H88+H105</f>
        <v>100200.00000000047</v>
      </c>
      <c r="I68" s="147">
        <f>I70+I75+I73+I80+I82+I85+I88+I105</f>
        <v>3004923.9000000004</v>
      </c>
    </row>
    <row r="69" spans="1:9" s="139" customFormat="1" ht="21" customHeight="1" hidden="1">
      <c r="A69" s="255" t="s">
        <v>146</v>
      </c>
      <c r="B69" s="78" t="s">
        <v>82</v>
      </c>
      <c r="C69" s="79">
        <v>1</v>
      </c>
      <c r="D69" s="79">
        <v>13</v>
      </c>
      <c r="E69" s="86" t="s">
        <v>138</v>
      </c>
      <c r="F69" s="153"/>
      <c r="G69" s="147">
        <f>G70</f>
        <v>48000</v>
      </c>
      <c r="H69" s="172"/>
      <c r="I69" s="170"/>
    </row>
    <row r="70" spans="1:9" s="139" customFormat="1" ht="47.25" customHeight="1">
      <c r="A70" s="255" t="s">
        <v>148</v>
      </c>
      <c r="B70" s="78" t="s">
        <v>82</v>
      </c>
      <c r="C70" s="79">
        <v>1</v>
      </c>
      <c r="D70" s="79">
        <v>13</v>
      </c>
      <c r="E70" s="86" t="s">
        <v>252</v>
      </c>
      <c r="F70" s="140"/>
      <c r="G70" s="144">
        <f>G71+G72</f>
        <v>48000</v>
      </c>
      <c r="H70" s="172">
        <f>H71</f>
        <v>-23000</v>
      </c>
      <c r="I70" s="170">
        <f>I71</f>
        <v>25000</v>
      </c>
    </row>
    <row r="71" spans="1:9" s="139" customFormat="1" ht="31.5" customHeight="1">
      <c r="A71" s="256" t="s">
        <v>155</v>
      </c>
      <c r="B71" s="75" t="s">
        <v>82</v>
      </c>
      <c r="C71" s="88">
        <v>1</v>
      </c>
      <c r="D71" s="88">
        <v>13</v>
      </c>
      <c r="E71" s="87" t="s">
        <v>238</v>
      </c>
      <c r="F71" s="152">
        <v>200</v>
      </c>
      <c r="G71" s="150">
        <v>48000</v>
      </c>
      <c r="H71" s="289">
        <f>I71-G71</f>
        <v>-23000</v>
      </c>
      <c r="I71" s="170">
        <f>'прил 4 2017'!G77</f>
        <v>25000</v>
      </c>
    </row>
    <row r="72" spans="1:9" s="139" customFormat="1" ht="2.25" customHeight="1" hidden="1">
      <c r="A72" s="256" t="s">
        <v>157</v>
      </c>
      <c r="B72" s="75" t="s">
        <v>82</v>
      </c>
      <c r="C72" s="88">
        <v>1</v>
      </c>
      <c r="D72" s="88">
        <v>13</v>
      </c>
      <c r="E72" s="87" t="s">
        <v>139</v>
      </c>
      <c r="F72" s="152">
        <v>800</v>
      </c>
      <c r="G72" s="150"/>
      <c r="H72" s="172"/>
      <c r="I72" s="170"/>
    </row>
    <row r="73" spans="1:9" s="139" customFormat="1" ht="36.75" customHeight="1" hidden="1">
      <c r="A73" s="260" t="s">
        <v>170</v>
      </c>
      <c r="B73" s="78" t="s">
        <v>82</v>
      </c>
      <c r="C73" s="79">
        <v>1</v>
      </c>
      <c r="D73" s="79">
        <v>13</v>
      </c>
      <c r="E73" s="86" t="s">
        <v>169</v>
      </c>
      <c r="F73" s="152"/>
      <c r="G73" s="147">
        <f>G74</f>
        <v>0</v>
      </c>
      <c r="H73" s="172"/>
      <c r="I73" s="170"/>
    </row>
    <row r="74" spans="1:9" s="139" customFormat="1" ht="28.5" customHeight="1" hidden="1">
      <c r="A74" s="256" t="s">
        <v>155</v>
      </c>
      <c r="B74" s="75" t="s">
        <v>82</v>
      </c>
      <c r="C74" s="88">
        <v>1</v>
      </c>
      <c r="D74" s="88">
        <v>13</v>
      </c>
      <c r="E74" s="87" t="s">
        <v>169</v>
      </c>
      <c r="F74" s="152">
        <v>200</v>
      </c>
      <c r="G74" s="150"/>
      <c r="H74" s="172"/>
      <c r="I74" s="170"/>
    </row>
    <row r="75" spans="1:9" s="165" customFormat="1" ht="33" customHeight="1">
      <c r="A75" s="255" t="s">
        <v>91</v>
      </c>
      <c r="B75" s="78" t="s">
        <v>82</v>
      </c>
      <c r="C75" s="79">
        <v>1</v>
      </c>
      <c r="D75" s="79">
        <v>13</v>
      </c>
      <c r="E75" s="86" t="s">
        <v>206</v>
      </c>
      <c r="F75" s="153"/>
      <c r="G75" s="147">
        <f>G78+G77</f>
        <v>2821723.9</v>
      </c>
      <c r="H75" s="147">
        <f>H78+H77</f>
        <v>123200.00000000047</v>
      </c>
      <c r="I75" s="147">
        <f>I78+I77</f>
        <v>2944923.9000000004</v>
      </c>
    </row>
    <row r="76" spans="1:9" s="165" customFormat="1" ht="0.75" customHeight="1" hidden="1">
      <c r="A76" s="265" t="s">
        <v>91</v>
      </c>
      <c r="B76" s="75" t="s">
        <v>82</v>
      </c>
      <c r="C76" s="88">
        <v>1</v>
      </c>
      <c r="D76" s="88">
        <v>13</v>
      </c>
      <c r="E76" s="87" t="s">
        <v>140</v>
      </c>
      <c r="F76" s="152"/>
      <c r="G76" s="150"/>
      <c r="H76" s="281"/>
      <c r="I76" s="286"/>
    </row>
    <row r="77" spans="1:9" s="165" customFormat="1" ht="31.5" customHeight="1">
      <c r="A77" s="256" t="s">
        <v>155</v>
      </c>
      <c r="B77" s="75" t="s">
        <v>82</v>
      </c>
      <c r="C77" s="88">
        <v>1</v>
      </c>
      <c r="D77" s="88">
        <v>13</v>
      </c>
      <c r="E77" s="87" t="s">
        <v>206</v>
      </c>
      <c r="F77" s="171">
        <v>200</v>
      </c>
      <c r="G77" s="150">
        <v>2721395.07</v>
      </c>
      <c r="H77" s="150">
        <f>I77-G77</f>
        <v>123200.00000000047</v>
      </c>
      <c r="I77" s="170">
        <f>'прил 4 2017'!G84</f>
        <v>2844595.0700000003</v>
      </c>
    </row>
    <row r="78" spans="1:9" s="165" customFormat="1" ht="23.25" customHeight="1">
      <c r="A78" s="256" t="s">
        <v>157</v>
      </c>
      <c r="B78" s="75" t="s">
        <v>82</v>
      </c>
      <c r="C78" s="88">
        <v>1</v>
      </c>
      <c r="D78" s="88">
        <v>13</v>
      </c>
      <c r="E78" s="87" t="s">
        <v>206</v>
      </c>
      <c r="F78" s="171">
        <v>800</v>
      </c>
      <c r="G78" s="150">
        <v>100328.83</v>
      </c>
      <c r="H78" s="150">
        <f>I78-G78</f>
        <v>0</v>
      </c>
      <c r="I78" s="170">
        <f>'прил 4 2017'!G85</f>
        <v>100328.83</v>
      </c>
    </row>
    <row r="79" spans="1:9" s="165" customFormat="1" ht="31.5" customHeight="1" hidden="1">
      <c r="A79" s="257" t="s">
        <v>127</v>
      </c>
      <c r="B79" s="75" t="s">
        <v>82</v>
      </c>
      <c r="C79" s="88">
        <v>1</v>
      </c>
      <c r="D79" s="88">
        <v>13</v>
      </c>
      <c r="E79" s="84">
        <v>920305</v>
      </c>
      <c r="F79" s="152">
        <v>831</v>
      </c>
      <c r="G79" s="150"/>
      <c r="H79" s="281"/>
      <c r="I79" s="286"/>
    </row>
    <row r="80" spans="1:9" s="165" customFormat="1" ht="31.5" customHeight="1" hidden="1">
      <c r="A80" s="266" t="s">
        <v>189</v>
      </c>
      <c r="B80" s="75" t="s">
        <v>82</v>
      </c>
      <c r="C80" s="88">
        <v>1</v>
      </c>
      <c r="D80" s="88">
        <v>13</v>
      </c>
      <c r="E80" s="87" t="s">
        <v>165</v>
      </c>
      <c r="F80" s="152"/>
      <c r="G80" s="150">
        <f>G81</f>
        <v>0</v>
      </c>
      <c r="H80" s="281"/>
      <c r="I80" s="286"/>
    </row>
    <row r="81" spans="1:9" s="165" customFormat="1" ht="31.5" customHeight="1" hidden="1">
      <c r="A81" s="258" t="s">
        <v>156</v>
      </c>
      <c r="B81" s="75" t="s">
        <v>82</v>
      </c>
      <c r="C81" s="88">
        <v>1</v>
      </c>
      <c r="D81" s="88">
        <v>13</v>
      </c>
      <c r="E81" s="87" t="s">
        <v>165</v>
      </c>
      <c r="F81" s="152">
        <v>100</v>
      </c>
      <c r="G81" s="150"/>
      <c r="H81" s="281"/>
      <c r="I81" s="286"/>
    </row>
    <row r="82" spans="1:9" s="165" customFormat="1" ht="31.5" customHeight="1" hidden="1">
      <c r="A82" s="260" t="s">
        <v>180</v>
      </c>
      <c r="B82" s="78" t="s">
        <v>82</v>
      </c>
      <c r="C82" s="79">
        <v>1</v>
      </c>
      <c r="D82" s="79">
        <v>13</v>
      </c>
      <c r="E82" s="86" t="s">
        <v>179</v>
      </c>
      <c r="F82" s="140"/>
      <c r="G82" s="144">
        <f>G83+G84</f>
        <v>0</v>
      </c>
      <c r="H82" s="281"/>
      <c r="I82" s="286"/>
    </row>
    <row r="83" spans="1:9" s="165" customFormat="1" ht="31.5" customHeight="1" hidden="1">
      <c r="A83" s="258" t="s">
        <v>156</v>
      </c>
      <c r="B83" s="75" t="s">
        <v>82</v>
      </c>
      <c r="C83" s="88">
        <v>1</v>
      </c>
      <c r="D83" s="88">
        <v>13</v>
      </c>
      <c r="E83" s="87" t="s">
        <v>179</v>
      </c>
      <c r="F83" s="152">
        <v>100</v>
      </c>
      <c r="G83" s="150"/>
      <c r="H83" s="281"/>
      <c r="I83" s="286"/>
    </row>
    <row r="84" spans="1:9" s="165" customFormat="1" ht="31.5" customHeight="1" hidden="1">
      <c r="A84" s="256" t="s">
        <v>155</v>
      </c>
      <c r="B84" s="75" t="s">
        <v>82</v>
      </c>
      <c r="C84" s="88">
        <v>1</v>
      </c>
      <c r="D84" s="88">
        <v>13</v>
      </c>
      <c r="E84" s="87" t="s">
        <v>179</v>
      </c>
      <c r="F84" s="152">
        <v>200</v>
      </c>
      <c r="G84" s="150"/>
      <c r="H84" s="281"/>
      <c r="I84" s="286"/>
    </row>
    <row r="85" spans="1:9" s="165" customFormat="1" ht="31.5" customHeight="1" hidden="1">
      <c r="A85" s="262" t="s">
        <v>183</v>
      </c>
      <c r="B85" s="78" t="s">
        <v>82</v>
      </c>
      <c r="C85" s="79">
        <v>1</v>
      </c>
      <c r="D85" s="79">
        <v>13</v>
      </c>
      <c r="E85" s="78" t="s">
        <v>186</v>
      </c>
      <c r="F85" s="153"/>
      <c r="G85" s="147">
        <f>G86+G87</f>
        <v>0</v>
      </c>
      <c r="H85" s="281"/>
      <c r="I85" s="286"/>
    </row>
    <row r="86" spans="1:9" s="165" customFormat="1" ht="31.5" customHeight="1" hidden="1">
      <c r="A86" s="257" t="s">
        <v>184</v>
      </c>
      <c r="B86" s="75" t="s">
        <v>82</v>
      </c>
      <c r="C86" s="88">
        <v>1</v>
      </c>
      <c r="D86" s="88">
        <v>13</v>
      </c>
      <c r="E86" s="75" t="s">
        <v>186</v>
      </c>
      <c r="F86" s="152">
        <v>100</v>
      </c>
      <c r="G86" s="150"/>
      <c r="H86" s="281"/>
      <c r="I86" s="286"/>
    </row>
    <row r="87" spans="1:9" s="165" customFormat="1" ht="31.5" customHeight="1" hidden="1">
      <c r="A87" s="257" t="s">
        <v>153</v>
      </c>
      <c r="B87" s="75" t="s">
        <v>82</v>
      </c>
      <c r="C87" s="88">
        <v>1</v>
      </c>
      <c r="D87" s="88">
        <v>13</v>
      </c>
      <c r="E87" s="75" t="s">
        <v>186</v>
      </c>
      <c r="F87" s="152">
        <v>200</v>
      </c>
      <c r="G87" s="150"/>
      <c r="H87" s="281"/>
      <c r="I87" s="286"/>
    </row>
    <row r="88" spans="1:9" s="165" customFormat="1" ht="31.5" customHeight="1" hidden="1">
      <c r="A88" s="262" t="s">
        <v>185</v>
      </c>
      <c r="B88" s="78" t="s">
        <v>82</v>
      </c>
      <c r="C88" s="79">
        <v>1</v>
      </c>
      <c r="D88" s="79">
        <v>13</v>
      </c>
      <c r="E88" s="78" t="s">
        <v>187</v>
      </c>
      <c r="F88" s="153"/>
      <c r="G88" s="147">
        <f>G89+G90</f>
        <v>0</v>
      </c>
      <c r="H88" s="281"/>
      <c r="I88" s="286"/>
    </row>
    <row r="89" spans="1:9" s="165" customFormat="1" ht="31.5" customHeight="1" hidden="1">
      <c r="A89" s="257" t="s">
        <v>184</v>
      </c>
      <c r="B89" s="75" t="s">
        <v>82</v>
      </c>
      <c r="C89" s="88">
        <v>1</v>
      </c>
      <c r="D89" s="88">
        <v>13</v>
      </c>
      <c r="E89" s="75" t="s">
        <v>187</v>
      </c>
      <c r="F89" s="152">
        <v>100</v>
      </c>
      <c r="G89" s="150"/>
      <c r="H89" s="281"/>
      <c r="I89" s="286"/>
    </row>
    <row r="90" spans="1:9" s="165" customFormat="1" ht="31.5" customHeight="1" hidden="1">
      <c r="A90" s="257" t="s">
        <v>153</v>
      </c>
      <c r="B90" s="75" t="s">
        <v>82</v>
      </c>
      <c r="C90" s="88">
        <v>1</v>
      </c>
      <c r="D90" s="88">
        <v>13</v>
      </c>
      <c r="E90" s="75" t="s">
        <v>187</v>
      </c>
      <c r="F90" s="152">
        <v>200</v>
      </c>
      <c r="G90" s="150"/>
      <c r="H90" s="281"/>
      <c r="I90" s="286"/>
    </row>
    <row r="91" spans="1:9" s="129" customFormat="1" ht="31.5" customHeight="1" hidden="1">
      <c r="A91" s="250" t="s">
        <v>24</v>
      </c>
      <c r="B91" s="78" t="s">
        <v>82</v>
      </c>
      <c r="C91" s="79">
        <v>2</v>
      </c>
      <c r="D91" s="79"/>
      <c r="E91" s="91"/>
      <c r="F91" s="140"/>
      <c r="G91" s="162">
        <f>G92</f>
        <v>0</v>
      </c>
      <c r="H91" s="147"/>
      <c r="I91" s="170"/>
    </row>
    <row r="92" spans="1:9" s="139" customFormat="1" ht="31.5" customHeight="1" hidden="1">
      <c r="A92" s="251" t="s">
        <v>25</v>
      </c>
      <c r="B92" s="78" t="s">
        <v>82</v>
      </c>
      <c r="C92" s="79">
        <v>2</v>
      </c>
      <c r="D92" s="79">
        <v>3</v>
      </c>
      <c r="E92" s="91"/>
      <c r="F92" s="153"/>
      <c r="G92" s="173">
        <f>G93</f>
        <v>0</v>
      </c>
      <c r="H92" s="147"/>
      <c r="I92" s="170"/>
    </row>
    <row r="93" spans="1:9" s="139" customFormat="1" ht="31.5" customHeight="1" hidden="1">
      <c r="A93" s="254" t="s">
        <v>161</v>
      </c>
      <c r="B93" s="78" t="s">
        <v>82</v>
      </c>
      <c r="C93" s="79">
        <v>2</v>
      </c>
      <c r="D93" s="79">
        <v>3</v>
      </c>
      <c r="E93" s="86" t="s">
        <v>160</v>
      </c>
      <c r="F93" s="153"/>
      <c r="G93" s="173">
        <f>G94</f>
        <v>0</v>
      </c>
      <c r="H93" s="172"/>
      <c r="I93" s="170"/>
    </row>
    <row r="94" spans="1:9" s="139" customFormat="1" ht="31.5" customHeight="1" hidden="1">
      <c r="A94" s="255" t="s">
        <v>190</v>
      </c>
      <c r="B94" s="78" t="s">
        <v>82</v>
      </c>
      <c r="C94" s="79">
        <v>2</v>
      </c>
      <c r="D94" s="79">
        <v>3</v>
      </c>
      <c r="E94" s="86" t="s">
        <v>141</v>
      </c>
      <c r="F94" s="140"/>
      <c r="G94" s="162">
        <f>G95+G97+G98+G96</f>
        <v>0</v>
      </c>
      <c r="H94" s="172"/>
      <c r="I94" s="170"/>
    </row>
    <row r="95" spans="1:9" s="139" customFormat="1" ht="31.5" customHeight="1" hidden="1">
      <c r="A95" s="258" t="s">
        <v>156</v>
      </c>
      <c r="B95" s="75" t="s">
        <v>82</v>
      </c>
      <c r="C95" s="88">
        <v>2</v>
      </c>
      <c r="D95" s="88">
        <v>3</v>
      </c>
      <c r="E95" s="87" t="s">
        <v>141</v>
      </c>
      <c r="F95" s="152">
        <v>100</v>
      </c>
      <c r="G95" s="163"/>
      <c r="H95" s="172"/>
      <c r="I95" s="170"/>
    </row>
    <row r="96" spans="1:9" s="139" customFormat="1" ht="31.5" customHeight="1" hidden="1">
      <c r="A96" s="256" t="s">
        <v>155</v>
      </c>
      <c r="B96" s="75" t="s">
        <v>82</v>
      </c>
      <c r="C96" s="88">
        <v>2</v>
      </c>
      <c r="D96" s="88">
        <v>3</v>
      </c>
      <c r="E96" s="87" t="s">
        <v>141</v>
      </c>
      <c r="F96" s="152">
        <v>200</v>
      </c>
      <c r="G96" s="163"/>
      <c r="H96" s="172"/>
      <c r="I96" s="170"/>
    </row>
    <row r="97" spans="1:9" s="139" customFormat="1" ht="31.5" customHeight="1" hidden="1">
      <c r="A97" s="257" t="s">
        <v>123</v>
      </c>
      <c r="B97" s="75" t="s">
        <v>82</v>
      </c>
      <c r="C97" s="88">
        <v>2</v>
      </c>
      <c r="D97" s="88">
        <v>3</v>
      </c>
      <c r="E97" s="87" t="s">
        <v>141</v>
      </c>
      <c r="F97" s="152">
        <v>242</v>
      </c>
      <c r="G97" s="163"/>
      <c r="H97" s="172"/>
      <c r="I97" s="170"/>
    </row>
    <row r="98" spans="1:9" s="139" customFormat="1" ht="31.5" customHeight="1" hidden="1">
      <c r="A98" s="257" t="s">
        <v>153</v>
      </c>
      <c r="B98" s="75" t="s">
        <v>82</v>
      </c>
      <c r="C98" s="88">
        <v>2</v>
      </c>
      <c r="D98" s="88">
        <v>3</v>
      </c>
      <c r="E98" s="87" t="s">
        <v>141</v>
      </c>
      <c r="F98" s="152">
        <v>244</v>
      </c>
      <c r="G98" s="163"/>
      <c r="H98" s="172"/>
      <c r="I98" s="170"/>
    </row>
    <row r="99" spans="1:9" s="139" customFormat="1" ht="31.5" customHeight="1" hidden="1">
      <c r="A99" s="250" t="s">
        <v>18</v>
      </c>
      <c r="B99" s="78" t="s">
        <v>82</v>
      </c>
      <c r="C99" s="79">
        <v>3</v>
      </c>
      <c r="D99" s="79"/>
      <c r="E99" s="91"/>
      <c r="F99" s="140"/>
      <c r="G99" s="162">
        <f>G100</f>
        <v>35000</v>
      </c>
      <c r="H99" s="147"/>
      <c r="I99" s="170"/>
    </row>
    <row r="100" spans="1:9" ht="31.5" customHeight="1" hidden="1">
      <c r="A100" s="251" t="s">
        <v>42</v>
      </c>
      <c r="B100" s="78" t="s">
        <v>82</v>
      </c>
      <c r="C100" s="79">
        <v>3</v>
      </c>
      <c r="D100" s="79">
        <v>9</v>
      </c>
      <c r="E100" s="91"/>
      <c r="F100" s="153"/>
      <c r="G100" s="173">
        <f>G101+G104</f>
        <v>35000</v>
      </c>
      <c r="H100" s="147"/>
      <c r="I100" s="170"/>
    </row>
    <row r="101" spans="1:9" ht="31.5" customHeight="1" hidden="1">
      <c r="A101" s="252" t="s">
        <v>44</v>
      </c>
      <c r="B101" s="78" t="s">
        <v>82</v>
      </c>
      <c r="C101" s="88">
        <v>3</v>
      </c>
      <c r="D101" s="88">
        <v>9</v>
      </c>
      <c r="E101" s="84" t="s">
        <v>43</v>
      </c>
      <c r="F101" s="152"/>
      <c r="G101" s="163">
        <f>G102</f>
        <v>0</v>
      </c>
      <c r="H101" s="147"/>
      <c r="I101" s="170"/>
    </row>
    <row r="102" spans="1:9" ht="31.5" customHeight="1" hidden="1">
      <c r="A102" s="253" t="s">
        <v>27</v>
      </c>
      <c r="B102" s="78" t="s">
        <v>82</v>
      </c>
      <c r="C102" s="88">
        <v>3</v>
      </c>
      <c r="D102" s="88">
        <v>9</v>
      </c>
      <c r="E102" s="84">
        <v>2180100</v>
      </c>
      <c r="F102" s="152"/>
      <c r="G102" s="163">
        <f>G103</f>
        <v>0</v>
      </c>
      <c r="H102" s="147"/>
      <c r="I102" s="170"/>
    </row>
    <row r="103" spans="1:9" ht="31.5" customHeight="1" hidden="1">
      <c r="A103" s="253" t="s">
        <v>45</v>
      </c>
      <c r="B103" s="78" t="s">
        <v>82</v>
      </c>
      <c r="C103" s="88">
        <v>3</v>
      </c>
      <c r="D103" s="88">
        <v>9</v>
      </c>
      <c r="E103" s="84" t="s">
        <v>46</v>
      </c>
      <c r="F103" s="152">
        <v>14</v>
      </c>
      <c r="G103" s="163"/>
      <c r="H103" s="147"/>
      <c r="I103" s="170"/>
    </row>
    <row r="104" spans="1:9" ht="31.5" customHeight="1" hidden="1">
      <c r="A104" s="252" t="s">
        <v>68</v>
      </c>
      <c r="B104" s="78" t="s">
        <v>82</v>
      </c>
      <c r="C104" s="88">
        <v>3</v>
      </c>
      <c r="D104" s="88">
        <v>10</v>
      </c>
      <c r="E104" s="84" t="s">
        <v>43</v>
      </c>
      <c r="F104" s="152"/>
      <c r="G104" s="163">
        <f>G105</f>
        <v>35000</v>
      </c>
      <c r="H104" s="147"/>
      <c r="I104" s="170"/>
    </row>
    <row r="105" spans="1:9" ht="37.5" customHeight="1">
      <c r="A105" s="255" t="s">
        <v>283</v>
      </c>
      <c r="B105" s="78" t="s">
        <v>82</v>
      </c>
      <c r="C105" s="79">
        <v>1</v>
      </c>
      <c r="D105" s="79">
        <v>13</v>
      </c>
      <c r="E105" s="91" t="s">
        <v>282</v>
      </c>
      <c r="F105" s="152"/>
      <c r="G105" s="163">
        <v>35000</v>
      </c>
      <c r="H105" s="163">
        <f>H106</f>
        <v>0</v>
      </c>
      <c r="I105" s="163">
        <f>I106</f>
        <v>35000</v>
      </c>
    </row>
    <row r="106" spans="1:9" ht="35.25" customHeight="1">
      <c r="A106" s="256" t="s">
        <v>155</v>
      </c>
      <c r="B106" s="78" t="s">
        <v>82</v>
      </c>
      <c r="C106" s="88">
        <v>1</v>
      </c>
      <c r="D106" s="88">
        <v>13</v>
      </c>
      <c r="E106" s="84" t="s">
        <v>282</v>
      </c>
      <c r="F106" s="152">
        <v>200</v>
      </c>
      <c r="G106" s="150">
        <v>35000</v>
      </c>
      <c r="H106" s="150">
        <f>I106-G106</f>
        <v>0</v>
      </c>
      <c r="I106" s="170">
        <f>'прил 4 2017'!G113</f>
        <v>35000</v>
      </c>
    </row>
    <row r="107" spans="1:9" ht="41.25" customHeight="1">
      <c r="A107" s="251" t="s">
        <v>18</v>
      </c>
      <c r="B107" s="78" t="s">
        <v>82</v>
      </c>
      <c r="C107" s="79">
        <v>3</v>
      </c>
      <c r="D107" s="88"/>
      <c r="E107" s="84"/>
      <c r="F107" s="152"/>
      <c r="G107" s="173">
        <f>G112+G117+G131+G127</f>
        <v>203200</v>
      </c>
      <c r="H107" s="173">
        <f>H112+H117+H131+H127</f>
        <v>-8031.5999999999985</v>
      </c>
      <c r="I107" s="173">
        <f>I112+I117+I131+I127</f>
        <v>195168.4</v>
      </c>
    </row>
    <row r="108" spans="1:9" ht="1.5" customHeight="1" hidden="1">
      <c r="A108" s="251" t="s">
        <v>107</v>
      </c>
      <c r="B108" s="78" t="s">
        <v>82</v>
      </c>
      <c r="C108" s="79">
        <v>3</v>
      </c>
      <c r="D108" s="79">
        <v>4</v>
      </c>
      <c r="E108" s="84"/>
      <c r="F108" s="152"/>
      <c r="G108" s="173">
        <f>G109</f>
        <v>0</v>
      </c>
      <c r="H108" s="147"/>
      <c r="I108" s="170"/>
    </row>
    <row r="109" spans="1:9" ht="30" customHeight="1" hidden="1">
      <c r="A109" s="265" t="s">
        <v>12</v>
      </c>
      <c r="B109" s="75" t="s">
        <v>82</v>
      </c>
      <c r="C109" s="88">
        <v>3</v>
      </c>
      <c r="D109" s="88">
        <v>4</v>
      </c>
      <c r="E109" s="84" t="s">
        <v>39</v>
      </c>
      <c r="F109" s="152"/>
      <c r="G109" s="174">
        <f>G110</f>
        <v>0</v>
      </c>
      <c r="H109" s="147"/>
      <c r="I109" s="170"/>
    </row>
    <row r="110" spans="1:9" ht="30" customHeight="1" hidden="1">
      <c r="A110" s="267" t="s">
        <v>26</v>
      </c>
      <c r="B110" s="75" t="s">
        <v>82</v>
      </c>
      <c r="C110" s="88">
        <v>3</v>
      </c>
      <c r="D110" s="88">
        <v>4</v>
      </c>
      <c r="E110" s="84" t="s">
        <v>40</v>
      </c>
      <c r="F110" s="152"/>
      <c r="G110" s="174">
        <f>G111</f>
        <v>0</v>
      </c>
      <c r="H110" s="147"/>
      <c r="I110" s="170"/>
    </row>
    <row r="111" spans="1:9" ht="30" customHeight="1" hidden="1">
      <c r="A111" s="267" t="s">
        <v>34</v>
      </c>
      <c r="B111" s="75" t="s">
        <v>82</v>
      </c>
      <c r="C111" s="88">
        <v>3</v>
      </c>
      <c r="D111" s="88">
        <v>4</v>
      </c>
      <c r="E111" s="84" t="s">
        <v>40</v>
      </c>
      <c r="F111" s="152">
        <v>500</v>
      </c>
      <c r="G111" s="174"/>
      <c r="H111" s="147"/>
      <c r="I111" s="170"/>
    </row>
    <row r="112" spans="1:9" ht="50.25" customHeight="1">
      <c r="A112" s="251" t="s">
        <v>90</v>
      </c>
      <c r="B112" s="78" t="s">
        <v>82</v>
      </c>
      <c r="C112" s="79">
        <v>3</v>
      </c>
      <c r="D112" s="79">
        <v>9</v>
      </c>
      <c r="E112" s="84"/>
      <c r="F112" s="152"/>
      <c r="G112" s="173">
        <f>G113</f>
        <v>84400</v>
      </c>
      <c r="H112" s="173">
        <f>H113</f>
        <v>-8031.5999999999985</v>
      </c>
      <c r="I112" s="173">
        <f>I113</f>
        <v>76368.4</v>
      </c>
    </row>
    <row r="113" spans="1:9" ht="30" customHeight="1">
      <c r="A113" s="254" t="s">
        <v>161</v>
      </c>
      <c r="B113" s="78" t="s">
        <v>82</v>
      </c>
      <c r="C113" s="79">
        <v>3</v>
      </c>
      <c r="D113" s="79">
        <v>9</v>
      </c>
      <c r="E113" s="86" t="s">
        <v>198</v>
      </c>
      <c r="F113" s="152"/>
      <c r="G113" s="173">
        <f>G114+G126</f>
        <v>84400</v>
      </c>
      <c r="H113" s="173">
        <f>H114+H126</f>
        <v>-8031.5999999999985</v>
      </c>
      <c r="I113" s="173">
        <f>I114+I126</f>
        <v>76368.4</v>
      </c>
    </row>
    <row r="114" spans="1:9" ht="58.5" customHeight="1">
      <c r="A114" s="255" t="s">
        <v>27</v>
      </c>
      <c r="B114" s="78" t="s">
        <v>82</v>
      </c>
      <c r="C114" s="79">
        <v>3</v>
      </c>
      <c r="D114" s="79">
        <v>9</v>
      </c>
      <c r="E114" s="86" t="s">
        <v>227</v>
      </c>
      <c r="F114" s="140"/>
      <c r="G114" s="162">
        <f>G115+G116</f>
        <v>25000</v>
      </c>
      <c r="H114" s="162">
        <f>H115+H116</f>
        <v>-8031.5999999999985</v>
      </c>
      <c r="I114" s="162">
        <f>I115+I116</f>
        <v>16968.4</v>
      </c>
    </row>
    <row r="115" spans="1:9" ht="34.5" customHeight="1">
      <c r="A115" s="256" t="s">
        <v>231</v>
      </c>
      <c r="B115" s="75" t="s">
        <v>82</v>
      </c>
      <c r="C115" s="88">
        <v>3</v>
      </c>
      <c r="D115" s="88">
        <v>9</v>
      </c>
      <c r="E115" s="87" t="s">
        <v>227</v>
      </c>
      <c r="F115" s="152">
        <v>200</v>
      </c>
      <c r="G115" s="163">
        <v>25000</v>
      </c>
      <c r="H115" s="172">
        <f>I115-G115</f>
        <v>-8031.5999999999985</v>
      </c>
      <c r="I115" s="170">
        <f>'прил 4 2017'!G122</f>
        <v>16968.4</v>
      </c>
    </row>
    <row r="116" spans="1:9" ht="35.25" customHeight="1" hidden="1">
      <c r="A116" s="257" t="s">
        <v>133</v>
      </c>
      <c r="B116" s="75" t="s">
        <v>82</v>
      </c>
      <c r="C116" s="88">
        <v>3</v>
      </c>
      <c r="D116" s="88">
        <v>9</v>
      </c>
      <c r="E116" s="87" t="s">
        <v>142</v>
      </c>
      <c r="F116" s="152">
        <v>313</v>
      </c>
      <c r="G116" s="163"/>
      <c r="H116" s="147"/>
      <c r="I116" s="170"/>
    </row>
    <row r="117" spans="1:9" ht="35.25" customHeight="1" hidden="1">
      <c r="A117" s="260" t="s">
        <v>172</v>
      </c>
      <c r="B117" s="78" t="s">
        <v>82</v>
      </c>
      <c r="C117" s="79">
        <v>3</v>
      </c>
      <c r="D117" s="79">
        <v>14</v>
      </c>
      <c r="E117" s="86"/>
      <c r="F117" s="153"/>
      <c r="G117" s="173">
        <f>G118</f>
        <v>0</v>
      </c>
      <c r="H117" s="147"/>
      <c r="I117" s="170"/>
    </row>
    <row r="118" spans="1:9" ht="35.25" customHeight="1" hidden="1">
      <c r="A118" s="254" t="s">
        <v>161</v>
      </c>
      <c r="B118" s="78" t="s">
        <v>82</v>
      </c>
      <c r="C118" s="79">
        <v>3</v>
      </c>
      <c r="D118" s="79">
        <v>14</v>
      </c>
      <c r="E118" s="86" t="s">
        <v>160</v>
      </c>
      <c r="F118" s="153"/>
      <c r="G118" s="173">
        <f>G119</f>
        <v>0</v>
      </c>
      <c r="H118" s="147"/>
      <c r="I118" s="170"/>
    </row>
    <row r="119" spans="1:9" ht="35.25" customHeight="1" hidden="1">
      <c r="A119" s="260" t="s">
        <v>173</v>
      </c>
      <c r="B119" s="78" t="s">
        <v>82</v>
      </c>
      <c r="C119" s="79">
        <v>3</v>
      </c>
      <c r="D119" s="79">
        <v>14</v>
      </c>
      <c r="E119" s="86" t="s">
        <v>171</v>
      </c>
      <c r="F119" s="153"/>
      <c r="G119" s="173">
        <f>G120+G121</f>
        <v>0</v>
      </c>
      <c r="H119" s="147"/>
      <c r="I119" s="170"/>
    </row>
    <row r="120" spans="1:9" ht="35.25" customHeight="1" hidden="1">
      <c r="A120" s="256" t="s">
        <v>155</v>
      </c>
      <c r="B120" s="75" t="s">
        <v>82</v>
      </c>
      <c r="C120" s="88">
        <v>3</v>
      </c>
      <c r="D120" s="88">
        <v>14</v>
      </c>
      <c r="E120" s="87" t="s">
        <v>171</v>
      </c>
      <c r="F120" s="152">
        <v>200</v>
      </c>
      <c r="G120" s="163"/>
      <c r="H120" s="147"/>
      <c r="I120" s="170"/>
    </row>
    <row r="121" spans="1:9" ht="35.25" customHeight="1" hidden="1">
      <c r="A121" s="258" t="s">
        <v>158</v>
      </c>
      <c r="B121" s="75" t="s">
        <v>82</v>
      </c>
      <c r="C121" s="88">
        <v>3</v>
      </c>
      <c r="D121" s="88">
        <v>14</v>
      </c>
      <c r="E121" s="87" t="s">
        <v>171</v>
      </c>
      <c r="F121" s="152">
        <v>600</v>
      </c>
      <c r="G121" s="163"/>
      <c r="H121" s="147"/>
      <c r="I121" s="170"/>
    </row>
    <row r="122" spans="1:9" ht="35.25" customHeight="1" hidden="1">
      <c r="A122" s="268" t="s">
        <v>73</v>
      </c>
      <c r="B122" s="94" t="s">
        <v>82</v>
      </c>
      <c r="C122" s="92">
        <v>3</v>
      </c>
      <c r="D122" s="92">
        <v>9</v>
      </c>
      <c r="E122" s="93">
        <v>7950000</v>
      </c>
      <c r="F122" s="175"/>
      <c r="G122" s="176">
        <f>G123</f>
        <v>0</v>
      </c>
      <c r="H122" s="147"/>
      <c r="I122" s="170"/>
    </row>
    <row r="123" spans="1:9" ht="35.25" customHeight="1" hidden="1">
      <c r="A123" s="268" t="s">
        <v>134</v>
      </c>
      <c r="B123" s="94" t="s">
        <v>82</v>
      </c>
      <c r="C123" s="92">
        <v>3</v>
      </c>
      <c r="D123" s="92">
        <v>9</v>
      </c>
      <c r="E123" s="93">
        <v>7952200</v>
      </c>
      <c r="F123" s="175"/>
      <c r="G123" s="176">
        <f>G124</f>
        <v>0</v>
      </c>
      <c r="H123" s="147"/>
      <c r="I123" s="170"/>
    </row>
    <row r="124" spans="1:9" ht="35.25" customHeight="1" hidden="1">
      <c r="A124" s="269" t="s">
        <v>130</v>
      </c>
      <c r="B124" s="94" t="s">
        <v>82</v>
      </c>
      <c r="C124" s="92">
        <v>3</v>
      </c>
      <c r="D124" s="92">
        <v>9</v>
      </c>
      <c r="E124" s="93">
        <v>7952200</v>
      </c>
      <c r="F124" s="175">
        <v>244</v>
      </c>
      <c r="G124" s="176"/>
      <c r="H124" s="147"/>
      <c r="I124" s="170"/>
    </row>
    <row r="125" spans="1:9" ht="68.25" customHeight="1">
      <c r="A125" s="263" t="s">
        <v>194</v>
      </c>
      <c r="B125" s="78" t="s">
        <v>82</v>
      </c>
      <c r="C125" s="79">
        <v>3</v>
      </c>
      <c r="D125" s="79">
        <v>9</v>
      </c>
      <c r="E125" s="86" t="s">
        <v>218</v>
      </c>
      <c r="F125" s="153"/>
      <c r="G125" s="173">
        <f>G126</f>
        <v>59400</v>
      </c>
      <c r="H125" s="173">
        <f>H126</f>
        <v>0</v>
      </c>
      <c r="I125" s="173">
        <f>I126</f>
        <v>59400</v>
      </c>
    </row>
    <row r="126" spans="1:9" ht="35.25" customHeight="1">
      <c r="A126" s="256" t="s">
        <v>231</v>
      </c>
      <c r="B126" s="75" t="s">
        <v>82</v>
      </c>
      <c r="C126" s="88">
        <v>3</v>
      </c>
      <c r="D126" s="88">
        <v>9</v>
      </c>
      <c r="E126" s="87" t="s">
        <v>218</v>
      </c>
      <c r="F126" s="152">
        <v>200</v>
      </c>
      <c r="G126" s="163">
        <v>59400</v>
      </c>
      <c r="H126" s="172">
        <f>I126-G126</f>
        <v>0</v>
      </c>
      <c r="I126" s="170">
        <v>59400</v>
      </c>
    </row>
    <row r="127" spans="1:9" ht="35.25" customHeight="1">
      <c r="A127" s="251" t="s">
        <v>68</v>
      </c>
      <c r="B127" s="78" t="s">
        <v>82</v>
      </c>
      <c r="C127" s="79">
        <v>3</v>
      </c>
      <c r="D127" s="79">
        <v>10</v>
      </c>
      <c r="E127" s="86"/>
      <c r="F127" s="153"/>
      <c r="G127" s="173">
        <f>G128</f>
        <v>118800</v>
      </c>
      <c r="H127" s="173">
        <f>H128</f>
        <v>0</v>
      </c>
      <c r="I127" s="173">
        <f>I128</f>
        <v>118800</v>
      </c>
    </row>
    <row r="128" spans="1:9" ht="35.25" customHeight="1">
      <c r="A128" s="254" t="s">
        <v>161</v>
      </c>
      <c r="B128" s="78" t="s">
        <v>82</v>
      </c>
      <c r="C128" s="79">
        <v>3</v>
      </c>
      <c r="D128" s="79">
        <v>10</v>
      </c>
      <c r="E128" s="86" t="s">
        <v>198</v>
      </c>
      <c r="F128" s="153"/>
      <c r="G128" s="173">
        <f>G129+G141</f>
        <v>118800</v>
      </c>
      <c r="H128" s="173">
        <f>H129+H141</f>
        <v>0</v>
      </c>
      <c r="I128" s="173">
        <f>I129+I141</f>
        <v>118800</v>
      </c>
    </row>
    <row r="129" spans="1:9" ht="65.25" customHeight="1">
      <c r="A129" s="263" t="s">
        <v>194</v>
      </c>
      <c r="B129" s="78" t="s">
        <v>82</v>
      </c>
      <c r="C129" s="79">
        <v>3</v>
      </c>
      <c r="D129" s="79">
        <v>10</v>
      </c>
      <c r="E129" s="86" t="s">
        <v>218</v>
      </c>
      <c r="F129" s="153"/>
      <c r="G129" s="173">
        <f>G130</f>
        <v>118800</v>
      </c>
      <c r="H129" s="173">
        <f>H130</f>
        <v>0</v>
      </c>
      <c r="I129" s="173">
        <f>I130</f>
        <v>118800</v>
      </c>
    </row>
    <row r="130" spans="1:9" ht="35.25" customHeight="1">
      <c r="A130" s="256" t="s">
        <v>231</v>
      </c>
      <c r="B130" s="75" t="s">
        <v>82</v>
      </c>
      <c r="C130" s="88">
        <v>3</v>
      </c>
      <c r="D130" s="88">
        <v>10</v>
      </c>
      <c r="E130" s="87" t="s">
        <v>218</v>
      </c>
      <c r="F130" s="152">
        <v>200</v>
      </c>
      <c r="G130" s="163">
        <v>118800</v>
      </c>
      <c r="H130" s="172">
        <f>I130-G130</f>
        <v>0</v>
      </c>
      <c r="I130" s="170">
        <f>'прил 4 2017'!G139</f>
        <v>118800</v>
      </c>
    </row>
    <row r="131" spans="1:9" ht="0.75" customHeight="1">
      <c r="A131" s="263" t="s">
        <v>172</v>
      </c>
      <c r="B131" s="78" t="s">
        <v>82</v>
      </c>
      <c r="C131" s="79">
        <v>3</v>
      </c>
      <c r="D131" s="79">
        <v>14</v>
      </c>
      <c r="E131" s="91"/>
      <c r="F131" s="153"/>
      <c r="G131" s="173">
        <f aca="true" t="shared" si="3" ref="G131:I132">G132</f>
        <v>0</v>
      </c>
      <c r="H131" s="173">
        <f t="shared" si="3"/>
        <v>0</v>
      </c>
      <c r="I131" s="173">
        <f t="shared" si="3"/>
        <v>0</v>
      </c>
    </row>
    <row r="132" spans="1:9" ht="67.5" customHeight="1" hidden="1">
      <c r="A132" s="263" t="s">
        <v>173</v>
      </c>
      <c r="B132" s="78" t="s">
        <v>82</v>
      </c>
      <c r="C132" s="79">
        <v>3</v>
      </c>
      <c r="D132" s="79">
        <v>14</v>
      </c>
      <c r="E132" s="86" t="s">
        <v>253</v>
      </c>
      <c r="F132" s="152"/>
      <c r="G132" s="173">
        <f t="shared" si="3"/>
        <v>0</v>
      </c>
      <c r="H132" s="173">
        <f t="shared" si="3"/>
        <v>0</v>
      </c>
      <c r="I132" s="173">
        <f t="shared" si="3"/>
        <v>0</v>
      </c>
    </row>
    <row r="133" spans="1:9" ht="35.25" customHeight="1" hidden="1">
      <c r="A133" s="256" t="s">
        <v>231</v>
      </c>
      <c r="B133" s="75" t="s">
        <v>82</v>
      </c>
      <c r="C133" s="88">
        <v>3</v>
      </c>
      <c r="D133" s="88">
        <v>14</v>
      </c>
      <c r="E133" s="87" t="s">
        <v>239</v>
      </c>
      <c r="F133" s="152">
        <v>200</v>
      </c>
      <c r="G133" s="163">
        <v>0</v>
      </c>
      <c r="H133" s="172">
        <f>I133-G133</f>
        <v>0</v>
      </c>
      <c r="I133" s="170">
        <f>'прил 4 2017'!G143</f>
        <v>0</v>
      </c>
    </row>
    <row r="134" spans="1:9" ht="21.75" customHeight="1">
      <c r="A134" s="251" t="s">
        <v>14</v>
      </c>
      <c r="B134" s="78" t="s">
        <v>82</v>
      </c>
      <c r="C134" s="79">
        <v>4</v>
      </c>
      <c r="D134" s="79"/>
      <c r="E134" s="84"/>
      <c r="F134" s="152"/>
      <c r="G134" s="173">
        <f>G152+G139+G135</f>
        <v>2384191</v>
      </c>
      <c r="H134" s="173">
        <f>H152+H139+H135</f>
        <v>0</v>
      </c>
      <c r="I134" s="173">
        <f>I152+I139+I135</f>
        <v>2384191</v>
      </c>
    </row>
    <row r="135" spans="1:9" ht="23.25" customHeight="1">
      <c r="A135" s="251" t="s">
        <v>17</v>
      </c>
      <c r="B135" s="78" t="s">
        <v>82</v>
      </c>
      <c r="C135" s="79">
        <v>4</v>
      </c>
      <c r="D135" s="79">
        <v>8</v>
      </c>
      <c r="E135" s="84"/>
      <c r="F135" s="152"/>
      <c r="G135" s="173">
        <f aca="true" t="shared" si="4" ref="G135:I137">G136</f>
        <v>531600</v>
      </c>
      <c r="H135" s="173">
        <f t="shared" si="4"/>
        <v>0</v>
      </c>
      <c r="I135" s="173">
        <f t="shared" si="4"/>
        <v>531600</v>
      </c>
    </row>
    <row r="136" spans="1:9" ht="23.25" customHeight="1">
      <c r="A136" s="254" t="s">
        <v>161</v>
      </c>
      <c r="B136" s="78" t="s">
        <v>82</v>
      </c>
      <c r="C136" s="79">
        <v>4</v>
      </c>
      <c r="D136" s="79">
        <v>8</v>
      </c>
      <c r="E136" s="86" t="s">
        <v>198</v>
      </c>
      <c r="F136" s="152"/>
      <c r="G136" s="173">
        <f t="shared" si="4"/>
        <v>531600</v>
      </c>
      <c r="H136" s="173">
        <f t="shared" si="4"/>
        <v>0</v>
      </c>
      <c r="I136" s="173">
        <f t="shared" si="4"/>
        <v>531600</v>
      </c>
    </row>
    <row r="137" spans="1:9" ht="35.25" customHeight="1">
      <c r="A137" s="255" t="s">
        <v>241</v>
      </c>
      <c r="B137" s="78" t="s">
        <v>82</v>
      </c>
      <c r="C137" s="79">
        <v>4</v>
      </c>
      <c r="D137" s="79">
        <v>8</v>
      </c>
      <c r="E137" s="91" t="s">
        <v>240</v>
      </c>
      <c r="F137" s="140"/>
      <c r="G137" s="162">
        <f t="shared" si="4"/>
        <v>531600</v>
      </c>
      <c r="H137" s="162">
        <f t="shared" si="4"/>
        <v>0</v>
      </c>
      <c r="I137" s="162">
        <f t="shared" si="4"/>
        <v>531600</v>
      </c>
    </row>
    <row r="138" spans="1:9" ht="23.25" customHeight="1">
      <c r="A138" s="267" t="s">
        <v>157</v>
      </c>
      <c r="B138" s="75" t="s">
        <v>82</v>
      </c>
      <c r="C138" s="88">
        <v>4</v>
      </c>
      <c r="D138" s="88">
        <v>8</v>
      </c>
      <c r="E138" s="84" t="s">
        <v>240</v>
      </c>
      <c r="F138" s="152">
        <v>800</v>
      </c>
      <c r="G138" s="163">
        <v>531600</v>
      </c>
      <c r="H138" s="172">
        <f>I138-G138</f>
        <v>0</v>
      </c>
      <c r="I138" s="174">
        <f>'прил 4 2017'!G148</f>
        <v>531600</v>
      </c>
    </row>
    <row r="139" spans="1:9" ht="24" customHeight="1">
      <c r="A139" s="251" t="s">
        <v>121</v>
      </c>
      <c r="B139" s="78" t="s">
        <v>82</v>
      </c>
      <c r="C139" s="79">
        <v>4</v>
      </c>
      <c r="D139" s="79">
        <v>9</v>
      </c>
      <c r="E139" s="84"/>
      <c r="F139" s="152"/>
      <c r="G139" s="173">
        <f>G140</f>
        <v>1852591</v>
      </c>
      <c r="H139" s="173">
        <f>H140</f>
        <v>0</v>
      </c>
      <c r="I139" s="173">
        <f>I140</f>
        <v>1852591</v>
      </c>
    </row>
    <row r="140" spans="1:9" ht="26.25" customHeight="1">
      <c r="A140" s="254" t="s">
        <v>161</v>
      </c>
      <c r="B140" s="78" t="s">
        <v>82</v>
      </c>
      <c r="C140" s="79">
        <v>4</v>
      </c>
      <c r="D140" s="79">
        <v>9</v>
      </c>
      <c r="E140" s="86" t="s">
        <v>198</v>
      </c>
      <c r="F140" s="152"/>
      <c r="G140" s="173">
        <f>G141+G146+G144+G148+G150</f>
        <v>1852591</v>
      </c>
      <c r="H140" s="173">
        <f>H141+H146+H144+H148+H150</f>
        <v>0</v>
      </c>
      <c r="I140" s="173">
        <f>I141+I146+I144+I148+I150</f>
        <v>1852591</v>
      </c>
    </row>
    <row r="141" spans="1:9" ht="0.75" customHeight="1" hidden="1">
      <c r="A141" s="255" t="s">
        <v>149</v>
      </c>
      <c r="B141" s="78" t="s">
        <v>82</v>
      </c>
      <c r="C141" s="79">
        <v>4</v>
      </c>
      <c r="D141" s="79">
        <v>9</v>
      </c>
      <c r="E141" s="91" t="s">
        <v>219</v>
      </c>
      <c r="F141" s="140"/>
      <c r="G141" s="162">
        <f>G142</f>
        <v>0</v>
      </c>
      <c r="H141" s="172"/>
      <c r="I141" s="170"/>
    </row>
    <row r="142" spans="1:9" ht="30.75" customHeight="1" hidden="1">
      <c r="A142" s="256" t="s">
        <v>155</v>
      </c>
      <c r="B142" s="75" t="s">
        <v>82</v>
      </c>
      <c r="C142" s="88">
        <v>4</v>
      </c>
      <c r="D142" s="88">
        <v>9</v>
      </c>
      <c r="E142" s="84" t="s">
        <v>219</v>
      </c>
      <c r="F142" s="152">
        <v>200</v>
      </c>
      <c r="G142" s="163">
        <v>0</v>
      </c>
      <c r="H142" s="172"/>
      <c r="I142" s="170"/>
    </row>
    <row r="143" spans="1:9" ht="29.25" customHeight="1" hidden="1">
      <c r="A143" s="254" t="s">
        <v>161</v>
      </c>
      <c r="B143" s="78" t="s">
        <v>82</v>
      </c>
      <c r="C143" s="79">
        <v>4</v>
      </c>
      <c r="D143" s="79">
        <v>9</v>
      </c>
      <c r="E143" s="86" t="s">
        <v>198</v>
      </c>
      <c r="F143" s="152"/>
      <c r="G143" s="173">
        <v>0</v>
      </c>
      <c r="H143" s="172"/>
      <c r="I143" s="170"/>
    </row>
    <row r="144" spans="1:9" ht="39" customHeight="1">
      <c r="A144" s="255" t="s">
        <v>149</v>
      </c>
      <c r="B144" s="78" t="s">
        <v>82</v>
      </c>
      <c r="C144" s="79">
        <v>4</v>
      </c>
      <c r="D144" s="79">
        <v>9</v>
      </c>
      <c r="E144" s="91" t="s">
        <v>219</v>
      </c>
      <c r="F144" s="140"/>
      <c r="G144" s="162">
        <f>G145</f>
        <v>1311591</v>
      </c>
      <c r="H144" s="173">
        <f>H145</f>
        <v>0</v>
      </c>
      <c r="I144" s="173">
        <f>I145</f>
        <v>1311591</v>
      </c>
    </row>
    <row r="145" spans="1:9" ht="33.75" customHeight="1">
      <c r="A145" s="256" t="s">
        <v>155</v>
      </c>
      <c r="B145" s="75" t="s">
        <v>82</v>
      </c>
      <c r="C145" s="88">
        <v>4</v>
      </c>
      <c r="D145" s="88">
        <v>9</v>
      </c>
      <c r="E145" s="84" t="s">
        <v>219</v>
      </c>
      <c r="F145" s="152">
        <v>200</v>
      </c>
      <c r="G145" s="163">
        <v>1311591</v>
      </c>
      <c r="H145" s="172">
        <f>I145-G145</f>
        <v>0</v>
      </c>
      <c r="I145" s="170">
        <f>'прил 4 2017'!G152</f>
        <v>1311591</v>
      </c>
    </row>
    <row r="146" spans="1:9" ht="43.5" customHeight="1">
      <c r="A146" s="271" t="s">
        <v>208</v>
      </c>
      <c r="B146" s="78" t="s">
        <v>82</v>
      </c>
      <c r="C146" s="79">
        <v>4</v>
      </c>
      <c r="D146" s="79">
        <v>9</v>
      </c>
      <c r="E146" s="91" t="s">
        <v>266</v>
      </c>
      <c r="F146" s="140"/>
      <c r="G146" s="162">
        <f>G147</f>
        <v>334000</v>
      </c>
      <c r="H146" s="162">
        <f>H147</f>
        <v>0</v>
      </c>
      <c r="I146" s="162">
        <f>I147</f>
        <v>334000</v>
      </c>
    </row>
    <row r="147" spans="1:9" ht="33" customHeight="1">
      <c r="A147" s="256" t="s">
        <v>231</v>
      </c>
      <c r="B147" s="75" t="s">
        <v>82</v>
      </c>
      <c r="C147" s="88">
        <v>4</v>
      </c>
      <c r="D147" s="88">
        <v>9</v>
      </c>
      <c r="E147" s="91" t="s">
        <v>266</v>
      </c>
      <c r="F147" s="152">
        <v>200</v>
      </c>
      <c r="G147" s="163">
        <v>334000</v>
      </c>
      <c r="H147" s="172">
        <f>I147-G147</f>
        <v>0</v>
      </c>
      <c r="I147" s="170">
        <f>'прил 4 2017'!G154</f>
        <v>334000</v>
      </c>
    </row>
    <row r="148" spans="1:9" ht="34.5" customHeight="1">
      <c r="A148" s="271" t="s">
        <v>273</v>
      </c>
      <c r="B148" s="81">
        <v>925</v>
      </c>
      <c r="C148" s="79">
        <v>4</v>
      </c>
      <c r="D148" s="79">
        <v>9</v>
      </c>
      <c r="E148" s="91" t="s">
        <v>274</v>
      </c>
      <c r="F148" s="153"/>
      <c r="G148" s="162">
        <f>G149</f>
        <v>207000</v>
      </c>
      <c r="H148" s="162">
        <f>H149</f>
        <v>0</v>
      </c>
      <c r="I148" s="162">
        <f>I149</f>
        <v>207000</v>
      </c>
    </row>
    <row r="149" spans="1:9" ht="34.5" customHeight="1">
      <c r="A149" s="256" t="s">
        <v>155</v>
      </c>
      <c r="B149" s="85">
        <v>925</v>
      </c>
      <c r="C149" s="88">
        <v>4</v>
      </c>
      <c r="D149" s="88">
        <v>9</v>
      </c>
      <c r="E149" s="84" t="s">
        <v>274</v>
      </c>
      <c r="F149" s="152">
        <v>200</v>
      </c>
      <c r="G149" s="163">
        <v>207000</v>
      </c>
      <c r="H149" s="172">
        <f>I149-G149</f>
        <v>0</v>
      </c>
      <c r="I149" s="170">
        <f>'прил 4 2017'!G158</f>
        <v>207000</v>
      </c>
    </row>
    <row r="150" spans="1:9" ht="0.75" customHeight="1">
      <c r="A150" s="254" t="s">
        <v>276</v>
      </c>
      <c r="B150" s="81">
        <v>925</v>
      </c>
      <c r="C150" s="79">
        <v>4</v>
      </c>
      <c r="D150" s="79">
        <v>9</v>
      </c>
      <c r="E150" s="91" t="s">
        <v>220</v>
      </c>
      <c r="F150" s="153"/>
      <c r="G150" s="173">
        <f>G151</f>
        <v>0</v>
      </c>
      <c r="H150" s="162">
        <f>H151</f>
        <v>0</v>
      </c>
      <c r="I150" s="162">
        <f>I151</f>
        <v>0</v>
      </c>
    </row>
    <row r="151" spans="1:9" ht="33" customHeight="1" hidden="1">
      <c r="A151" s="256" t="s">
        <v>155</v>
      </c>
      <c r="B151" s="85">
        <v>925</v>
      </c>
      <c r="C151" s="88">
        <v>4</v>
      </c>
      <c r="D151" s="88">
        <v>9</v>
      </c>
      <c r="E151" s="84" t="s">
        <v>220</v>
      </c>
      <c r="F151" s="152">
        <v>200</v>
      </c>
      <c r="G151" s="163">
        <v>0</v>
      </c>
      <c r="H151" s="172">
        <f>I151-G151</f>
        <v>0</v>
      </c>
      <c r="I151" s="170">
        <f>'прил 4 2017'!G160</f>
        <v>0</v>
      </c>
    </row>
    <row r="152" spans="1:9" ht="0.75" customHeight="1" hidden="1">
      <c r="A152" s="251" t="s">
        <v>15</v>
      </c>
      <c r="B152" s="78" t="s">
        <v>82</v>
      </c>
      <c r="C152" s="79">
        <v>4</v>
      </c>
      <c r="D152" s="79">
        <v>12</v>
      </c>
      <c r="E152" s="91"/>
      <c r="F152" s="153"/>
      <c r="G152" s="173">
        <f>G154</f>
        <v>0</v>
      </c>
      <c r="H152" s="173">
        <f>H154</f>
        <v>0</v>
      </c>
      <c r="I152" s="173">
        <f>I154</f>
        <v>0</v>
      </c>
    </row>
    <row r="153" spans="1:9" ht="25.5" customHeight="1" hidden="1">
      <c r="A153" s="254" t="s">
        <v>161</v>
      </c>
      <c r="B153" s="78" t="s">
        <v>82</v>
      </c>
      <c r="C153" s="79">
        <v>4</v>
      </c>
      <c r="D153" s="79">
        <v>12</v>
      </c>
      <c r="E153" s="86" t="s">
        <v>198</v>
      </c>
      <c r="F153" s="153"/>
      <c r="G153" s="177">
        <f aca="true" t="shared" si="5" ref="G153:I155">G154</f>
        <v>0</v>
      </c>
      <c r="H153" s="177">
        <f t="shared" si="5"/>
        <v>0</v>
      </c>
      <c r="I153" s="177">
        <f t="shared" si="5"/>
        <v>0</v>
      </c>
    </row>
    <row r="154" spans="1:9" ht="36" customHeight="1" hidden="1">
      <c r="A154" s="255" t="s">
        <v>62</v>
      </c>
      <c r="B154" s="78" t="s">
        <v>82</v>
      </c>
      <c r="C154" s="79">
        <v>4</v>
      </c>
      <c r="D154" s="79">
        <v>12</v>
      </c>
      <c r="E154" s="91" t="s">
        <v>221</v>
      </c>
      <c r="F154" s="140"/>
      <c r="G154" s="162">
        <f>G156</f>
        <v>0</v>
      </c>
      <c r="H154" s="162">
        <f t="shared" si="5"/>
        <v>0</v>
      </c>
      <c r="I154" s="162">
        <f>I156</f>
        <v>0</v>
      </c>
    </row>
    <row r="155" spans="1:9" ht="23.25" customHeight="1" hidden="1">
      <c r="A155" s="253" t="s">
        <v>62</v>
      </c>
      <c r="B155" s="75" t="s">
        <v>82</v>
      </c>
      <c r="C155" s="88">
        <v>4</v>
      </c>
      <c r="D155" s="88">
        <v>12</v>
      </c>
      <c r="E155" s="84" t="s">
        <v>61</v>
      </c>
      <c r="F155" s="152"/>
      <c r="G155" s="163">
        <v>0</v>
      </c>
      <c r="H155" s="163">
        <f t="shared" si="5"/>
        <v>0</v>
      </c>
      <c r="I155" s="163">
        <v>0</v>
      </c>
    </row>
    <row r="156" spans="1:9" ht="36" customHeight="1" hidden="1">
      <c r="A156" s="256" t="s">
        <v>155</v>
      </c>
      <c r="B156" s="75" t="s">
        <v>82</v>
      </c>
      <c r="C156" s="88">
        <v>4</v>
      </c>
      <c r="D156" s="88">
        <v>12</v>
      </c>
      <c r="E156" s="84" t="s">
        <v>221</v>
      </c>
      <c r="F156" s="152">
        <v>200</v>
      </c>
      <c r="G156" s="163">
        <v>0</v>
      </c>
      <c r="H156" s="172">
        <f>I156-G156</f>
        <v>0</v>
      </c>
      <c r="I156" s="170">
        <f>'прил 4 2017'!G165</f>
        <v>0</v>
      </c>
    </row>
    <row r="157" spans="1:9" ht="21" customHeight="1">
      <c r="A157" s="250" t="s">
        <v>19</v>
      </c>
      <c r="B157" s="78" t="s">
        <v>82</v>
      </c>
      <c r="C157" s="79">
        <v>5</v>
      </c>
      <c r="D157" s="79" t="s">
        <v>9</v>
      </c>
      <c r="E157" s="91" t="s">
        <v>9</v>
      </c>
      <c r="F157" s="140" t="s">
        <v>9</v>
      </c>
      <c r="G157" s="162">
        <f>G162+G190+G186+G221</f>
        <v>5430952.23</v>
      </c>
      <c r="H157" s="162">
        <f>H162+H190+H186+H221</f>
        <v>189898.53999999998</v>
      </c>
      <c r="I157" s="162">
        <f>I162+I190+I186+I221</f>
        <v>5620850.77</v>
      </c>
    </row>
    <row r="158" spans="1:9" ht="16.5" hidden="1">
      <c r="A158" s="250" t="s">
        <v>1</v>
      </c>
      <c r="B158" s="78" t="s">
        <v>82</v>
      </c>
      <c r="C158" s="79">
        <v>5</v>
      </c>
      <c r="D158" s="79">
        <v>2</v>
      </c>
      <c r="E158" s="91"/>
      <c r="F158" s="153"/>
      <c r="G158" s="173">
        <f>G159</f>
        <v>0</v>
      </c>
      <c r="H158" s="147"/>
      <c r="I158" s="170"/>
    </row>
    <row r="159" spans="1:9" ht="16.5" hidden="1">
      <c r="A159" s="253" t="s">
        <v>209</v>
      </c>
      <c r="B159" s="78" t="s">
        <v>82</v>
      </c>
      <c r="C159" s="88">
        <v>5</v>
      </c>
      <c r="D159" s="88">
        <v>2</v>
      </c>
      <c r="E159" s="84" t="s">
        <v>29</v>
      </c>
      <c r="F159" s="152"/>
      <c r="G159" s="163">
        <f>G160</f>
        <v>0</v>
      </c>
      <c r="H159" s="147"/>
      <c r="I159" s="170"/>
    </row>
    <row r="160" spans="1:9" ht="66" hidden="1">
      <c r="A160" s="253" t="s">
        <v>58</v>
      </c>
      <c r="B160" s="78" t="s">
        <v>82</v>
      </c>
      <c r="C160" s="88">
        <v>5</v>
      </c>
      <c r="D160" s="88">
        <v>2</v>
      </c>
      <c r="E160" s="84" t="s">
        <v>47</v>
      </c>
      <c r="F160" s="152"/>
      <c r="G160" s="163">
        <f>G161</f>
        <v>0</v>
      </c>
      <c r="H160" s="147"/>
      <c r="I160" s="170"/>
    </row>
    <row r="161" spans="1:9" ht="22.5" customHeight="1" hidden="1">
      <c r="A161" s="253" t="s">
        <v>48</v>
      </c>
      <c r="B161" s="78" t="s">
        <v>82</v>
      </c>
      <c r="C161" s="88">
        <v>5</v>
      </c>
      <c r="D161" s="88">
        <v>2</v>
      </c>
      <c r="E161" s="84" t="s">
        <v>49</v>
      </c>
      <c r="F161" s="152">
        <v>6</v>
      </c>
      <c r="G161" s="163"/>
      <c r="H161" s="147"/>
      <c r="I161" s="170"/>
    </row>
    <row r="162" spans="1:9" ht="24" customHeight="1">
      <c r="A162" s="251" t="s">
        <v>3</v>
      </c>
      <c r="B162" s="78" t="s">
        <v>82</v>
      </c>
      <c r="C162" s="79">
        <v>5</v>
      </c>
      <c r="D162" s="79">
        <v>1</v>
      </c>
      <c r="E162" s="84"/>
      <c r="F162" s="152"/>
      <c r="G162" s="173">
        <f>G174</f>
        <v>1584132.4</v>
      </c>
      <c r="H162" s="173">
        <f>H174</f>
        <v>113898.53999999998</v>
      </c>
      <c r="I162" s="173">
        <f>I174</f>
        <v>1698030.94</v>
      </c>
    </row>
    <row r="163" spans="1:9" ht="37.5" customHeight="1" hidden="1">
      <c r="A163" s="257" t="s">
        <v>83</v>
      </c>
      <c r="B163" s="75" t="s">
        <v>82</v>
      </c>
      <c r="C163" s="88">
        <v>5</v>
      </c>
      <c r="D163" s="88">
        <v>1</v>
      </c>
      <c r="E163" s="84">
        <v>980000</v>
      </c>
      <c r="F163" s="152"/>
      <c r="G163" s="174">
        <f>G167+G164</f>
        <v>0</v>
      </c>
      <c r="H163" s="147"/>
      <c r="I163" s="170"/>
    </row>
    <row r="164" spans="1:9" ht="56.25" customHeight="1" hidden="1">
      <c r="A164" s="257" t="s">
        <v>115</v>
      </c>
      <c r="B164" s="75" t="s">
        <v>82</v>
      </c>
      <c r="C164" s="88">
        <v>5</v>
      </c>
      <c r="D164" s="88">
        <v>1</v>
      </c>
      <c r="E164" s="84" t="s">
        <v>88</v>
      </c>
      <c r="F164" s="152"/>
      <c r="G164" s="174">
        <f>G165</f>
        <v>0</v>
      </c>
      <c r="H164" s="147"/>
      <c r="I164" s="170"/>
    </row>
    <row r="165" spans="1:9" ht="41.25" customHeight="1" hidden="1">
      <c r="A165" s="257" t="s">
        <v>116</v>
      </c>
      <c r="B165" s="75" t="s">
        <v>82</v>
      </c>
      <c r="C165" s="88">
        <v>5</v>
      </c>
      <c r="D165" s="88">
        <v>1</v>
      </c>
      <c r="E165" s="84" t="s">
        <v>89</v>
      </c>
      <c r="F165" s="152"/>
      <c r="G165" s="174">
        <f>G166</f>
        <v>0</v>
      </c>
      <c r="H165" s="147"/>
      <c r="I165" s="170"/>
    </row>
    <row r="166" spans="1:9" ht="23.25" customHeight="1" hidden="1">
      <c r="A166" s="265" t="s">
        <v>79</v>
      </c>
      <c r="B166" s="75" t="s">
        <v>82</v>
      </c>
      <c r="C166" s="88">
        <v>5</v>
      </c>
      <c r="D166" s="88">
        <v>1</v>
      </c>
      <c r="E166" s="84" t="s">
        <v>89</v>
      </c>
      <c r="F166" s="152">
        <v>17</v>
      </c>
      <c r="G166" s="174"/>
      <c r="H166" s="147"/>
      <c r="I166" s="170"/>
    </row>
    <row r="167" spans="1:9" ht="48" customHeight="1" hidden="1">
      <c r="A167" s="265" t="s">
        <v>113</v>
      </c>
      <c r="B167" s="75" t="s">
        <v>82</v>
      </c>
      <c r="C167" s="88">
        <v>5</v>
      </c>
      <c r="D167" s="88">
        <v>1</v>
      </c>
      <c r="E167" s="84">
        <v>980200</v>
      </c>
      <c r="F167" s="152"/>
      <c r="G167" s="174">
        <f>G168</f>
        <v>0</v>
      </c>
      <c r="H167" s="147"/>
      <c r="I167" s="170"/>
    </row>
    <row r="168" spans="1:9" ht="36" customHeight="1" hidden="1">
      <c r="A168" s="265" t="s">
        <v>114</v>
      </c>
      <c r="B168" s="75" t="s">
        <v>82</v>
      </c>
      <c r="C168" s="88">
        <v>5</v>
      </c>
      <c r="D168" s="88">
        <v>1</v>
      </c>
      <c r="E168" s="84">
        <v>980201</v>
      </c>
      <c r="F168" s="152"/>
      <c r="G168" s="174">
        <f>G169</f>
        <v>0</v>
      </c>
      <c r="H168" s="147"/>
      <c r="I168" s="170"/>
    </row>
    <row r="169" spans="1:9" ht="26.25" customHeight="1" hidden="1">
      <c r="A169" s="265" t="s">
        <v>79</v>
      </c>
      <c r="B169" s="75" t="s">
        <v>82</v>
      </c>
      <c r="C169" s="88">
        <v>5</v>
      </c>
      <c r="D169" s="88">
        <v>1</v>
      </c>
      <c r="E169" s="84">
        <v>980201</v>
      </c>
      <c r="F169" s="152">
        <v>17</v>
      </c>
      <c r="G169" s="174"/>
      <c r="H169" s="147"/>
      <c r="I169" s="170"/>
    </row>
    <row r="170" spans="1:9" ht="29.25" customHeight="1" hidden="1">
      <c r="A170" s="253" t="s">
        <v>105</v>
      </c>
      <c r="B170" s="75" t="s">
        <v>82</v>
      </c>
      <c r="C170" s="88">
        <v>5</v>
      </c>
      <c r="D170" s="88">
        <v>1</v>
      </c>
      <c r="E170" s="84"/>
      <c r="F170" s="152"/>
      <c r="G170" s="174"/>
      <c r="H170" s="147"/>
      <c r="I170" s="170"/>
    </row>
    <row r="171" spans="1:9" ht="0.75" customHeight="1" hidden="1">
      <c r="A171" s="253" t="s">
        <v>131</v>
      </c>
      <c r="B171" s="75" t="s">
        <v>82</v>
      </c>
      <c r="C171" s="88">
        <v>5</v>
      </c>
      <c r="D171" s="88">
        <v>1</v>
      </c>
      <c r="E171" s="84">
        <v>7950000</v>
      </c>
      <c r="F171" s="152"/>
      <c r="G171" s="174">
        <f>G172</f>
        <v>0</v>
      </c>
      <c r="H171" s="147"/>
      <c r="I171" s="170"/>
    </row>
    <row r="172" spans="1:9" ht="46.5" customHeight="1" hidden="1">
      <c r="A172" s="265" t="s">
        <v>129</v>
      </c>
      <c r="B172" s="75" t="s">
        <v>82</v>
      </c>
      <c r="C172" s="88">
        <v>5</v>
      </c>
      <c r="D172" s="88">
        <v>1</v>
      </c>
      <c r="E172" s="84">
        <v>7952000</v>
      </c>
      <c r="F172" s="152"/>
      <c r="G172" s="174">
        <f>G173</f>
        <v>0</v>
      </c>
      <c r="H172" s="147"/>
      <c r="I172" s="170"/>
    </row>
    <row r="173" spans="1:9" ht="39.75" customHeight="1" hidden="1">
      <c r="A173" s="257" t="s">
        <v>128</v>
      </c>
      <c r="B173" s="75" t="s">
        <v>82</v>
      </c>
      <c r="C173" s="88">
        <v>5</v>
      </c>
      <c r="D173" s="88">
        <v>1</v>
      </c>
      <c r="E173" s="84">
        <v>7952000</v>
      </c>
      <c r="F173" s="152">
        <v>243</v>
      </c>
      <c r="G173" s="174"/>
      <c r="H173" s="147"/>
      <c r="I173" s="170"/>
    </row>
    <row r="174" spans="1:9" ht="27.75" customHeight="1">
      <c r="A174" s="254" t="s">
        <v>161</v>
      </c>
      <c r="B174" s="78" t="s">
        <v>82</v>
      </c>
      <c r="C174" s="79">
        <v>5</v>
      </c>
      <c r="D174" s="79">
        <v>1</v>
      </c>
      <c r="E174" s="86" t="s">
        <v>198</v>
      </c>
      <c r="F174" s="153"/>
      <c r="G174" s="173">
        <f>G175+G182+G184+G179</f>
        <v>1584132.4</v>
      </c>
      <c r="H174" s="173">
        <f>H175+H182+H184+H179</f>
        <v>113898.53999999998</v>
      </c>
      <c r="I174" s="173">
        <f>I175+I182+I184+I179</f>
        <v>1698030.94</v>
      </c>
    </row>
    <row r="175" spans="1:9" ht="48" customHeight="1" hidden="1">
      <c r="A175" s="255" t="s">
        <v>78</v>
      </c>
      <c r="B175" s="78" t="s">
        <v>82</v>
      </c>
      <c r="C175" s="79">
        <v>5</v>
      </c>
      <c r="D175" s="79">
        <v>1</v>
      </c>
      <c r="E175" s="91" t="s">
        <v>143</v>
      </c>
      <c r="F175" s="153"/>
      <c r="G175" s="173">
        <f>G178</f>
        <v>0</v>
      </c>
      <c r="H175" s="172"/>
      <c r="I175" s="170"/>
    </row>
    <row r="176" spans="1:9" ht="33" customHeight="1" hidden="1">
      <c r="A176" s="257" t="s">
        <v>76</v>
      </c>
      <c r="B176" s="75" t="s">
        <v>82</v>
      </c>
      <c r="C176" s="88">
        <v>5</v>
      </c>
      <c r="D176" s="88">
        <v>1</v>
      </c>
      <c r="E176" s="84" t="s">
        <v>75</v>
      </c>
      <c r="F176" s="152"/>
      <c r="G176" s="163"/>
      <c r="H176" s="172"/>
      <c r="I176" s="170"/>
    </row>
    <row r="177" spans="1:9" ht="16.5" customHeight="1" hidden="1">
      <c r="A177" s="253" t="s">
        <v>48</v>
      </c>
      <c r="B177" s="75" t="s">
        <v>82</v>
      </c>
      <c r="C177" s="88">
        <v>5</v>
      </c>
      <c r="D177" s="88">
        <v>1</v>
      </c>
      <c r="E177" s="84">
        <v>3500200</v>
      </c>
      <c r="F177" s="152">
        <v>6</v>
      </c>
      <c r="G177" s="163"/>
      <c r="H177" s="172"/>
      <c r="I177" s="170"/>
    </row>
    <row r="178" spans="1:9" ht="31.5" customHeight="1" hidden="1">
      <c r="A178" s="256" t="s">
        <v>155</v>
      </c>
      <c r="B178" s="75" t="s">
        <v>82</v>
      </c>
      <c r="C178" s="88">
        <v>5</v>
      </c>
      <c r="D178" s="88">
        <v>1</v>
      </c>
      <c r="E178" s="84" t="s">
        <v>143</v>
      </c>
      <c r="F178" s="152">
        <v>200</v>
      </c>
      <c r="G178" s="163"/>
      <c r="H178" s="172"/>
      <c r="I178" s="170"/>
    </row>
    <row r="179" spans="1:9" ht="36" customHeight="1">
      <c r="A179" s="272" t="s">
        <v>229</v>
      </c>
      <c r="B179" s="78" t="s">
        <v>82</v>
      </c>
      <c r="C179" s="79">
        <v>5</v>
      </c>
      <c r="D179" s="79">
        <v>1</v>
      </c>
      <c r="E179" s="91" t="s">
        <v>222</v>
      </c>
      <c r="F179" s="153"/>
      <c r="G179" s="173">
        <f>G180+G181</f>
        <v>554733.4</v>
      </c>
      <c r="H179" s="173">
        <f>H180+H181</f>
        <v>0</v>
      </c>
      <c r="I179" s="173">
        <f>I180+I181</f>
        <v>554733.4</v>
      </c>
    </row>
    <row r="180" spans="1:9" ht="35.25" customHeight="1">
      <c r="A180" s="256" t="s">
        <v>231</v>
      </c>
      <c r="B180" s="75" t="s">
        <v>82</v>
      </c>
      <c r="C180" s="88">
        <v>5</v>
      </c>
      <c r="D180" s="88">
        <v>1</v>
      </c>
      <c r="E180" s="84" t="s">
        <v>222</v>
      </c>
      <c r="F180" s="152">
        <v>200</v>
      </c>
      <c r="G180" s="163">
        <v>551575</v>
      </c>
      <c r="H180" s="172">
        <f>I180-G180</f>
        <v>0</v>
      </c>
      <c r="I180" s="170">
        <f>'прил 4 2017'!G189</f>
        <v>551575</v>
      </c>
    </row>
    <row r="181" spans="1:9" ht="35.25" customHeight="1">
      <c r="A181" s="267" t="s">
        <v>157</v>
      </c>
      <c r="B181" s="75" t="s">
        <v>82</v>
      </c>
      <c r="C181" s="88">
        <v>5</v>
      </c>
      <c r="D181" s="88">
        <v>1</v>
      </c>
      <c r="E181" s="84" t="s">
        <v>222</v>
      </c>
      <c r="F181" s="152">
        <v>800</v>
      </c>
      <c r="G181" s="163">
        <v>3158.4</v>
      </c>
      <c r="H181" s="172">
        <f>I181-G181</f>
        <v>0</v>
      </c>
      <c r="I181" s="170">
        <v>3158.4</v>
      </c>
    </row>
    <row r="182" spans="1:9" ht="23.25" customHeight="1">
      <c r="A182" s="251" t="s">
        <v>93</v>
      </c>
      <c r="B182" s="78" t="s">
        <v>82</v>
      </c>
      <c r="C182" s="79">
        <v>5</v>
      </c>
      <c r="D182" s="79">
        <v>1</v>
      </c>
      <c r="E182" s="91" t="s">
        <v>223</v>
      </c>
      <c r="F182" s="153"/>
      <c r="G182" s="173">
        <f>G183</f>
        <v>236673</v>
      </c>
      <c r="H182" s="173">
        <f>H183</f>
        <v>113898.53999999998</v>
      </c>
      <c r="I182" s="173">
        <f>I183</f>
        <v>350571.54</v>
      </c>
    </row>
    <row r="183" spans="1:9" ht="33" customHeight="1">
      <c r="A183" s="256" t="s">
        <v>231</v>
      </c>
      <c r="B183" s="75" t="s">
        <v>82</v>
      </c>
      <c r="C183" s="88">
        <v>5</v>
      </c>
      <c r="D183" s="88">
        <v>1</v>
      </c>
      <c r="E183" s="84" t="s">
        <v>223</v>
      </c>
      <c r="F183" s="152">
        <v>200</v>
      </c>
      <c r="G183" s="163">
        <v>236673</v>
      </c>
      <c r="H183" s="172">
        <f>I183-G183</f>
        <v>113898.53999999998</v>
      </c>
      <c r="I183" s="170">
        <f>'прил 4 2017'!G192</f>
        <v>350571.54</v>
      </c>
    </row>
    <row r="184" spans="1:9" ht="41.25" customHeight="1">
      <c r="A184" s="260" t="s">
        <v>174</v>
      </c>
      <c r="B184" s="81">
        <v>925</v>
      </c>
      <c r="C184" s="79">
        <v>5</v>
      </c>
      <c r="D184" s="79">
        <v>1</v>
      </c>
      <c r="E184" s="91" t="s">
        <v>242</v>
      </c>
      <c r="F184" s="140"/>
      <c r="G184" s="162">
        <f>G185</f>
        <v>792726</v>
      </c>
      <c r="H184" s="279">
        <f>H185</f>
        <v>0</v>
      </c>
      <c r="I184" s="279">
        <f>I185</f>
        <v>792726</v>
      </c>
    </row>
    <row r="185" spans="1:9" ht="30" customHeight="1">
      <c r="A185" s="273" t="s">
        <v>79</v>
      </c>
      <c r="B185" s="85">
        <v>925</v>
      </c>
      <c r="C185" s="88">
        <v>5</v>
      </c>
      <c r="D185" s="88">
        <v>1</v>
      </c>
      <c r="E185" s="84" t="s">
        <v>242</v>
      </c>
      <c r="F185" s="152">
        <v>500</v>
      </c>
      <c r="G185" s="163">
        <v>792726</v>
      </c>
      <c r="H185" s="172">
        <f>I185-G185</f>
        <v>0</v>
      </c>
      <c r="I185" s="170">
        <f>'прил 4 2017'!G194</f>
        <v>792726</v>
      </c>
    </row>
    <row r="186" spans="1:9" ht="25.5" customHeight="1">
      <c r="A186" s="251" t="s">
        <v>1</v>
      </c>
      <c r="B186" s="78" t="s">
        <v>82</v>
      </c>
      <c r="C186" s="79">
        <v>5</v>
      </c>
      <c r="D186" s="79">
        <v>2</v>
      </c>
      <c r="E186" s="84"/>
      <c r="F186" s="152"/>
      <c r="G186" s="173">
        <f>G187</f>
        <v>64400</v>
      </c>
      <c r="H186" s="173">
        <f aca="true" t="shared" si="6" ref="H186:I188">H187</f>
        <v>30000</v>
      </c>
      <c r="I186" s="173">
        <f t="shared" si="6"/>
        <v>94400</v>
      </c>
    </row>
    <row r="187" spans="1:9" ht="24.75" customHeight="1">
      <c r="A187" s="254" t="s">
        <v>161</v>
      </c>
      <c r="B187" s="78" t="s">
        <v>82</v>
      </c>
      <c r="C187" s="79">
        <v>5</v>
      </c>
      <c r="D187" s="79">
        <v>2</v>
      </c>
      <c r="E187" s="86" t="s">
        <v>198</v>
      </c>
      <c r="F187" s="152"/>
      <c r="G187" s="173">
        <f>G188</f>
        <v>64400</v>
      </c>
      <c r="H187" s="173">
        <f t="shared" si="6"/>
        <v>30000</v>
      </c>
      <c r="I187" s="173">
        <f t="shared" si="6"/>
        <v>94400</v>
      </c>
    </row>
    <row r="188" spans="1:9" ht="35.25" customHeight="1">
      <c r="A188" s="251" t="s">
        <v>74</v>
      </c>
      <c r="B188" s="78" t="s">
        <v>82</v>
      </c>
      <c r="C188" s="79">
        <v>5</v>
      </c>
      <c r="D188" s="79">
        <v>2</v>
      </c>
      <c r="E188" s="91" t="s">
        <v>224</v>
      </c>
      <c r="F188" s="153"/>
      <c r="G188" s="173">
        <f>G189</f>
        <v>64400</v>
      </c>
      <c r="H188" s="173">
        <f t="shared" si="6"/>
        <v>30000</v>
      </c>
      <c r="I188" s="173">
        <f t="shared" si="6"/>
        <v>94400</v>
      </c>
    </row>
    <row r="189" spans="1:9" ht="35.25" customHeight="1">
      <c r="A189" s="256" t="s">
        <v>231</v>
      </c>
      <c r="B189" s="75" t="s">
        <v>82</v>
      </c>
      <c r="C189" s="88">
        <v>5</v>
      </c>
      <c r="D189" s="88">
        <v>2</v>
      </c>
      <c r="E189" s="84" t="s">
        <v>224</v>
      </c>
      <c r="F189" s="152">
        <v>200</v>
      </c>
      <c r="G189" s="163">
        <v>64400</v>
      </c>
      <c r="H189" s="172">
        <f>I189-G189</f>
        <v>30000</v>
      </c>
      <c r="I189" s="170">
        <f>'прил 4 2017'!G198</f>
        <v>94400</v>
      </c>
    </row>
    <row r="190" spans="1:9" ht="20.25" customHeight="1">
      <c r="A190" s="251" t="s">
        <v>28</v>
      </c>
      <c r="B190" s="78" t="s">
        <v>82</v>
      </c>
      <c r="C190" s="79">
        <v>5</v>
      </c>
      <c r="D190" s="79">
        <v>3</v>
      </c>
      <c r="E190" s="91"/>
      <c r="F190" s="153"/>
      <c r="G190" s="173">
        <f>G195</f>
        <v>3773111.83</v>
      </c>
      <c r="H190" s="173">
        <f>H195</f>
        <v>46000</v>
      </c>
      <c r="I190" s="173">
        <f>I195</f>
        <v>3819111.83</v>
      </c>
    </row>
    <row r="191" spans="1:9" ht="16.5" hidden="1">
      <c r="A191" s="269" t="s">
        <v>105</v>
      </c>
      <c r="B191" s="94" t="s">
        <v>82</v>
      </c>
      <c r="C191" s="92">
        <v>5</v>
      </c>
      <c r="D191" s="92">
        <v>3</v>
      </c>
      <c r="E191" s="93">
        <v>3150000</v>
      </c>
      <c r="F191" s="178"/>
      <c r="G191" s="179">
        <f>G192</f>
        <v>0</v>
      </c>
      <c r="H191" s="147"/>
      <c r="I191" s="170"/>
    </row>
    <row r="192" spans="1:9" ht="16.5" hidden="1">
      <c r="A192" s="269" t="s">
        <v>106</v>
      </c>
      <c r="B192" s="94" t="s">
        <v>82</v>
      </c>
      <c r="C192" s="92">
        <v>5</v>
      </c>
      <c r="D192" s="92">
        <v>3</v>
      </c>
      <c r="E192" s="93">
        <v>3150100</v>
      </c>
      <c r="F192" s="178"/>
      <c r="G192" s="179">
        <f>G193</f>
        <v>0</v>
      </c>
      <c r="H192" s="147"/>
      <c r="I192" s="170"/>
    </row>
    <row r="193" spans="1:9" ht="33" hidden="1">
      <c r="A193" s="269" t="s">
        <v>108</v>
      </c>
      <c r="B193" s="94" t="s">
        <v>82</v>
      </c>
      <c r="C193" s="92">
        <v>5</v>
      </c>
      <c r="D193" s="92">
        <v>3</v>
      </c>
      <c r="E193" s="93">
        <v>3150125</v>
      </c>
      <c r="F193" s="178"/>
      <c r="G193" s="179"/>
      <c r="H193" s="147"/>
      <c r="I193" s="170"/>
    </row>
    <row r="194" spans="1:9" ht="33" hidden="1">
      <c r="A194" s="253" t="s">
        <v>34</v>
      </c>
      <c r="B194" s="75" t="s">
        <v>82</v>
      </c>
      <c r="C194" s="88">
        <v>5</v>
      </c>
      <c r="D194" s="88">
        <v>3</v>
      </c>
      <c r="E194" s="84">
        <v>3150125</v>
      </c>
      <c r="F194" s="171">
        <v>500</v>
      </c>
      <c r="G194" s="174"/>
      <c r="H194" s="147"/>
      <c r="I194" s="170"/>
    </row>
    <row r="195" spans="1:9" ht="22.5" customHeight="1">
      <c r="A195" s="254" t="s">
        <v>161</v>
      </c>
      <c r="B195" s="78" t="s">
        <v>82</v>
      </c>
      <c r="C195" s="79">
        <v>5</v>
      </c>
      <c r="D195" s="79">
        <v>3</v>
      </c>
      <c r="E195" s="86" t="s">
        <v>198</v>
      </c>
      <c r="F195" s="152"/>
      <c r="G195" s="173">
        <f>G196+G204+G206+G208+G212+G215+G217+G219</f>
        <v>3773111.83</v>
      </c>
      <c r="H195" s="173">
        <f>H196+H204+H206+H208+H212+H215+H217+H219</f>
        <v>46000</v>
      </c>
      <c r="I195" s="173">
        <f>I196+I204+I206+I208+I212+I215+I217+I219</f>
        <v>3819111.83</v>
      </c>
    </row>
    <row r="196" spans="1:9" ht="24" customHeight="1">
      <c r="A196" s="251" t="s">
        <v>50</v>
      </c>
      <c r="B196" s="78" t="s">
        <v>82</v>
      </c>
      <c r="C196" s="79">
        <v>5</v>
      </c>
      <c r="D196" s="79">
        <v>3</v>
      </c>
      <c r="E196" s="91" t="s">
        <v>216</v>
      </c>
      <c r="F196" s="153"/>
      <c r="G196" s="173">
        <f>G197</f>
        <v>1143400</v>
      </c>
      <c r="H196" s="173">
        <f>H197</f>
        <v>46000</v>
      </c>
      <c r="I196" s="173">
        <f>I197</f>
        <v>1189400</v>
      </c>
    </row>
    <row r="197" spans="1:9" ht="33" customHeight="1">
      <c r="A197" s="256" t="s">
        <v>231</v>
      </c>
      <c r="B197" s="75" t="s">
        <v>82</v>
      </c>
      <c r="C197" s="88">
        <v>5</v>
      </c>
      <c r="D197" s="88">
        <v>3</v>
      </c>
      <c r="E197" s="84" t="s">
        <v>216</v>
      </c>
      <c r="F197" s="152">
        <v>200</v>
      </c>
      <c r="G197" s="163">
        <v>1143400</v>
      </c>
      <c r="H197" s="172">
        <f>I197-G197</f>
        <v>46000</v>
      </c>
      <c r="I197" s="170">
        <f>'прил 4 2017'!G206</f>
        <v>1189400</v>
      </c>
    </row>
    <row r="198" spans="1:9" ht="16.5" hidden="1">
      <c r="A198" s="253" t="s">
        <v>50</v>
      </c>
      <c r="B198" s="75" t="s">
        <v>82</v>
      </c>
      <c r="C198" s="88">
        <v>5</v>
      </c>
      <c r="D198" s="88">
        <v>3</v>
      </c>
      <c r="E198" s="84" t="s">
        <v>51</v>
      </c>
      <c r="F198" s="152"/>
      <c r="G198" s="163">
        <f>G199</f>
        <v>0</v>
      </c>
      <c r="H198" s="172"/>
      <c r="I198" s="170"/>
    </row>
    <row r="199" spans="1:9" ht="33" hidden="1">
      <c r="A199" s="253" t="s">
        <v>52</v>
      </c>
      <c r="B199" s="75" t="s">
        <v>82</v>
      </c>
      <c r="C199" s="88">
        <v>5</v>
      </c>
      <c r="D199" s="88">
        <v>3</v>
      </c>
      <c r="E199" s="75" t="s">
        <v>51</v>
      </c>
      <c r="F199" s="152">
        <v>500</v>
      </c>
      <c r="G199" s="163"/>
      <c r="H199" s="172"/>
      <c r="I199" s="170"/>
    </row>
    <row r="200" spans="1:9" ht="49.5" hidden="1">
      <c r="A200" s="253" t="s">
        <v>54</v>
      </c>
      <c r="B200" s="75" t="s">
        <v>82</v>
      </c>
      <c r="C200" s="88">
        <v>5</v>
      </c>
      <c r="D200" s="88">
        <v>3</v>
      </c>
      <c r="E200" s="75" t="s">
        <v>53</v>
      </c>
      <c r="F200" s="180"/>
      <c r="G200" s="163">
        <f>G201</f>
        <v>0</v>
      </c>
      <c r="H200" s="172"/>
      <c r="I200" s="170"/>
    </row>
    <row r="201" spans="1:9" ht="14.25" customHeight="1" hidden="1">
      <c r="A201" s="253" t="s">
        <v>34</v>
      </c>
      <c r="B201" s="75" t="s">
        <v>82</v>
      </c>
      <c r="C201" s="88">
        <v>5</v>
      </c>
      <c r="D201" s="88">
        <v>3</v>
      </c>
      <c r="E201" s="75" t="s">
        <v>53</v>
      </c>
      <c r="F201" s="152">
        <v>500</v>
      </c>
      <c r="G201" s="163"/>
      <c r="H201" s="172"/>
      <c r="I201" s="170"/>
    </row>
    <row r="202" spans="1:9" ht="33" hidden="1">
      <c r="A202" s="268" t="s">
        <v>119</v>
      </c>
      <c r="B202" s="94" t="s">
        <v>82</v>
      </c>
      <c r="C202" s="92">
        <v>5</v>
      </c>
      <c r="D202" s="92">
        <v>3</v>
      </c>
      <c r="E202" s="94" t="s">
        <v>120</v>
      </c>
      <c r="F202" s="175"/>
      <c r="G202" s="176"/>
      <c r="H202" s="172"/>
      <c r="I202" s="170"/>
    </row>
    <row r="203" spans="1:9" ht="22.5" customHeight="1" hidden="1">
      <c r="A203" s="268" t="s">
        <v>34</v>
      </c>
      <c r="B203" s="94" t="s">
        <v>82</v>
      </c>
      <c r="C203" s="92">
        <v>5</v>
      </c>
      <c r="D203" s="92">
        <v>3</v>
      </c>
      <c r="E203" s="94" t="s">
        <v>120</v>
      </c>
      <c r="F203" s="175">
        <v>500</v>
      </c>
      <c r="G203" s="176"/>
      <c r="H203" s="172"/>
      <c r="I203" s="170"/>
    </row>
    <row r="204" spans="1:9" ht="17.25" customHeight="1" hidden="1">
      <c r="A204" s="251" t="s">
        <v>55</v>
      </c>
      <c r="B204" s="78" t="s">
        <v>82</v>
      </c>
      <c r="C204" s="79">
        <v>5</v>
      </c>
      <c r="D204" s="79">
        <v>3</v>
      </c>
      <c r="E204" s="91" t="s">
        <v>144</v>
      </c>
      <c r="F204" s="181"/>
      <c r="G204" s="173">
        <f>G205</f>
        <v>0</v>
      </c>
      <c r="H204" s="172"/>
      <c r="I204" s="170"/>
    </row>
    <row r="205" spans="1:9" ht="29.25" customHeight="1" hidden="1">
      <c r="A205" s="256" t="s">
        <v>155</v>
      </c>
      <c r="B205" s="75" t="s">
        <v>82</v>
      </c>
      <c r="C205" s="88">
        <v>5</v>
      </c>
      <c r="D205" s="88">
        <v>3</v>
      </c>
      <c r="E205" s="84" t="s">
        <v>144</v>
      </c>
      <c r="F205" s="152">
        <v>200</v>
      </c>
      <c r="G205" s="163"/>
      <c r="H205" s="172"/>
      <c r="I205" s="170"/>
    </row>
    <row r="206" spans="1:9" ht="21" customHeight="1">
      <c r="A206" s="251" t="s">
        <v>56</v>
      </c>
      <c r="B206" s="78" t="s">
        <v>82</v>
      </c>
      <c r="C206" s="79">
        <v>5</v>
      </c>
      <c r="D206" s="79">
        <v>3</v>
      </c>
      <c r="E206" s="91" t="s">
        <v>215</v>
      </c>
      <c r="F206" s="181"/>
      <c r="G206" s="173">
        <f>G207</f>
        <v>153520</v>
      </c>
      <c r="H206" s="173">
        <f>H207</f>
        <v>0</v>
      </c>
      <c r="I206" s="173">
        <f>I207</f>
        <v>153520</v>
      </c>
    </row>
    <row r="207" spans="1:9" ht="33">
      <c r="A207" s="256" t="s">
        <v>231</v>
      </c>
      <c r="B207" s="75" t="s">
        <v>82</v>
      </c>
      <c r="C207" s="88">
        <v>5</v>
      </c>
      <c r="D207" s="88">
        <v>3</v>
      </c>
      <c r="E207" s="84" t="s">
        <v>215</v>
      </c>
      <c r="F207" s="152">
        <v>200</v>
      </c>
      <c r="G207" s="163">
        <v>153520</v>
      </c>
      <c r="H207" s="172">
        <f>I207-G207</f>
        <v>0</v>
      </c>
      <c r="I207" s="170">
        <f>'прил 4 2017'!G216</f>
        <v>153520</v>
      </c>
    </row>
    <row r="208" spans="1:9" ht="23.25" customHeight="1">
      <c r="A208" s="251" t="s">
        <v>166</v>
      </c>
      <c r="B208" s="78" t="s">
        <v>82</v>
      </c>
      <c r="C208" s="79">
        <v>5</v>
      </c>
      <c r="D208" s="79">
        <v>3</v>
      </c>
      <c r="E208" s="91" t="s">
        <v>214</v>
      </c>
      <c r="F208" s="153"/>
      <c r="G208" s="173">
        <f>G209+G211</f>
        <v>500763.83</v>
      </c>
      <c r="H208" s="173">
        <f>H209+H211</f>
        <v>0</v>
      </c>
      <c r="I208" s="173">
        <f>I209+I211</f>
        <v>500763.83</v>
      </c>
    </row>
    <row r="209" spans="1:9" ht="37.5" customHeight="1">
      <c r="A209" s="256" t="s">
        <v>231</v>
      </c>
      <c r="B209" s="75" t="s">
        <v>82</v>
      </c>
      <c r="C209" s="88">
        <v>5</v>
      </c>
      <c r="D209" s="88">
        <v>3</v>
      </c>
      <c r="E209" s="84" t="s">
        <v>214</v>
      </c>
      <c r="F209" s="152">
        <v>200</v>
      </c>
      <c r="G209" s="163">
        <v>498763.83</v>
      </c>
      <c r="H209" s="172">
        <f>I209-G209</f>
        <v>0</v>
      </c>
      <c r="I209" s="170">
        <f>'прил 4 2017'!G218</f>
        <v>498763.83</v>
      </c>
    </row>
    <row r="210" spans="1:9" ht="66" customHeight="1" hidden="1">
      <c r="A210" s="251" t="s">
        <v>191</v>
      </c>
      <c r="B210" s="78" t="s">
        <v>82</v>
      </c>
      <c r="C210" s="79">
        <v>5</v>
      </c>
      <c r="D210" s="79">
        <v>3</v>
      </c>
      <c r="E210" s="84" t="s">
        <v>262</v>
      </c>
      <c r="F210" s="153"/>
      <c r="G210" s="173">
        <v>0</v>
      </c>
      <c r="H210" s="173">
        <v>0</v>
      </c>
      <c r="I210" s="173">
        <v>0</v>
      </c>
    </row>
    <row r="211" spans="1:9" ht="33.75" customHeight="1">
      <c r="A211" s="267" t="s">
        <v>157</v>
      </c>
      <c r="B211" s="75" t="s">
        <v>82</v>
      </c>
      <c r="C211" s="88">
        <v>5</v>
      </c>
      <c r="D211" s="88">
        <v>3</v>
      </c>
      <c r="E211" s="84" t="s">
        <v>214</v>
      </c>
      <c r="F211" s="152">
        <v>800</v>
      </c>
      <c r="G211" s="163">
        <v>2000</v>
      </c>
      <c r="H211" s="172">
        <f>I211-G211</f>
        <v>0</v>
      </c>
      <c r="I211" s="170">
        <f>'прил 4 2017'!G220</f>
        <v>2000</v>
      </c>
    </row>
    <row r="212" spans="1:9" ht="33.75" customHeight="1">
      <c r="A212" s="271" t="s">
        <v>254</v>
      </c>
      <c r="B212" s="81">
        <v>925</v>
      </c>
      <c r="C212" s="79">
        <v>5</v>
      </c>
      <c r="D212" s="79">
        <v>3</v>
      </c>
      <c r="E212" s="78" t="s">
        <v>243</v>
      </c>
      <c r="F212" s="140"/>
      <c r="G212" s="162">
        <f>G213+G214</f>
        <v>1975428</v>
      </c>
      <c r="H212" s="162">
        <f>H213+H214</f>
        <v>0</v>
      </c>
      <c r="I212" s="162">
        <f>I213+I214</f>
        <v>1975428</v>
      </c>
    </row>
    <row r="213" spans="1:9" ht="32.25" customHeight="1">
      <c r="A213" s="256" t="s">
        <v>155</v>
      </c>
      <c r="B213" s="85">
        <v>925</v>
      </c>
      <c r="C213" s="88">
        <v>5</v>
      </c>
      <c r="D213" s="88">
        <v>3</v>
      </c>
      <c r="E213" s="75" t="s">
        <v>243</v>
      </c>
      <c r="F213" s="152">
        <v>200</v>
      </c>
      <c r="G213" s="163">
        <v>1975428</v>
      </c>
      <c r="H213" s="172">
        <f>I213-G213</f>
        <v>0</v>
      </c>
      <c r="I213" s="170">
        <f>'прил 4 2017'!G222</f>
        <v>1975428</v>
      </c>
    </row>
    <row r="214" spans="1:9" ht="33.75" customHeight="1" hidden="1">
      <c r="A214" s="256" t="s">
        <v>157</v>
      </c>
      <c r="B214" s="85">
        <v>925</v>
      </c>
      <c r="C214" s="88">
        <v>5</v>
      </c>
      <c r="D214" s="88">
        <v>3</v>
      </c>
      <c r="E214" s="75" t="s">
        <v>243</v>
      </c>
      <c r="F214" s="152">
        <v>800</v>
      </c>
      <c r="G214" s="163">
        <v>0</v>
      </c>
      <c r="H214" s="172">
        <f>I214-G214</f>
        <v>0</v>
      </c>
      <c r="I214" s="170">
        <f>'прил 4 2017'!G223</f>
        <v>0</v>
      </c>
    </row>
    <row r="215" spans="1:9" ht="50.25" customHeight="1" hidden="1">
      <c r="A215" s="254" t="s">
        <v>264</v>
      </c>
      <c r="B215" s="81">
        <v>925</v>
      </c>
      <c r="C215" s="79">
        <v>5</v>
      </c>
      <c r="D215" s="79">
        <v>3</v>
      </c>
      <c r="E215" s="78" t="s">
        <v>263</v>
      </c>
      <c r="F215" s="140"/>
      <c r="G215" s="162">
        <f>G216</f>
        <v>0</v>
      </c>
      <c r="H215" s="162">
        <f>H216</f>
        <v>0</v>
      </c>
      <c r="I215" s="162">
        <f>I216</f>
        <v>0</v>
      </c>
    </row>
    <row r="216" spans="1:9" ht="33.75" customHeight="1" hidden="1">
      <c r="A216" s="256" t="s">
        <v>155</v>
      </c>
      <c r="B216" s="85">
        <v>925</v>
      </c>
      <c r="C216" s="88">
        <v>5</v>
      </c>
      <c r="D216" s="88">
        <v>3</v>
      </c>
      <c r="E216" s="75" t="s">
        <v>263</v>
      </c>
      <c r="F216" s="152">
        <v>200</v>
      </c>
      <c r="G216" s="163">
        <v>0</v>
      </c>
      <c r="H216" s="172">
        <f>I216-G216</f>
        <v>0</v>
      </c>
      <c r="I216" s="170">
        <v>0</v>
      </c>
    </row>
    <row r="217" spans="1:9" ht="33.75" customHeight="1">
      <c r="A217" s="254" t="s">
        <v>269</v>
      </c>
      <c r="B217" s="296">
        <v>925</v>
      </c>
      <c r="C217" s="288">
        <v>5</v>
      </c>
      <c r="D217" s="288">
        <v>3</v>
      </c>
      <c r="E217" s="73" t="s">
        <v>267</v>
      </c>
      <c r="F217" s="153"/>
      <c r="G217" s="162">
        <f>G218</f>
        <v>0</v>
      </c>
      <c r="H217" s="162">
        <f>H218</f>
        <v>0</v>
      </c>
      <c r="I217" s="162">
        <f>I218</f>
        <v>0</v>
      </c>
    </row>
    <row r="218" spans="1:9" ht="33" customHeight="1">
      <c r="A218" s="256" t="s">
        <v>155</v>
      </c>
      <c r="B218" s="85">
        <v>925</v>
      </c>
      <c r="C218" s="88">
        <v>5</v>
      </c>
      <c r="D218" s="88">
        <v>3</v>
      </c>
      <c r="E218" s="75" t="s">
        <v>267</v>
      </c>
      <c r="F218" s="152">
        <v>200</v>
      </c>
      <c r="G218" s="163">
        <v>0</v>
      </c>
      <c r="H218" s="172">
        <f>I218-G218</f>
        <v>0</v>
      </c>
      <c r="I218" s="170">
        <f>'прил 4 2017'!G227</f>
        <v>0</v>
      </c>
    </row>
    <row r="219" spans="1:9" ht="1.5" customHeight="1" hidden="1">
      <c r="A219" s="254" t="s">
        <v>269</v>
      </c>
      <c r="B219" s="296">
        <v>925</v>
      </c>
      <c r="C219" s="288">
        <v>5</v>
      </c>
      <c r="D219" s="288">
        <v>3</v>
      </c>
      <c r="E219" s="73" t="s">
        <v>268</v>
      </c>
      <c r="F219" s="153"/>
      <c r="G219" s="162">
        <f>G220</f>
        <v>0</v>
      </c>
      <c r="H219" s="162">
        <f>H220</f>
        <v>0</v>
      </c>
      <c r="I219" s="162">
        <f>I220</f>
        <v>0</v>
      </c>
    </row>
    <row r="220" spans="1:9" ht="33.75" customHeight="1" hidden="1">
      <c r="A220" s="256" t="s">
        <v>155</v>
      </c>
      <c r="B220" s="85">
        <v>925</v>
      </c>
      <c r="C220" s="88">
        <v>5</v>
      </c>
      <c r="D220" s="88">
        <v>3</v>
      </c>
      <c r="E220" s="75" t="s">
        <v>268</v>
      </c>
      <c r="F220" s="152">
        <v>200</v>
      </c>
      <c r="G220" s="163">
        <v>0</v>
      </c>
      <c r="H220" s="172">
        <f>I220-G220</f>
        <v>0</v>
      </c>
      <c r="I220" s="170">
        <f>'прил 4 2017'!G229</f>
        <v>0</v>
      </c>
    </row>
    <row r="221" spans="1:9" ht="34.5" customHeight="1">
      <c r="A221" s="260" t="s">
        <v>181</v>
      </c>
      <c r="B221" s="78" t="s">
        <v>82</v>
      </c>
      <c r="C221" s="79">
        <v>5</v>
      </c>
      <c r="D221" s="79">
        <v>5</v>
      </c>
      <c r="E221" s="84"/>
      <c r="F221" s="152"/>
      <c r="G221" s="173">
        <f aca="true" t="shared" si="7" ref="G221:I223">G222</f>
        <v>9308</v>
      </c>
      <c r="H221" s="173">
        <f t="shared" si="7"/>
        <v>0</v>
      </c>
      <c r="I221" s="173">
        <f t="shared" si="7"/>
        <v>9308</v>
      </c>
    </row>
    <row r="222" spans="1:9" ht="32.25" customHeight="1">
      <c r="A222" s="254" t="s">
        <v>161</v>
      </c>
      <c r="B222" s="78" t="s">
        <v>82</v>
      </c>
      <c r="C222" s="79">
        <v>5</v>
      </c>
      <c r="D222" s="79">
        <v>5</v>
      </c>
      <c r="E222" s="86" t="s">
        <v>198</v>
      </c>
      <c r="F222" s="152"/>
      <c r="G222" s="173">
        <f t="shared" si="7"/>
        <v>9308</v>
      </c>
      <c r="H222" s="173">
        <f t="shared" si="7"/>
        <v>0</v>
      </c>
      <c r="I222" s="173">
        <f t="shared" si="7"/>
        <v>9308</v>
      </c>
    </row>
    <row r="223" spans="1:9" ht="66" customHeight="1">
      <c r="A223" s="266" t="s">
        <v>182</v>
      </c>
      <c r="B223" s="75" t="s">
        <v>82</v>
      </c>
      <c r="C223" s="88">
        <v>5</v>
      </c>
      <c r="D223" s="88">
        <v>5</v>
      </c>
      <c r="E223" s="84" t="s">
        <v>213</v>
      </c>
      <c r="F223" s="152"/>
      <c r="G223" s="163">
        <f>G224</f>
        <v>9308</v>
      </c>
      <c r="H223" s="163">
        <f t="shared" si="7"/>
        <v>0</v>
      </c>
      <c r="I223" s="163">
        <f t="shared" si="7"/>
        <v>9308</v>
      </c>
    </row>
    <row r="224" spans="1:9" ht="32.25" customHeight="1">
      <c r="A224" s="258" t="s">
        <v>6</v>
      </c>
      <c r="B224" s="75" t="s">
        <v>82</v>
      </c>
      <c r="C224" s="88">
        <v>5</v>
      </c>
      <c r="D224" s="88">
        <v>5</v>
      </c>
      <c r="E224" s="84" t="s">
        <v>213</v>
      </c>
      <c r="F224" s="152">
        <v>500</v>
      </c>
      <c r="G224" s="163">
        <v>9308</v>
      </c>
      <c r="H224" s="172">
        <f>I224-G224</f>
        <v>0</v>
      </c>
      <c r="I224" s="170">
        <f>'прил 4 2017'!G233</f>
        <v>9308</v>
      </c>
    </row>
    <row r="225" spans="1:9" ht="24" customHeight="1" hidden="1">
      <c r="A225" s="263" t="s">
        <v>10</v>
      </c>
      <c r="B225" s="78" t="s">
        <v>82</v>
      </c>
      <c r="C225" s="79">
        <v>7</v>
      </c>
      <c r="D225" s="79"/>
      <c r="E225" s="91"/>
      <c r="F225" s="153"/>
      <c r="G225" s="173">
        <f>G226</f>
        <v>0</v>
      </c>
      <c r="H225" s="173">
        <f aca="true" t="shared" si="8" ref="H225:I228">H226</f>
        <v>0</v>
      </c>
      <c r="I225" s="173">
        <f t="shared" si="8"/>
        <v>0</v>
      </c>
    </row>
    <row r="226" spans="1:9" ht="34.5" customHeight="1" hidden="1">
      <c r="A226" s="263" t="s">
        <v>16</v>
      </c>
      <c r="B226" s="78" t="s">
        <v>82</v>
      </c>
      <c r="C226" s="79">
        <v>7</v>
      </c>
      <c r="D226" s="79">
        <v>7</v>
      </c>
      <c r="E226" s="91"/>
      <c r="F226" s="153"/>
      <c r="G226" s="173">
        <v>0</v>
      </c>
      <c r="H226" s="173">
        <f t="shared" si="8"/>
        <v>0</v>
      </c>
      <c r="I226" s="173">
        <f t="shared" si="8"/>
        <v>0</v>
      </c>
    </row>
    <row r="227" spans="1:9" ht="30" customHeight="1" hidden="1">
      <c r="A227" s="263" t="s">
        <v>109</v>
      </c>
      <c r="B227" s="78" t="s">
        <v>82</v>
      </c>
      <c r="C227" s="79">
        <v>7</v>
      </c>
      <c r="D227" s="79">
        <v>7</v>
      </c>
      <c r="E227" s="86" t="s">
        <v>198</v>
      </c>
      <c r="F227" s="153"/>
      <c r="G227" s="173">
        <f>G228</f>
        <v>0</v>
      </c>
      <c r="H227" s="173">
        <f t="shared" si="8"/>
        <v>0</v>
      </c>
      <c r="I227" s="173">
        <f t="shared" si="8"/>
        <v>0</v>
      </c>
    </row>
    <row r="228" spans="1:9" ht="24" customHeight="1" hidden="1">
      <c r="A228" s="274" t="s">
        <v>197</v>
      </c>
      <c r="B228" s="78" t="s">
        <v>82</v>
      </c>
      <c r="C228" s="79">
        <v>7</v>
      </c>
      <c r="D228" s="79">
        <v>7</v>
      </c>
      <c r="E228" s="91" t="s">
        <v>212</v>
      </c>
      <c r="F228" s="153"/>
      <c r="G228" s="173">
        <f>G229</f>
        <v>0</v>
      </c>
      <c r="H228" s="173">
        <f t="shared" si="8"/>
        <v>0</v>
      </c>
      <c r="I228" s="173">
        <f t="shared" si="8"/>
        <v>0</v>
      </c>
    </row>
    <row r="229" spans="1:9" ht="24" customHeight="1" hidden="1">
      <c r="A229" s="256" t="s">
        <v>231</v>
      </c>
      <c r="B229" s="75" t="s">
        <v>82</v>
      </c>
      <c r="C229" s="88">
        <v>7</v>
      </c>
      <c r="D229" s="88">
        <v>7</v>
      </c>
      <c r="E229" s="84" t="s">
        <v>212</v>
      </c>
      <c r="F229" s="152">
        <v>200</v>
      </c>
      <c r="G229" s="163">
        <v>0</v>
      </c>
      <c r="H229" s="172">
        <f>I229-G229</f>
        <v>0</v>
      </c>
      <c r="I229" s="170">
        <f>'прил 4 2017'!G238</f>
        <v>0</v>
      </c>
    </row>
    <row r="230" spans="1:9" ht="21" customHeight="1" hidden="1">
      <c r="A230" s="268" t="s">
        <v>73</v>
      </c>
      <c r="B230" s="94" t="s">
        <v>82</v>
      </c>
      <c r="C230" s="92">
        <v>7</v>
      </c>
      <c r="D230" s="92">
        <v>7</v>
      </c>
      <c r="E230" s="93">
        <v>7950000</v>
      </c>
      <c r="F230" s="175"/>
      <c r="G230" s="176">
        <f>G231</f>
        <v>0</v>
      </c>
      <c r="H230" s="172"/>
      <c r="I230" s="170"/>
    </row>
    <row r="231" spans="1:9" ht="24.75" customHeight="1" hidden="1">
      <c r="A231" s="268" t="s">
        <v>132</v>
      </c>
      <c r="B231" s="94" t="s">
        <v>82</v>
      </c>
      <c r="C231" s="92">
        <v>7</v>
      </c>
      <c r="D231" s="92">
        <v>7</v>
      </c>
      <c r="E231" s="93">
        <v>7951000</v>
      </c>
      <c r="F231" s="175"/>
      <c r="G231" s="176">
        <f>G232</f>
        <v>0</v>
      </c>
      <c r="H231" s="172"/>
      <c r="I231" s="170"/>
    </row>
    <row r="232" spans="1:9" ht="22.5" customHeight="1" hidden="1">
      <c r="A232" s="269" t="s">
        <v>130</v>
      </c>
      <c r="B232" s="94" t="s">
        <v>82</v>
      </c>
      <c r="C232" s="92">
        <v>7</v>
      </c>
      <c r="D232" s="92">
        <v>7</v>
      </c>
      <c r="E232" s="93">
        <v>7951000</v>
      </c>
      <c r="F232" s="175">
        <v>244</v>
      </c>
      <c r="G232" s="176"/>
      <c r="H232" s="172"/>
      <c r="I232" s="170"/>
    </row>
    <row r="233" spans="1:9" ht="25.5" customHeight="1" hidden="1">
      <c r="A233" s="253" t="s">
        <v>112</v>
      </c>
      <c r="B233" s="75" t="s">
        <v>82</v>
      </c>
      <c r="C233" s="88">
        <v>7</v>
      </c>
      <c r="D233" s="88">
        <v>7</v>
      </c>
      <c r="E233" s="84" t="s">
        <v>110</v>
      </c>
      <c r="F233" s="152">
        <v>447</v>
      </c>
      <c r="G233" s="163"/>
      <c r="H233" s="172"/>
      <c r="I233" s="170"/>
    </row>
    <row r="234" spans="1:9" ht="21.75" customHeight="1">
      <c r="A234" s="263" t="s">
        <v>111</v>
      </c>
      <c r="B234" s="78" t="s">
        <v>82</v>
      </c>
      <c r="C234" s="79">
        <v>8</v>
      </c>
      <c r="D234" s="88"/>
      <c r="E234" s="75"/>
      <c r="F234" s="152"/>
      <c r="G234" s="173">
        <f>G235+G249</f>
        <v>9126396.5</v>
      </c>
      <c r="H234" s="173">
        <f>H235+H249</f>
        <v>637300</v>
      </c>
      <c r="I234" s="173">
        <f>I235+I249</f>
        <v>9763696.5</v>
      </c>
    </row>
    <row r="235" spans="1:9" ht="19.5" customHeight="1">
      <c r="A235" s="263" t="s">
        <v>64</v>
      </c>
      <c r="B235" s="78" t="s">
        <v>82</v>
      </c>
      <c r="C235" s="79">
        <v>8</v>
      </c>
      <c r="D235" s="79">
        <v>1</v>
      </c>
      <c r="E235" s="78"/>
      <c r="F235" s="153"/>
      <c r="G235" s="173">
        <f>G242</f>
        <v>8249110.79</v>
      </c>
      <c r="H235" s="173">
        <f>H242</f>
        <v>37300</v>
      </c>
      <c r="I235" s="173">
        <f>I242</f>
        <v>8286410.79</v>
      </c>
    </row>
    <row r="236" spans="1:9" ht="0.75" customHeight="1" hidden="1">
      <c r="A236" s="265" t="s">
        <v>65</v>
      </c>
      <c r="B236" s="78" t="s">
        <v>82</v>
      </c>
      <c r="C236" s="88">
        <v>8</v>
      </c>
      <c r="D236" s="88">
        <v>1</v>
      </c>
      <c r="E236" s="75" t="s">
        <v>69</v>
      </c>
      <c r="F236" s="152"/>
      <c r="G236" s="163">
        <f>G237</f>
        <v>0</v>
      </c>
      <c r="H236" s="147"/>
      <c r="I236" s="170"/>
    </row>
    <row r="237" spans="1:9" ht="24" customHeight="1" hidden="1">
      <c r="A237" s="267" t="s">
        <v>72</v>
      </c>
      <c r="B237" s="78" t="s">
        <v>82</v>
      </c>
      <c r="C237" s="88">
        <v>8</v>
      </c>
      <c r="D237" s="88">
        <v>1</v>
      </c>
      <c r="E237" s="75" t="s">
        <v>70</v>
      </c>
      <c r="F237" s="152"/>
      <c r="G237" s="163">
        <f>G238</f>
        <v>0</v>
      </c>
      <c r="H237" s="147"/>
      <c r="I237" s="170"/>
    </row>
    <row r="238" spans="1:9" ht="18" customHeight="1" hidden="1">
      <c r="A238" s="267" t="s">
        <v>41</v>
      </c>
      <c r="B238" s="78" t="s">
        <v>82</v>
      </c>
      <c r="C238" s="88">
        <v>8</v>
      </c>
      <c r="D238" s="88">
        <v>1</v>
      </c>
      <c r="E238" s="75" t="s">
        <v>70</v>
      </c>
      <c r="F238" s="152">
        <v>1</v>
      </c>
      <c r="G238" s="163"/>
      <c r="H238" s="147"/>
      <c r="I238" s="170"/>
    </row>
    <row r="239" spans="1:9" s="184" customFormat="1" ht="1.5" customHeight="1" hidden="1">
      <c r="A239" s="275" t="s">
        <v>66</v>
      </c>
      <c r="B239" s="78" t="s">
        <v>82</v>
      </c>
      <c r="C239" s="209">
        <v>8</v>
      </c>
      <c r="D239" s="209">
        <v>1</v>
      </c>
      <c r="E239" s="75" t="s">
        <v>57</v>
      </c>
      <c r="F239" s="182">
        <v>500</v>
      </c>
      <c r="G239" s="183">
        <f>G240</f>
        <v>0</v>
      </c>
      <c r="H239" s="147"/>
      <c r="I239" s="285"/>
    </row>
    <row r="240" spans="1:9" ht="24" customHeight="1" hidden="1">
      <c r="A240" s="267" t="s">
        <v>34</v>
      </c>
      <c r="B240" s="78" t="s">
        <v>82</v>
      </c>
      <c r="C240" s="88">
        <v>8</v>
      </c>
      <c r="D240" s="88">
        <v>1</v>
      </c>
      <c r="E240" s="75" t="s">
        <v>57</v>
      </c>
      <c r="F240" s="152">
        <v>327</v>
      </c>
      <c r="G240" s="163"/>
      <c r="H240" s="147"/>
      <c r="I240" s="170"/>
    </row>
    <row r="241" spans="1:9" ht="3" customHeight="1" hidden="1">
      <c r="A241" s="267"/>
      <c r="B241" s="78" t="s">
        <v>82</v>
      </c>
      <c r="C241" s="88">
        <v>8</v>
      </c>
      <c r="D241" s="88">
        <v>1</v>
      </c>
      <c r="E241" s="75" t="s">
        <v>70</v>
      </c>
      <c r="F241" s="152">
        <v>1</v>
      </c>
      <c r="G241" s="163"/>
      <c r="H241" s="147"/>
      <c r="I241" s="170"/>
    </row>
    <row r="242" spans="1:9" ht="24.75" customHeight="1">
      <c r="A242" s="254" t="s">
        <v>161</v>
      </c>
      <c r="B242" s="78" t="s">
        <v>82</v>
      </c>
      <c r="C242" s="79">
        <v>8</v>
      </c>
      <c r="D242" s="79">
        <v>1</v>
      </c>
      <c r="E242" s="86" t="s">
        <v>198</v>
      </c>
      <c r="F242" s="153"/>
      <c r="G242" s="173">
        <f>G243+G245</f>
        <v>8249110.79</v>
      </c>
      <c r="H242" s="173">
        <f>H243+H245</f>
        <v>37300</v>
      </c>
      <c r="I242" s="173">
        <f>I243+I245</f>
        <v>8286410.79</v>
      </c>
    </row>
    <row r="243" spans="1:9" ht="48" customHeight="1">
      <c r="A243" s="263" t="s">
        <v>244</v>
      </c>
      <c r="B243" s="78" t="s">
        <v>82</v>
      </c>
      <c r="C243" s="79">
        <v>8</v>
      </c>
      <c r="D243" s="79">
        <v>1</v>
      </c>
      <c r="E243" s="78" t="s">
        <v>245</v>
      </c>
      <c r="F243" s="153"/>
      <c r="G243" s="173">
        <f>G244</f>
        <v>8249110.79</v>
      </c>
      <c r="H243" s="173">
        <f>H244</f>
        <v>37300</v>
      </c>
      <c r="I243" s="173">
        <f>I244</f>
        <v>8286410.79</v>
      </c>
    </row>
    <row r="244" spans="1:9" ht="33" customHeight="1">
      <c r="A244" s="256" t="s">
        <v>158</v>
      </c>
      <c r="B244" s="75" t="s">
        <v>82</v>
      </c>
      <c r="C244" s="88">
        <v>8</v>
      </c>
      <c r="D244" s="88">
        <v>1</v>
      </c>
      <c r="E244" s="75" t="s">
        <v>245</v>
      </c>
      <c r="F244" s="152">
        <v>600</v>
      </c>
      <c r="G244" s="174">
        <v>8249110.79</v>
      </c>
      <c r="H244" s="172">
        <f>I244-G244</f>
        <v>37300</v>
      </c>
      <c r="I244" s="170">
        <f>'прил 4 2017'!G253</f>
        <v>8286410.79</v>
      </c>
    </row>
    <row r="245" spans="1:9" ht="72.75" customHeight="1" hidden="1">
      <c r="A245" s="273" t="s">
        <v>196</v>
      </c>
      <c r="B245" s="78" t="s">
        <v>82</v>
      </c>
      <c r="C245" s="79">
        <v>8</v>
      </c>
      <c r="D245" s="79">
        <v>1</v>
      </c>
      <c r="E245" s="91" t="s">
        <v>211</v>
      </c>
      <c r="F245" s="140"/>
      <c r="G245" s="162">
        <f>G246</f>
        <v>0</v>
      </c>
      <c r="H245" s="162">
        <f>H246</f>
        <v>0</v>
      </c>
      <c r="I245" s="162">
        <f>I246</f>
        <v>0</v>
      </c>
    </row>
    <row r="246" spans="1:9" ht="25.5" customHeight="1" hidden="1">
      <c r="A246" s="258" t="s">
        <v>6</v>
      </c>
      <c r="B246" s="75" t="s">
        <v>82</v>
      </c>
      <c r="C246" s="88">
        <v>8</v>
      </c>
      <c r="D246" s="88">
        <v>1</v>
      </c>
      <c r="E246" s="84" t="s">
        <v>211</v>
      </c>
      <c r="F246" s="152">
        <v>500</v>
      </c>
      <c r="G246" s="163">
        <v>0</v>
      </c>
      <c r="H246" s="172">
        <f>I246-G246</f>
        <v>0</v>
      </c>
      <c r="I246" s="170">
        <f>'прил 4 2017'!G255</f>
        <v>0</v>
      </c>
    </row>
    <row r="247" spans="1:9" ht="33" customHeight="1" hidden="1">
      <c r="A247" s="259" t="s">
        <v>67</v>
      </c>
      <c r="B247" s="95" t="s">
        <v>82</v>
      </c>
      <c r="C247" s="89">
        <v>8</v>
      </c>
      <c r="D247" s="89">
        <v>1</v>
      </c>
      <c r="E247" s="95" t="s">
        <v>71</v>
      </c>
      <c r="F247" s="160"/>
      <c r="G247" s="185" t="e">
        <f>#REF!</f>
        <v>#REF!</v>
      </c>
      <c r="H247" s="172"/>
      <c r="I247" s="170"/>
    </row>
    <row r="248" spans="1:9" ht="36.75" customHeight="1" hidden="1">
      <c r="A248" s="258" t="s">
        <v>158</v>
      </c>
      <c r="B248" s="75" t="s">
        <v>82</v>
      </c>
      <c r="C248" s="88">
        <v>8</v>
      </c>
      <c r="D248" s="88">
        <v>1</v>
      </c>
      <c r="E248" s="75" t="s">
        <v>152</v>
      </c>
      <c r="F248" s="152">
        <v>600</v>
      </c>
      <c r="G248" s="163"/>
      <c r="H248" s="172"/>
      <c r="I248" s="170"/>
    </row>
    <row r="249" spans="1:9" ht="36.75" customHeight="1">
      <c r="A249" s="263" t="s">
        <v>285</v>
      </c>
      <c r="B249" s="78" t="s">
        <v>82</v>
      </c>
      <c r="C249" s="79">
        <v>8</v>
      </c>
      <c r="D249" s="79">
        <v>1</v>
      </c>
      <c r="E249" s="78" t="s">
        <v>284</v>
      </c>
      <c r="F249" s="153"/>
      <c r="G249" s="173">
        <f>G250</f>
        <v>877285.71</v>
      </c>
      <c r="H249" s="147">
        <f>H250</f>
        <v>600000</v>
      </c>
      <c r="I249" s="141">
        <f>I250</f>
        <v>1477285.71</v>
      </c>
    </row>
    <row r="250" spans="1:9" ht="36.75" customHeight="1">
      <c r="A250" s="256" t="s">
        <v>158</v>
      </c>
      <c r="B250" s="75" t="s">
        <v>82</v>
      </c>
      <c r="C250" s="88">
        <v>8</v>
      </c>
      <c r="D250" s="88">
        <v>1</v>
      </c>
      <c r="E250" s="75" t="s">
        <v>284</v>
      </c>
      <c r="F250" s="152">
        <v>600</v>
      </c>
      <c r="G250" s="163">
        <v>877285.71</v>
      </c>
      <c r="H250" s="172">
        <f>I250-G250</f>
        <v>600000</v>
      </c>
      <c r="I250" s="170">
        <f>'прил 4 2017'!G258</f>
        <v>1477285.71</v>
      </c>
    </row>
    <row r="251" spans="1:9" s="130" customFormat="1" ht="17.25" customHeight="1">
      <c r="A251" s="263" t="s">
        <v>13</v>
      </c>
      <c r="B251" s="78" t="s">
        <v>82</v>
      </c>
      <c r="C251" s="79">
        <v>10</v>
      </c>
      <c r="D251" s="79"/>
      <c r="E251" s="78"/>
      <c r="F251" s="153"/>
      <c r="G251" s="173">
        <f>G257+G270+G252+G259</f>
        <v>614435.3</v>
      </c>
      <c r="H251" s="173">
        <f>H257+H270+H252</f>
        <v>-71993.19</v>
      </c>
      <c r="I251" s="173">
        <f>I257+I270+I252</f>
        <v>542442.11</v>
      </c>
    </row>
    <row r="252" spans="1:9" s="130" customFormat="1" ht="18.75" customHeight="1">
      <c r="A252" s="263" t="s">
        <v>135</v>
      </c>
      <c r="B252" s="78" t="s">
        <v>82</v>
      </c>
      <c r="C252" s="79">
        <v>10</v>
      </c>
      <c r="D252" s="79">
        <v>1</v>
      </c>
      <c r="E252" s="78"/>
      <c r="F252" s="153"/>
      <c r="G252" s="173">
        <f>G253</f>
        <v>352875.3</v>
      </c>
      <c r="H252" s="173">
        <f aca="true" t="shared" si="9" ref="H252:I254">H253</f>
        <v>0</v>
      </c>
      <c r="I252" s="173">
        <f t="shared" si="9"/>
        <v>352875.3</v>
      </c>
    </row>
    <row r="253" spans="1:9" s="130" customFormat="1" ht="22.5" customHeight="1">
      <c r="A253" s="254" t="s">
        <v>161</v>
      </c>
      <c r="B253" s="78" t="s">
        <v>82</v>
      </c>
      <c r="C253" s="79">
        <v>10</v>
      </c>
      <c r="D253" s="79">
        <v>1</v>
      </c>
      <c r="E253" s="86" t="s">
        <v>198</v>
      </c>
      <c r="F253" s="153"/>
      <c r="G253" s="173">
        <f>G254</f>
        <v>352875.3</v>
      </c>
      <c r="H253" s="173">
        <f t="shared" si="9"/>
        <v>0</v>
      </c>
      <c r="I253" s="173">
        <f t="shared" si="9"/>
        <v>352875.3</v>
      </c>
    </row>
    <row r="254" spans="1:9" s="130" customFormat="1" ht="88.5" customHeight="1">
      <c r="A254" s="255" t="s">
        <v>150</v>
      </c>
      <c r="B254" s="78" t="s">
        <v>82</v>
      </c>
      <c r="C254" s="79">
        <v>10</v>
      </c>
      <c r="D254" s="79">
        <v>1</v>
      </c>
      <c r="E254" s="73" t="s">
        <v>210</v>
      </c>
      <c r="F254" s="153"/>
      <c r="G254" s="173">
        <f>G255</f>
        <v>352875.3</v>
      </c>
      <c r="H254" s="173">
        <f t="shared" si="9"/>
        <v>0</v>
      </c>
      <c r="I254" s="173">
        <f t="shared" si="9"/>
        <v>352875.3</v>
      </c>
    </row>
    <row r="255" spans="1:9" s="130" customFormat="1" ht="23.25" customHeight="1">
      <c r="A255" s="258" t="s">
        <v>159</v>
      </c>
      <c r="B255" s="75" t="s">
        <v>82</v>
      </c>
      <c r="C255" s="88">
        <v>10</v>
      </c>
      <c r="D255" s="88">
        <v>1</v>
      </c>
      <c r="E255" s="75" t="s">
        <v>210</v>
      </c>
      <c r="F255" s="171">
        <v>300</v>
      </c>
      <c r="G255" s="174">
        <v>352875.3</v>
      </c>
      <c r="H255" s="172">
        <f>I255-G255</f>
        <v>0</v>
      </c>
      <c r="I255" s="170">
        <f>'прил 4 2017'!G264</f>
        <v>352875.3</v>
      </c>
    </row>
    <row r="256" spans="1:9" s="130" customFormat="1" ht="0.75" customHeight="1" hidden="1">
      <c r="A256" s="263"/>
      <c r="B256" s="78"/>
      <c r="C256" s="79"/>
      <c r="D256" s="79"/>
      <c r="E256" s="78"/>
      <c r="F256" s="153"/>
      <c r="G256" s="173"/>
      <c r="H256" s="147"/>
      <c r="I256" s="170"/>
    </row>
    <row r="257" spans="1:9" s="130" customFormat="1" ht="20.25" customHeight="1">
      <c r="A257" s="263" t="s">
        <v>2</v>
      </c>
      <c r="B257" s="78" t="s">
        <v>82</v>
      </c>
      <c r="C257" s="79">
        <v>10</v>
      </c>
      <c r="D257" s="79">
        <v>3</v>
      </c>
      <c r="E257" s="78"/>
      <c r="F257" s="153"/>
      <c r="G257" s="173">
        <f>G258</f>
        <v>261560</v>
      </c>
      <c r="H257" s="173">
        <f>H258</f>
        <v>-71993.19</v>
      </c>
      <c r="I257" s="173">
        <f>I258</f>
        <v>189566.81</v>
      </c>
    </row>
    <row r="258" spans="1:9" ht="23.25" customHeight="1">
      <c r="A258" s="254" t="s">
        <v>161</v>
      </c>
      <c r="B258" s="78" t="s">
        <v>82</v>
      </c>
      <c r="C258" s="79">
        <v>10</v>
      </c>
      <c r="D258" s="79">
        <v>3</v>
      </c>
      <c r="E258" s="86" t="s">
        <v>198</v>
      </c>
      <c r="F258" s="153"/>
      <c r="G258" s="173">
        <f>G261+G264</f>
        <v>261560</v>
      </c>
      <c r="H258" s="173">
        <f>H264+H266+H268+H259+H261</f>
        <v>-71993.19</v>
      </c>
      <c r="I258" s="173">
        <f>I261+I264+I259</f>
        <v>189566.81</v>
      </c>
    </row>
    <row r="259" spans="1:9" ht="66" hidden="1">
      <c r="A259" s="260" t="s">
        <v>175</v>
      </c>
      <c r="B259" s="78" t="s">
        <v>82</v>
      </c>
      <c r="C259" s="79">
        <v>10</v>
      </c>
      <c r="D259" s="79">
        <v>3</v>
      </c>
      <c r="E259" s="78" t="s">
        <v>258</v>
      </c>
      <c r="F259" s="153"/>
      <c r="G259" s="173">
        <f>G260</f>
        <v>0</v>
      </c>
      <c r="H259" s="173">
        <f>H260</f>
        <v>0</v>
      </c>
      <c r="I259" s="173">
        <f>I260</f>
        <v>0</v>
      </c>
    </row>
    <row r="260" spans="1:9" ht="33" hidden="1">
      <c r="A260" s="260" t="s">
        <v>259</v>
      </c>
      <c r="B260" s="74" t="s">
        <v>82</v>
      </c>
      <c r="C260" s="292">
        <v>10</v>
      </c>
      <c r="D260" s="292">
        <v>3</v>
      </c>
      <c r="E260" s="74" t="s">
        <v>258</v>
      </c>
      <c r="F260" s="171">
        <v>300</v>
      </c>
      <c r="G260" s="173">
        <v>0</v>
      </c>
      <c r="H260" s="172">
        <f>I260-G260</f>
        <v>0</v>
      </c>
      <c r="I260" s="170">
        <v>0</v>
      </c>
    </row>
    <row r="261" spans="1:9" ht="72" customHeight="1">
      <c r="A261" s="260" t="s">
        <v>246</v>
      </c>
      <c r="B261" s="78" t="s">
        <v>82</v>
      </c>
      <c r="C261" s="79">
        <v>10</v>
      </c>
      <c r="D261" s="79">
        <v>3</v>
      </c>
      <c r="E261" s="78" t="s">
        <v>247</v>
      </c>
      <c r="F261" s="153"/>
      <c r="G261" s="173">
        <f>G263+G262</f>
        <v>216560</v>
      </c>
      <c r="H261" s="173">
        <f>H263+H262</f>
        <v>-26993.190000000002</v>
      </c>
      <c r="I261" s="173">
        <f>I263+I262</f>
        <v>189566.81</v>
      </c>
    </row>
    <row r="262" spans="1:9" ht="48" customHeight="1">
      <c r="A262" s="258" t="s">
        <v>159</v>
      </c>
      <c r="B262" s="74" t="s">
        <v>82</v>
      </c>
      <c r="C262" s="292">
        <v>10</v>
      </c>
      <c r="D262" s="292">
        <v>3</v>
      </c>
      <c r="E262" s="74" t="s">
        <v>247</v>
      </c>
      <c r="F262" s="171">
        <v>300</v>
      </c>
      <c r="G262" s="174">
        <v>71664</v>
      </c>
      <c r="H262" s="172">
        <f>I262-G262</f>
        <v>0</v>
      </c>
      <c r="I262" s="170">
        <f>'прил 4 2017'!G271</f>
        <v>71664</v>
      </c>
    </row>
    <row r="263" spans="1:9" ht="43.5" customHeight="1">
      <c r="A263" s="256" t="s">
        <v>158</v>
      </c>
      <c r="B263" s="75" t="s">
        <v>82</v>
      </c>
      <c r="C263" s="88">
        <v>10</v>
      </c>
      <c r="D263" s="88">
        <v>3</v>
      </c>
      <c r="E263" s="75" t="s">
        <v>247</v>
      </c>
      <c r="F263" s="152">
        <v>600</v>
      </c>
      <c r="G263" s="163">
        <v>144896</v>
      </c>
      <c r="H263" s="172">
        <f>I263-G263</f>
        <v>-26993.190000000002</v>
      </c>
      <c r="I263" s="170">
        <f>'прил 4 2017'!G272</f>
        <v>117902.81</v>
      </c>
    </row>
    <row r="264" spans="1:9" ht="45" customHeight="1">
      <c r="A264" s="271" t="s">
        <v>250</v>
      </c>
      <c r="B264" s="78" t="s">
        <v>82</v>
      </c>
      <c r="C264" s="79">
        <v>10</v>
      </c>
      <c r="D264" s="79">
        <v>3</v>
      </c>
      <c r="E264" s="73" t="s">
        <v>248</v>
      </c>
      <c r="F264" s="140"/>
      <c r="G264" s="173">
        <f>G265</f>
        <v>45000</v>
      </c>
      <c r="H264" s="173">
        <f>H265</f>
        <v>-45000</v>
      </c>
      <c r="I264" s="173">
        <f>I265</f>
        <v>0</v>
      </c>
    </row>
    <row r="265" spans="1:9" ht="36.75" customHeight="1">
      <c r="A265" s="258" t="s">
        <v>249</v>
      </c>
      <c r="B265" s="75" t="s">
        <v>82</v>
      </c>
      <c r="C265" s="88">
        <v>10</v>
      </c>
      <c r="D265" s="88">
        <v>3</v>
      </c>
      <c r="E265" s="74" t="s">
        <v>248</v>
      </c>
      <c r="F265" s="152">
        <v>300</v>
      </c>
      <c r="G265" s="163">
        <v>45000</v>
      </c>
      <c r="H265" s="172">
        <f>I265-G265</f>
        <v>-45000</v>
      </c>
      <c r="I265" s="170">
        <f>'прил 4 2017'!G275</f>
        <v>0</v>
      </c>
    </row>
    <row r="266" spans="1:8" ht="39" customHeight="1" hidden="1">
      <c r="A266" s="186" t="s">
        <v>151</v>
      </c>
      <c r="B266" s="187" t="s">
        <v>82</v>
      </c>
      <c r="C266" s="188">
        <v>10</v>
      </c>
      <c r="D266" s="189">
        <v>3</v>
      </c>
      <c r="E266" s="187" t="s">
        <v>145</v>
      </c>
      <c r="F266" s="190"/>
      <c r="G266" s="191">
        <f>G267</f>
        <v>0</v>
      </c>
      <c r="H266" s="282"/>
    </row>
    <row r="267" spans="1:8" ht="29.25" customHeight="1" hidden="1">
      <c r="A267" s="157" t="s">
        <v>159</v>
      </c>
      <c r="B267" s="169" t="s">
        <v>82</v>
      </c>
      <c r="C267" s="192">
        <v>10</v>
      </c>
      <c r="D267" s="159">
        <v>3</v>
      </c>
      <c r="E267" s="169" t="s">
        <v>145</v>
      </c>
      <c r="F267" s="171">
        <v>300</v>
      </c>
      <c r="G267" s="163"/>
      <c r="H267" s="282"/>
    </row>
    <row r="268" spans="1:8" ht="64.5" customHeight="1" hidden="1">
      <c r="A268" s="193" t="s">
        <v>168</v>
      </c>
      <c r="B268" s="168" t="s">
        <v>82</v>
      </c>
      <c r="C268" s="194">
        <v>10</v>
      </c>
      <c r="D268" s="136">
        <v>3</v>
      </c>
      <c r="E268" s="168" t="s">
        <v>167</v>
      </c>
      <c r="F268" s="153"/>
      <c r="G268" s="162">
        <f>G269</f>
        <v>0</v>
      </c>
      <c r="H268" s="282"/>
    </row>
    <row r="269" spans="1:8" ht="63" customHeight="1" hidden="1">
      <c r="A269" s="195" t="s">
        <v>156</v>
      </c>
      <c r="B269" s="169" t="s">
        <v>82</v>
      </c>
      <c r="C269" s="192">
        <v>10</v>
      </c>
      <c r="D269" s="159">
        <v>3</v>
      </c>
      <c r="E269" s="169" t="s">
        <v>167</v>
      </c>
      <c r="F269" s="171">
        <v>100</v>
      </c>
      <c r="G269" s="163">
        <v>0</v>
      </c>
      <c r="H269" s="282"/>
    </row>
    <row r="270" spans="1:8" ht="31.5" customHeight="1" hidden="1">
      <c r="A270" s="167" t="s">
        <v>92</v>
      </c>
      <c r="B270" s="168" t="s">
        <v>82</v>
      </c>
      <c r="C270" s="194">
        <v>10</v>
      </c>
      <c r="D270" s="194">
        <v>6</v>
      </c>
      <c r="E270" s="168"/>
      <c r="F270" s="153"/>
      <c r="G270" s="173">
        <f>G271</f>
        <v>0</v>
      </c>
      <c r="H270" s="282"/>
    </row>
    <row r="271" spans="1:8" ht="30.75" customHeight="1" hidden="1">
      <c r="A271" s="196" t="s">
        <v>161</v>
      </c>
      <c r="B271" s="168" t="s">
        <v>82</v>
      </c>
      <c r="C271" s="194">
        <v>10</v>
      </c>
      <c r="D271" s="194">
        <v>6</v>
      </c>
      <c r="E271" s="168" t="s">
        <v>176</v>
      </c>
      <c r="F271" s="153"/>
      <c r="G271" s="173">
        <f>G272+G275</f>
        <v>0</v>
      </c>
      <c r="H271" s="282"/>
    </row>
    <row r="272" spans="1:8" ht="32.25" customHeight="1" hidden="1">
      <c r="A272" s="193" t="s">
        <v>178</v>
      </c>
      <c r="B272" s="168" t="s">
        <v>82</v>
      </c>
      <c r="C272" s="194">
        <v>10</v>
      </c>
      <c r="D272" s="194">
        <v>6</v>
      </c>
      <c r="E272" s="168" t="s">
        <v>177</v>
      </c>
      <c r="F272" s="153"/>
      <c r="G272" s="173">
        <f>G274+G273</f>
        <v>0</v>
      </c>
      <c r="H272" s="282"/>
    </row>
    <row r="273" spans="1:8" ht="32.25" customHeight="1" hidden="1">
      <c r="A273" s="197" t="s">
        <v>155</v>
      </c>
      <c r="B273" s="169" t="s">
        <v>82</v>
      </c>
      <c r="C273" s="192">
        <v>10</v>
      </c>
      <c r="D273" s="159">
        <v>6</v>
      </c>
      <c r="E273" s="158" t="s">
        <v>177</v>
      </c>
      <c r="F273" s="152">
        <v>200</v>
      </c>
      <c r="G273" s="174">
        <v>0</v>
      </c>
      <c r="H273" s="282"/>
    </row>
    <row r="274" spans="1:8" ht="31.5" customHeight="1" hidden="1">
      <c r="A274" s="195" t="s">
        <v>158</v>
      </c>
      <c r="B274" s="169" t="s">
        <v>82</v>
      </c>
      <c r="C274" s="192">
        <v>10</v>
      </c>
      <c r="D274" s="159">
        <v>6</v>
      </c>
      <c r="E274" s="158" t="s">
        <v>177</v>
      </c>
      <c r="F274" s="152">
        <v>600</v>
      </c>
      <c r="G274" s="163">
        <v>0</v>
      </c>
      <c r="H274" s="282"/>
    </row>
    <row r="275" spans="1:8" ht="36" customHeight="1" hidden="1">
      <c r="A275" s="198" t="s">
        <v>122</v>
      </c>
      <c r="B275" s="169" t="s">
        <v>82</v>
      </c>
      <c r="C275" s="192">
        <v>10</v>
      </c>
      <c r="D275" s="159">
        <v>6</v>
      </c>
      <c r="E275" s="158" t="s">
        <v>117</v>
      </c>
      <c r="F275" s="152"/>
      <c r="G275" s="199">
        <f>G276</f>
        <v>0</v>
      </c>
      <c r="H275" s="282"/>
    </row>
    <row r="276" spans="1:8" ht="34.5" customHeight="1" hidden="1">
      <c r="A276" s="198" t="s">
        <v>118</v>
      </c>
      <c r="B276" s="169" t="s">
        <v>82</v>
      </c>
      <c r="C276" s="192">
        <v>10</v>
      </c>
      <c r="D276" s="159">
        <v>6</v>
      </c>
      <c r="E276" s="158" t="s">
        <v>117</v>
      </c>
      <c r="F276" s="152">
        <v>19</v>
      </c>
      <c r="G276" s="199">
        <v>0</v>
      </c>
      <c r="H276" s="282"/>
    </row>
    <row r="277" spans="1:7" ht="51" customHeight="1" hidden="1">
      <c r="A277" s="200" t="s">
        <v>6</v>
      </c>
      <c r="B277" s="135" t="s">
        <v>82</v>
      </c>
      <c r="C277" s="181">
        <v>14</v>
      </c>
      <c r="D277" s="181"/>
      <c r="E277" s="181"/>
      <c r="F277" s="201"/>
      <c r="G277" s="201"/>
    </row>
    <row r="278" spans="1:7" ht="1.5" customHeight="1" hidden="1">
      <c r="A278" s="200" t="s">
        <v>96</v>
      </c>
      <c r="B278" s="135" t="s">
        <v>82</v>
      </c>
      <c r="C278" s="181">
        <v>14</v>
      </c>
      <c r="D278" s="194">
        <v>3</v>
      </c>
      <c r="E278" s="181"/>
      <c r="F278" s="201"/>
      <c r="G278" s="201"/>
    </row>
    <row r="279" spans="1:7" ht="32.25" customHeight="1" hidden="1">
      <c r="A279" s="203" t="s">
        <v>6</v>
      </c>
      <c r="B279" s="169" t="s">
        <v>82</v>
      </c>
      <c r="C279" s="180">
        <v>14</v>
      </c>
      <c r="D279" s="159">
        <v>3</v>
      </c>
      <c r="E279" s="180" t="s">
        <v>80</v>
      </c>
      <c r="F279" s="204"/>
      <c r="G279" s="204"/>
    </row>
    <row r="280" spans="1:7" ht="38.25" customHeight="1" hidden="1">
      <c r="A280" s="198" t="s">
        <v>97</v>
      </c>
      <c r="B280" s="169" t="s">
        <v>82</v>
      </c>
      <c r="C280" s="180">
        <v>14</v>
      </c>
      <c r="D280" s="159">
        <v>3</v>
      </c>
      <c r="E280" s="180" t="s">
        <v>81</v>
      </c>
      <c r="F280" s="204"/>
      <c r="G280" s="204"/>
    </row>
    <row r="281" spans="1:7" ht="33" customHeight="1" hidden="1">
      <c r="A281" s="203" t="s">
        <v>79</v>
      </c>
      <c r="B281" s="169" t="s">
        <v>82</v>
      </c>
      <c r="C281" s="205">
        <v>14</v>
      </c>
      <c r="D281" s="192">
        <v>3</v>
      </c>
      <c r="E281" s="205" t="s">
        <v>81</v>
      </c>
      <c r="F281" s="171">
        <v>17</v>
      </c>
      <c r="G281" s="171"/>
    </row>
    <row r="282" spans="1:7" ht="30" customHeight="1" hidden="1">
      <c r="A282" s="203"/>
      <c r="B282" s="169"/>
      <c r="C282" s="205"/>
      <c r="D282" s="192"/>
      <c r="E282" s="205"/>
      <c r="F282" s="171"/>
      <c r="G282" s="171"/>
    </row>
    <row r="283" spans="1:7" ht="45.75" customHeight="1" hidden="1">
      <c r="A283" s="203" t="s">
        <v>124</v>
      </c>
      <c r="B283" s="169" t="s">
        <v>82</v>
      </c>
      <c r="C283" s="205">
        <v>99</v>
      </c>
      <c r="D283" s="192"/>
      <c r="E283" s="205"/>
      <c r="F283" s="171"/>
      <c r="G283" s="206">
        <f>G284</f>
        <v>0</v>
      </c>
    </row>
    <row r="284" spans="1:7" ht="22.5" customHeight="1" hidden="1">
      <c r="A284" s="203" t="s">
        <v>124</v>
      </c>
      <c r="B284" s="169" t="s">
        <v>82</v>
      </c>
      <c r="C284" s="205">
        <v>99</v>
      </c>
      <c r="D284" s="192">
        <v>99</v>
      </c>
      <c r="E284" s="205"/>
      <c r="F284" s="171"/>
      <c r="G284" s="206">
        <f>G285</f>
        <v>0</v>
      </c>
    </row>
    <row r="285" spans="1:7" ht="28.5" customHeight="1" hidden="1">
      <c r="A285" s="203" t="s">
        <v>124</v>
      </c>
      <c r="B285" s="169" t="s">
        <v>82</v>
      </c>
      <c r="C285" s="205">
        <v>99</v>
      </c>
      <c r="D285" s="192">
        <v>99</v>
      </c>
      <c r="E285" s="205" t="s">
        <v>126</v>
      </c>
      <c r="F285" s="171"/>
      <c r="G285" s="206">
        <f>G286</f>
        <v>0</v>
      </c>
    </row>
    <row r="286" spans="1:7" ht="3.75" customHeight="1" hidden="1">
      <c r="A286" s="203" t="s">
        <v>125</v>
      </c>
      <c r="B286" s="169" t="s">
        <v>82</v>
      </c>
      <c r="C286" s="205">
        <v>99</v>
      </c>
      <c r="D286" s="192">
        <v>99</v>
      </c>
      <c r="E286" s="205" t="s">
        <v>126</v>
      </c>
      <c r="F286" s="171">
        <v>880</v>
      </c>
      <c r="G286" s="206">
        <v>0</v>
      </c>
    </row>
  </sheetData>
  <sheetProtection/>
  <mergeCells count="11">
    <mergeCell ref="E6:E7"/>
    <mergeCell ref="F6:F7"/>
    <mergeCell ref="H6:H7"/>
    <mergeCell ref="I6:I7"/>
    <mergeCell ref="A2:G2"/>
    <mergeCell ref="A3:G3"/>
    <mergeCell ref="A4:G4"/>
    <mergeCell ref="A6:A7"/>
    <mergeCell ref="B6:B7"/>
    <mergeCell ref="C6:C7"/>
    <mergeCell ref="D6:D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2017-12-08T07:34:44Z</cp:lastPrinted>
  <dcterms:created xsi:type="dcterms:W3CDTF">2004-10-11T06:47:09Z</dcterms:created>
  <dcterms:modified xsi:type="dcterms:W3CDTF">2017-12-20T06:10:06Z</dcterms:modified>
  <cp:category/>
  <cp:version/>
  <cp:contentType/>
  <cp:contentStatus/>
</cp:coreProperties>
</file>