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2118" windowHeight="8694" activeTab="0"/>
  </bookViews>
  <sheets>
    <sheet name="прил.3 " sheetId="1" r:id="rId1"/>
    <sheet name="уточнение" sheetId="2" r:id="rId2"/>
    <sheet name="прил 5 2016" sheetId="3" r:id="rId3"/>
    <sheet name="уточ" sheetId="4" r:id="rId4"/>
  </sheets>
  <definedNames>
    <definedName name="_xlnm.Print_Titles" localSheetId="0">'прил.3 '!$8:$8</definedName>
    <definedName name="_xlnm.Print_Titles" localSheetId="1">'уточнение'!$4:$4</definedName>
    <definedName name="_xlnm.Print_Area" localSheetId="0">'прил.3 '!$A$1:$F$61</definedName>
    <definedName name="_xlnm.Print_Area" localSheetId="1">'уточнение'!$A$1:$E$57</definedName>
  </definedNames>
  <calcPr fullCalcOnLoad="1"/>
</workbook>
</file>

<file path=xl/sharedStrings.xml><?xml version="1.0" encoding="utf-8"?>
<sst xmlns="http://schemas.openxmlformats.org/spreadsheetml/2006/main" count="1622" uniqueCount="277">
  <si>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</si>
  <si>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</si>
  <si>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</si>
  <si>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</si>
  <si>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</si>
  <si>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</si>
  <si>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</si>
  <si>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</si>
  <si>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</si>
  <si>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</si>
  <si>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</si>
  <si>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</si>
  <si>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</si>
  <si>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</si>
  <si>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</si>
  <si>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</si>
  <si>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</si>
  <si>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</si>
  <si>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</si>
  <si>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</si>
  <si>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</si>
  <si>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</si>
  <si>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</si>
  <si>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</si>
  <si>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</si>
  <si>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</si>
  <si>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</si>
  <si>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</si>
  <si>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</si>
  <si>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</si>
  <si>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</si>
  <si>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</si>
  <si>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</si>
  <si>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</si>
  <si>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</si>
  <si>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</si>
  <si>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</si>
  <si>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</si>
  <si>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</si>
  <si>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</si>
  <si>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</si>
  <si>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</si>
  <si>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</si>
  <si>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</si>
  <si>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</si>
  <si>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</si>
  <si>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</si>
  <si>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</si>
  <si>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</si>
  <si>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</si>
  <si>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</si>
  <si>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</si>
  <si>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</si>
  <si>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</si>
  <si>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</si>
  <si>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</si>
  <si>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</si>
  <si>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</si>
  <si>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</si>
  <si>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</si>
  <si>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</si>
  <si>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</si>
  <si>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</si>
  <si>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</si>
  <si>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</si>
  <si>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</si>
  <si>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</si>
  <si>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</si>
  <si>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</si>
  <si>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</si>
  <si>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</si>
  <si>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</si>
  <si>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</si>
  <si>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</si>
  <si>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</si>
  <si>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</si>
  <si>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</si>
  <si>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</si>
  <si>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</si>
  <si>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</si>
  <si>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</si>
  <si>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</si>
  <si>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</si>
  <si>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</si>
  <si>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</si>
  <si>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</si>
  <si>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</si>
  <si>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</si>
  <si>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</si>
  <si>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</si>
  <si>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</si>
  <si>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</si>
  <si>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</si>
  <si>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</si>
  <si>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</si>
  <si>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</si>
  <si>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</si>
  <si>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</si>
  <si>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</si>
  <si>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</si>
  <si>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</si>
  <si>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</si>
  <si>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</si>
  <si>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</si>
  <si>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</si>
  <si>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</si>
  <si>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</si>
  <si>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</si>
  <si>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</si>
  <si>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</si>
  <si>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</si>
  <si>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</si>
  <si>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</si>
  <si>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</si>
  <si>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</si>
  <si>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</si>
  <si>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</si>
  <si>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</si>
  <si>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</si>
  <si>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</si>
  <si>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</si>
  <si>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</si>
  <si>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</si>
  <si>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</si>
  <si>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</si>
  <si>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</si>
  <si>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</si>
  <si>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</si>
  <si>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</si>
  <si>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</si>
  <si>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</si>
  <si>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</si>
  <si>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</si>
  <si>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</si>
  <si>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</si>
  <si>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</si>
  <si>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</si>
  <si>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</si>
  <si>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</si>
  <si>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</si>
  <si>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</si>
  <si>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</si>
  <si>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</si>
  <si>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</si>
  <si>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</si>
  <si>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</si>
  <si>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</si>
  <si>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</si>
  <si>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</si>
  <si>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Содержание и ремонт автомобильных дорог общего пользования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</si>
  <si>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</si>
  <si>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</si>
  <si>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>99 0 1056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</si>
  <si>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</si>
  <si>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</si>
  <si>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</si>
  <si>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</si>
  <si>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</si>
  <si>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</si>
  <si>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</si>
  <si>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</si>
  <si>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</si>
  <si>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</si>
  <si>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</si>
  <si>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</si>
  <si>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</si>
  <si>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</si>
  <si>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</si>
  <si>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</si>
  <si>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</si>
  <si>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</si>
  <si>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</si>
  <si>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</si>
  <si>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</si>
  <si>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</si>
  <si>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</si>
  <si>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</si>
  <si>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</si>
  <si>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</si>
  <si>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</si>
  <si>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</si>
  <si>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</si>
  <si>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</si>
  <si>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</si>
  <si>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</si>
  <si>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</si>
  <si>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</si>
  <si>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</si>
  <si>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</si>
  <si>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</si>
  <si>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</si>
  <si>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повышение безопасности дорожного движения  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</si>
  <si>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</si>
  <si>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</si>
  <si>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</si>
  <si>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</si>
  <si>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</si>
  <si>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</si>
  <si>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</si>
  <si>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2016 год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</si>
  <si>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</si>
  <si>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</si>
  <si>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</si>
  <si>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</si>
  <si>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</si>
  <si>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</si>
  <si>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</si>
  <si>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</si>
  <si>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</si>
  <si>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</si>
  <si>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</si>
  <si>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</si>
  <si>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</si>
  <si>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</si>
  <si>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99 0 00 10560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</si>
  <si>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</si>
  <si>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</si>
  <si>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</si>
  <si>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</si>
  <si>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</si>
  <si>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</si>
  <si>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</si>
  <si>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</si>
  <si>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99 0 00 10470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</si>
  <si>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</si>
  <si>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</si>
  <si>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</si>
  <si>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</si>
  <si>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</si>
  <si>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</si>
  <si>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</si>
  <si>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</si>
  <si>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</si>
  <si>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>НА 2016 ГОД</t>
  </si>
  <si>
    <t>Государственная поддержка в сфере культуры, кинематографии, средств массовой информации</t>
  </si>
  <si>
    <t xml:space="preserve">Капитальный ремонт муниципального жилищного фонда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</si>
  <si>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7, 8 Закона Республики Коми «Об административной ответственности в Республике Коми»</t>
  </si>
  <si>
    <t>Закупка товаров, работ и услуг для обеспечения государственных (муниципальных) нужд</t>
  </si>
  <si>
    <t>Уточнение</t>
  </si>
  <si>
    <t>Уточненная сумма</t>
  </si>
  <si>
    <t>"Приложение № 5</t>
  </si>
  <si>
    <t xml:space="preserve">БЮДЖЕТА МУНИЦИПАЛЬНОГО ОБРАЗОВАНИЯ ГОРОДСКОГО ПОСЕЛЕНИЯ  "НИЖНИЙ ОДЕС" </t>
  </si>
  <si>
    <t>РАСПРЕДЕЛЕНИЕ РАСХОДОВ БЮДЖЕТА МУНИЦИПАЛЬНОГО ОБРАЗОВАНИЯ ГОРОДСКОГО ПОСЕЛЕНИЯ "НИЖНИЙ ОДЕС" НА 2016 ГОД ПО РАЗДЕЛАМ, ПОДРАЗДЕЛАМ  КЛАССИФИКАЦИИ РАСХОДОВ БЮДЖЕТОВ РОССИЙСКОЙ ФЕДЕРАЦИИ</t>
  </si>
  <si>
    <t>Администрация городского поселения "Нижний Одес"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</si>
  <si>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</si>
  <si>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</si>
  <si>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</si>
  <si>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</si>
  <si>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</si>
  <si>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</si>
  <si>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</si>
  <si>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</si>
  <si>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</si>
  <si>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</si>
  <si>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</si>
  <si>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</si>
  <si>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</si>
  <si>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</si>
  <si>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</si>
  <si>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99 0 0010100</t>
  </si>
  <si>
    <t>99 0 00 106000</t>
  </si>
  <si>
    <t>Содержание, ремонт и капитальный ремонт улично-дорожной сети в рамках благоустройства</t>
  </si>
  <si>
    <t xml:space="preserve">от "    "                201  г. № 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</si>
  <si>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</si>
  <si>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</si>
  <si>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</si>
  <si>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</si>
  <si>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</si>
  <si>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>к решению  Совета ГП "Нижний Одес"</t>
  </si>
  <si>
    <t>99 0 00 L0270</t>
  </si>
  <si>
    <t>% исполнения</t>
  </si>
  <si>
    <t>Приложение № 4 к постановлению</t>
  </si>
  <si>
    <t>администрации городского поселения "Нижний Одес"</t>
  </si>
  <si>
    <t>План на 2018 год</t>
  </si>
  <si>
    <t>ИСПОЛНЕНИЕ БЮДЖЕТА МУНИЦИПАЛЬНОГО ОБРАЗОВАНИЯ ГОРОДСКОГО ПОСЕЛЕНИЯ "НИЖНИЙ ОДЕС" ПО РАЗДЕЛАМ, ПОДРАЗДЕЛАМ  КЛАССИФИКАЦИИ РАСХОДОВ БЮДЖЕТОВ РОССИЙСКОЙ ФЕДЕРАЦИИ ЗА  ПОЛУГОДИЕ 2018 ГОДА</t>
  </si>
  <si>
    <t>Кассовое исполнение за полугодие 2018 год</t>
  </si>
  <si>
    <t>от 12 июля 2018 г. № 215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</si>
</sst>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  <numFmt numFmtId="191" formatCode="#,##0.0_ ;\-#,##0.0\ "/>
  </numFmts>
  <fonts count="6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3"/>
      <color indexed="10"/>
      <name val="Times New Roman CYR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13"/>
      <color indexed="20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 indent="1"/>
    </xf>
    <xf numFmtId="174" fontId="3" fillId="0" borderId="10" xfId="0" applyNumberFormat="1" applyFont="1" applyFill="1" applyBorder="1" applyAlignment="1">
      <alignment horizontal="center" vertical="justify"/>
    </xf>
    <xf numFmtId="174" fontId="3" fillId="0" borderId="10" xfId="0" applyNumberFormat="1" applyFont="1" applyFill="1" applyBorder="1" applyAlignment="1">
      <alignment horizontal="center" vertical="justify"/>
    </xf>
    <xf numFmtId="183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" vertical="justify" shrinkToFit="1"/>
    </xf>
    <xf numFmtId="183" fontId="9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9" fillId="0" borderId="0" xfId="0" applyFont="1" applyFill="1" applyBorder="1" applyAlignment="1">
      <alignment horizontal="centerContinuous" vertical="justify" wrapText="1"/>
    </xf>
    <xf numFmtId="183" fontId="9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9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9" fillId="33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173" fontId="3" fillId="0" borderId="0" xfId="0" applyNumberFormat="1" applyFont="1" applyFill="1" applyBorder="1" applyAlignment="1">
      <alignment horizontal="center" vertical="justify"/>
    </xf>
    <xf numFmtId="183" fontId="3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justify"/>
    </xf>
    <xf numFmtId="184" fontId="13" fillId="0" borderId="0" xfId="0" applyNumberFormat="1" applyFont="1" applyFill="1" applyAlignment="1">
      <alignment horizontal="right" vertical="top"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8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173" fontId="1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Continuous" vertical="distributed" shrinkToFit="1"/>
    </xf>
    <xf numFmtId="17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shrinkToFit="1"/>
    </xf>
    <xf numFmtId="183" fontId="18" fillId="0" borderId="0" xfId="0" applyNumberFormat="1" applyFont="1" applyFill="1" applyBorder="1" applyAlignment="1">
      <alignment horizontal="centerContinuous" vertical="justify" shrinkToFit="1"/>
    </xf>
    <xf numFmtId="17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shrinkToFit="1"/>
    </xf>
    <xf numFmtId="183" fontId="16" fillId="0" borderId="0" xfId="0" applyNumberFormat="1" applyFont="1" applyFill="1" applyBorder="1" applyAlignment="1">
      <alignment horizontal="center" vertical="justify" shrinkToFit="1"/>
    </xf>
    <xf numFmtId="17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Continuous" vertical="justify" shrinkToFit="1"/>
    </xf>
    <xf numFmtId="173" fontId="17" fillId="0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Continuous" vertical="justify" shrinkToFit="1"/>
    </xf>
    <xf numFmtId="0" fontId="22" fillId="0" borderId="0" xfId="0" applyFont="1" applyFill="1" applyAlignment="1">
      <alignment horizontal="center" vertical="top"/>
    </xf>
    <xf numFmtId="183" fontId="17" fillId="0" borderId="0" xfId="0" applyNumberFormat="1" applyFont="1" applyFill="1" applyBorder="1" applyAlignment="1">
      <alignment horizontal="center" vertical="justify" shrinkToFit="1"/>
    </xf>
    <xf numFmtId="49" fontId="12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horizontal="center" vertical="justify" shrinkToFit="1"/>
    </xf>
    <xf numFmtId="0" fontId="24" fillId="0" borderId="0" xfId="0" applyFont="1" applyFill="1" applyAlignment="1">
      <alignment horizontal="center" vertical="top"/>
    </xf>
    <xf numFmtId="183" fontId="25" fillId="0" borderId="0" xfId="0" applyNumberFormat="1" applyFont="1" applyFill="1" applyBorder="1" applyAlignment="1">
      <alignment horizontal="center" vertical="justify" shrinkToFi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shrinkToFi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4" fontId="17" fillId="3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174" fontId="16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184" fontId="16" fillId="0" borderId="10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Alignment="1">
      <alignment vertical="top"/>
    </xf>
    <xf numFmtId="0" fontId="17" fillId="0" borderId="10" xfId="0" applyFont="1" applyFill="1" applyBorder="1" applyAlignment="1">
      <alignment horizontal="left" vertical="center" indent="1"/>
    </xf>
    <xf numFmtId="18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top"/>
    </xf>
    <xf numFmtId="184" fontId="17" fillId="0" borderId="0" xfId="0" applyNumberFormat="1" applyFont="1" applyFill="1" applyAlignment="1">
      <alignment vertical="top"/>
    </xf>
    <xf numFmtId="174" fontId="14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justify" shrinkToFit="1"/>
    </xf>
    <xf numFmtId="0" fontId="18" fillId="33" borderId="0" xfId="0" applyFont="1" applyFill="1" applyAlignment="1">
      <alignment horizontal="center" vertical="top"/>
    </xf>
    <xf numFmtId="189" fontId="6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5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justify" vertical="center"/>
    </xf>
    <xf numFmtId="0" fontId="23" fillId="0" borderId="10" xfId="0" applyFont="1" applyBorder="1" applyAlignment="1">
      <alignment horizontal="justify" vertical="center"/>
    </xf>
    <xf numFmtId="49" fontId="12" fillId="0" borderId="10" xfId="0" applyNumberFormat="1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0" fontId="17" fillId="34" borderId="10" xfId="0" applyFont="1" applyFill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2" fillId="0" borderId="10" xfId="60" applyNumberFormat="1" applyFont="1" applyBorder="1" applyAlignment="1">
      <alignment horizontal="justify" vertical="center"/>
      <protection/>
    </xf>
    <xf numFmtId="190" fontId="20" fillId="0" borderId="10" xfId="0" applyNumberFormat="1" applyFont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49" fontId="20" fillId="33" borderId="10" xfId="0" applyNumberFormat="1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2" fontId="23" fillId="0" borderId="10" xfId="0" applyNumberFormat="1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7" fillId="0" borderId="10" xfId="0" applyNumberFormat="1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center"/>
    </xf>
    <xf numFmtId="4" fontId="16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17" fillId="33" borderId="10" xfId="0" applyNumberFormat="1" applyFont="1" applyFill="1" applyBorder="1" applyAlignment="1">
      <alignment horizontal="center" vertical="center" shrinkToFi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4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4" fontId="11" fillId="0" borderId="17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174" fontId="18" fillId="0" borderId="17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Normal="95" zoomScaleSheetLayoutView="100" workbookViewId="0" topLeftCell="A1">
      <selection activeCell="D8" sqref="D8:D9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23.66015625" style="4" customWidth="1"/>
    <col min="5" max="5" width="20.66015625" style="8" customWidth="1"/>
    <col min="6" max="7" width="18.5" style="4" customWidth="1"/>
    <col min="8" max="8" width="18.5" style="15" customWidth="1"/>
    <col min="9" max="16384" width="9.33203125" style="4" customWidth="1"/>
  </cols>
  <sheetData>
    <row r="1" spans="4:6" ht="15">
      <c r="D1" s="277" t="s">
        <v>271</v>
      </c>
      <c r="E1" s="277"/>
      <c r="F1" s="277"/>
    </row>
    <row r="2" spans="4:6" ht="15">
      <c r="D2" s="277" t="s">
        <v>272</v>
      </c>
      <c r="E2" s="277"/>
      <c r="F2" s="277"/>
    </row>
    <row r="3" spans="4:6" ht="15">
      <c r="D3" s="277" t="s">
        <v>276</v>
      </c>
      <c r="E3" s="277"/>
      <c r="F3" s="277"/>
    </row>
    <row r="5" spans="3:8" ht="18" customHeight="1">
      <c r="C5" s="79"/>
      <c r="D5" s="79"/>
      <c r="E5" s="79"/>
      <c r="F5" s="78"/>
      <c r="G5" s="78"/>
      <c r="H5" s="78"/>
    </row>
    <row r="6" spans="1:6" ht="46.5" customHeight="1">
      <c r="A6" s="276" t="s">
        <v>274</v>
      </c>
      <c r="B6" s="276"/>
      <c r="C6" s="276"/>
      <c r="D6" s="276"/>
      <c r="E6" s="276"/>
      <c r="F6" s="276"/>
    </row>
    <row r="7" spans="1:9" s="1" customFormat="1" ht="14.25">
      <c r="A7" s="42"/>
      <c r="B7" s="42"/>
      <c r="C7" s="42"/>
      <c r="D7" s="42"/>
      <c r="E7" s="42"/>
      <c r="F7" s="42"/>
      <c r="G7" s="42"/>
      <c r="H7" s="42"/>
      <c r="I7" s="42"/>
    </row>
    <row r="8" spans="1:8" s="2" customFormat="1" ht="15.75" customHeight="1">
      <c r="A8" s="74" t="s">
        <v>4</v>
      </c>
      <c r="B8" s="75" t="s">
        <v>5</v>
      </c>
      <c r="C8" s="74" t="s">
        <v>21</v>
      </c>
      <c r="D8" s="270" t="s">
        <v>273</v>
      </c>
      <c r="E8" s="272" t="s">
        <v>275</v>
      </c>
      <c r="F8" s="274" t="s">
        <v>270</v>
      </c>
      <c r="G8" s="16"/>
      <c r="H8" s="17"/>
    </row>
    <row r="9" spans="1:8" s="2" customFormat="1" ht="54" customHeight="1">
      <c r="A9" s="74"/>
      <c r="B9" s="75"/>
      <c r="C9" s="74"/>
      <c r="D9" s="271"/>
      <c r="E9" s="273"/>
      <c r="F9" s="275"/>
      <c r="G9" s="16"/>
      <c r="H9" s="17"/>
    </row>
    <row r="10" spans="1:8" s="2" customFormat="1" ht="24.75" customHeight="1">
      <c r="A10" s="80" t="s">
        <v>20</v>
      </c>
      <c r="B10" s="81"/>
      <c r="C10" s="81"/>
      <c r="D10" s="82">
        <f>D11</f>
        <v>39320779.230000004</v>
      </c>
      <c r="E10" s="82">
        <f>E11</f>
        <v>15160194.98</v>
      </c>
      <c r="F10" s="269">
        <f>E10/D10*100</f>
        <v>38.555174329895905</v>
      </c>
      <c r="G10" s="18"/>
      <c r="H10" s="19"/>
    </row>
    <row r="11" spans="1:8" s="2" customFormat="1" ht="39.75" customHeight="1">
      <c r="A11" s="201" t="str">
        <f>'прил 5 2016'!A13</f>
        <v>Администрация городского поселения " Нижний Одес"</v>
      </c>
      <c r="B11" s="81"/>
      <c r="C11" s="81"/>
      <c r="D11" s="82">
        <f>D12+D26+D31+D35+D46+D54</f>
        <v>39320779.230000004</v>
      </c>
      <c r="E11" s="82">
        <f>E12+E26+E31+E35+E46+E54</f>
        <v>15160194.98</v>
      </c>
      <c r="F11" s="269">
        <f aca="true" t="shared" si="0" ref="F11:F56">E11/D11*100</f>
        <v>38.555174329895905</v>
      </c>
      <c r="G11" s="18"/>
      <c r="H11" s="19"/>
    </row>
    <row r="12" spans="1:8" s="5" customFormat="1" ht="24" customHeight="1">
      <c r="A12" s="83" t="s">
        <v>7</v>
      </c>
      <c r="B12" s="84">
        <v>1</v>
      </c>
      <c r="C12" s="84"/>
      <c r="D12" s="82">
        <f>D18+D19+D23+D21+D17+D22</f>
        <v>15126987.790000001</v>
      </c>
      <c r="E12" s="82">
        <f>E18+E19+E23+E21+E17+E22</f>
        <v>8145979.23</v>
      </c>
      <c r="F12" s="269">
        <f t="shared" si="0"/>
        <v>53.850636644164304</v>
      </c>
      <c r="G12" s="20"/>
      <c r="H12" s="21"/>
    </row>
    <row r="13" spans="1:8" s="2" customFormat="1" ht="46.5" hidden="1">
      <c r="A13" s="83" t="s">
        <v>30</v>
      </c>
      <c r="B13" s="84">
        <v>1</v>
      </c>
      <c r="C13" s="84">
        <v>2</v>
      </c>
      <c r="D13" s="82">
        <f aca="true" t="shared" si="1" ref="D13:E15">D14</f>
        <v>0</v>
      </c>
      <c r="E13" s="82">
        <f t="shared" si="1"/>
        <v>0</v>
      </c>
      <c r="F13" s="269" t="e">
        <f t="shared" si="0"/>
        <v>#DIV/0!</v>
      </c>
      <c r="G13" s="22"/>
      <c r="H13" s="23"/>
    </row>
    <row r="14" spans="1:8" s="2" customFormat="1" ht="62.25" hidden="1">
      <c r="A14" s="85" t="s">
        <v>31</v>
      </c>
      <c r="B14" s="86">
        <v>1</v>
      </c>
      <c r="C14" s="86">
        <v>2</v>
      </c>
      <c r="D14" s="87">
        <f t="shared" si="1"/>
        <v>0</v>
      </c>
      <c r="E14" s="87">
        <f t="shared" si="1"/>
        <v>0</v>
      </c>
      <c r="F14" s="269" t="e">
        <f t="shared" si="0"/>
        <v>#DIV/0!</v>
      </c>
      <c r="G14" s="24"/>
      <c r="H14" s="25"/>
    </row>
    <row r="15" spans="1:8" s="2" customFormat="1" ht="15" hidden="1">
      <c r="A15" s="88" t="s">
        <v>23</v>
      </c>
      <c r="B15" s="86">
        <v>1</v>
      </c>
      <c r="C15" s="86">
        <v>2</v>
      </c>
      <c r="D15" s="87">
        <f t="shared" si="1"/>
        <v>0</v>
      </c>
      <c r="E15" s="87">
        <f t="shared" si="1"/>
        <v>0</v>
      </c>
      <c r="F15" s="269" t="e">
        <f t="shared" si="0"/>
        <v>#DIV/0!</v>
      </c>
      <c r="G15" s="24"/>
      <c r="H15" s="25"/>
    </row>
    <row r="16" spans="1:8" s="2" customFormat="1" ht="30.75" hidden="1">
      <c r="A16" s="88" t="s">
        <v>34</v>
      </c>
      <c r="B16" s="86">
        <v>1</v>
      </c>
      <c r="C16" s="86">
        <v>2</v>
      </c>
      <c r="D16" s="87"/>
      <c r="E16" s="87"/>
      <c r="F16" s="269" t="e">
        <f t="shared" si="0"/>
        <v>#DIV/0!</v>
      </c>
      <c r="G16" s="24"/>
      <c r="H16" s="25"/>
    </row>
    <row r="17" spans="1:8" s="2" customFormat="1" ht="51.75" customHeight="1">
      <c r="A17" s="89" t="s">
        <v>87</v>
      </c>
      <c r="B17" s="86">
        <v>1</v>
      </c>
      <c r="C17" s="86">
        <v>3</v>
      </c>
      <c r="D17" s="87">
        <v>32800</v>
      </c>
      <c r="E17" s="87">
        <v>0</v>
      </c>
      <c r="F17" s="269">
        <f t="shared" si="0"/>
        <v>0</v>
      </c>
      <c r="G17" s="24"/>
      <c r="H17" s="25"/>
    </row>
    <row r="18" spans="1:8" s="6" customFormat="1" ht="68.25" customHeight="1">
      <c r="A18" s="194" t="s">
        <v>35</v>
      </c>
      <c r="B18" s="90">
        <v>1</v>
      </c>
      <c r="C18" s="90">
        <v>4</v>
      </c>
      <c r="D18" s="87">
        <v>13338029.39</v>
      </c>
      <c r="E18" s="87">
        <v>6777468.65</v>
      </c>
      <c r="F18" s="269">
        <f t="shared" si="0"/>
        <v>50.81311827878646</v>
      </c>
      <c r="G18" s="22"/>
      <c r="H18" s="23"/>
    </row>
    <row r="19" spans="1:8" s="6" customFormat="1" ht="53.25" customHeight="1">
      <c r="A19" s="194" t="s">
        <v>101</v>
      </c>
      <c r="B19" s="90">
        <v>1</v>
      </c>
      <c r="C19" s="90">
        <v>6</v>
      </c>
      <c r="D19" s="87">
        <v>56919</v>
      </c>
      <c r="E19" s="87">
        <v>16963.25</v>
      </c>
      <c r="F19" s="269">
        <f t="shared" si="0"/>
        <v>29.8024385530315</v>
      </c>
      <c r="G19" s="22"/>
      <c r="H19" s="23"/>
    </row>
    <row r="20" spans="1:8" s="2" customFormat="1" ht="23.25" customHeight="1" hidden="1">
      <c r="A20" s="194" t="s">
        <v>38</v>
      </c>
      <c r="B20" s="90">
        <v>1</v>
      </c>
      <c r="C20" s="90">
        <v>7</v>
      </c>
      <c r="D20" s="87">
        <f>D21</f>
        <v>0</v>
      </c>
      <c r="E20" s="87">
        <f>E21</f>
        <v>0</v>
      </c>
      <c r="F20" s="269" t="e">
        <f t="shared" si="0"/>
        <v>#DIV/0!</v>
      </c>
      <c r="G20" s="24"/>
      <c r="H20" s="23"/>
    </row>
    <row r="21" spans="1:8" s="2" customFormat="1" ht="21.75" customHeight="1" hidden="1">
      <c r="A21" s="195" t="s">
        <v>102</v>
      </c>
      <c r="B21" s="90">
        <v>1</v>
      </c>
      <c r="C21" s="90">
        <v>7</v>
      </c>
      <c r="D21" s="87">
        <v>0</v>
      </c>
      <c r="E21" s="87">
        <v>0</v>
      </c>
      <c r="F21" s="269" t="e">
        <f t="shared" si="0"/>
        <v>#DIV/0!</v>
      </c>
      <c r="G21" s="24"/>
      <c r="H21" s="23"/>
    </row>
    <row r="22" spans="1:8" s="2" customFormat="1" ht="24" customHeight="1">
      <c r="A22" s="194" t="s">
        <v>8</v>
      </c>
      <c r="B22" s="90">
        <v>1</v>
      </c>
      <c r="C22" s="90">
        <v>11</v>
      </c>
      <c r="D22" s="87">
        <f>'прил 5 2016'!G67</f>
        <v>50000</v>
      </c>
      <c r="E22" s="87">
        <f>'прил 5 2016'!H67</f>
        <v>0</v>
      </c>
      <c r="F22" s="269">
        <f t="shared" si="0"/>
        <v>0</v>
      </c>
      <c r="G22" s="26"/>
      <c r="H22" s="23"/>
    </row>
    <row r="23" spans="1:8" s="10" customFormat="1" ht="23.25" customHeight="1">
      <c r="A23" s="194" t="s">
        <v>11</v>
      </c>
      <c r="B23" s="90">
        <v>1</v>
      </c>
      <c r="C23" s="90">
        <v>13</v>
      </c>
      <c r="D23" s="87">
        <v>1649239.4</v>
      </c>
      <c r="E23" s="87">
        <v>1351547.33</v>
      </c>
      <c r="F23" s="269">
        <f t="shared" si="0"/>
        <v>81.94973573878967</v>
      </c>
      <c r="G23" s="26"/>
      <c r="H23" s="23"/>
    </row>
    <row r="24" spans="1:8" s="9" customFormat="1" ht="24" customHeight="1" hidden="1">
      <c r="A24" s="196" t="s">
        <v>24</v>
      </c>
      <c r="B24" s="81">
        <v>2</v>
      </c>
      <c r="C24" s="81"/>
      <c r="D24" s="91">
        <f>D25</f>
        <v>0</v>
      </c>
      <c r="E24" s="91">
        <f>E25</f>
        <v>0</v>
      </c>
      <c r="F24" s="269" t="e">
        <f t="shared" si="0"/>
        <v>#DIV/0!</v>
      </c>
      <c r="G24" s="27"/>
      <c r="H24" s="23"/>
    </row>
    <row r="25" spans="1:8" s="6" customFormat="1" ht="16.5" customHeight="1" hidden="1">
      <c r="A25" s="194" t="s">
        <v>25</v>
      </c>
      <c r="B25" s="90">
        <v>2</v>
      </c>
      <c r="C25" s="90">
        <v>3</v>
      </c>
      <c r="D25" s="92"/>
      <c r="E25" s="92"/>
      <c r="F25" s="269" t="e">
        <f t="shared" si="0"/>
        <v>#DIV/0!</v>
      </c>
      <c r="G25" s="28"/>
      <c r="H25" s="23"/>
    </row>
    <row r="26" spans="1:8" s="1" customFormat="1" ht="35.25" customHeight="1">
      <c r="A26" s="196" t="s">
        <v>18</v>
      </c>
      <c r="B26" s="81">
        <v>3</v>
      </c>
      <c r="C26" s="90"/>
      <c r="D26" s="91">
        <f>D28+D27+D30+D29</f>
        <v>118800</v>
      </c>
      <c r="E26" s="91">
        <f>E28+E27+E30+E29</f>
        <v>0</v>
      </c>
      <c r="F26" s="269">
        <f t="shared" si="0"/>
        <v>0</v>
      </c>
      <c r="G26" s="30"/>
      <c r="H26" s="23"/>
    </row>
    <row r="27" spans="1:8" s="1" customFormat="1" ht="13.5" customHeight="1" hidden="1">
      <c r="A27" s="196" t="s">
        <v>107</v>
      </c>
      <c r="B27" s="90">
        <v>3</v>
      </c>
      <c r="C27" s="90">
        <v>4</v>
      </c>
      <c r="D27" s="92">
        <v>0</v>
      </c>
      <c r="E27" s="92">
        <v>0</v>
      </c>
      <c r="F27" s="269" t="e">
        <f t="shared" si="0"/>
        <v>#DIV/0!</v>
      </c>
      <c r="G27" s="30"/>
      <c r="H27" s="23"/>
    </row>
    <row r="28" spans="1:8" s="1" customFormat="1" ht="45.75" customHeight="1" hidden="1">
      <c r="A28" s="194" t="s">
        <v>85</v>
      </c>
      <c r="B28" s="90">
        <v>3</v>
      </c>
      <c r="C28" s="90">
        <v>9</v>
      </c>
      <c r="D28" s="92">
        <v>0</v>
      </c>
      <c r="E28" s="92">
        <v>0</v>
      </c>
      <c r="F28" s="269" t="e">
        <f t="shared" si="0"/>
        <v>#DIV/0!</v>
      </c>
      <c r="G28" s="30"/>
      <c r="H28" s="23"/>
    </row>
    <row r="29" spans="1:8" s="1" customFormat="1" ht="37.5" customHeight="1">
      <c r="A29" s="197" t="s">
        <v>68</v>
      </c>
      <c r="B29" s="90">
        <v>3</v>
      </c>
      <c r="C29" s="90">
        <v>10</v>
      </c>
      <c r="D29" s="92">
        <v>118800</v>
      </c>
      <c r="E29" s="92">
        <v>0</v>
      </c>
      <c r="F29" s="269">
        <f t="shared" si="0"/>
        <v>0</v>
      </c>
      <c r="G29" s="30"/>
      <c r="H29" s="23"/>
    </row>
    <row r="30" spans="1:8" s="1" customFormat="1" ht="32.25" customHeight="1" hidden="1">
      <c r="A30" s="198" t="s">
        <v>172</v>
      </c>
      <c r="B30" s="90">
        <v>3</v>
      </c>
      <c r="C30" s="90">
        <v>14</v>
      </c>
      <c r="D30" s="92">
        <v>0</v>
      </c>
      <c r="E30" s="92">
        <v>0</v>
      </c>
      <c r="F30" s="269" t="e">
        <f t="shared" si="0"/>
        <v>#DIV/0!</v>
      </c>
      <c r="G30" s="30"/>
      <c r="H30" s="23"/>
    </row>
    <row r="31" spans="1:8" s="1" customFormat="1" ht="27" customHeight="1">
      <c r="A31" s="196" t="s">
        <v>14</v>
      </c>
      <c r="B31" s="81">
        <v>4</v>
      </c>
      <c r="C31" s="81"/>
      <c r="D31" s="91">
        <f>D32+D34+D33</f>
        <v>931899</v>
      </c>
      <c r="E31" s="91">
        <f>E32+E34+E33</f>
        <v>838548</v>
      </c>
      <c r="F31" s="269">
        <f t="shared" si="0"/>
        <v>89.9827127188676</v>
      </c>
      <c r="G31" s="29"/>
      <c r="H31" s="23"/>
    </row>
    <row r="32" spans="1:8" s="1" customFormat="1" ht="19.5" customHeight="1">
      <c r="A32" s="194" t="s">
        <v>17</v>
      </c>
      <c r="B32" s="90">
        <v>4</v>
      </c>
      <c r="C32" s="90">
        <v>8</v>
      </c>
      <c r="D32" s="92">
        <v>177174</v>
      </c>
      <c r="E32" s="92">
        <v>113823</v>
      </c>
      <c r="F32" s="269">
        <f t="shared" si="0"/>
        <v>64.24362491110433</v>
      </c>
      <c r="G32" s="29"/>
      <c r="H32" s="23"/>
    </row>
    <row r="33" spans="1:8" s="1" customFormat="1" ht="24" customHeight="1">
      <c r="A33" s="194" t="s">
        <v>121</v>
      </c>
      <c r="B33" s="90">
        <v>4</v>
      </c>
      <c r="C33" s="90">
        <v>9</v>
      </c>
      <c r="D33" s="92">
        <v>734725</v>
      </c>
      <c r="E33" s="92">
        <v>724725</v>
      </c>
      <c r="F33" s="269">
        <f t="shared" si="0"/>
        <v>98.63894654462554</v>
      </c>
      <c r="G33" s="29"/>
      <c r="H33" s="23"/>
    </row>
    <row r="34" spans="1:8" s="1" customFormat="1" ht="29.25" customHeight="1">
      <c r="A34" s="194" t="s">
        <v>15</v>
      </c>
      <c r="B34" s="90">
        <v>4</v>
      </c>
      <c r="C34" s="90">
        <v>12</v>
      </c>
      <c r="D34" s="92">
        <v>20000</v>
      </c>
      <c r="E34" s="92">
        <v>0</v>
      </c>
      <c r="F34" s="269">
        <f t="shared" si="0"/>
        <v>0</v>
      </c>
      <c r="G34" s="29"/>
      <c r="H34" s="23"/>
    </row>
    <row r="35" spans="1:8" s="1" customFormat="1" ht="25.5" customHeight="1">
      <c r="A35" s="196" t="s">
        <v>19</v>
      </c>
      <c r="B35" s="81">
        <v>5</v>
      </c>
      <c r="C35" s="81" t="s">
        <v>9</v>
      </c>
      <c r="D35" s="91">
        <f>D40+D42+D41+D43</f>
        <v>15305804.21</v>
      </c>
      <c r="E35" s="91">
        <f>E40+E42+E41+E43</f>
        <v>2274244.68</v>
      </c>
      <c r="F35" s="269">
        <f t="shared" si="0"/>
        <v>14.858707512501232</v>
      </c>
      <c r="G35" s="31"/>
      <c r="H35" s="23"/>
    </row>
    <row r="36" spans="1:8" s="1" customFormat="1" ht="15" hidden="1">
      <c r="A36" s="196" t="s">
        <v>1</v>
      </c>
      <c r="B36" s="81">
        <v>5</v>
      </c>
      <c r="C36" s="81">
        <v>2</v>
      </c>
      <c r="D36" s="91">
        <f aca="true" t="shared" si="2" ref="D36:E38">D37</f>
        <v>0</v>
      </c>
      <c r="E36" s="91">
        <f t="shared" si="2"/>
        <v>0</v>
      </c>
      <c r="F36" s="269" t="e">
        <f t="shared" si="0"/>
        <v>#DIV/0!</v>
      </c>
      <c r="G36" s="32"/>
      <c r="H36" s="23"/>
    </row>
    <row r="37" spans="1:8" s="1" customFormat="1" ht="15" hidden="1">
      <c r="A37" s="194" t="s">
        <v>196</v>
      </c>
      <c r="B37" s="90">
        <v>5</v>
      </c>
      <c r="C37" s="90">
        <v>2</v>
      </c>
      <c r="D37" s="92">
        <f t="shared" si="2"/>
        <v>0</v>
      </c>
      <c r="E37" s="92">
        <f t="shared" si="2"/>
        <v>0</v>
      </c>
      <c r="F37" s="269" t="e">
        <f t="shared" si="0"/>
        <v>#DIV/0!</v>
      </c>
      <c r="G37" s="33"/>
      <c r="H37" s="23"/>
    </row>
    <row r="38" spans="1:8" s="1" customFormat="1" ht="62.25" hidden="1">
      <c r="A38" s="194" t="s">
        <v>58</v>
      </c>
      <c r="B38" s="90">
        <v>5</v>
      </c>
      <c r="C38" s="90">
        <v>2</v>
      </c>
      <c r="D38" s="92">
        <f t="shared" si="2"/>
        <v>0</v>
      </c>
      <c r="E38" s="92">
        <f t="shared" si="2"/>
        <v>0</v>
      </c>
      <c r="F38" s="269" t="e">
        <f t="shared" si="0"/>
        <v>#DIV/0!</v>
      </c>
      <c r="G38" s="33"/>
      <c r="H38" s="23"/>
    </row>
    <row r="39" spans="1:8" s="1" customFormat="1" ht="15" hidden="1">
      <c r="A39" s="194" t="s">
        <v>48</v>
      </c>
      <c r="B39" s="90">
        <v>5</v>
      </c>
      <c r="C39" s="90">
        <v>2</v>
      </c>
      <c r="D39" s="92"/>
      <c r="E39" s="92"/>
      <c r="F39" s="269" t="e">
        <f t="shared" si="0"/>
        <v>#DIV/0!</v>
      </c>
      <c r="G39" s="33"/>
      <c r="H39" s="23"/>
    </row>
    <row r="40" spans="1:8" s="1" customFormat="1" ht="24" customHeight="1">
      <c r="A40" s="194" t="s">
        <v>3</v>
      </c>
      <c r="B40" s="90">
        <v>5</v>
      </c>
      <c r="C40" s="90">
        <v>1</v>
      </c>
      <c r="D40" s="92">
        <v>1141977</v>
      </c>
      <c r="E40" s="92">
        <v>262049.37</v>
      </c>
      <c r="F40" s="269">
        <f t="shared" si="0"/>
        <v>22.946991927157903</v>
      </c>
      <c r="G40" s="32"/>
      <c r="H40" s="23"/>
    </row>
    <row r="41" spans="1:8" s="1" customFormat="1" ht="24" customHeight="1">
      <c r="A41" s="194" t="s">
        <v>1</v>
      </c>
      <c r="B41" s="90">
        <v>5</v>
      </c>
      <c r="C41" s="90">
        <v>2</v>
      </c>
      <c r="D41" s="92">
        <v>36800</v>
      </c>
      <c r="E41" s="92">
        <v>5200</v>
      </c>
      <c r="F41" s="269">
        <f t="shared" si="0"/>
        <v>14.130434782608695</v>
      </c>
      <c r="G41" s="32"/>
      <c r="H41" s="23"/>
    </row>
    <row r="42" spans="1:8" s="1" customFormat="1" ht="24" customHeight="1">
      <c r="A42" s="197" t="s">
        <v>28</v>
      </c>
      <c r="B42" s="90">
        <v>5</v>
      </c>
      <c r="C42" s="90">
        <v>3</v>
      </c>
      <c r="D42" s="92">
        <v>14127027.21</v>
      </c>
      <c r="E42" s="92">
        <v>2006995.31</v>
      </c>
      <c r="F42" s="269">
        <f t="shared" si="0"/>
        <v>14.206777407346694</v>
      </c>
      <c r="G42" s="32"/>
      <c r="H42" s="23"/>
    </row>
    <row r="43" spans="1:8" s="1" customFormat="1" ht="33" customHeight="1" hidden="1">
      <c r="A43" s="199" t="s">
        <v>181</v>
      </c>
      <c r="B43" s="90">
        <v>5</v>
      </c>
      <c r="C43" s="90">
        <v>5</v>
      </c>
      <c r="D43" s="92">
        <v>0</v>
      </c>
      <c r="E43" s="92">
        <v>0</v>
      </c>
      <c r="F43" s="269" t="e">
        <f t="shared" si="0"/>
        <v>#DIV/0!</v>
      </c>
      <c r="G43" s="32"/>
      <c r="H43" s="23"/>
    </row>
    <row r="44" spans="1:8" s="1" customFormat="1" ht="0.75" customHeight="1">
      <c r="A44" s="196" t="s">
        <v>10</v>
      </c>
      <c r="B44" s="81">
        <v>7</v>
      </c>
      <c r="C44" s="81"/>
      <c r="D44" s="91">
        <f>D45</f>
        <v>0</v>
      </c>
      <c r="E44" s="91">
        <f>E45</f>
        <v>0</v>
      </c>
      <c r="F44" s="269" t="e">
        <f t="shared" si="0"/>
        <v>#DIV/0!</v>
      </c>
      <c r="G44" s="29"/>
      <c r="H44" s="23"/>
    </row>
    <row r="45" spans="1:8" s="1" customFormat="1" ht="29.25" customHeight="1" hidden="1">
      <c r="A45" s="194" t="s">
        <v>16</v>
      </c>
      <c r="B45" s="90">
        <v>7</v>
      </c>
      <c r="C45" s="90">
        <v>7</v>
      </c>
      <c r="D45" s="92">
        <f>'прил 5 2016'!G216</f>
        <v>0</v>
      </c>
      <c r="E45" s="92">
        <f>'прил 5 2016'!H216</f>
        <v>0</v>
      </c>
      <c r="F45" s="269" t="e">
        <f t="shared" si="0"/>
        <v>#DIV/0!</v>
      </c>
      <c r="G45" s="29"/>
      <c r="H45" s="23"/>
    </row>
    <row r="46" spans="1:8" s="1" customFormat="1" ht="24.75" customHeight="1">
      <c r="A46" s="196" t="s">
        <v>111</v>
      </c>
      <c r="B46" s="95">
        <v>8</v>
      </c>
      <c r="C46" s="96"/>
      <c r="D46" s="97">
        <f>D47</f>
        <v>7294170.23</v>
      </c>
      <c r="E46" s="97">
        <f>E47</f>
        <v>3691970.23</v>
      </c>
      <c r="F46" s="269">
        <f t="shared" si="0"/>
        <v>50.61535601150893</v>
      </c>
      <c r="G46" s="34"/>
      <c r="H46" s="23"/>
    </row>
    <row r="47" spans="1:8" s="1" customFormat="1" ht="24.75" customHeight="1">
      <c r="A47" s="194" t="s">
        <v>64</v>
      </c>
      <c r="B47" s="90">
        <v>8</v>
      </c>
      <c r="C47" s="90">
        <v>1</v>
      </c>
      <c r="D47" s="92">
        <v>7294170.23</v>
      </c>
      <c r="E47" s="92">
        <v>3691970.23</v>
      </c>
      <c r="F47" s="269">
        <f t="shared" si="0"/>
        <v>50.61535601150893</v>
      </c>
      <c r="G47" s="29"/>
      <c r="H47" s="23"/>
    </row>
    <row r="48" spans="1:8" s="1" customFormat="1" ht="24.75" customHeight="1" hidden="1">
      <c r="A48" s="194" t="s">
        <v>65</v>
      </c>
      <c r="B48" s="90">
        <v>8</v>
      </c>
      <c r="C48" s="90">
        <v>1</v>
      </c>
      <c r="D48" s="92">
        <f>D49</f>
        <v>0</v>
      </c>
      <c r="E48" s="92">
        <f>E49</f>
        <v>0</v>
      </c>
      <c r="F48" s="269" t="e">
        <f t="shared" si="0"/>
        <v>#DIV/0!</v>
      </c>
      <c r="G48" s="30"/>
      <c r="H48" s="23"/>
    </row>
    <row r="49" spans="1:8" s="1" customFormat="1" ht="24.75" customHeight="1" hidden="1">
      <c r="A49" s="194" t="s">
        <v>72</v>
      </c>
      <c r="B49" s="90">
        <v>8</v>
      </c>
      <c r="C49" s="90">
        <v>1</v>
      </c>
      <c r="D49" s="92">
        <f>D50</f>
        <v>0</v>
      </c>
      <c r="E49" s="92">
        <f>E50</f>
        <v>0</v>
      </c>
      <c r="F49" s="269" t="e">
        <f t="shared" si="0"/>
        <v>#DIV/0!</v>
      </c>
      <c r="G49" s="30"/>
      <c r="H49" s="23"/>
    </row>
    <row r="50" spans="1:8" s="1" customFormat="1" ht="24.75" customHeight="1" hidden="1">
      <c r="A50" s="194" t="s">
        <v>41</v>
      </c>
      <c r="B50" s="90">
        <v>8</v>
      </c>
      <c r="C50" s="90">
        <v>1</v>
      </c>
      <c r="D50" s="92">
        <v>0</v>
      </c>
      <c r="E50" s="92">
        <v>0</v>
      </c>
      <c r="F50" s="269" t="e">
        <f t="shared" si="0"/>
        <v>#DIV/0!</v>
      </c>
      <c r="G50" s="30"/>
      <c r="H50" s="23"/>
    </row>
    <row r="51" spans="1:8" s="11" customFormat="1" ht="24.75" customHeight="1" hidden="1">
      <c r="A51" s="200" t="s">
        <v>66</v>
      </c>
      <c r="B51" s="98">
        <v>8</v>
      </c>
      <c r="C51" s="98">
        <v>1</v>
      </c>
      <c r="D51" s="99">
        <f>D52</f>
        <v>0</v>
      </c>
      <c r="E51" s="99">
        <f>E52</f>
        <v>0</v>
      </c>
      <c r="F51" s="269" t="e">
        <f t="shared" si="0"/>
        <v>#DIV/0!</v>
      </c>
      <c r="G51" s="35"/>
      <c r="H51" s="23"/>
    </row>
    <row r="52" spans="1:8" s="1" customFormat="1" ht="24.75" customHeight="1" hidden="1">
      <c r="A52" s="194" t="s">
        <v>34</v>
      </c>
      <c r="B52" s="90">
        <v>8</v>
      </c>
      <c r="C52" s="90">
        <v>1</v>
      </c>
      <c r="D52" s="92">
        <v>0</v>
      </c>
      <c r="E52" s="92">
        <v>0</v>
      </c>
      <c r="F52" s="269" t="e">
        <f t="shared" si="0"/>
        <v>#DIV/0!</v>
      </c>
      <c r="G52" s="30"/>
      <c r="H52" s="23"/>
    </row>
    <row r="53" spans="1:8" s="1" customFormat="1" ht="24.75" customHeight="1" hidden="1">
      <c r="A53" s="194"/>
      <c r="B53" s="90">
        <v>8</v>
      </c>
      <c r="C53" s="90">
        <v>1</v>
      </c>
      <c r="D53" s="92"/>
      <c r="E53" s="92"/>
      <c r="F53" s="269" t="e">
        <f t="shared" si="0"/>
        <v>#DIV/0!</v>
      </c>
      <c r="G53" s="30"/>
      <c r="H53" s="23"/>
    </row>
    <row r="54" spans="1:8" s="43" customFormat="1" ht="24.75" customHeight="1">
      <c r="A54" s="196" t="s">
        <v>86</v>
      </c>
      <c r="B54" s="81">
        <v>10</v>
      </c>
      <c r="C54" s="81"/>
      <c r="D54" s="91">
        <f>D55+D56</f>
        <v>543118</v>
      </c>
      <c r="E54" s="91">
        <f>E55+E56</f>
        <v>209452.84</v>
      </c>
      <c r="F54" s="269">
        <f t="shared" si="0"/>
        <v>38.56488645193126</v>
      </c>
      <c r="G54" s="29"/>
      <c r="H54" s="23"/>
    </row>
    <row r="55" spans="1:8" s="43" customFormat="1" ht="24.75" customHeight="1">
      <c r="A55" s="197" t="s">
        <v>135</v>
      </c>
      <c r="B55" s="90">
        <v>10</v>
      </c>
      <c r="C55" s="90">
        <v>1</v>
      </c>
      <c r="D55" s="92">
        <v>354790</v>
      </c>
      <c r="E55" s="92">
        <v>149732.84</v>
      </c>
      <c r="F55" s="269">
        <f t="shared" si="0"/>
        <v>42.20323007976549</v>
      </c>
      <c r="G55" s="29"/>
      <c r="H55" s="23"/>
    </row>
    <row r="56" spans="1:8" s="1" customFormat="1" ht="24" customHeight="1">
      <c r="A56" s="194" t="s">
        <v>2</v>
      </c>
      <c r="B56" s="90">
        <v>10</v>
      </c>
      <c r="C56" s="90">
        <v>3</v>
      </c>
      <c r="D56" s="92">
        <v>188328</v>
      </c>
      <c r="E56" s="92">
        <v>59720</v>
      </c>
      <c r="F56" s="269">
        <f t="shared" si="0"/>
        <v>31.71063251348711</v>
      </c>
      <c r="G56" s="30"/>
      <c r="H56" s="23"/>
    </row>
    <row r="57" spans="1:8" s="1" customFormat="1" ht="0.75" customHeight="1" hidden="1">
      <c r="A57" s="12" t="s">
        <v>92</v>
      </c>
      <c r="B57" s="14">
        <v>10</v>
      </c>
      <c r="C57" s="13">
        <v>6</v>
      </c>
      <c r="D57" s="55" t="e">
        <f>#REF!</f>
        <v>#REF!</v>
      </c>
      <c r="E57" s="38"/>
      <c r="F57" s="39"/>
      <c r="G57" s="30"/>
      <c r="H57" s="23"/>
    </row>
    <row r="58" spans="1:10" ht="16.5" customHeight="1" hidden="1">
      <c r="A58" s="48" t="s">
        <v>6</v>
      </c>
      <c r="B58" s="37">
        <v>14</v>
      </c>
      <c r="C58" s="37"/>
      <c r="D58" s="37"/>
      <c r="E58" s="40"/>
      <c r="F58" s="41"/>
      <c r="G58" s="7"/>
      <c r="H58" s="36"/>
      <c r="I58" s="7"/>
      <c r="J58" s="7"/>
    </row>
    <row r="59" spans="1:8" ht="24.75" customHeight="1" hidden="1">
      <c r="A59" s="44" t="s">
        <v>96</v>
      </c>
      <c r="B59" s="46">
        <v>14</v>
      </c>
      <c r="C59" s="47">
        <v>3</v>
      </c>
      <c r="D59" s="47"/>
      <c r="E59" s="40"/>
      <c r="F59" s="41"/>
      <c r="G59" s="7"/>
      <c r="H59" s="36"/>
    </row>
    <row r="60" spans="1:4" ht="15" hidden="1">
      <c r="A60" s="45" t="s">
        <v>124</v>
      </c>
      <c r="B60" s="49">
        <v>99</v>
      </c>
      <c r="C60" s="49"/>
      <c r="D60" s="50" t="e">
        <f>D61</f>
        <v>#REF!</v>
      </c>
    </row>
    <row r="61" spans="1:4" ht="19.5" customHeight="1" hidden="1">
      <c r="A61" s="45" t="s">
        <v>124</v>
      </c>
      <c r="B61" s="49">
        <v>99</v>
      </c>
      <c r="C61" s="49">
        <v>99</v>
      </c>
      <c r="D61" s="50" t="e">
        <f>#REF!</f>
        <v>#REF!</v>
      </c>
    </row>
    <row r="62" ht="15">
      <c r="D62" s="192"/>
    </row>
  </sheetData>
  <sheetProtection/>
  <mergeCells count="7">
    <mergeCell ref="D8:D9"/>
    <mergeCell ref="E8:E9"/>
    <mergeCell ref="F8:F9"/>
    <mergeCell ref="A6:F6"/>
    <mergeCell ref="D1:F1"/>
    <mergeCell ref="D2:F2"/>
    <mergeCell ref="D3:F3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6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7"/>
  <sheetViews>
    <sheetView zoomScale="95" zoomScaleNormal="95" zoomScaleSheetLayoutView="100" zoomScalePageLayoutView="0" workbookViewId="0" topLeftCell="A1">
      <selection activeCell="G13" sqref="G13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22" style="204" customWidth="1"/>
    <col min="6" max="6" width="21.83203125" style="204" customWidth="1"/>
    <col min="7" max="7" width="18.5" style="4" customWidth="1"/>
    <col min="8" max="8" width="18.5" style="15" customWidth="1"/>
    <col min="9" max="16384" width="9.33203125" style="4" customWidth="1"/>
  </cols>
  <sheetData>
    <row r="1" spans="3:8" ht="18" customHeight="1">
      <c r="C1" s="79"/>
      <c r="D1" s="79"/>
      <c r="E1" s="202"/>
      <c r="F1" s="203"/>
      <c r="G1" s="78"/>
      <c r="H1" s="78"/>
    </row>
    <row r="2" spans="1:6" ht="66.75" customHeight="1">
      <c r="A2" s="280" t="s">
        <v>242</v>
      </c>
      <c r="B2" s="280"/>
      <c r="C2" s="280"/>
      <c r="D2" s="280"/>
      <c r="E2" s="280"/>
      <c r="F2" s="280"/>
    </row>
    <row r="3" spans="1:9" s="1" customFormat="1" ht="15">
      <c r="A3" s="42"/>
      <c r="B3" s="42"/>
      <c r="C3" s="42"/>
      <c r="D3" s="42"/>
      <c r="E3" s="204"/>
      <c r="F3" s="204" t="s">
        <v>84</v>
      </c>
      <c r="G3" s="42"/>
      <c r="H3" s="42"/>
      <c r="I3" s="42"/>
    </row>
    <row r="4" spans="1:8" s="2" customFormat="1" ht="18" customHeight="1">
      <c r="A4" s="281" t="s">
        <v>4</v>
      </c>
      <c r="B4" s="283" t="s">
        <v>5</v>
      </c>
      <c r="C4" s="281" t="s">
        <v>21</v>
      </c>
      <c r="D4" s="193" t="s">
        <v>22</v>
      </c>
      <c r="E4" s="285" t="s">
        <v>238</v>
      </c>
      <c r="F4" s="278" t="s">
        <v>239</v>
      </c>
      <c r="G4" s="16"/>
      <c r="H4" s="17"/>
    </row>
    <row r="5" spans="1:8" s="2" customFormat="1" ht="15">
      <c r="A5" s="282"/>
      <c r="B5" s="284"/>
      <c r="C5" s="282"/>
      <c r="D5" s="74" t="s">
        <v>199</v>
      </c>
      <c r="E5" s="286"/>
      <c r="F5" s="279"/>
      <c r="G5" s="16"/>
      <c r="H5" s="17"/>
    </row>
    <row r="6" spans="1:8" s="2" customFormat="1" ht="24.75" customHeight="1">
      <c r="A6" s="80" t="s">
        <v>20</v>
      </c>
      <c r="B6" s="81"/>
      <c r="C6" s="81"/>
      <c r="D6" s="82">
        <f>D7</f>
        <v>35549000</v>
      </c>
      <c r="E6" s="82">
        <f>E7</f>
        <v>4838617.870000003</v>
      </c>
      <c r="F6" s="82">
        <f>F7</f>
        <v>40387617.870000005</v>
      </c>
      <c r="G6" s="18"/>
      <c r="H6" s="19"/>
    </row>
    <row r="7" spans="1:8" s="2" customFormat="1" ht="35.25" customHeight="1">
      <c r="A7" s="201" t="str">
        <f>'прил 5 2016'!A13</f>
        <v>Администрация городского поселения " Нижний Одес"</v>
      </c>
      <c r="B7" s="81"/>
      <c r="C7" s="81"/>
      <c r="D7" s="82">
        <f>D8+D22+D27+D31+D40+D42+D50</f>
        <v>35549000</v>
      </c>
      <c r="E7" s="82">
        <f>E8+E22+E27+E31+E40+E42+E50</f>
        <v>4838617.870000003</v>
      </c>
      <c r="F7" s="82">
        <f>F8+F22+F27+F31+F40+F42+F50</f>
        <v>40387617.870000005</v>
      </c>
      <c r="G7" s="18"/>
      <c r="H7" s="19"/>
    </row>
    <row r="8" spans="1:8" s="5" customFormat="1" ht="24" customHeight="1">
      <c r="A8" s="83" t="s">
        <v>7</v>
      </c>
      <c r="B8" s="84">
        <v>1</v>
      </c>
      <c r="C8" s="84"/>
      <c r="D8" s="82">
        <f>D13+D14+D15+D17+D18+D19</f>
        <v>17241455.36</v>
      </c>
      <c r="E8" s="82">
        <f>E14+E15+E19+E17</f>
        <v>-2114467.569999999</v>
      </c>
      <c r="F8" s="82">
        <f>F13+F14+F15+F17+F18+F19</f>
        <v>15126987.790000001</v>
      </c>
      <c r="G8" s="20"/>
      <c r="H8" s="21"/>
    </row>
    <row r="9" spans="1:8" s="2" customFormat="1" ht="46.5" hidden="1">
      <c r="A9" s="83" t="s">
        <v>30</v>
      </c>
      <c r="B9" s="84">
        <v>1</v>
      </c>
      <c r="C9" s="84">
        <v>2</v>
      </c>
      <c r="D9" s="82">
        <f>D10</f>
        <v>0</v>
      </c>
      <c r="E9" s="205"/>
      <c r="F9" s="206"/>
      <c r="G9" s="22"/>
      <c r="H9" s="23"/>
    </row>
    <row r="10" spans="1:8" s="2" customFormat="1" ht="62.25" hidden="1">
      <c r="A10" s="85" t="s">
        <v>31</v>
      </c>
      <c r="B10" s="86">
        <v>1</v>
      </c>
      <c r="C10" s="86">
        <v>2</v>
      </c>
      <c r="D10" s="87">
        <f>D11</f>
        <v>0</v>
      </c>
      <c r="E10" s="207"/>
      <c r="F10" s="208"/>
      <c r="G10" s="24"/>
      <c r="H10" s="25"/>
    </row>
    <row r="11" spans="1:8" s="2" customFormat="1" ht="15" hidden="1">
      <c r="A11" s="88" t="s">
        <v>23</v>
      </c>
      <c r="B11" s="86">
        <v>1</v>
      </c>
      <c r="C11" s="86">
        <v>2</v>
      </c>
      <c r="D11" s="87">
        <f>D12</f>
        <v>0</v>
      </c>
      <c r="E11" s="209"/>
      <c r="F11" s="208"/>
      <c r="G11" s="24"/>
      <c r="H11" s="25"/>
    </row>
    <row r="12" spans="1:8" s="2" customFormat="1" ht="30.75" hidden="1">
      <c r="A12" s="88" t="s">
        <v>34</v>
      </c>
      <c r="B12" s="86">
        <v>1</v>
      </c>
      <c r="C12" s="86">
        <v>2</v>
      </c>
      <c r="D12" s="87"/>
      <c r="E12" s="209"/>
      <c r="F12" s="208"/>
      <c r="G12" s="24"/>
      <c r="H12" s="25"/>
    </row>
    <row r="13" spans="1:8" s="2" customFormat="1" ht="48.75" customHeight="1">
      <c r="A13" s="89" t="s">
        <v>87</v>
      </c>
      <c r="B13" s="86">
        <v>1</v>
      </c>
      <c r="C13" s="86">
        <v>3</v>
      </c>
      <c r="D13" s="87">
        <f>'прил.3 '!D17</f>
        <v>32800</v>
      </c>
      <c r="E13" s="209"/>
      <c r="F13" s="208">
        <f>'прил.3 '!D17</f>
        <v>32800</v>
      </c>
      <c r="G13" s="24"/>
      <c r="H13" s="25"/>
    </row>
    <row r="14" spans="1:8" s="6" customFormat="1" ht="68.25" customHeight="1">
      <c r="A14" s="88" t="s">
        <v>35</v>
      </c>
      <c r="B14" s="90">
        <v>1</v>
      </c>
      <c r="C14" s="90">
        <v>4</v>
      </c>
      <c r="D14" s="87">
        <v>14753643.36</v>
      </c>
      <c r="E14" s="87">
        <f>F14-D14</f>
        <v>-1415613.9699999988</v>
      </c>
      <c r="F14" s="87">
        <f>'прил.3 '!D18</f>
        <v>13338029.39</v>
      </c>
      <c r="G14" s="22"/>
      <c r="H14" s="23"/>
    </row>
    <row r="15" spans="1:8" s="6" customFormat="1" ht="58.5" customHeight="1">
      <c r="A15" s="88" t="s">
        <v>101</v>
      </c>
      <c r="B15" s="90">
        <v>1</v>
      </c>
      <c r="C15" s="90">
        <v>6</v>
      </c>
      <c r="D15" s="87">
        <v>58065</v>
      </c>
      <c r="E15" s="87">
        <f>F15-D15</f>
        <v>-1146</v>
      </c>
      <c r="F15" s="87">
        <f>'прил.3 '!D19</f>
        <v>56919</v>
      </c>
      <c r="G15" s="22"/>
      <c r="H15" s="23"/>
    </row>
    <row r="16" spans="1:8" s="2" customFormat="1" ht="23.25" customHeight="1" hidden="1">
      <c r="A16" s="88" t="s">
        <v>38</v>
      </c>
      <c r="B16" s="90">
        <v>1</v>
      </c>
      <c r="C16" s="90">
        <v>7</v>
      </c>
      <c r="D16" s="87">
        <f>D17</f>
        <v>832679</v>
      </c>
      <c r="E16" s="209"/>
      <c r="F16" s="208"/>
      <c r="G16" s="24"/>
      <c r="H16" s="23"/>
    </row>
    <row r="17" spans="1:8" s="2" customFormat="1" ht="32.25" customHeight="1">
      <c r="A17" s="94" t="s">
        <v>102</v>
      </c>
      <c r="B17" s="90">
        <v>1</v>
      </c>
      <c r="C17" s="90">
        <v>7</v>
      </c>
      <c r="D17" s="87">
        <v>832679</v>
      </c>
      <c r="E17" s="87">
        <f>F17-D17</f>
        <v>-832679</v>
      </c>
      <c r="F17" s="87">
        <f>'прил.3 '!D21</f>
        <v>0</v>
      </c>
      <c r="G17" s="24"/>
      <c r="H17" s="23"/>
    </row>
    <row r="18" spans="1:8" s="2" customFormat="1" ht="27.75" customHeight="1">
      <c r="A18" s="88" t="s">
        <v>8</v>
      </c>
      <c r="B18" s="90">
        <v>1</v>
      </c>
      <c r="C18" s="90">
        <v>11</v>
      </c>
      <c r="D18" s="87">
        <v>50000</v>
      </c>
      <c r="E18" s="87">
        <f>F18-D18</f>
        <v>0</v>
      </c>
      <c r="F18" s="264">
        <v>50000</v>
      </c>
      <c r="G18" s="26"/>
      <c r="H18" s="23"/>
    </row>
    <row r="19" spans="1:8" s="10" customFormat="1" ht="23.25" customHeight="1">
      <c r="A19" s="88" t="s">
        <v>11</v>
      </c>
      <c r="B19" s="90">
        <v>1</v>
      </c>
      <c r="C19" s="90">
        <v>13</v>
      </c>
      <c r="D19" s="87">
        <v>1514268</v>
      </c>
      <c r="E19" s="87">
        <f>F19-D19</f>
        <v>134971.3999999999</v>
      </c>
      <c r="F19" s="87">
        <f>'прил.3 '!D23</f>
        <v>1649239.4</v>
      </c>
      <c r="G19" s="26"/>
      <c r="H19" s="23"/>
    </row>
    <row r="20" spans="1:8" s="9" customFormat="1" ht="24" customHeight="1" hidden="1">
      <c r="A20" s="83" t="s">
        <v>24</v>
      </c>
      <c r="B20" s="81">
        <v>2</v>
      </c>
      <c r="C20" s="81"/>
      <c r="D20" s="91">
        <f>D21</f>
        <v>0</v>
      </c>
      <c r="E20" s="211"/>
      <c r="F20" s="212"/>
      <c r="G20" s="27"/>
      <c r="H20" s="23"/>
    </row>
    <row r="21" spans="1:8" s="6" customFormat="1" ht="16.5" customHeight="1" hidden="1">
      <c r="A21" s="88" t="s">
        <v>25</v>
      </c>
      <c r="B21" s="90">
        <v>2</v>
      </c>
      <c r="C21" s="90">
        <v>3</v>
      </c>
      <c r="D21" s="92"/>
      <c r="E21" s="210"/>
      <c r="F21" s="205"/>
      <c r="G21" s="28"/>
      <c r="H21" s="23"/>
    </row>
    <row r="22" spans="1:8" s="1" customFormat="1" ht="38.25" customHeight="1">
      <c r="A22" s="83" t="s">
        <v>18</v>
      </c>
      <c r="B22" s="81">
        <v>3</v>
      </c>
      <c r="C22" s="90"/>
      <c r="D22" s="91">
        <f>D24+D23+D26+D25</f>
        <v>339814</v>
      </c>
      <c r="E22" s="91">
        <f>E24+E23+E26+E25</f>
        <v>-108470</v>
      </c>
      <c r="F22" s="91">
        <f>F24+F23+F26+F25</f>
        <v>231344</v>
      </c>
      <c r="G22" s="30"/>
      <c r="H22" s="23"/>
    </row>
    <row r="23" spans="1:8" s="1" customFormat="1" ht="13.5" customHeight="1" hidden="1">
      <c r="A23" s="83" t="s">
        <v>107</v>
      </c>
      <c r="B23" s="90">
        <v>3</v>
      </c>
      <c r="C23" s="90">
        <v>4</v>
      </c>
      <c r="D23" s="92">
        <v>0</v>
      </c>
      <c r="E23" s="209"/>
      <c r="F23" s="205"/>
      <c r="G23" s="30"/>
      <c r="H23" s="23"/>
    </row>
    <row r="24" spans="1:8" s="1" customFormat="1" ht="49.5" customHeight="1">
      <c r="A24" s="76" t="s">
        <v>85</v>
      </c>
      <c r="B24" s="90">
        <v>3</v>
      </c>
      <c r="C24" s="90">
        <v>9</v>
      </c>
      <c r="D24" s="92">
        <v>227270</v>
      </c>
      <c r="E24" s="218">
        <f>F24-D24</f>
        <v>-227270</v>
      </c>
      <c r="F24" s="219">
        <f>'прил.3 '!D28</f>
        <v>0</v>
      </c>
      <c r="G24" s="30"/>
      <c r="H24" s="23"/>
    </row>
    <row r="25" spans="1:8" s="1" customFormat="1" ht="20.25" customHeight="1" hidden="1">
      <c r="A25" s="77" t="s">
        <v>68</v>
      </c>
      <c r="B25" s="90">
        <v>3</v>
      </c>
      <c r="C25" s="90">
        <v>10</v>
      </c>
      <c r="D25" s="92">
        <v>0</v>
      </c>
      <c r="E25" s="218">
        <f>F25-D25</f>
        <v>118800</v>
      </c>
      <c r="F25" s="219">
        <f>'прил.3 '!D29</f>
        <v>118800</v>
      </c>
      <c r="G25" s="30"/>
      <c r="H25" s="23"/>
    </row>
    <row r="26" spans="1:8" s="1" customFormat="1" ht="34.5" customHeight="1">
      <c r="A26" s="93" t="s">
        <v>172</v>
      </c>
      <c r="B26" s="90">
        <v>3</v>
      </c>
      <c r="C26" s="90">
        <v>14</v>
      </c>
      <c r="D26" s="92">
        <v>112544</v>
      </c>
      <c r="E26" s="218">
        <f>F26-D26</f>
        <v>0</v>
      </c>
      <c r="F26" s="219">
        <v>112544</v>
      </c>
      <c r="G26" s="30"/>
      <c r="H26" s="23"/>
    </row>
    <row r="27" spans="1:8" s="1" customFormat="1" ht="24.75" customHeight="1">
      <c r="A27" s="83" t="s">
        <v>14</v>
      </c>
      <c r="B27" s="81">
        <v>4</v>
      </c>
      <c r="C27" s="81"/>
      <c r="D27" s="91">
        <f>D28+D30+D29</f>
        <v>2584761.64</v>
      </c>
      <c r="E27" s="91">
        <f>E28+E30+E29</f>
        <v>-698568</v>
      </c>
      <c r="F27" s="91">
        <f>F28+F30+F29</f>
        <v>1886193.6400000001</v>
      </c>
      <c r="G27" s="29"/>
      <c r="H27" s="23"/>
    </row>
    <row r="28" spans="1:8" s="1" customFormat="1" ht="23.25" customHeight="1">
      <c r="A28" s="88" t="s">
        <v>17</v>
      </c>
      <c r="B28" s="90">
        <v>4</v>
      </c>
      <c r="C28" s="90">
        <v>8</v>
      </c>
      <c r="D28" s="92">
        <v>576000</v>
      </c>
      <c r="E28" s="218">
        <f>F28-D28</f>
        <v>0</v>
      </c>
      <c r="F28" s="205">
        <v>576000</v>
      </c>
      <c r="G28" s="29"/>
      <c r="H28" s="23"/>
    </row>
    <row r="29" spans="1:8" s="1" customFormat="1" ht="24" customHeight="1">
      <c r="A29" s="88" t="s">
        <v>121</v>
      </c>
      <c r="B29" s="90">
        <v>4</v>
      </c>
      <c r="C29" s="90">
        <v>9</v>
      </c>
      <c r="D29" s="92">
        <v>1433293</v>
      </c>
      <c r="E29" s="218">
        <f>F29-D29</f>
        <v>-698568</v>
      </c>
      <c r="F29" s="219">
        <f>'прил.3 '!D33</f>
        <v>734725</v>
      </c>
      <c r="G29" s="29"/>
      <c r="H29" s="23"/>
    </row>
    <row r="30" spans="1:8" s="1" customFormat="1" ht="24.75" customHeight="1">
      <c r="A30" s="88" t="s">
        <v>15</v>
      </c>
      <c r="B30" s="90">
        <v>4</v>
      </c>
      <c r="C30" s="90">
        <v>12</v>
      </c>
      <c r="D30" s="92">
        <v>575468.64</v>
      </c>
      <c r="E30" s="218">
        <f>F30-D30</f>
        <v>0</v>
      </c>
      <c r="F30" s="205">
        <v>575468.64</v>
      </c>
      <c r="G30" s="29"/>
      <c r="H30" s="23"/>
    </row>
    <row r="31" spans="1:8" s="1" customFormat="1" ht="25.5" customHeight="1">
      <c r="A31" s="83" t="s">
        <v>19</v>
      </c>
      <c r="B31" s="81">
        <v>5</v>
      </c>
      <c r="C31" s="81" t="s">
        <v>9</v>
      </c>
      <c r="D31" s="91">
        <f>D36+D38+D37+D39</f>
        <v>6931274</v>
      </c>
      <c r="E31" s="91">
        <f>E36+E38+E37+E39</f>
        <v>8374530.210000001</v>
      </c>
      <c r="F31" s="91">
        <f>F36+F38+F37+F39</f>
        <v>15305804.21</v>
      </c>
      <c r="G31" s="31"/>
      <c r="H31" s="23"/>
    </row>
    <row r="32" spans="1:8" s="1" customFormat="1" ht="15" hidden="1">
      <c r="A32" s="83" t="s">
        <v>1</v>
      </c>
      <c r="B32" s="81">
        <v>5</v>
      </c>
      <c r="C32" s="81">
        <v>2</v>
      </c>
      <c r="D32" s="91">
        <f>D33</f>
        <v>0</v>
      </c>
      <c r="E32" s="210"/>
      <c r="F32" s="205"/>
      <c r="G32" s="32"/>
      <c r="H32" s="23"/>
    </row>
    <row r="33" spans="1:8" s="1" customFormat="1" ht="15" hidden="1">
      <c r="A33" s="88" t="s">
        <v>196</v>
      </c>
      <c r="B33" s="90">
        <v>5</v>
      </c>
      <c r="C33" s="90">
        <v>2</v>
      </c>
      <c r="D33" s="92">
        <f>D34</f>
        <v>0</v>
      </c>
      <c r="E33" s="209"/>
      <c r="F33" s="207"/>
      <c r="G33" s="33"/>
      <c r="H33" s="23"/>
    </row>
    <row r="34" spans="1:8" s="1" customFormat="1" ht="62.25" hidden="1">
      <c r="A34" s="88" t="s">
        <v>58</v>
      </c>
      <c r="B34" s="90">
        <v>5</v>
      </c>
      <c r="C34" s="90">
        <v>2</v>
      </c>
      <c r="D34" s="92">
        <f>D35</f>
        <v>0</v>
      </c>
      <c r="E34" s="209"/>
      <c r="F34" s="207"/>
      <c r="G34" s="33"/>
      <c r="H34" s="23"/>
    </row>
    <row r="35" spans="1:8" s="1" customFormat="1" ht="15" hidden="1">
      <c r="A35" s="88" t="s">
        <v>48</v>
      </c>
      <c r="B35" s="90">
        <v>5</v>
      </c>
      <c r="C35" s="90">
        <v>2</v>
      </c>
      <c r="D35" s="92"/>
      <c r="E35" s="209"/>
      <c r="F35" s="207"/>
      <c r="G35" s="33"/>
      <c r="H35" s="23"/>
    </row>
    <row r="36" spans="1:8" s="1" customFormat="1" ht="24" customHeight="1">
      <c r="A36" s="88" t="s">
        <v>3</v>
      </c>
      <c r="B36" s="90">
        <v>5</v>
      </c>
      <c r="C36" s="90">
        <v>1</v>
      </c>
      <c r="D36" s="92">
        <v>3051926</v>
      </c>
      <c r="E36" s="218">
        <f>F36-D36</f>
        <v>-1909949</v>
      </c>
      <c r="F36" s="219">
        <f>'прил.3 '!D40</f>
        <v>1141977</v>
      </c>
      <c r="G36" s="32"/>
      <c r="H36" s="23"/>
    </row>
    <row r="37" spans="1:8" s="1" customFormat="1" ht="24" customHeight="1">
      <c r="A37" s="88" t="s">
        <v>1</v>
      </c>
      <c r="B37" s="90">
        <v>5</v>
      </c>
      <c r="C37" s="90">
        <v>2</v>
      </c>
      <c r="D37" s="92">
        <v>96650</v>
      </c>
      <c r="E37" s="218">
        <f>F37-D37</f>
        <v>-59850</v>
      </c>
      <c r="F37" s="219">
        <f>'прил.3 '!D41</f>
        <v>36800</v>
      </c>
      <c r="G37" s="32"/>
      <c r="H37" s="23"/>
    </row>
    <row r="38" spans="1:8" s="1" customFormat="1" ht="24" customHeight="1">
      <c r="A38" s="94" t="s">
        <v>28</v>
      </c>
      <c r="B38" s="90">
        <v>5</v>
      </c>
      <c r="C38" s="90">
        <v>3</v>
      </c>
      <c r="D38" s="92">
        <v>3773390</v>
      </c>
      <c r="E38" s="218">
        <f>F38-D38</f>
        <v>10353637.21</v>
      </c>
      <c r="F38" s="219">
        <f>'прил.3 '!D42</f>
        <v>14127027.21</v>
      </c>
      <c r="G38" s="32"/>
      <c r="H38" s="23"/>
    </row>
    <row r="39" spans="1:8" s="1" customFormat="1" ht="32.25" customHeight="1">
      <c r="A39" s="93" t="s">
        <v>181</v>
      </c>
      <c r="B39" s="90">
        <v>5</v>
      </c>
      <c r="C39" s="90">
        <v>5</v>
      </c>
      <c r="D39" s="92">
        <v>9308</v>
      </c>
      <c r="E39" s="218">
        <f>F39-D39</f>
        <v>-9308</v>
      </c>
      <c r="F39" s="219">
        <f>'прил.3 '!D43</f>
        <v>0</v>
      </c>
      <c r="G39" s="32"/>
      <c r="H39" s="23"/>
    </row>
    <row r="40" spans="1:8" s="1" customFormat="1" ht="0.75" customHeight="1">
      <c r="A40" s="83" t="s">
        <v>10</v>
      </c>
      <c r="B40" s="81">
        <v>7</v>
      </c>
      <c r="C40" s="81"/>
      <c r="D40" s="91">
        <f>D41</f>
        <v>0</v>
      </c>
      <c r="E40" s="91">
        <f>E41</f>
        <v>0</v>
      </c>
      <c r="F40" s="91">
        <f>F41</f>
        <v>0</v>
      </c>
      <c r="G40" s="29"/>
      <c r="H40" s="23"/>
    </row>
    <row r="41" spans="1:8" s="1" customFormat="1" ht="29.25" customHeight="1" hidden="1">
      <c r="A41" s="88" t="s">
        <v>16</v>
      </c>
      <c r="B41" s="90">
        <v>7</v>
      </c>
      <c r="C41" s="90">
        <v>7</v>
      </c>
      <c r="D41" s="92">
        <v>0</v>
      </c>
      <c r="E41" s="218">
        <f>F41-D41</f>
        <v>0</v>
      </c>
      <c r="F41" s="219">
        <f>'прил.3 '!D45</f>
        <v>0</v>
      </c>
      <c r="G41" s="29"/>
      <c r="H41" s="23"/>
    </row>
    <row r="42" spans="1:8" s="1" customFormat="1" ht="24.75" customHeight="1">
      <c r="A42" s="83" t="s">
        <v>111</v>
      </c>
      <c r="B42" s="95">
        <v>8</v>
      </c>
      <c r="C42" s="96"/>
      <c r="D42" s="97">
        <f>D43</f>
        <v>8009975</v>
      </c>
      <c r="E42" s="97">
        <f>E43</f>
        <v>-715804.7699999996</v>
      </c>
      <c r="F42" s="97">
        <f>F43</f>
        <v>7294170.23</v>
      </c>
      <c r="G42" s="34"/>
      <c r="H42" s="23"/>
    </row>
    <row r="43" spans="1:8" s="1" customFormat="1" ht="24.75" customHeight="1">
      <c r="A43" s="88" t="s">
        <v>64</v>
      </c>
      <c r="B43" s="90">
        <v>8</v>
      </c>
      <c r="C43" s="90">
        <v>1</v>
      </c>
      <c r="D43" s="92">
        <v>8009975</v>
      </c>
      <c r="E43" s="218">
        <f>F43-D43</f>
        <v>-715804.7699999996</v>
      </c>
      <c r="F43" s="219">
        <f>'прил.3 '!D47</f>
        <v>7294170.23</v>
      </c>
      <c r="G43" s="29"/>
      <c r="H43" s="23"/>
    </row>
    <row r="44" spans="1:8" s="1" customFormat="1" ht="24.75" customHeight="1" hidden="1">
      <c r="A44" s="88" t="s">
        <v>65</v>
      </c>
      <c r="B44" s="90">
        <v>8</v>
      </c>
      <c r="C44" s="90">
        <v>1</v>
      </c>
      <c r="D44" s="92">
        <f>D45</f>
        <v>0</v>
      </c>
      <c r="E44" s="209"/>
      <c r="F44" s="207"/>
      <c r="G44" s="30"/>
      <c r="H44" s="23"/>
    </row>
    <row r="45" spans="1:8" s="1" customFormat="1" ht="24.75" customHeight="1" hidden="1">
      <c r="A45" s="88" t="s">
        <v>72</v>
      </c>
      <c r="B45" s="90">
        <v>8</v>
      </c>
      <c r="C45" s="90">
        <v>1</v>
      </c>
      <c r="D45" s="92">
        <f>D46</f>
        <v>0</v>
      </c>
      <c r="E45" s="209"/>
      <c r="F45" s="207"/>
      <c r="G45" s="30"/>
      <c r="H45" s="23"/>
    </row>
    <row r="46" spans="1:8" s="1" customFormat="1" ht="24.75" customHeight="1" hidden="1">
      <c r="A46" s="88" t="s">
        <v>41</v>
      </c>
      <c r="B46" s="90">
        <v>8</v>
      </c>
      <c r="C46" s="90">
        <v>1</v>
      </c>
      <c r="D46" s="92">
        <v>0</v>
      </c>
      <c r="E46" s="209"/>
      <c r="F46" s="207"/>
      <c r="G46" s="30"/>
      <c r="H46" s="23"/>
    </row>
    <row r="47" spans="1:8" s="11" customFormat="1" ht="24.75" customHeight="1" hidden="1">
      <c r="A47" s="85" t="s">
        <v>66</v>
      </c>
      <c r="B47" s="98">
        <v>8</v>
      </c>
      <c r="C47" s="98">
        <v>1</v>
      </c>
      <c r="D47" s="99">
        <f>D48</f>
        <v>0</v>
      </c>
      <c r="E47" s="213"/>
      <c r="F47" s="214"/>
      <c r="G47" s="35"/>
      <c r="H47" s="23"/>
    </row>
    <row r="48" spans="1:8" s="1" customFormat="1" ht="24.75" customHeight="1" hidden="1">
      <c r="A48" s="88" t="s">
        <v>34</v>
      </c>
      <c r="B48" s="90">
        <v>8</v>
      </c>
      <c r="C48" s="90">
        <v>1</v>
      </c>
      <c r="D48" s="92">
        <v>0</v>
      </c>
      <c r="E48" s="209"/>
      <c r="F48" s="207"/>
      <c r="G48" s="30"/>
      <c r="H48" s="23"/>
    </row>
    <row r="49" spans="1:8" s="1" customFormat="1" ht="24.75" customHeight="1" hidden="1">
      <c r="A49" s="88"/>
      <c r="B49" s="90">
        <v>8</v>
      </c>
      <c r="C49" s="90">
        <v>1</v>
      </c>
      <c r="D49" s="92"/>
      <c r="E49" s="209"/>
      <c r="F49" s="207"/>
      <c r="G49" s="30"/>
      <c r="H49" s="23"/>
    </row>
    <row r="50" spans="1:8" s="43" customFormat="1" ht="24.75" customHeight="1">
      <c r="A50" s="83" t="s">
        <v>86</v>
      </c>
      <c r="B50" s="81">
        <v>10</v>
      </c>
      <c r="C50" s="81"/>
      <c r="D50" s="91">
        <f>D51+D52</f>
        <v>441720</v>
      </c>
      <c r="E50" s="91">
        <f>E51+E52</f>
        <v>101398</v>
      </c>
      <c r="F50" s="91">
        <f>F51+F52</f>
        <v>543118</v>
      </c>
      <c r="G50" s="29"/>
      <c r="H50" s="23"/>
    </row>
    <row r="51" spans="1:8" s="43" customFormat="1" ht="24.75" customHeight="1">
      <c r="A51" s="94" t="s">
        <v>135</v>
      </c>
      <c r="B51" s="90">
        <v>10</v>
      </c>
      <c r="C51" s="90">
        <v>1</v>
      </c>
      <c r="D51" s="92">
        <v>180270</v>
      </c>
      <c r="E51" s="218">
        <f>F51-D51</f>
        <v>174520</v>
      </c>
      <c r="F51" s="219">
        <f>'прил.3 '!D55</f>
        <v>354790</v>
      </c>
      <c r="G51" s="29"/>
      <c r="H51" s="23"/>
    </row>
    <row r="52" spans="1:8" s="1" customFormat="1" ht="24.75" customHeight="1">
      <c r="A52" s="88" t="s">
        <v>2</v>
      </c>
      <c r="B52" s="90">
        <v>10</v>
      </c>
      <c r="C52" s="90">
        <v>3</v>
      </c>
      <c r="D52" s="92">
        <v>261450</v>
      </c>
      <c r="E52" s="218">
        <f>F52-D52</f>
        <v>-73122</v>
      </c>
      <c r="F52" s="219">
        <f>'прил.3 '!D56</f>
        <v>188328</v>
      </c>
      <c r="G52" s="30"/>
      <c r="H52" s="23"/>
    </row>
    <row r="53" spans="1:8" s="1" customFormat="1" ht="0.75" customHeight="1" hidden="1">
      <c r="A53" s="12" t="s">
        <v>92</v>
      </c>
      <c r="B53" s="14">
        <v>10</v>
      </c>
      <c r="C53" s="13">
        <v>6</v>
      </c>
      <c r="D53" s="55" t="e">
        <f>#REF!</f>
        <v>#REF!</v>
      </c>
      <c r="E53" s="215"/>
      <c r="F53" s="216"/>
      <c r="G53" s="30"/>
      <c r="H53" s="23"/>
    </row>
    <row r="54" spans="1:10" ht="16.5" customHeight="1" hidden="1">
      <c r="A54" s="48" t="s">
        <v>6</v>
      </c>
      <c r="B54" s="37">
        <v>14</v>
      </c>
      <c r="C54" s="37"/>
      <c r="D54" s="37"/>
      <c r="E54" s="217"/>
      <c r="F54" s="217"/>
      <c r="G54" s="7"/>
      <c r="H54" s="36"/>
      <c r="I54" s="7"/>
      <c r="J54" s="7"/>
    </row>
    <row r="55" spans="1:8" ht="24.75" customHeight="1" hidden="1">
      <c r="A55" s="44" t="s">
        <v>96</v>
      </c>
      <c r="B55" s="46">
        <v>14</v>
      </c>
      <c r="C55" s="47">
        <v>3</v>
      </c>
      <c r="D55" s="47"/>
      <c r="E55" s="217"/>
      <c r="F55" s="217"/>
      <c r="G55" s="7"/>
      <c r="H55" s="36"/>
    </row>
    <row r="56" spans="1:4" ht="15" hidden="1">
      <c r="A56" s="45" t="s">
        <v>124</v>
      </c>
      <c r="B56" s="49">
        <v>99</v>
      </c>
      <c r="C56" s="49"/>
      <c r="D56" s="50" t="e">
        <f>D57</f>
        <v>#REF!</v>
      </c>
    </row>
    <row r="57" spans="1:4" ht="19.5" customHeight="1" hidden="1">
      <c r="A57" s="45" t="s">
        <v>124</v>
      </c>
      <c r="B57" s="49">
        <v>99</v>
      </c>
      <c r="C57" s="49">
        <v>99</v>
      </c>
      <c r="D57" s="50" t="e">
        <f>#REF!</f>
        <v>#REF!</v>
      </c>
    </row>
  </sheetData>
  <sheetProtection/>
  <mergeCells count="6">
    <mergeCell ref="F4:F5"/>
    <mergeCell ref="A2:F2"/>
    <mergeCell ref="A4:A5"/>
    <mergeCell ref="B4:B5"/>
    <mergeCell ref="C4:C5"/>
    <mergeCell ref="E4:E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74"/>
  <sheetViews>
    <sheetView zoomScalePageLayoutView="0" workbookViewId="0" topLeftCell="A1">
      <selection activeCell="G22" sqref="G22"/>
    </sheetView>
  </sheetViews>
  <sheetFormatPr defaultColWidth="9.33203125" defaultRowHeight="12.75"/>
  <cols>
    <col min="1" max="1" width="67.5" style="106" customWidth="1"/>
    <col min="2" max="2" width="10.16015625" style="181" customWidth="1"/>
    <col min="3" max="3" width="8.16015625" style="105" customWidth="1"/>
    <col min="4" max="4" width="7.66015625" style="105" customWidth="1"/>
    <col min="5" max="5" width="19.16015625" style="105" customWidth="1"/>
    <col min="6" max="6" width="9.83203125" style="182" customWidth="1"/>
    <col min="7" max="7" width="24.33203125" style="182" customWidth="1"/>
    <col min="8" max="8" width="18.5" style="176" customWidth="1"/>
    <col min="9" max="16384" width="9.33203125" style="105" customWidth="1"/>
  </cols>
  <sheetData>
    <row r="2" spans="1:7" s="102" customFormat="1" ht="15" customHeight="1">
      <c r="A2" s="100"/>
      <c r="B2" s="101"/>
      <c r="C2" s="289" t="s">
        <v>240</v>
      </c>
      <c r="D2" s="289"/>
      <c r="E2" s="289"/>
      <c r="F2" s="289"/>
      <c r="G2" s="289"/>
    </row>
    <row r="3" spans="1:7" s="102" customFormat="1" ht="15" customHeight="1">
      <c r="A3" s="100"/>
      <c r="B3" s="101"/>
      <c r="C3" s="220"/>
      <c r="D3" s="221"/>
      <c r="E3" s="221"/>
      <c r="F3" s="221"/>
      <c r="G3" s="221" t="s">
        <v>268</v>
      </c>
    </row>
    <row r="4" spans="1:7" s="102" customFormat="1" ht="15.75" customHeight="1">
      <c r="A4" s="100"/>
      <c r="B4" s="101"/>
      <c r="C4" s="220"/>
      <c r="D4" s="221"/>
      <c r="E4" s="221"/>
      <c r="F4" s="221"/>
      <c r="G4" s="221" t="s">
        <v>262</v>
      </c>
    </row>
    <row r="5" spans="1:7" s="102" customFormat="1" ht="12.75" customHeight="1">
      <c r="A5" s="100"/>
      <c r="B5" s="101"/>
      <c r="C5" s="54"/>
      <c r="D5" s="54"/>
      <c r="E5" s="54"/>
      <c r="F5" s="54"/>
      <c r="G5" s="54"/>
    </row>
    <row r="6" spans="1:8" ht="16.5">
      <c r="A6" s="290" t="s">
        <v>0</v>
      </c>
      <c r="B6" s="290"/>
      <c r="C6" s="290"/>
      <c r="D6" s="290"/>
      <c r="E6" s="290"/>
      <c r="F6" s="290"/>
      <c r="G6" s="290"/>
      <c r="H6" s="104"/>
    </row>
    <row r="7" spans="1:8" ht="16.5">
      <c r="A7" s="290" t="s">
        <v>241</v>
      </c>
      <c r="B7" s="290"/>
      <c r="C7" s="290"/>
      <c r="D7" s="290"/>
      <c r="E7" s="290"/>
      <c r="F7" s="290"/>
      <c r="G7" s="290"/>
      <c r="H7" s="104"/>
    </row>
    <row r="8" spans="1:8" ht="16.5">
      <c r="A8" s="290" t="s">
        <v>233</v>
      </c>
      <c r="B8" s="290"/>
      <c r="C8" s="290"/>
      <c r="D8" s="290"/>
      <c r="E8" s="290"/>
      <c r="F8" s="290"/>
      <c r="G8" s="290"/>
      <c r="H8" s="103"/>
    </row>
    <row r="9" spans="2:8" ht="16.5">
      <c r="B9" s="107"/>
      <c r="C9" s="107"/>
      <c r="D9" s="107"/>
      <c r="E9" s="107"/>
      <c r="F9" s="107"/>
      <c r="G9" s="222" t="s">
        <v>84</v>
      </c>
      <c r="H9" s="107"/>
    </row>
    <row r="10" spans="1:8" s="113" customFormat="1" ht="16.5">
      <c r="A10" s="287" t="s">
        <v>4</v>
      </c>
      <c r="B10" s="291" t="s">
        <v>77</v>
      </c>
      <c r="C10" s="293" t="s">
        <v>5</v>
      </c>
      <c r="D10" s="287" t="s">
        <v>21</v>
      </c>
      <c r="E10" s="287" t="s">
        <v>59</v>
      </c>
      <c r="F10" s="287" t="s">
        <v>60</v>
      </c>
      <c r="G10" s="111" t="s">
        <v>22</v>
      </c>
      <c r="H10" s="112"/>
    </row>
    <row r="11" spans="1:8" s="113" customFormat="1" ht="16.5">
      <c r="A11" s="288"/>
      <c r="B11" s="292"/>
      <c r="C11" s="294"/>
      <c r="D11" s="288"/>
      <c r="E11" s="288"/>
      <c r="F11" s="288"/>
      <c r="G11" s="114" t="s">
        <v>199</v>
      </c>
      <c r="H11" s="112"/>
    </row>
    <row r="12" spans="1:8" s="113" customFormat="1" ht="24.75" customHeight="1">
      <c r="A12" s="108" t="s">
        <v>20</v>
      </c>
      <c r="B12" s="56"/>
      <c r="C12" s="57"/>
      <c r="D12" s="57"/>
      <c r="E12" s="58"/>
      <c r="F12" s="114"/>
      <c r="G12" s="115">
        <f>G13</f>
        <v>35941818.58</v>
      </c>
      <c r="H12" s="116"/>
    </row>
    <row r="13" spans="1:8" s="113" customFormat="1" ht="33" customHeight="1">
      <c r="A13" s="223" t="s">
        <v>263</v>
      </c>
      <c r="B13" s="56" t="s">
        <v>82</v>
      </c>
      <c r="C13" s="57"/>
      <c r="D13" s="57"/>
      <c r="E13" s="58"/>
      <c r="F13" s="114"/>
      <c r="G13" s="115">
        <f>G14+G111+G135+G155+G215+G224+G239</f>
        <v>35941818.58</v>
      </c>
      <c r="H13" s="116"/>
    </row>
    <row r="14" spans="1:8" s="107" customFormat="1" ht="20.25" customHeight="1">
      <c r="A14" s="224" t="s">
        <v>7</v>
      </c>
      <c r="B14" s="56" t="s">
        <v>82</v>
      </c>
      <c r="C14" s="60">
        <v>1</v>
      </c>
      <c r="D14" s="60"/>
      <c r="E14" s="60"/>
      <c r="F14" s="117"/>
      <c r="G14" s="118">
        <f>G25+G71+G19+G55+G61+G67</f>
        <v>16987615.36</v>
      </c>
      <c r="H14" s="119"/>
    </row>
    <row r="15" spans="1:8" s="113" customFormat="1" ht="51" hidden="1">
      <c r="A15" s="225" t="s">
        <v>30</v>
      </c>
      <c r="B15" s="56" t="s">
        <v>82</v>
      </c>
      <c r="C15" s="60">
        <v>1</v>
      </c>
      <c r="D15" s="60">
        <v>2</v>
      </c>
      <c r="E15" s="60"/>
      <c r="F15" s="120"/>
      <c r="G15" s="121">
        <f>G16</f>
        <v>0</v>
      </c>
      <c r="H15" s="122"/>
    </row>
    <row r="16" spans="1:8" s="113" customFormat="1" ht="67.5" hidden="1">
      <c r="A16" s="226" t="s">
        <v>31</v>
      </c>
      <c r="B16" s="56" t="s">
        <v>82</v>
      </c>
      <c r="C16" s="61">
        <v>1</v>
      </c>
      <c r="D16" s="61">
        <v>2</v>
      </c>
      <c r="E16" s="62" t="s">
        <v>32</v>
      </c>
      <c r="F16" s="123"/>
      <c r="G16" s="124">
        <f>G17</f>
        <v>0</v>
      </c>
      <c r="H16" s="125"/>
    </row>
    <row r="17" spans="1:8" s="113" customFormat="1" ht="16.5" hidden="1">
      <c r="A17" s="227" t="s">
        <v>23</v>
      </c>
      <c r="B17" s="56" t="s">
        <v>82</v>
      </c>
      <c r="C17" s="61">
        <v>1</v>
      </c>
      <c r="D17" s="61">
        <v>2</v>
      </c>
      <c r="E17" s="62" t="s">
        <v>33</v>
      </c>
      <c r="F17" s="126"/>
      <c r="G17" s="124">
        <f>G18</f>
        <v>0</v>
      </c>
      <c r="H17" s="125"/>
    </row>
    <row r="18" spans="1:8" s="113" customFormat="1" ht="28.5" customHeight="1" hidden="1">
      <c r="A18" s="227" t="s">
        <v>34</v>
      </c>
      <c r="B18" s="56" t="s">
        <v>82</v>
      </c>
      <c r="C18" s="61">
        <v>1</v>
      </c>
      <c r="D18" s="61">
        <v>2</v>
      </c>
      <c r="E18" s="62" t="s">
        <v>33</v>
      </c>
      <c r="F18" s="126">
        <v>500</v>
      </c>
      <c r="G18" s="124"/>
      <c r="H18" s="125"/>
    </row>
    <row r="19" spans="1:8" s="113" customFormat="1" ht="72.75" customHeight="1">
      <c r="A19" s="225" t="s">
        <v>87</v>
      </c>
      <c r="B19" s="56" t="s">
        <v>82</v>
      </c>
      <c r="C19" s="60">
        <v>1</v>
      </c>
      <c r="D19" s="60">
        <v>3</v>
      </c>
      <c r="E19" s="69"/>
      <c r="F19" s="127"/>
      <c r="G19" s="121">
        <f>G20</f>
        <v>38970</v>
      </c>
      <c r="H19" s="125"/>
    </row>
    <row r="20" spans="1:8" s="129" customFormat="1" ht="29.25" customHeight="1">
      <c r="A20" s="228" t="s">
        <v>161</v>
      </c>
      <c r="B20" s="56" t="s">
        <v>82</v>
      </c>
      <c r="C20" s="60">
        <v>1</v>
      </c>
      <c r="D20" s="60">
        <v>3</v>
      </c>
      <c r="E20" s="64" t="s">
        <v>200</v>
      </c>
      <c r="F20" s="127"/>
      <c r="G20" s="121">
        <f>G21</f>
        <v>38970</v>
      </c>
      <c r="H20" s="128"/>
    </row>
    <row r="21" spans="1:8" s="129" customFormat="1" ht="55.5" customHeight="1">
      <c r="A21" s="229" t="s">
        <v>147</v>
      </c>
      <c r="B21" s="56" t="s">
        <v>82</v>
      </c>
      <c r="C21" s="60">
        <v>1</v>
      </c>
      <c r="D21" s="60">
        <v>3</v>
      </c>
      <c r="E21" s="64" t="s">
        <v>201</v>
      </c>
      <c r="F21" s="114"/>
      <c r="G21" s="118">
        <f>G22+G23+G24</f>
        <v>38970</v>
      </c>
      <c r="H21" s="128"/>
    </row>
    <row r="22" spans="1:8" s="129" customFormat="1" ht="37.5" customHeight="1">
      <c r="A22" s="230" t="s">
        <v>155</v>
      </c>
      <c r="B22" s="56" t="s">
        <v>82</v>
      </c>
      <c r="C22" s="61">
        <v>1</v>
      </c>
      <c r="D22" s="61">
        <v>3</v>
      </c>
      <c r="E22" s="65" t="s">
        <v>201</v>
      </c>
      <c r="F22" s="126">
        <v>200</v>
      </c>
      <c r="G22" s="124">
        <v>38970</v>
      </c>
      <c r="H22" s="128"/>
    </row>
    <row r="23" spans="1:8" s="129" customFormat="1" ht="44.25" customHeight="1" hidden="1">
      <c r="A23" s="231" t="s">
        <v>153</v>
      </c>
      <c r="B23" s="56" t="s">
        <v>82</v>
      </c>
      <c r="C23" s="61">
        <v>1</v>
      </c>
      <c r="D23" s="61">
        <v>3</v>
      </c>
      <c r="E23" s="65" t="s">
        <v>136</v>
      </c>
      <c r="F23" s="126">
        <v>244</v>
      </c>
      <c r="G23" s="124"/>
      <c r="H23" s="128"/>
    </row>
    <row r="24" spans="1:8" s="129" customFormat="1" ht="31.5" customHeight="1" hidden="1">
      <c r="A24" s="231" t="s">
        <v>127</v>
      </c>
      <c r="B24" s="56" t="s">
        <v>82</v>
      </c>
      <c r="C24" s="61">
        <v>1</v>
      </c>
      <c r="D24" s="61">
        <v>3</v>
      </c>
      <c r="E24" s="62" t="s">
        <v>36</v>
      </c>
      <c r="F24" s="126">
        <v>831</v>
      </c>
      <c r="G24" s="124"/>
      <c r="H24" s="128"/>
    </row>
    <row r="25" spans="1:8" s="113" customFormat="1" ht="69" customHeight="1">
      <c r="A25" s="225" t="s">
        <v>35</v>
      </c>
      <c r="B25" s="56" t="s">
        <v>82</v>
      </c>
      <c r="C25" s="57">
        <v>1</v>
      </c>
      <c r="D25" s="57">
        <v>4</v>
      </c>
      <c r="E25" s="69"/>
      <c r="F25" s="127"/>
      <c r="G25" s="121">
        <f>G26</f>
        <v>14325133.36</v>
      </c>
      <c r="H25" s="122"/>
    </row>
    <row r="26" spans="1:8" s="113" customFormat="1" ht="30.75" customHeight="1">
      <c r="A26" s="228" t="s">
        <v>161</v>
      </c>
      <c r="B26" s="56" t="s">
        <v>82</v>
      </c>
      <c r="C26" s="57">
        <v>1</v>
      </c>
      <c r="D26" s="57">
        <v>4</v>
      </c>
      <c r="E26" s="64" t="s">
        <v>200</v>
      </c>
      <c r="F26" s="127"/>
      <c r="G26" s="121">
        <f>G27+G33+G53+G39+G47+G50+G42+G45</f>
        <v>14325133.36</v>
      </c>
      <c r="H26" s="130"/>
    </row>
    <row r="27" spans="1:8" s="113" customFormat="1" ht="54.75" customHeight="1">
      <c r="A27" s="229" t="s">
        <v>147</v>
      </c>
      <c r="B27" s="56" t="s">
        <v>82</v>
      </c>
      <c r="C27" s="57">
        <v>1</v>
      </c>
      <c r="D27" s="57">
        <v>4</v>
      </c>
      <c r="E27" s="64" t="s">
        <v>201</v>
      </c>
      <c r="F27" s="114"/>
      <c r="G27" s="118">
        <f>G30+G31+G32+G28+G29</f>
        <v>12703697.36</v>
      </c>
      <c r="H27" s="130"/>
    </row>
    <row r="28" spans="1:8" s="113" customFormat="1" ht="81.75" customHeight="1">
      <c r="A28" s="232" t="s">
        <v>156</v>
      </c>
      <c r="B28" s="53" t="s">
        <v>82</v>
      </c>
      <c r="C28" s="66">
        <v>1</v>
      </c>
      <c r="D28" s="66">
        <v>4</v>
      </c>
      <c r="E28" s="65" t="s">
        <v>201</v>
      </c>
      <c r="F28" s="126">
        <v>100</v>
      </c>
      <c r="G28" s="124">
        <f>10025365</f>
        <v>10025365</v>
      </c>
      <c r="H28" s="130"/>
    </row>
    <row r="29" spans="1:8" s="113" customFormat="1" ht="36" customHeight="1">
      <c r="A29" s="230" t="s">
        <v>237</v>
      </c>
      <c r="B29" s="53" t="s">
        <v>82</v>
      </c>
      <c r="C29" s="66">
        <v>1</v>
      </c>
      <c r="D29" s="66">
        <v>4</v>
      </c>
      <c r="E29" s="65" t="s">
        <v>201</v>
      </c>
      <c r="F29" s="126">
        <v>200</v>
      </c>
      <c r="G29" s="124">
        <v>2579722.36</v>
      </c>
      <c r="H29" s="130"/>
    </row>
    <row r="30" spans="1:8" s="113" customFormat="1" ht="33" customHeight="1" hidden="1">
      <c r="A30" s="231" t="s">
        <v>123</v>
      </c>
      <c r="B30" s="53" t="s">
        <v>82</v>
      </c>
      <c r="C30" s="66">
        <v>1</v>
      </c>
      <c r="D30" s="66">
        <v>4</v>
      </c>
      <c r="E30" s="65" t="s">
        <v>136</v>
      </c>
      <c r="F30" s="126">
        <v>242</v>
      </c>
      <c r="G30" s="124"/>
      <c r="H30" s="130"/>
    </row>
    <row r="31" spans="1:8" s="113" customFormat="1" ht="33.75" hidden="1">
      <c r="A31" s="231" t="s">
        <v>153</v>
      </c>
      <c r="B31" s="53" t="s">
        <v>82</v>
      </c>
      <c r="C31" s="66">
        <v>1</v>
      </c>
      <c r="D31" s="66">
        <v>4</v>
      </c>
      <c r="E31" s="65" t="s">
        <v>136</v>
      </c>
      <c r="F31" s="126">
        <v>244</v>
      </c>
      <c r="G31" s="124"/>
      <c r="H31" s="130"/>
    </row>
    <row r="32" spans="1:8" s="113" customFormat="1" ht="36.75" customHeight="1">
      <c r="A32" s="230" t="s">
        <v>157</v>
      </c>
      <c r="B32" s="53" t="s">
        <v>82</v>
      </c>
      <c r="C32" s="66">
        <v>1</v>
      </c>
      <c r="D32" s="66">
        <v>4</v>
      </c>
      <c r="E32" s="65" t="s">
        <v>201</v>
      </c>
      <c r="F32" s="126">
        <v>800</v>
      </c>
      <c r="G32" s="124">
        <v>98610</v>
      </c>
      <c r="H32" s="130"/>
    </row>
    <row r="33" spans="1:8" s="113" customFormat="1" ht="52.5" customHeight="1">
      <c r="A33" s="229" t="s">
        <v>63</v>
      </c>
      <c r="B33" s="56" t="s">
        <v>82</v>
      </c>
      <c r="C33" s="57">
        <v>1</v>
      </c>
      <c r="D33" s="57">
        <v>4</v>
      </c>
      <c r="E33" s="64" t="s">
        <v>202</v>
      </c>
      <c r="F33" s="114"/>
      <c r="G33" s="118">
        <f>G35+G34</f>
        <v>865445</v>
      </c>
      <c r="H33" s="130"/>
    </row>
    <row r="34" spans="1:8" s="113" customFormat="1" ht="82.5" customHeight="1">
      <c r="A34" s="232" t="s">
        <v>156</v>
      </c>
      <c r="B34" s="53" t="s">
        <v>82</v>
      </c>
      <c r="C34" s="66">
        <v>1</v>
      </c>
      <c r="D34" s="66">
        <v>4</v>
      </c>
      <c r="E34" s="65" t="s">
        <v>202</v>
      </c>
      <c r="F34" s="126">
        <v>100</v>
      </c>
      <c r="G34" s="124">
        <f>1297455-432010</f>
        <v>865445</v>
      </c>
      <c r="H34" s="130"/>
    </row>
    <row r="35" spans="1:8" s="113" customFormat="1" ht="30.75" customHeight="1" hidden="1">
      <c r="A35" s="227" t="s">
        <v>154</v>
      </c>
      <c r="B35" s="53" t="s">
        <v>82</v>
      </c>
      <c r="C35" s="66">
        <v>1</v>
      </c>
      <c r="D35" s="66">
        <v>4</v>
      </c>
      <c r="E35" s="65" t="s">
        <v>137</v>
      </c>
      <c r="F35" s="126">
        <v>122</v>
      </c>
      <c r="G35" s="124"/>
      <c r="H35" s="130"/>
    </row>
    <row r="36" spans="1:8" s="113" customFormat="1" ht="33.75" hidden="1">
      <c r="A36" s="227" t="s">
        <v>38</v>
      </c>
      <c r="B36" s="56" t="s">
        <v>82</v>
      </c>
      <c r="C36" s="66">
        <v>1</v>
      </c>
      <c r="D36" s="66">
        <v>7</v>
      </c>
      <c r="E36" s="62" t="s">
        <v>37</v>
      </c>
      <c r="F36" s="126"/>
      <c r="G36" s="124">
        <f>G37</f>
        <v>0</v>
      </c>
      <c r="H36" s="122"/>
    </row>
    <row r="37" spans="1:8" s="113" customFormat="1" ht="15.75" customHeight="1" hidden="1">
      <c r="A37" s="227" t="s">
        <v>34</v>
      </c>
      <c r="B37" s="56" t="s">
        <v>82</v>
      </c>
      <c r="C37" s="66">
        <v>1</v>
      </c>
      <c r="D37" s="66">
        <v>7</v>
      </c>
      <c r="E37" s="62" t="s">
        <v>37</v>
      </c>
      <c r="F37" s="126">
        <v>500</v>
      </c>
      <c r="G37" s="124"/>
      <c r="H37" s="122"/>
    </row>
    <row r="38" spans="1:8" s="113" customFormat="1" ht="15.75" customHeight="1" hidden="1">
      <c r="A38" s="233" t="s">
        <v>6</v>
      </c>
      <c r="B38" s="73" t="s">
        <v>82</v>
      </c>
      <c r="C38" s="67">
        <v>1</v>
      </c>
      <c r="D38" s="67">
        <v>4</v>
      </c>
      <c r="E38" s="68">
        <v>5210000</v>
      </c>
      <c r="F38" s="134"/>
      <c r="G38" s="135">
        <f>G53</f>
        <v>9308</v>
      </c>
      <c r="H38" s="122"/>
    </row>
    <row r="39" spans="1:8" s="113" customFormat="1" ht="117" customHeight="1" hidden="1">
      <c r="A39" s="234" t="s">
        <v>193</v>
      </c>
      <c r="B39" s="56" t="s">
        <v>82</v>
      </c>
      <c r="C39" s="57">
        <v>1</v>
      </c>
      <c r="D39" s="57">
        <v>4</v>
      </c>
      <c r="E39" s="64" t="s">
        <v>179</v>
      </c>
      <c r="F39" s="114"/>
      <c r="G39" s="118">
        <f>G40+G41</f>
        <v>0</v>
      </c>
      <c r="H39" s="122"/>
    </row>
    <row r="40" spans="1:8" s="113" customFormat="1" ht="64.5" customHeight="1" hidden="1">
      <c r="A40" s="232" t="s">
        <v>156</v>
      </c>
      <c r="B40" s="53" t="s">
        <v>82</v>
      </c>
      <c r="C40" s="66">
        <v>1</v>
      </c>
      <c r="D40" s="66">
        <v>4</v>
      </c>
      <c r="E40" s="65" t="s">
        <v>179</v>
      </c>
      <c r="F40" s="126">
        <v>100</v>
      </c>
      <c r="G40" s="124"/>
      <c r="H40" s="122"/>
    </row>
    <row r="41" spans="1:8" s="113" customFormat="1" ht="36" customHeight="1" hidden="1">
      <c r="A41" s="230" t="s">
        <v>155</v>
      </c>
      <c r="B41" s="53" t="s">
        <v>82</v>
      </c>
      <c r="C41" s="66">
        <v>1</v>
      </c>
      <c r="D41" s="66">
        <v>4</v>
      </c>
      <c r="E41" s="65" t="s">
        <v>179</v>
      </c>
      <c r="F41" s="126">
        <v>200</v>
      </c>
      <c r="G41" s="124"/>
      <c r="H41" s="122"/>
    </row>
    <row r="42" spans="1:8" s="113" customFormat="1" ht="48.75" customHeight="1">
      <c r="A42" s="229" t="s">
        <v>190</v>
      </c>
      <c r="B42" s="56" t="s">
        <v>82</v>
      </c>
      <c r="C42" s="57">
        <v>1</v>
      </c>
      <c r="D42" s="57">
        <v>4</v>
      </c>
      <c r="E42" s="64" t="s">
        <v>220</v>
      </c>
      <c r="F42" s="114"/>
      <c r="G42" s="136">
        <f>G43+G44</f>
        <v>622983</v>
      </c>
      <c r="H42" s="130"/>
    </row>
    <row r="43" spans="1:8" s="113" customFormat="1" ht="87.75" customHeight="1">
      <c r="A43" s="232" t="s">
        <v>156</v>
      </c>
      <c r="B43" s="53" t="s">
        <v>82</v>
      </c>
      <c r="C43" s="66">
        <v>1</v>
      </c>
      <c r="D43" s="66">
        <v>4</v>
      </c>
      <c r="E43" s="65" t="s">
        <v>220</v>
      </c>
      <c r="F43" s="126">
        <v>100</v>
      </c>
      <c r="G43" s="137">
        <v>614663</v>
      </c>
      <c r="H43" s="130"/>
    </row>
    <row r="44" spans="1:8" s="113" customFormat="1" ht="45" customHeight="1">
      <c r="A44" s="230" t="s">
        <v>237</v>
      </c>
      <c r="B44" s="53" t="s">
        <v>82</v>
      </c>
      <c r="C44" s="66">
        <v>1</v>
      </c>
      <c r="D44" s="66">
        <v>4</v>
      </c>
      <c r="E44" s="65" t="s">
        <v>220</v>
      </c>
      <c r="F44" s="126">
        <v>200</v>
      </c>
      <c r="G44" s="124">
        <v>8320</v>
      </c>
      <c r="H44" s="130"/>
    </row>
    <row r="45" spans="1:8" s="139" customFormat="1" ht="71.25" customHeight="1">
      <c r="A45" s="234" t="s">
        <v>189</v>
      </c>
      <c r="B45" s="56" t="s">
        <v>82</v>
      </c>
      <c r="C45" s="57">
        <v>1</v>
      </c>
      <c r="D45" s="57">
        <v>4</v>
      </c>
      <c r="E45" s="64" t="s">
        <v>209</v>
      </c>
      <c r="F45" s="114"/>
      <c r="G45" s="118">
        <f>G46</f>
        <v>101300</v>
      </c>
      <c r="H45" s="138"/>
    </row>
    <row r="46" spans="1:8" s="139" customFormat="1" ht="90" customHeight="1">
      <c r="A46" s="232" t="s">
        <v>156</v>
      </c>
      <c r="B46" s="53" t="s">
        <v>82</v>
      </c>
      <c r="C46" s="66">
        <v>1</v>
      </c>
      <c r="D46" s="66">
        <v>4</v>
      </c>
      <c r="E46" s="65" t="s">
        <v>209</v>
      </c>
      <c r="F46" s="126">
        <v>100</v>
      </c>
      <c r="G46" s="124">
        <v>101300</v>
      </c>
      <c r="H46" s="140"/>
    </row>
    <row r="47" spans="1:8" s="113" customFormat="1" ht="145.5" customHeight="1">
      <c r="A47" s="235" t="s">
        <v>258</v>
      </c>
      <c r="B47" s="56" t="s">
        <v>82</v>
      </c>
      <c r="C47" s="57">
        <v>1</v>
      </c>
      <c r="D47" s="57">
        <v>4</v>
      </c>
      <c r="E47" s="56" t="s">
        <v>203</v>
      </c>
      <c r="F47" s="127"/>
      <c r="G47" s="121">
        <f>G48+G49</f>
        <v>22400</v>
      </c>
      <c r="H47" s="122"/>
    </row>
    <row r="48" spans="1:8" s="113" customFormat="1" ht="81.75" customHeight="1">
      <c r="A48" s="232" t="s">
        <v>156</v>
      </c>
      <c r="B48" s="53" t="s">
        <v>82</v>
      </c>
      <c r="C48" s="66">
        <v>1</v>
      </c>
      <c r="D48" s="66">
        <v>4</v>
      </c>
      <c r="E48" s="53" t="s">
        <v>203</v>
      </c>
      <c r="F48" s="126">
        <v>100</v>
      </c>
      <c r="G48" s="124">
        <f>17900+3500</f>
        <v>21400</v>
      </c>
      <c r="H48" s="122"/>
    </row>
    <row r="49" spans="1:8" s="113" customFormat="1" ht="39.75" customHeight="1">
      <c r="A49" s="230" t="s">
        <v>155</v>
      </c>
      <c r="B49" s="53" t="s">
        <v>82</v>
      </c>
      <c r="C49" s="66">
        <v>1</v>
      </c>
      <c r="D49" s="66">
        <v>4</v>
      </c>
      <c r="E49" s="53" t="s">
        <v>203</v>
      </c>
      <c r="F49" s="126">
        <v>200</v>
      </c>
      <c r="G49" s="124">
        <v>1000</v>
      </c>
      <c r="H49" s="122"/>
    </row>
    <row r="50" spans="1:8" s="113" customFormat="1" ht="153" customHeight="1" hidden="1">
      <c r="A50" s="236" t="s">
        <v>194</v>
      </c>
      <c r="B50" s="56" t="s">
        <v>82</v>
      </c>
      <c r="C50" s="57">
        <v>1</v>
      </c>
      <c r="D50" s="57">
        <v>4</v>
      </c>
      <c r="E50" s="56" t="s">
        <v>204</v>
      </c>
      <c r="F50" s="127"/>
      <c r="G50" s="121">
        <f>G51+G52</f>
        <v>0</v>
      </c>
      <c r="H50" s="122"/>
    </row>
    <row r="51" spans="1:8" s="113" customFormat="1" ht="84.75" customHeight="1" hidden="1">
      <c r="A51" s="232" t="s">
        <v>156</v>
      </c>
      <c r="B51" s="53" t="s">
        <v>82</v>
      </c>
      <c r="C51" s="66">
        <v>1</v>
      </c>
      <c r="D51" s="66">
        <v>4</v>
      </c>
      <c r="E51" s="53" t="s">
        <v>204</v>
      </c>
      <c r="F51" s="126">
        <v>100</v>
      </c>
      <c r="G51" s="124">
        <v>0</v>
      </c>
      <c r="H51" s="122"/>
    </row>
    <row r="52" spans="1:8" s="113" customFormat="1" ht="36" customHeight="1" hidden="1">
      <c r="A52" s="230" t="s">
        <v>155</v>
      </c>
      <c r="B52" s="53" t="s">
        <v>82</v>
      </c>
      <c r="C52" s="66">
        <v>1</v>
      </c>
      <c r="D52" s="66">
        <v>4</v>
      </c>
      <c r="E52" s="53" t="s">
        <v>204</v>
      </c>
      <c r="F52" s="126">
        <v>200</v>
      </c>
      <c r="G52" s="124"/>
      <c r="H52" s="122"/>
    </row>
    <row r="53" spans="1:8" s="113" customFormat="1" ht="66" customHeight="1">
      <c r="A53" s="237" t="s">
        <v>162</v>
      </c>
      <c r="B53" s="56" t="s">
        <v>82</v>
      </c>
      <c r="C53" s="57">
        <v>1</v>
      </c>
      <c r="D53" s="57">
        <v>4</v>
      </c>
      <c r="E53" s="69" t="s">
        <v>205</v>
      </c>
      <c r="F53" s="127"/>
      <c r="G53" s="121">
        <f>G54</f>
        <v>9308</v>
      </c>
      <c r="H53" s="122"/>
    </row>
    <row r="54" spans="1:8" s="113" customFormat="1" ht="21" customHeight="1">
      <c r="A54" s="232" t="s">
        <v>6</v>
      </c>
      <c r="B54" s="53" t="s">
        <v>82</v>
      </c>
      <c r="C54" s="66">
        <v>1</v>
      </c>
      <c r="D54" s="66">
        <v>4</v>
      </c>
      <c r="E54" s="62" t="s">
        <v>205</v>
      </c>
      <c r="F54" s="126">
        <v>500</v>
      </c>
      <c r="G54" s="124">
        <v>9308</v>
      </c>
      <c r="H54" s="122"/>
    </row>
    <row r="55" spans="1:8" s="113" customFormat="1" ht="66.75" customHeight="1">
      <c r="A55" s="237" t="s">
        <v>100</v>
      </c>
      <c r="B55" s="56" t="s">
        <v>82</v>
      </c>
      <c r="C55" s="56" t="s">
        <v>98</v>
      </c>
      <c r="D55" s="56" t="s">
        <v>99</v>
      </c>
      <c r="E55" s="56"/>
      <c r="F55" s="142"/>
      <c r="G55" s="115">
        <f>G56</f>
        <v>58065</v>
      </c>
      <c r="H55" s="122"/>
    </row>
    <row r="56" spans="1:8" s="113" customFormat="1" ht="26.25" customHeight="1">
      <c r="A56" s="228" t="s">
        <v>161</v>
      </c>
      <c r="B56" s="56" t="s">
        <v>82</v>
      </c>
      <c r="C56" s="57">
        <v>1</v>
      </c>
      <c r="D56" s="57">
        <v>6</v>
      </c>
      <c r="E56" s="64" t="s">
        <v>200</v>
      </c>
      <c r="F56" s="143"/>
      <c r="G56" s="144">
        <f>G57+G59</f>
        <v>58065</v>
      </c>
      <c r="H56" s="122"/>
    </row>
    <row r="57" spans="1:8" s="113" customFormat="1" ht="72.75" customHeight="1">
      <c r="A57" s="237" t="s">
        <v>163</v>
      </c>
      <c r="B57" s="56" t="s">
        <v>82</v>
      </c>
      <c r="C57" s="56" t="s">
        <v>98</v>
      </c>
      <c r="D57" s="56" t="s">
        <v>99</v>
      </c>
      <c r="E57" s="56" t="s">
        <v>206</v>
      </c>
      <c r="F57" s="142"/>
      <c r="G57" s="115">
        <f>G58</f>
        <v>46540</v>
      </c>
      <c r="H57" s="122"/>
    </row>
    <row r="58" spans="1:8" s="113" customFormat="1" ht="22.5" customHeight="1">
      <c r="A58" s="232" t="s">
        <v>6</v>
      </c>
      <c r="B58" s="53" t="s">
        <v>82</v>
      </c>
      <c r="C58" s="53" t="s">
        <v>98</v>
      </c>
      <c r="D58" s="53" t="s">
        <v>99</v>
      </c>
      <c r="E58" s="53" t="s">
        <v>206</v>
      </c>
      <c r="F58" s="126">
        <v>500</v>
      </c>
      <c r="G58" s="144">
        <v>46540</v>
      </c>
      <c r="H58" s="122"/>
    </row>
    <row r="59" spans="1:8" s="113" customFormat="1" ht="68.25" customHeight="1">
      <c r="A59" s="234" t="s">
        <v>164</v>
      </c>
      <c r="B59" s="56" t="s">
        <v>82</v>
      </c>
      <c r="C59" s="56" t="s">
        <v>98</v>
      </c>
      <c r="D59" s="56" t="s">
        <v>99</v>
      </c>
      <c r="E59" s="56" t="s">
        <v>207</v>
      </c>
      <c r="F59" s="142"/>
      <c r="G59" s="115">
        <f>G60</f>
        <v>11525</v>
      </c>
      <c r="H59" s="122"/>
    </row>
    <row r="60" spans="1:8" s="113" customFormat="1" ht="24" customHeight="1">
      <c r="A60" s="232" t="s">
        <v>6</v>
      </c>
      <c r="B60" s="53" t="s">
        <v>82</v>
      </c>
      <c r="C60" s="53" t="s">
        <v>98</v>
      </c>
      <c r="D60" s="53" t="s">
        <v>99</v>
      </c>
      <c r="E60" s="53" t="s">
        <v>207</v>
      </c>
      <c r="F60" s="126">
        <v>500</v>
      </c>
      <c r="G60" s="144">
        <v>11525</v>
      </c>
      <c r="H60" s="122"/>
    </row>
    <row r="61" spans="1:8" s="189" customFormat="1" ht="22.5" customHeight="1">
      <c r="A61" s="225" t="s">
        <v>102</v>
      </c>
      <c r="B61" s="184" t="s">
        <v>82</v>
      </c>
      <c r="C61" s="184" t="s">
        <v>98</v>
      </c>
      <c r="D61" s="184" t="s">
        <v>104</v>
      </c>
      <c r="E61" s="185"/>
      <c r="F61" s="186"/>
      <c r="G61" s="187">
        <f>G62</f>
        <v>666279</v>
      </c>
      <c r="H61" s="188"/>
    </row>
    <row r="62" spans="1:8" s="189" customFormat="1" ht="22.5" customHeight="1">
      <c r="A62" s="238" t="s">
        <v>161</v>
      </c>
      <c r="B62" s="185" t="s">
        <v>82</v>
      </c>
      <c r="C62" s="185" t="s">
        <v>98</v>
      </c>
      <c r="D62" s="185" t="s">
        <v>104</v>
      </c>
      <c r="E62" s="190" t="s">
        <v>200</v>
      </c>
      <c r="F62" s="186"/>
      <c r="G62" s="191">
        <f>G63</f>
        <v>666279</v>
      </c>
      <c r="H62" s="188"/>
    </row>
    <row r="63" spans="1:8" s="189" customFormat="1" ht="36.75" customHeight="1">
      <c r="A63" s="227" t="s">
        <v>103</v>
      </c>
      <c r="B63" s="185" t="s">
        <v>82</v>
      </c>
      <c r="C63" s="185" t="s">
        <v>98</v>
      </c>
      <c r="D63" s="185" t="s">
        <v>104</v>
      </c>
      <c r="E63" s="185" t="s">
        <v>229</v>
      </c>
      <c r="F63" s="186"/>
      <c r="G63" s="191">
        <f>G64</f>
        <v>666279</v>
      </c>
      <c r="H63" s="188"/>
    </row>
    <row r="64" spans="1:8" s="189" customFormat="1" ht="34.5" customHeight="1">
      <c r="A64" s="230" t="s">
        <v>155</v>
      </c>
      <c r="B64" s="185" t="s">
        <v>82</v>
      </c>
      <c r="C64" s="185" t="s">
        <v>98</v>
      </c>
      <c r="D64" s="185" t="s">
        <v>104</v>
      </c>
      <c r="E64" s="185" t="s">
        <v>229</v>
      </c>
      <c r="F64" s="186" t="s">
        <v>230</v>
      </c>
      <c r="G64" s="191">
        <f>832679-166400</f>
        <v>666279</v>
      </c>
      <c r="H64" s="188"/>
    </row>
    <row r="65" spans="1:8" s="113" customFormat="1" ht="68.25" customHeight="1" hidden="1">
      <c r="A65" s="234" t="s">
        <v>164</v>
      </c>
      <c r="B65" s="56" t="s">
        <v>82</v>
      </c>
      <c r="C65" s="56" t="s">
        <v>98</v>
      </c>
      <c r="D65" s="56" t="s">
        <v>99</v>
      </c>
      <c r="E65" s="56" t="s">
        <v>207</v>
      </c>
      <c r="F65" s="142"/>
      <c r="G65" s="115">
        <f>G66</f>
        <v>0</v>
      </c>
      <c r="H65" s="122"/>
    </row>
    <row r="66" spans="1:8" s="113" customFormat="1" ht="24" customHeight="1" hidden="1">
      <c r="A66" s="232" t="s">
        <v>6</v>
      </c>
      <c r="B66" s="53" t="s">
        <v>82</v>
      </c>
      <c r="C66" s="53" t="s">
        <v>98</v>
      </c>
      <c r="D66" s="53" t="s">
        <v>99</v>
      </c>
      <c r="E66" s="53" t="s">
        <v>207</v>
      </c>
      <c r="F66" s="126">
        <v>500</v>
      </c>
      <c r="G66" s="144"/>
      <c r="H66" s="122"/>
    </row>
    <row r="67" spans="1:8" s="113" customFormat="1" ht="23.25" customHeight="1">
      <c r="A67" s="237" t="s">
        <v>8</v>
      </c>
      <c r="B67" s="51" t="s">
        <v>82</v>
      </c>
      <c r="C67" s="263">
        <v>1</v>
      </c>
      <c r="D67" s="263">
        <v>11</v>
      </c>
      <c r="E67" s="262"/>
      <c r="F67" s="127"/>
      <c r="G67" s="121">
        <f>G68</f>
        <v>50000</v>
      </c>
      <c r="H67" s="130"/>
    </row>
    <row r="68" spans="1:8" s="113" customFormat="1" ht="23.25" customHeight="1">
      <c r="A68" s="228" t="s">
        <v>161</v>
      </c>
      <c r="B68" s="56" t="s">
        <v>82</v>
      </c>
      <c r="C68" s="57">
        <v>1</v>
      </c>
      <c r="D68" s="57">
        <v>11</v>
      </c>
      <c r="E68" s="64" t="s">
        <v>200</v>
      </c>
      <c r="F68" s="145"/>
      <c r="G68" s="146">
        <f>G69</f>
        <v>50000</v>
      </c>
      <c r="H68" s="130"/>
    </row>
    <row r="69" spans="1:8" s="113" customFormat="1" ht="48" customHeight="1">
      <c r="A69" s="239" t="s">
        <v>188</v>
      </c>
      <c r="B69" s="53" t="s">
        <v>82</v>
      </c>
      <c r="C69" s="66">
        <v>1</v>
      </c>
      <c r="D69" s="66">
        <v>11</v>
      </c>
      <c r="E69" s="62" t="s">
        <v>244</v>
      </c>
      <c r="F69" s="145"/>
      <c r="G69" s="146">
        <f>G70</f>
        <v>50000</v>
      </c>
      <c r="H69" s="130"/>
    </row>
    <row r="70" spans="1:8" s="113" customFormat="1" ht="24" customHeight="1">
      <c r="A70" s="230" t="s">
        <v>157</v>
      </c>
      <c r="B70" s="53" t="s">
        <v>82</v>
      </c>
      <c r="C70" s="66">
        <v>1</v>
      </c>
      <c r="D70" s="66">
        <v>11</v>
      </c>
      <c r="E70" s="62" t="s">
        <v>244</v>
      </c>
      <c r="F70" s="145">
        <v>800</v>
      </c>
      <c r="G70" s="146">
        <v>50000</v>
      </c>
      <c r="H70" s="130"/>
    </row>
    <row r="71" spans="1:8" s="103" customFormat="1" ht="24" customHeight="1">
      <c r="A71" s="237" t="s">
        <v>11</v>
      </c>
      <c r="B71" s="56" t="s">
        <v>82</v>
      </c>
      <c r="C71" s="57">
        <v>1</v>
      </c>
      <c r="D71" s="57">
        <v>13</v>
      </c>
      <c r="E71" s="69"/>
      <c r="F71" s="127"/>
      <c r="G71" s="121">
        <f>G72</f>
        <v>1849168</v>
      </c>
      <c r="H71" s="122"/>
    </row>
    <row r="72" spans="1:8" s="113" customFormat="1" ht="25.5" customHeight="1">
      <c r="A72" s="228" t="s">
        <v>161</v>
      </c>
      <c r="B72" s="56" t="s">
        <v>82</v>
      </c>
      <c r="C72" s="57">
        <v>1</v>
      </c>
      <c r="D72" s="57">
        <v>13</v>
      </c>
      <c r="E72" s="64" t="s">
        <v>200</v>
      </c>
      <c r="F72" s="127"/>
      <c r="G72" s="121">
        <f>G74+G79+G77+G84+G86+G89+G92</f>
        <v>1849168</v>
      </c>
      <c r="H72" s="130"/>
    </row>
    <row r="73" spans="1:8" s="113" customFormat="1" ht="21" customHeight="1" hidden="1">
      <c r="A73" s="229" t="s">
        <v>146</v>
      </c>
      <c r="B73" s="56" t="s">
        <v>82</v>
      </c>
      <c r="C73" s="57">
        <v>1</v>
      </c>
      <c r="D73" s="57">
        <v>13</v>
      </c>
      <c r="E73" s="64" t="s">
        <v>138</v>
      </c>
      <c r="F73" s="127"/>
      <c r="G73" s="121">
        <f>G74</f>
        <v>68000</v>
      </c>
      <c r="H73" s="130"/>
    </row>
    <row r="74" spans="1:8" s="113" customFormat="1" ht="32.25" customHeight="1">
      <c r="A74" s="229" t="s">
        <v>148</v>
      </c>
      <c r="B74" s="56" t="s">
        <v>82</v>
      </c>
      <c r="C74" s="57">
        <v>1</v>
      </c>
      <c r="D74" s="57">
        <v>13</v>
      </c>
      <c r="E74" s="64" t="s">
        <v>245</v>
      </c>
      <c r="F74" s="114"/>
      <c r="G74" s="118">
        <f>G75+G76</f>
        <v>68000</v>
      </c>
      <c r="H74" s="130"/>
    </row>
    <row r="75" spans="1:8" s="113" customFormat="1" ht="32.25" customHeight="1">
      <c r="A75" s="230" t="s">
        <v>155</v>
      </c>
      <c r="B75" s="53" t="s">
        <v>82</v>
      </c>
      <c r="C75" s="66">
        <v>1</v>
      </c>
      <c r="D75" s="66">
        <v>13</v>
      </c>
      <c r="E75" s="65" t="s">
        <v>245</v>
      </c>
      <c r="F75" s="126">
        <v>200</v>
      </c>
      <c r="G75" s="124">
        <f>49500+18500</f>
        <v>68000</v>
      </c>
      <c r="H75" s="130"/>
    </row>
    <row r="76" spans="1:8" s="113" customFormat="1" ht="1.5" customHeight="1" hidden="1">
      <c r="A76" s="230" t="s">
        <v>157</v>
      </c>
      <c r="B76" s="53" t="s">
        <v>82</v>
      </c>
      <c r="C76" s="66">
        <v>1</v>
      </c>
      <c r="D76" s="66">
        <v>13</v>
      </c>
      <c r="E76" s="65" t="s">
        <v>139</v>
      </c>
      <c r="F76" s="126">
        <v>800</v>
      </c>
      <c r="G76" s="124"/>
      <c r="H76" s="130"/>
    </row>
    <row r="77" spans="1:8" s="113" customFormat="1" ht="0.75" customHeight="1" hidden="1">
      <c r="A77" s="234" t="s">
        <v>170</v>
      </c>
      <c r="B77" s="56" t="s">
        <v>82</v>
      </c>
      <c r="C77" s="57">
        <v>1</v>
      </c>
      <c r="D77" s="57">
        <v>13</v>
      </c>
      <c r="E77" s="64" t="s">
        <v>169</v>
      </c>
      <c r="F77" s="126"/>
      <c r="G77" s="121">
        <f>G78</f>
        <v>0</v>
      </c>
      <c r="H77" s="130"/>
    </row>
    <row r="78" spans="1:8" s="113" customFormat="1" ht="31.5" customHeight="1" hidden="1">
      <c r="A78" s="230" t="s">
        <v>155</v>
      </c>
      <c r="B78" s="53" t="s">
        <v>82</v>
      </c>
      <c r="C78" s="66">
        <v>1</v>
      </c>
      <c r="D78" s="66">
        <v>13</v>
      </c>
      <c r="E78" s="65" t="s">
        <v>169</v>
      </c>
      <c r="F78" s="126">
        <v>200</v>
      </c>
      <c r="G78" s="124"/>
      <c r="H78" s="130"/>
    </row>
    <row r="79" spans="1:8" s="139" customFormat="1" ht="33" customHeight="1">
      <c r="A79" s="229" t="s">
        <v>91</v>
      </c>
      <c r="B79" s="56" t="s">
        <v>82</v>
      </c>
      <c r="C79" s="57">
        <v>1</v>
      </c>
      <c r="D79" s="57">
        <v>13</v>
      </c>
      <c r="E79" s="64" t="s">
        <v>208</v>
      </c>
      <c r="F79" s="127"/>
      <c r="G79" s="121">
        <f>G82+G81</f>
        <v>1781168</v>
      </c>
      <c r="H79" s="140"/>
    </row>
    <row r="80" spans="1:8" s="139" customFormat="1" ht="0.75" customHeight="1" hidden="1">
      <c r="A80" s="239" t="s">
        <v>91</v>
      </c>
      <c r="B80" s="53" t="s">
        <v>82</v>
      </c>
      <c r="C80" s="66">
        <v>1</v>
      </c>
      <c r="D80" s="66">
        <v>13</v>
      </c>
      <c r="E80" s="65" t="s">
        <v>140</v>
      </c>
      <c r="F80" s="126"/>
      <c r="G80" s="124"/>
      <c r="H80" s="140"/>
    </row>
    <row r="81" spans="1:8" s="139" customFormat="1" ht="33" customHeight="1">
      <c r="A81" s="230" t="s">
        <v>155</v>
      </c>
      <c r="B81" s="53" t="s">
        <v>82</v>
      </c>
      <c r="C81" s="66">
        <v>1</v>
      </c>
      <c r="D81" s="66">
        <v>13</v>
      </c>
      <c r="E81" s="65" t="s">
        <v>208</v>
      </c>
      <c r="F81" s="145">
        <v>200</v>
      </c>
      <c r="G81" s="124">
        <f>1444768+166400</f>
        <v>1611168</v>
      </c>
      <c r="H81" s="140"/>
    </row>
    <row r="82" spans="1:8" s="139" customFormat="1" ht="22.5" customHeight="1">
      <c r="A82" s="230" t="s">
        <v>157</v>
      </c>
      <c r="B82" s="53" t="s">
        <v>82</v>
      </c>
      <c r="C82" s="66">
        <v>1</v>
      </c>
      <c r="D82" s="66">
        <v>13</v>
      </c>
      <c r="E82" s="65" t="s">
        <v>208</v>
      </c>
      <c r="F82" s="145">
        <v>800</v>
      </c>
      <c r="G82" s="124">
        <f>20000+150000</f>
        <v>170000</v>
      </c>
      <c r="H82" s="140"/>
    </row>
    <row r="83" spans="1:8" s="139" customFormat="1" ht="31.5" customHeight="1" hidden="1">
      <c r="A83" s="231" t="s">
        <v>127</v>
      </c>
      <c r="B83" s="53" t="s">
        <v>82</v>
      </c>
      <c r="C83" s="66">
        <v>1</v>
      </c>
      <c r="D83" s="66">
        <v>13</v>
      </c>
      <c r="E83" s="62">
        <v>920305</v>
      </c>
      <c r="F83" s="126">
        <v>831</v>
      </c>
      <c r="G83" s="124"/>
      <c r="H83" s="140"/>
    </row>
    <row r="84" spans="1:8" s="139" customFormat="1" ht="31.5" customHeight="1" hidden="1">
      <c r="A84" s="240" t="s">
        <v>189</v>
      </c>
      <c r="B84" s="53" t="s">
        <v>82</v>
      </c>
      <c r="C84" s="66">
        <v>1</v>
      </c>
      <c r="D84" s="66">
        <v>13</v>
      </c>
      <c r="E84" s="65" t="s">
        <v>165</v>
      </c>
      <c r="F84" s="126"/>
      <c r="G84" s="124">
        <f>G85</f>
        <v>0</v>
      </c>
      <c r="H84" s="140"/>
    </row>
    <row r="85" spans="1:8" s="139" customFormat="1" ht="31.5" customHeight="1" hidden="1">
      <c r="A85" s="232" t="s">
        <v>156</v>
      </c>
      <c r="B85" s="53" t="s">
        <v>82</v>
      </c>
      <c r="C85" s="66">
        <v>1</v>
      </c>
      <c r="D85" s="66">
        <v>13</v>
      </c>
      <c r="E85" s="65" t="s">
        <v>165</v>
      </c>
      <c r="F85" s="126">
        <v>100</v>
      </c>
      <c r="G85" s="124"/>
      <c r="H85" s="140"/>
    </row>
    <row r="86" spans="1:8" s="139" customFormat="1" ht="31.5" customHeight="1" hidden="1">
      <c r="A86" s="234" t="s">
        <v>180</v>
      </c>
      <c r="B86" s="56" t="s">
        <v>82</v>
      </c>
      <c r="C86" s="57">
        <v>1</v>
      </c>
      <c r="D86" s="57">
        <v>13</v>
      </c>
      <c r="E86" s="64" t="s">
        <v>179</v>
      </c>
      <c r="F86" s="114"/>
      <c r="G86" s="118">
        <f>G87+G88</f>
        <v>0</v>
      </c>
      <c r="H86" s="140"/>
    </row>
    <row r="87" spans="1:8" s="139" customFormat="1" ht="31.5" customHeight="1" hidden="1">
      <c r="A87" s="232" t="s">
        <v>156</v>
      </c>
      <c r="B87" s="53" t="s">
        <v>82</v>
      </c>
      <c r="C87" s="66">
        <v>1</v>
      </c>
      <c r="D87" s="66">
        <v>13</v>
      </c>
      <c r="E87" s="65" t="s">
        <v>179</v>
      </c>
      <c r="F87" s="126">
        <v>100</v>
      </c>
      <c r="G87" s="124"/>
      <c r="H87" s="140"/>
    </row>
    <row r="88" spans="1:8" s="139" customFormat="1" ht="31.5" customHeight="1" hidden="1">
      <c r="A88" s="230" t="s">
        <v>155</v>
      </c>
      <c r="B88" s="53" t="s">
        <v>82</v>
      </c>
      <c r="C88" s="66">
        <v>1</v>
      </c>
      <c r="D88" s="66">
        <v>13</v>
      </c>
      <c r="E88" s="65" t="s">
        <v>179</v>
      </c>
      <c r="F88" s="126">
        <v>200</v>
      </c>
      <c r="G88" s="124"/>
      <c r="H88" s="140"/>
    </row>
    <row r="89" spans="1:8" s="139" customFormat="1" ht="31.5" customHeight="1" hidden="1">
      <c r="A89" s="236" t="s">
        <v>183</v>
      </c>
      <c r="B89" s="56" t="s">
        <v>82</v>
      </c>
      <c r="C89" s="57">
        <v>1</v>
      </c>
      <c r="D89" s="57">
        <v>13</v>
      </c>
      <c r="E89" s="56" t="s">
        <v>186</v>
      </c>
      <c r="F89" s="127"/>
      <c r="G89" s="121">
        <f>G90+G91</f>
        <v>0</v>
      </c>
      <c r="H89" s="140"/>
    </row>
    <row r="90" spans="1:8" s="139" customFormat="1" ht="31.5" customHeight="1" hidden="1">
      <c r="A90" s="231" t="s">
        <v>184</v>
      </c>
      <c r="B90" s="53" t="s">
        <v>82</v>
      </c>
      <c r="C90" s="66">
        <v>1</v>
      </c>
      <c r="D90" s="66">
        <v>13</v>
      </c>
      <c r="E90" s="53" t="s">
        <v>186</v>
      </c>
      <c r="F90" s="126">
        <v>100</v>
      </c>
      <c r="G90" s="124"/>
      <c r="H90" s="140"/>
    </row>
    <row r="91" spans="1:8" s="139" customFormat="1" ht="31.5" customHeight="1" hidden="1">
      <c r="A91" s="231" t="s">
        <v>153</v>
      </c>
      <c r="B91" s="53" t="s">
        <v>82</v>
      </c>
      <c r="C91" s="66">
        <v>1</v>
      </c>
      <c r="D91" s="66">
        <v>13</v>
      </c>
      <c r="E91" s="53" t="s">
        <v>186</v>
      </c>
      <c r="F91" s="126">
        <v>200</v>
      </c>
      <c r="G91" s="124"/>
      <c r="H91" s="140"/>
    </row>
    <row r="92" spans="1:8" s="139" customFormat="1" ht="31.5" customHeight="1" hidden="1">
      <c r="A92" s="236" t="s">
        <v>185</v>
      </c>
      <c r="B92" s="56" t="s">
        <v>82</v>
      </c>
      <c r="C92" s="57">
        <v>1</v>
      </c>
      <c r="D92" s="57">
        <v>13</v>
      </c>
      <c r="E92" s="56" t="s">
        <v>187</v>
      </c>
      <c r="F92" s="127"/>
      <c r="G92" s="121">
        <f>G93+G94</f>
        <v>0</v>
      </c>
      <c r="H92" s="140"/>
    </row>
    <row r="93" spans="1:8" s="139" customFormat="1" ht="31.5" customHeight="1" hidden="1">
      <c r="A93" s="231" t="s">
        <v>184</v>
      </c>
      <c r="B93" s="53" t="s">
        <v>82</v>
      </c>
      <c r="C93" s="66">
        <v>1</v>
      </c>
      <c r="D93" s="66">
        <v>13</v>
      </c>
      <c r="E93" s="53" t="s">
        <v>187</v>
      </c>
      <c r="F93" s="126">
        <v>100</v>
      </c>
      <c r="G93" s="124"/>
      <c r="H93" s="140"/>
    </row>
    <row r="94" spans="1:8" s="139" customFormat="1" ht="31.5" customHeight="1" hidden="1">
      <c r="A94" s="231" t="s">
        <v>153</v>
      </c>
      <c r="B94" s="53" t="s">
        <v>82</v>
      </c>
      <c r="C94" s="66">
        <v>1</v>
      </c>
      <c r="D94" s="66">
        <v>13</v>
      </c>
      <c r="E94" s="53" t="s">
        <v>187</v>
      </c>
      <c r="F94" s="126">
        <v>200</v>
      </c>
      <c r="G94" s="124"/>
      <c r="H94" s="140"/>
    </row>
    <row r="95" spans="1:8" s="103" customFormat="1" ht="31.5" customHeight="1" hidden="1">
      <c r="A95" s="224" t="s">
        <v>24</v>
      </c>
      <c r="B95" s="56" t="s">
        <v>82</v>
      </c>
      <c r="C95" s="57">
        <v>2</v>
      </c>
      <c r="D95" s="57"/>
      <c r="E95" s="69"/>
      <c r="F95" s="114"/>
      <c r="G95" s="136">
        <f>G96</f>
        <v>0</v>
      </c>
      <c r="H95" s="122"/>
    </row>
    <row r="96" spans="1:8" s="113" customFormat="1" ht="31.5" customHeight="1" hidden="1">
      <c r="A96" s="225" t="s">
        <v>25</v>
      </c>
      <c r="B96" s="56" t="s">
        <v>82</v>
      </c>
      <c r="C96" s="57">
        <v>2</v>
      </c>
      <c r="D96" s="57">
        <v>3</v>
      </c>
      <c r="E96" s="69"/>
      <c r="F96" s="127"/>
      <c r="G96" s="147">
        <f>G97</f>
        <v>0</v>
      </c>
      <c r="H96" s="122"/>
    </row>
    <row r="97" spans="1:8" s="113" customFormat="1" ht="31.5" customHeight="1" hidden="1">
      <c r="A97" s="228" t="s">
        <v>161</v>
      </c>
      <c r="B97" s="56" t="s">
        <v>82</v>
      </c>
      <c r="C97" s="57">
        <v>2</v>
      </c>
      <c r="D97" s="57">
        <v>3</v>
      </c>
      <c r="E97" s="64" t="s">
        <v>160</v>
      </c>
      <c r="F97" s="127"/>
      <c r="G97" s="147">
        <f>G98</f>
        <v>0</v>
      </c>
      <c r="H97" s="130"/>
    </row>
    <row r="98" spans="1:8" s="113" customFormat="1" ht="31.5" customHeight="1" hidden="1">
      <c r="A98" s="229" t="s">
        <v>190</v>
      </c>
      <c r="B98" s="56" t="s">
        <v>82</v>
      </c>
      <c r="C98" s="57">
        <v>2</v>
      </c>
      <c r="D98" s="57">
        <v>3</v>
      </c>
      <c r="E98" s="64" t="s">
        <v>141</v>
      </c>
      <c r="F98" s="114"/>
      <c r="G98" s="136">
        <f>G99+G101+G102+G100</f>
        <v>0</v>
      </c>
      <c r="H98" s="130"/>
    </row>
    <row r="99" spans="1:8" s="113" customFormat="1" ht="31.5" customHeight="1" hidden="1">
      <c r="A99" s="232" t="s">
        <v>156</v>
      </c>
      <c r="B99" s="53" t="s">
        <v>82</v>
      </c>
      <c r="C99" s="66">
        <v>2</v>
      </c>
      <c r="D99" s="66">
        <v>3</v>
      </c>
      <c r="E99" s="65" t="s">
        <v>141</v>
      </c>
      <c r="F99" s="126">
        <v>100</v>
      </c>
      <c r="G99" s="137"/>
      <c r="H99" s="130"/>
    </row>
    <row r="100" spans="1:8" s="113" customFormat="1" ht="31.5" customHeight="1" hidden="1">
      <c r="A100" s="230" t="s">
        <v>155</v>
      </c>
      <c r="B100" s="53" t="s">
        <v>82</v>
      </c>
      <c r="C100" s="66">
        <v>2</v>
      </c>
      <c r="D100" s="66">
        <v>3</v>
      </c>
      <c r="E100" s="65" t="s">
        <v>141</v>
      </c>
      <c r="F100" s="126">
        <v>200</v>
      </c>
      <c r="G100" s="137"/>
      <c r="H100" s="130"/>
    </row>
    <row r="101" spans="1:8" s="113" customFormat="1" ht="31.5" customHeight="1" hidden="1">
      <c r="A101" s="231" t="s">
        <v>123</v>
      </c>
      <c r="B101" s="53" t="s">
        <v>82</v>
      </c>
      <c r="C101" s="66">
        <v>2</v>
      </c>
      <c r="D101" s="66">
        <v>3</v>
      </c>
      <c r="E101" s="65" t="s">
        <v>141</v>
      </c>
      <c r="F101" s="126">
        <v>242</v>
      </c>
      <c r="G101" s="137"/>
      <c r="H101" s="130"/>
    </row>
    <row r="102" spans="1:8" s="113" customFormat="1" ht="31.5" customHeight="1" hidden="1">
      <c r="A102" s="231" t="s">
        <v>153</v>
      </c>
      <c r="B102" s="53" t="s">
        <v>82</v>
      </c>
      <c r="C102" s="66">
        <v>2</v>
      </c>
      <c r="D102" s="66">
        <v>3</v>
      </c>
      <c r="E102" s="65" t="s">
        <v>141</v>
      </c>
      <c r="F102" s="126">
        <v>244</v>
      </c>
      <c r="G102" s="137"/>
      <c r="H102" s="130"/>
    </row>
    <row r="103" spans="1:8" s="113" customFormat="1" ht="31.5" customHeight="1" hidden="1">
      <c r="A103" s="224" t="s">
        <v>18</v>
      </c>
      <c r="B103" s="56" t="s">
        <v>82</v>
      </c>
      <c r="C103" s="57">
        <v>3</v>
      </c>
      <c r="D103" s="57"/>
      <c r="E103" s="69"/>
      <c r="F103" s="114"/>
      <c r="G103" s="136">
        <f>G104</f>
        <v>0</v>
      </c>
      <c r="H103" s="122"/>
    </row>
    <row r="104" spans="1:8" ht="31.5" customHeight="1" hidden="1">
      <c r="A104" s="225" t="s">
        <v>42</v>
      </c>
      <c r="B104" s="56" t="s">
        <v>82</v>
      </c>
      <c r="C104" s="57">
        <v>3</v>
      </c>
      <c r="D104" s="57">
        <v>9</v>
      </c>
      <c r="E104" s="69"/>
      <c r="F104" s="127"/>
      <c r="G104" s="147">
        <f>G105+G108</f>
        <v>0</v>
      </c>
      <c r="H104" s="122"/>
    </row>
    <row r="105" spans="1:8" ht="31.5" customHeight="1" hidden="1">
      <c r="A105" s="226" t="s">
        <v>44</v>
      </c>
      <c r="B105" s="56" t="s">
        <v>82</v>
      </c>
      <c r="C105" s="66">
        <v>3</v>
      </c>
      <c r="D105" s="66">
        <v>9</v>
      </c>
      <c r="E105" s="62" t="s">
        <v>43</v>
      </c>
      <c r="F105" s="126"/>
      <c r="G105" s="137">
        <f>G106</f>
        <v>0</v>
      </c>
      <c r="H105" s="122"/>
    </row>
    <row r="106" spans="1:8" ht="31.5" customHeight="1" hidden="1">
      <c r="A106" s="227" t="s">
        <v>27</v>
      </c>
      <c r="B106" s="56" t="s">
        <v>82</v>
      </c>
      <c r="C106" s="66">
        <v>3</v>
      </c>
      <c r="D106" s="66">
        <v>9</v>
      </c>
      <c r="E106" s="62">
        <v>2180100</v>
      </c>
      <c r="F106" s="126"/>
      <c r="G106" s="137">
        <f>G107</f>
        <v>0</v>
      </c>
      <c r="H106" s="122"/>
    </row>
    <row r="107" spans="1:8" ht="31.5" customHeight="1" hidden="1">
      <c r="A107" s="227" t="s">
        <v>45</v>
      </c>
      <c r="B107" s="56" t="s">
        <v>82</v>
      </c>
      <c r="C107" s="66">
        <v>3</v>
      </c>
      <c r="D107" s="66">
        <v>9</v>
      </c>
      <c r="E107" s="62" t="s">
        <v>46</v>
      </c>
      <c r="F107" s="126">
        <v>14</v>
      </c>
      <c r="G107" s="137"/>
      <c r="H107" s="122"/>
    </row>
    <row r="108" spans="1:8" ht="31.5" customHeight="1" hidden="1">
      <c r="A108" s="226" t="s">
        <v>68</v>
      </c>
      <c r="B108" s="56" t="s">
        <v>82</v>
      </c>
      <c r="C108" s="66">
        <v>3</v>
      </c>
      <c r="D108" s="66">
        <v>10</v>
      </c>
      <c r="E108" s="62" t="s">
        <v>43</v>
      </c>
      <c r="F108" s="126"/>
      <c r="G108" s="137">
        <f>G109</f>
        <v>0</v>
      </c>
      <c r="H108" s="122"/>
    </row>
    <row r="109" spans="1:8" ht="31.5" customHeight="1" hidden="1">
      <c r="A109" s="227" t="s">
        <v>27</v>
      </c>
      <c r="B109" s="56" t="s">
        <v>82</v>
      </c>
      <c r="C109" s="66">
        <v>3</v>
      </c>
      <c r="D109" s="66">
        <v>10</v>
      </c>
      <c r="E109" s="62">
        <v>2180100</v>
      </c>
      <c r="F109" s="126"/>
      <c r="G109" s="137">
        <f>G110</f>
        <v>0</v>
      </c>
      <c r="H109" s="122"/>
    </row>
    <row r="110" spans="1:8" ht="31.5" customHeight="1" hidden="1">
      <c r="A110" s="227" t="s">
        <v>45</v>
      </c>
      <c r="B110" s="56" t="s">
        <v>82</v>
      </c>
      <c r="C110" s="66">
        <v>3</v>
      </c>
      <c r="D110" s="66">
        <v>10</v>
      </c>
      <c r="E110" s="62" t="s">
        <v>46</v>
      </c>
      <c r="F110" s="126">
        <v>14</v>
      </c>
      <c r="G110" s="137"/>
      <c r="H110" s="122"/>
    </row>
    <row r="111" spans="1:8" ht="31.5" customHeight="1">
      <c r="A111" s="225" t="s">
        <v>18</v>
      </c>
      <c r="B111" s="56" t="s">
        <v>82</v>
      </c>
      <c r="C111" s="57">
        <v>3</v>
      </c>
      <c r="D111" s="66"/>
      <c r="E111" s="62"/>
      <c r="F111" s="126"/>
      <c r="G111" s="147">
        <f>G116+G121+G131</f>
        <v>339814</v>
      </c>
      <c r="H111" s="122"/>
    </row>
    <row r="112" spans="1:8" ht="30" customHeight="1" hidden="1">
      <c r="A112" s="225" t="s">
        <v>107</v>
      </c>
      <c r="B112" s="56" t="s">
        <v>82</v>
      </c>
      <c r="C112" s="57">
        <v>3</v>
      </c>
      <c r="D112" s="57">
        <v>4</v>
      </c>
      <c r="E112" s="62"/>
      <c r="F112" s="126"/>
      <c r="G112" s="147">
        <f>G113</f>
        <v>0</v>
      </c>
      <c r="H112" s="122"/>
    </row>
    <row r="113" spans="1:8" ht="30" customHeight="1" hidden="1">
      <c r="A113" s="239" t="s">
        <v>12</v>
      </c>
      <c r="B113" s="53" t="s">
        <v>82</v>
      </c>
      <c r="C113" s="66">
        <v>3</v>
      </c>
      <c r="D113" s="66">
        <v>4</v>
      </c>
      <c r="E113" s="62" t="s">
        <v>39</v>
      </c>
      <c r="F113" s="126"/>
      <c r="G113" s="148">
        <f>G114</f>
        <v>0</v>
      </c>
      <c r="H113" s="122"/>
    </row>
    <row r="114" spans="1:8" ht="30" customHeight="1" hidden="1">
      <c r="A114" s="241" t="s">
        <v>26</v>
      </c>
      <c r="B114" s="53" t="s">
        <v>82</v>
      </c>
      <c r="C114" s="66">
        <v>3</v>
      </c>
      <c r="D114" s="66">
        <v>4</v>
      </c>
      <c r="E114" s="62" t="s">
        <v>40</v>
      </c>
      <c r="F114" s="126"/>
      <c r="G114" s="148">
        <f>G115</f>
        <v>0</v>
      </c>
      <c r="H114" s="122"/>
    </row>
    <row r="115" spans="1:8" ht="30" customHeight="1" hidden="1">
      <c r="A115" s="241" t="s">
        <v>34</v>
      </c>
      <c r="B115" s="53" t="s">
        <v>82</v>
      </c>
      <c r="C115" s="66">
        <v>3</v>
      </c>
      <c r="D115" s="66">
        <v>4</v>
      </c>
      <c r="E115" s="62" t="s">
        <v>40</v>
      </c>
      <c r="F115" s="126">
        <v>500</v>
      </c>
      <c r="G115" s="148"/>
      <c r="H115" s="122"/>
    </row>
    <row r="116" spans="1:8" ht="50.25" customHeight="1">
      <c r="A116" s="225" t="s">
        <v>90</v>
      </c>
      <c r="B116" s="56" t="s">
        <v>82</v>
      </c>
      <c r="C116" s="57">
        <v>3</v>
      </c>
      <c r="D116" s="57">
        <v>9</v>
      </c>
      <c r="E116" s="62"/>
      <c r="F116" s="126"/>
      <c r="G116" s="147">
        <f>G117</f>
        <v>227270</v>
      </c>
      <c r="H116" s="122"/>
    </row>
    <row r="117" spans="1:8" ht="30" customHeight="1">
      <c r="A117" s="228" t="s">
        <v>161</v>
      </c>
      <c r="B117" s="56" t="s">
        <v>82</v>
      </c>
      <c r="C117" s="57">
        <v>3</v>
      </c>
      <c r="D117" s="57">
        <v>9</v>
      </c>
      <c r="E117" s="64" t="s">
        <v>200</v>
      </c>
      <c r="F117" s="126"/>
      <c r="G117" s="147">
        <f>G118+G130</f>
        <v>227270</v>
      </c>
      <c r="H117" s="122"/>
    </row>
    <row r="118" spans="1:8" ht="54" customHeight="1" hidden="1">
      <c r="A118" s="229" t="s">
        <v>27</v>
      </c>
      <c r="B118" s="56" t="s">
        <v>82</v>
      </c>
      <c r="C118" s="57">
        <v>3</v>
      </c>
      <c r="D118" s="57">
        <v>9</v>
      </c>
      <c r="E118" s="64" t="s">
        <v>231</v>
      </c>
      <c r="F118" s="114"/>
      <c r="G118" s="136">
        <f>G119+G120</f>
        <v>0</v>
      </c>
      <c r="H118" s="122"/>
    </row>
    <row r="119" spans="1:8" ht="35.25" customHeight="1" hidden="1">
      <c r="A119" s="230" t="s">
        <v>237</v>
      </c>
      <c r="B119" s="53" t="s">
        <v>82</v>
      </c>
      <c r="C119" s="66">
        <v>3</v>
      </c>
      <c r="D119" s="66">
        <v>9</v>
      </c>
      <c r="E119" s="65" t="s">
        <v>231</v>
      </c>
      <c r="F119" s="126">
        <v>200</v>
      </c>
      <c r="G119" s="137">
        <v>0</v>
      </c>
      <c r="H119" s="122"/>
    </row>
    <row r="120" spans="1:8" ht="35.25" customHeight="1" hidden="1">
      <c r="A120" s="231" t="s">
        <v>133</v>
      </c>
      <c r="B120" s="53" t="s">
        <v>82</v>
      </c>
      <c r="C120" s="66">
        <v>3</v>
      </c>
      <c r="D120" s="66">
        <v>9</v>
      </c>
      <c r="E120" s="65" t="s">
        <v>142</v>
      </c>
      <c r="F120" s="126">
        <v>313</v>
      </c>
      <c r="G120" s="137"/>
      <c r="H120" s="122"/>
    </row>
    <row r="121" spans="1:8" ht="35.25" customHeight="1" hidden="1">
      <c r="A121" s="234" t="s">
        <v>172</v>
      </c>
      <c r="B121" s="56" t="s">
        <v>82</v>
      </c>
      <c r="C121" s="57">
        <v>3</v>
      </c>
      <c r="D121" s="57">
        <v>14</v>
      </c>
      <c r="E121" s="64"/>
      <c r="F121" s="127"/>
      <c r="G121" s="147">
        <f>G122</f>
        <v>0</v>
      </c>
      <c r="H121" s="122"/>
    </row>
    <row r="122" spans="1:8" ht="35.25" customHeight="1" hidden="1">
      <c r="A122" s="228" t="s">
        <v>161</v>
      </c>
      <c r="B122" s="56" t="s">
        <v>82</v>
      </c>
      <c r="C122" s="57">
        <v>3</v>
      </c>
      <c r="D122" s="57">
        <v>14</v>
      </c>
      <c r="E122" s="64" t="s">
        <v>160</v>
      </c>
      <c r="F122" s="127"/>
      <c r="G122" s="147">
        <f>G123</f>
        <v>0</v>
      </c>
      <c r="H122" s="122"/>
    </row>
    <row r="123" spans="1:8" ht="35.25" customHeight="1" hidden="1">
      <c r="A123" s="234" t="s">
        <v>173</v>
      </c>
      <c r="B123" s="56" t="s">
        <v>82</v>
      </c>
      <c r="C123" s="57">
        <v>3</v>
      </c>
      <c r="D123" s="57">
        <v>14</v>
      </c>
      <c r="E123" s="64" t="s">
        <v>171</v>
      </c>
      <c r="F123" s="127"/>
      <c r="G123" s="147">
        <f>G124+G125</f>
        <v>0</v>
      </c>
      <c r="H123" s="122"/>
    </row>
    <row r="124" spans="1:8" ht="35.25" customHeight="1" hidden="1">
      <c r="A124" s="230" t="s">
        <v>155</v>
      </c>
      <c r="B124" s="53" t="s">
        <v>82</v>
      </c>
      <c r="C124" s="66">
        <v>3</v>
      </c>
      <c r="D124" s="66">
        <v>14</v>
      </c>
      <c r="E124" s="65" t="s">
        <v>171</v>
      </c>
      <c r="F124" s="126">
        <v>200</v>
      </c>
      <c r="G124" s="137"/>
      <c r="H124" s="122"/>
    </row>
    <row r="125" spans="1:8" ht="35.25" customHeight="1" hidden="1">
      <c r="A125" s="232" t="s">
        <v>158</v>
      </c>
      <c r="B125" s="53" t="s">
        <v>82</v>
      </c>
      <c r="C125" s="66">
        <v>3</v>
      </c>
      <c r="D125" s="66">
        <v>14</v>
      </c>
      <c r="E125" s="65" t="s">
        <v>171</v>
      </c>
      <c r="F125" s="126">
        <v>600</v>
      </c>
      <c r="G125" s="137"/>
      <c r="H125" s="122"/>
    </row>
    <row r="126" spans="1:8" ht="0.75" customHeight="1">
      <c r="A126" s="242" t="s">
        <v>73</v>
      </c>
      <c r="B126" s="72" t="s">
        <v>82</v>
      </c>
      <c r="C126" s="70">
        <v>3</v>
      </c>
      <c r="D126" s="70">
        <v>9</v>
      </c>
      <c r="E126" s="71">
        <v>7950000</v>
      </c>
      <c r="F126" s="149"/>
      <c r="G126" s="150">
        <f>G127</f>
        <v>0</v>
      </c>
      <c r="H126" s="122"/>
    </row>
    <row r="127" spans="1:8" ht="36.75" customHeight="1" hidden="1">
      <c r="A127" s="242" t="s">
        <v>134</v>
      </c>
      <c r="B127" s="72" t="s">
        <v>82</v>
      </c>
      <c r="C127" s="70">
        <v>3</v>
      </c>
      <c r="D127" s="70">
        <v>9</v>
      </c>
      <c r="E127" s="71">
        <v>7952200</v>
      </c>
      <c r="F127" s="149"/>
      <c r="G127" s="150">
        <f>G128</f>
        <v>0</v>
      </c>
      <c r="H127" s="122"/>
    </row>
    <row r="128" spans="1:8" ht="33" customHeight="1" hidden="1">
      <c r="A128" s="243" t="s">
        <v>130</v>
      </c>
      <c r="B128" s="72" t="s">
        <v>82</v>
      </c>
      <c r="C128" s="70">
        <v>3</v>
      </c>
      <c r="D128" s="70">
        <v>9</v>
      </c>
      <c r="E128" s="71">
        <v>7952200</v>
      </c>
      <c r="F128" s="149">
        <v>244</v>
      </c>
      <c r="G128" s="150"/>
      <c r="H128" s="122"/>
    </row>
    <row r="129" spans="1:8" ht="68.25" customHeight="1">
      <c r="A129" s="237" t="s">
        <v>195</v>
      </c>
      <c r="B129" s="56" t="s">
        <v>82</v>
      </c>
      <c r="C129" s="57">
        <v>3</v>
      </c>
      <c r="D129" s="57">
        <v>9</v>
      </c>
      <c r="E129" s="64" t="s">
        <v>221</v>
      </c>
      <c r="F129" s="127"/>
      <c r="G129" s="147">
        <f>G130</f>
        <v>227270</v>
      </c>
      <c r="H129" s="122"/>
    </row>
    <row r="130" spans="1:8" ht="35.25" customHeight="1">
      <c r="A130" s="230" t="s">
        <v>237</v>
      </c>
      <c r="B130" s="53" t="s">
        <v>82</v>
      </c>
      <c r="C130" s="66">
        <v>3</v>
      </c>
      <c r="D130" s="66">
        <v>9</v>
      </c>
      <c r="E130" s="65" t="s">
        <v>221</v>
      </c>
      <c r="F130" s="126">
        <v>200</v>
      </c>
      <c r="G130" s="137">
        <v>227270</v>
      </c>
      <c r="H130" s="122"/>
    </row>
    <row r="131" spans="1:8" ht="35.25" customHeight="1">
      <c r="A131" s="237" t="s">
        <v>172</v>
      </c>
      <c r="B131" s="56" t="s">
        <v>82</v>
      </c>
      <c r="C131" s="57">
        <v>3</v>
      </c>
      <c r="D131" s="57">
        <v>14</v>
      </c>
      <c r="E131" s="69"/>
      <c r="F131" s="127"/>
      <c r="G131" s="147">
        <f>G132</f>
        <v>112544</v>
      </c>
      <c r="H131" s="122"/>
    </row>
    <row r="132" spans="1:8" ht="33" customHeight="1">
      <c r="A132" s="228" t="s">
        <v>161</v>
      </c>
      <c r="B132" s="56" t="s">
        <v>82</v>
      </c>
      <c r="C132" s="57">
        <v>3</v>
      </c>
      <c r="D132" s="57">
        <v>14</v>
      </c>
      <c r="E132" s="64" t="s">
        <v>200</v>
      </c>
      <c r="F132" s="126"/>
      <c r="G132" s="147">
        <f>G134</f>
        <v>112544</v>
      </c>
      <c r="H132" s="122"/>
    </row>
    <row r="133" spans="1:8" ht="55.5" customHeight="1">
      <c r="A133" s="228" t="s">
        <v>173</v>
      </c>
      <c r="B133" s="56" t="s">
        <v>82</v>
      </c>
      <c r="C133" s="57">
        <v>3</v>
      </c>
      <c r="D133" s="57">
        <v>14</v>
      </c>
      <c r="E133" s="64" t="s">
        <v>246</v>
      </c>
      <c r="F133" s="126"/>
      <c r="G133" s="147">
        <f>G134</f>
        <v>112544</v>
      </c>
      <c r="H133" s="122"/>
    </row>
    <row r="134" spans="1:8" ht="33" customHeight="1">
      <c r="A134" s="230" t="s">
        <v>237</v>
      </c>
      <c r="B134" s="53" t="s">
        <v>82</v>
      </c>
      <c r="C134" s="66">
        <v>3</v>
      </c>
      <c r="D134" s="66">
        <v>14</v>
      </c>
      <c r="E134" s="65" t="s">
        <v>246</v>
      </c>
      <c r="F134" s="126">
        <v>200</v>
      </c>
      <c r="G134" s="137">
        <v>112544</v>
      </c>
      <c r="H134" s="122"/>
    </row>
    <row r="135" spans="1:8" ht="23.25" customHeight="1">
      <c r="A135" s="225" t="s">
        <v>14</v>
      </c>
      <c r="B135" s="56" t="s">
        <v>82</v>
      </c>
      <c r="C135" s="57">
        <v>4</v>
      </c>
      <c r="D135" s="57"/>
      <c r="E135" s="62"/>
      <c r="F135" s="126"/>
      <c r="G135" s="147">
        <f>G150+G140+G136</f>
        <v>2644761.64</v>
      </c>
      <c r="H135" s="122"/>
    </row>
    <row r="136" spans="1:8" ht="23.25" customHeight="1">
      <c r="A136" s="225" t="s">
        <v>17</v>
      </c>
      <c r="B136" s="56" t="s">
        <v>82</v>
      </c>
      <c r="C136" s="57">
        <v>4</v>
      </c>
      <c r="D136" s="57">
        <v>8</v>
      </c>
      <c r="E136" s="62"/>
      <c r="F136" s="126"/>
      <c r="G136" s="147">
        <f>G137</f>
        <v>576000</v>
      </c>
      <c r="H136" s="122"/>
    </row>
    <row r="137" spans="1:8" ht="23.25" customHeight="1">
      <c r="A137" s="228" t="s">
        <v>161</v>
      </c>
      <c r="B137" s="56" t="s">
        <v>82</v>
      </c>
      <c r="C137" s="57">
        <v>4</v>
      </c>
      <c r="D137" s="57">
        <v>8</v>
      </c>
      <c r="E137" s="64" t="s">
        <v>200</v>
      </c>
      <c r="F137" s="126"/>
      <c r="G137" s="147">
        <f>G138</f>
        <v>576000</v>
      </c>
      <c r="H137" s="122"/>
    </row>
    <row r="138" spans="1:8" ht="36.75" customHeight="1">
      <c r="A138" s="229" t="s">
        <v>248</v>
      </c>
      <c r="B138" s="56" t="s">
        <v>82</v>
      </c>
      <c r="C138" s="57">
        <v>4</v>
      </c>
      <c r="D138" s="57">
        <v>8</v>
      </c>
      <c r="E138" s="69" t="s">
        <v>247</v>
      </c>
      <c r="F138" s="114"/>
      <c r="G138" s="136">
        <f>G139</f>
        <v>576000</v>
      </c>
      <c r="H138" s="122"/>
    </row>
    <row r="139" spans="1:8" ht="32.25" customHeight="1">
      <c r="A139" s="241" t="s">
        <v>157</v>
      </c>
      <c r="B139" s="53" t="s">
        <v>82</v>
      </c>
      <c r="C139" s="66">
        <v>4</v>
      </c>
      <c r="D139" s="66">
        <v>8</v>
      </c>
      <c r="E139" s="62" t="s">
        <v>247</v>
      </c>
      <c r="F139" s="126">
        <v>800</v>
      </c>
      <c r="G139" s="137">
        <v>576000</v>
      </c>
      <c r="H139" s="122"/>
    </row>
    <row r="140" spans="1:8" ht="24" customHeight="1">
      <c r="A140" s="225" t="s">
        <v>121</v>
      </c>
      <c r="B140" s="56" t="s">
        <v>82</v>
      </c>
      <c r="C140" s="57">
        <v>4</v>
      </c>
      <c r="D140" s="57">
        <v>9</v>
      </c>
      <c r="E140" s="262"/>
      <c r="F140" s="126"/>
      <c r="G140" s="147">
        <f>G141</f>
        <v>1493293</v>
      </c>
      <c r="H140" s="130"/>
    </row>
    <row r="141" spans="1:8" ht="27" customHeight="1">
      <c r="A141" s="228" t="s">
        <v>161</v>
      </c>
      <c r="B141" s="56" t="s">
        <v>82</v>
      </c>
      <c r="C141" s="57">
        <v>4</v>
      </c>
      <c r="D141" s="57">
        <v>9</v>
      </c>
      <c r="E141" s="64" t="s">
        <v>200</v>
      </c>
      <c r="F141" s="126"/>
      <c r="G141" s="147">
        <f>G142+G146+G144+G148</f>
        <v>1493293</v>
      </c>
      <c r="H141" s="130"/>
    </row>
    <row r="142" spans="1:8" ht="31.5" customHeight="1">
      <c r="A142" s="229" t="s">
        <v>149</v>
      </c>
      <c r="B142" s="56" t="s">
        <v>82</v>
      </c>
      <c r="C142" s="57">
        <v>4</v>
      </c>
      <c r="D142" s="57">
        <v>9</v>
      </c>
      <c r="E142" s="69" t="s">
        <v>222</v>
      </c>
      <c r="F142" s="114"/>
      <c r="G142" s="136">
        <f>G143</f>
        <v>1493293</v>
      </c>
      <c r="H142" s="130"/>
    </row>
    <row r="143" spans="1:8" ht="31.5" customHeight="1">
      <c r="A143" s="230" t="s">
        <v>155</v>
      </c>
      <c r="B143" s="53" t="s">
        <v>82</v>
      </c>
      <c r="C143" s="66">
        <v>4</v>
      </c>
      <c r="D143" s="66">
        <v>9</v>
      </c>
      <c r="E143" s="62" t="s">
        <v>222</v>
      </c>
      <c r="F143" s="126">
        <v>200</v>
      </c>
      <c r="G143" s="137">
        <f>1433293+60000</f>
        <v>1493293</v>
      </c>
      <c r="H143" s="130"/>
    </row>
    <row r="144" spans="1:8" ht="0.75" customHeight="1">
      <c r="A144" s="244" t="s">
        <v>191</v>
      </c>
      <c r="B144" s="56" t="s">
        <v>82</v>
      </c>
      <c r="C144" s="57">
        <v>4</v>
      </c>
      <c r="D144" s="57">
        <v>9</v>
      </c>
      <c r="E144" s="69" t="s">
        <v>223</v>
      </c>
      <c r="F144" s="127"/>
      <c r="G144" s="147">
        <f>G145</f>
        <v>0</v>
      </c>
      <c r="H144" s="130"/>
    </row>
    <row r="145" spans="1:8" ht="30" customHeight="1" hidden="1">
      <c r="A145" s="230" t="s">
        <v>237</v>
      </c>
      <c r="B145" s="53" t="s">
        <v>82</v>
      </c>
      <c r="C145" s="66">
        <v>4</v>
      </c>
      <c r="D145" s="66">
        <v>9</v>
      </c>
      <c r="E145" s="62" t="s">
        <v>223</v>
      </c>
      <c r="F145" s="126">
        <v>200</v>
      </c>
      <c r="G145" s="137">
        <v>0</v>
      </c>
      <c r="H145" s="130"/>
    </row>
    <row r="146" spans="1:8" ht="33.75" customHeight="1" hidden="1">
      <c r="A146" s="245" t="s">
        <v>192</v>
      </c>
      <c r="B146" s="56" t="s">
        <v>82</v>
      </c>
      <c r="C146" s="57">
        <v>4</v>
      </c>
      <c r="D146" s="57">
        <v>9</v>
      </c>
      <c r="E146" s="69" t="s">
        <v>232</v>
      </c>
      <c r="F146" s="114"/>
      <c r="G146" s="136">
        <f>G147</f>
        <v>0</v>
      </c>
      <c r="H146" s="130"/>
    </row>
    <row r="147" spans="1:8" ht="36" customHeight="1" hidden="1">
      <c r="A147" s="230" t="s">
        <v>237</v>
      </c>
      <c r="B147" s="53" t="s">
        <v>82</v>
      </c>
      <c r="C147" s="66">
        <v>4</v>
      </c>
      <c r="D147" s="66">
        <v>9</v>
      </c>
      <c r="E147" s="62" t="s">
        <v>232</v>
      </c>
      <c r="F147" s="126">
        <v>200</v>
      </c>
      <c r="G147" s="137">
        <v>0</v>
      </c>
      <c r="H147" s="130"/>
    </row>
    <row r="148" spans="1:8" ht="30" customHeight="1" hidden="1">
      <c r="A148" s="246" t="s">
        <v>210</v>
      </c>
      <c r="B148" s="59">
        <v>925</v>
      </c>
      <c r="C148" s="57">
        <v>4</v>
      </c>
      <c r="D148" s="57">
        <v>9</v>
      </c>
      <c r="E148" s="69" t="s">
        <v>224</v>
      </c>
      <c r="F148" s="127"/>
      <c r="G148" s="147">
        <f>G149</f>
        <v>0</v>
      </c>
      <c r="H148" s="130"/>
    </row>
    <row r="149" spans="1:8" ht="23.25" customHeight="1" hidden="1">
      <c r="A149" s="230" t="s">
        <v>155</v>
      </c>
      <c r="B149" s="63">
        <v>925</v>
      </c>
      <c r="C149" s="66">
        <v>4</v>
      </c>
      <c r="D149" s="66">
        <v>9</v>
      </c>
      <c r="E149" s="62" t="s">
        <v>224</v>
      </c>
      <c r="F149" s="126">
        <v>200</v>
      </c>
      <c r="G149" s="137">
        <v>0</v>
      </c>
      <c r="H149" s="130"/>
    </row>
    <row r="150" spans="1:8" ht="34.5" customHeight="1">
      <c r="A150" s="225" t="s">
        <v>15</v>
      </c>
      <c r="B150" s="56" t="s">
        <v>82</v>
      </c>
      <c r="C150" s="57">
        <v>4</v>
      </c>
      <c r="D150" s="57">
        <v>12</v>
      </c>
      <c r="E150" s="69"/>
      <c r="F150" s="127"/>
      <c r="G150" s="147">
        <f>G152</f>
        <v>575468.64</v>
      </c>
      <c r="H150" s="122"/>
    </row>
    <row r="151" spans="1:8" ht="28.5" customHeight="1">
      <c r="A151" s="228" t="s">
        <v>161</v>
      </c>
      <c r="B151" s="56" t="s">
        <v>82</v>
      </c>
      <c r="C151" s="57">
        <v>4</v>
      </c>
      <c r="D151" s="57">
        <v>12</v>
      </c>
      <c r="E151" s="64" t="s">
        <v>200</v>
      </c>
      <c r="F151" s="127"/>
      <c r="G151" s="151">
        <f>G152</f>
        <v>575468.64</v>
      </c>
      <c r="H151" s="122"/>
    </row>
    <row r="152" spans="1:8" ht="31.5" customHeight="1">
      <c r="A152" s="229" t="s">
        <v>62</v>
      </c>
      <c r="B152" s="56" t="s">
        <v>82</v>
      </c>
      <c r="C152" s="57">
        <v>4</v>
      </c>
      <c r="D152" s="57">
        <v>12</v>
      </c>
      <c r="E152" s="69" t="s">
        <v>225</v>
      </c>
      <c r="F152" s="114"/>
      <c r="G152" s="136">
        <f>G153</f>
        <v>575468.64</v>
      </c>
      <c r="H152" s="130"/>
    </row>
    <row r="153" spans="1:8" ht="30" customHeight="1" hidden="1">
      <c r="A153" s="227" t="s">
        <v>62</v>
      </c>
      <c r="B153" s="53" t="s">
        <v>82</v>
      </c>
      <c r="C153" s="66">
        <v>4</v>
      </c>
      <c r="D153" s="66">
        <v>12</v>
      </c>
      <c r="E153" s="62" t="s">
        <v>61</v>
      </c>
      <c r="F153" s="126"/>
      <c r="G153" s="137">
        <f>G154</f>
        <v>575468.64</v>
      </c>
      <c r="H153" s="130"/>
    </row>
    <row r="154" spans="1:8" ht="32.25" customHeight="1">
      <c r="A154" s="230" t="s">
        <v>155</v>
      </c>
      <c r="B154" s="53" t="s">
        <v>82</v>
      </c>
      <c r="C154" s="66">
        <v>4</v>
      </c>
      <c r="D154" s="66">
        <v>12</v>
      </c>
      <c r="E154" s="62" t="s">
        <v>225</v>
      </c>
      <c r="F154" s="126">
        <v>200</v>
      </c>
      <c r="G154" s="137">
        <v>575468.64</v>
      </c>
      <c r="H154" s="130"/>
    </row>
    <row r="155" spans="1:8" ht="24" customHeight="1">
      <c r="A155" s="224" t="s">
        <v>19</v>
      </c>
      <c r="B155" s="56" t="s">
        <v>82</v>
      </c>
      <c r="C155" s="57">
        <v>5</v>
      </c>
      <c r="D155" s="57" t="s">
        <v>9</v>
      </c>
      <c r="E155" s="69" t="s">
        <v>9</v>
      </c>
      <c r="F155" s="114" t="s">
        <v>9</v>
      </c>
      <c r="G155" s="136">
        <f>G160+G187+G183+G211</f>
        <v>7417932.58</v>
      </c>
      <c r="H155" s="122"/>
    </row>
    <row r="156" spans="1:8" ht="16.5" hidden="1">
      <c r="A156" s="224" t="s">
        <v>1</v>
      </c>
      <c r="B156" s="56" t="s">
        <v>82</v>
      </c>
      <c r="C156" s="57">
        <v>5</v>
      </c>
      <c r="D156" s="57">
        <v>2</v>
      </c>
      <c r="E156" s="69"/>
      <c r="F156" s="127"/>
      <c r="G156" s="147">
        <f>G157</f>
        <v>0</v>
      </c>
      <c r="H156" s="122"/>
    </row>
    <row r="157" spans="1:8" ht="16.5" hidden="1">
      <c r="A157" s="227" t="s">
        <v>211</v>
      </c>
      <c r="B157" s="56" t="s">
        <v>82</v>
      </c>
      <c r="C157" s="66">
        <v>5</v>
      </c>
      <c r="D157" s="66">
        <v>2</v>
      </c>
      <c r="E157" s="62" t="s">
        <v>29</v>
      </c>
      <c r="F157" s="126"/>
      <c r="G157" s="137">
        <f>G158</f>
        <v>0</v>
      </c>
      <c r="H157" s="122"/>
    </row>
    <row r="158" spans="1:8" ht="67.5" hidden="1">
      <c r="A158" s="227" t="s">
        <v>58</v>
      </c>
      <c r="B158" s="56" t="s">
        <v>82</v>
      </c>
      <c r="C158" s="66">
        <v>5</v>
      </c>
      <c r="D158" s="66">
        <v>2</v>
      </c>
      <c r="E158" s="62" t="s">
        <v>47</v>
      </c>
      <c r="F158" s="126"/>
      <c r="G158" s="137">
        <f>G159</f>
        <v>0</v>
      </c>
      <c r="H158" s="122"/>
    </row>
    <row r="159" spans="1:8" ht="22.5" customHeight="1" hidden="1">
      <c r="A159" s="227" t="s">
        <v>48</v>
      </c>
      <c r="B159" s="56" t="s">
        <v>82</v>
      </c>
      <c r="C159" s="66">
        <v>5</v>
      </c>
      <c r="D159" s="66">
        <v>2</v>
      </c>
      <c r="E159" s="62" t="s">
        <v>49</v>
      </c>
      <c r="F159" s="126">
        <v>6</v>
      </c>
      <c r="G159" s="137"/>
      <c r="H159" s="122"/>
    </row>
    <row r="160" spans="1:8" ht="24" customHeight="1">
      <c r="A160" s="225" t="s">
        <v>3</v>
      </c>
      <c r="B160" s="56" t="s">
        <v>82</v>
      </c>
      <c r="C160" s="57">
        <v>5</v>
      </c>
      <c r="D160" s="57">
        <v>1</v>
      </c>
      <c r="E160" s="62"/>
      <c r="F160" s="126"/>
      <c r="G160" s="147">
        <f>G172</f>
        <v>3051926</v>
      </c>
      <c r="H160" s="122"/>
    </row>
    <row r="161" spans="1:8" ht="37.5" customHeight="1" hidden="1">
      <c r="A161" s="231" t="s">
        <v>83</v>
      </c>
      <c r="B161" s="53" t="s">
        <v>82</v>
      </c>
      <c r="C161" s="66">
        <v>5</v>
      </c>
      <c r="D161" s="66">
        <v>1</v>
      </c>
      <c r="E161" s="62">
        <v>980000</v>
      </c>
      <c r="F161" s="126"/>
      <c r="G161" s="148">
        <f>G165+G162</f>
        <v>0</v>
      </c>
      <c r="H161" s="122"/>
    </row>
    <row r="162" spans="1:8" ht="56.25" customHeight="1" hidden="1">
      <c r="A162" s="231" t="s">
        <v>115</v>
      </c>
      <c r="B162" s="53" t="s">
        <v>82</v>
      </c>
      <c r="C162" s="66">
        <v>5</v>
      </c>
      <c r="D162" s="66">
        <v>1</v>
      </c>
      <c r="E162" s="62" t="s">
        <v>88</v>
      </c>
      <c r="F162" s="126"/>
      <c r="G162" s="148">
        <f>G163</f>
        <v>0</v>
      </c>
      <c r="H162" s="122"/>
    </row>
    <row r="163" spans="1:8" ht="41.25" customHeight="1" hidden="1">
      <c r="A163" s="231" t="s">
        <v>116</v>
      </c>
      <c r="B163" s="53" t="s">
        <v>82</v>
      </c>
      <c r="C163" s="66">
        <v>5</v>
      </c>
      <c r="D163" s="66">
        <v>1</v>
      </c>
      <c r="E163" s="62" t="s">
        <v>89</v>
      </c>
      <c r="F163" s="126"/>
      <c r="G163" s="148">
        <f>G164</f>
        <v>0</v>
      </c>
      <c r="H163" s="122"/>
    </row>
    <row r="164" spans="1:8" ht="23.25" customHeight="1" hidden="1">
      <c r="A164" s="239" t="s">
        <v>79</v>
      </c>
      <c r="B164" s="53" t="s">
        <v>82</v>
      </c>
      <c r="C164" s="66">
        <v>5</v>
      </c>
      <c r="D164" s="66">
        <v>1</v>
      </c>
      <c r="E164" s="62" t="s">
        <v>89</v>
      </c>
      <c r="F164" s="126">
        <v>17</v>
      </c>
      <c r="G164" s="148"/>
      <c r="H164" s="122"/>
    </row>
    <row r="165" spans="1:8" ht="48" customHeight="1" hidden="1">
      <c r="A165" s="239" t="s">
        <v>113</v>
      </c>
      <c r="B165" s="53" t="s">
        <v>82</v>
      </c>
      <c r="C165" s="66">
        <v>5</v>
      </c>
      <c r="D165" s="66">
        <v>1</v>
      </c>
      <c r="E165" s="62">
        <v>980200</v>
      </c>
      <c r="F165" s="126"/>
      <c r="G165" s="148">
        <f>G166</f>
        <v>0</v>
      </c>
      <c r="H165" s="122"/>
    </row>
    <row r="166" spans="1:8" ht="36" customHeight="1" hidden="1">
      <c r="A166" s="239" t="s">
        <v>114</v>
      </c>
      <c r="B166" s="53" t="s">
        <v>82</v>
      </c>
      <c r="C166" s="66">
        <v>5</v>
      </c>
      <c r="D166" s="66">
        <v>1</v>
      </c>
      <c r="E166" s="62">
        <v>980201</v>
      </c>
      <c r="F166" s="126"/>
      <c r="G166" s="148">
        <f>G167</f>
        <v>0</v>
      </c>
      <c r="H166" s="122"/>
    </row>
    <row r="167" spans="1:8" ht="26.25" customHeight="1" hidden="1">
      <c r="A167" s="239" t="s">
        <v>79</v>
      </c>
      <c r="B167" s="53" t="s">
        <v>82</v>
      </c>
      <c r="C167" s="66">
        <v>5</v>
      </c>
      <c r="D167" s="66">
        <v>1</v>
      </c>
      <c r="E167" s="62">
        <v>980201</v>
      </c>
      <c r="F167" s="126">
        <v>17</v>
      </c>
      <c r="G167" s="148"/>
      <c r="H167" s="122"/>
    </row>
    <row r="168" spans="1:8" ht="29.25" customHeight="1" hidden="1">
      <c r="A168" s="227" t="s">
        <v>105</v>
      </c>
      <c r="B168" s="53" t="s">
        <v>82</v>
      </c>
      <c r="C168" s="66">
        <v>5</v>
      </c>
      <c r="D168" s="66">
        <v>1</v>
      </c>
      <c r="E168" s="62"/>
      <c r="F168" s="126"/>
      <c r="G168" s="148"/>
      <c r="H168" s="122"/>
    </row>
    <row r="169" spans="1:8" ht="0.75" customHeight="1" hidden="1">
      <c r="A169" s="227" t="s">
        <v>131</v>
      </c>
      <c r="B169" s="53" t="s">
        <v>82</v>
      </c>
      <c r="C169" s="66">
        <v>5</v>
      </c>
      <c r="D169" s="66">
        <v>1</v>
      </c>
      <c r="E169" s="62">
        <v>7950000</v>
      </c>
      <c r="F169" s="126"/>
      <c r="G169" s="148">
        <f>G170</f>
        <v>0</v>
      </c>
      <c r="H169" s="122"/>
    </row>
    <row r="170" spans="1:8" ht="46.5" customHeight="1" hidden="1">
      <c r="A170" s="239" t="s">
        <v>129</v>
      </c>
      <c r="B170" s="53" t="s">
        <v>82</v>
      </c>
      <c r="C170" s="66">
        <v>5</v>
      </c>
      <c r="D170" s="66">
        <v>1</v>
      </c>
      <c r="E170" s="62">
        <v>7952000</v>
      </c>
      <c r="F170" s="126"/>
      <c r="G170" s="148">
        <f>G171</f>
        <v>0</v>
      </c>
      <c r="H170" s="122"/>
    </row>
    <row r="171" spans="1:8" ht="39.75" customHeight="1" hidden="1">
      <c r="A171" s="231" t="s">
        <v>128</v>
      </c>
      <c r="B171" s="53" t="s">
        <v>82</v>
      </c>
      <c r="C171" s="66">
        <v>5</v>
      </c>
      <c r="D171" s="66">
        <v>1</v>
      </c>
      <c r="E171" s="62">
        <v>7952000</v>
      </c>
      <c r="F171" s="126">
        <v>243</v>
      </c>
      <c r="G171" s="148"/>
      <c r="H171" s="122"/>
    </row>
    <row r="172" spans="1:8" ht="27.75" customHeight="1">
      <c r="A172" s="228" t="s">
        <v>161</v>
      </c>
      <c r="B172" s="56" t="s">
        <v>82</v>
      </c>
      <c r="C172" s="57">
        <v>5</v>
      </c>
      <c r="D172" s="57">
        <v>1</v>
      </c>
      <c r="E172" s="64" t="s">
        <v>200</v>
      </c>
      <c r="F172" s="127"/>
      <c r="G172" s="147">
        <f>G173+G179+G181+G177</f>
        <v>3051926</v>
      </c>
      <c r="H172" s="130"/>
    </row>
    <row r="173" spans="1:8" ht="48" customHeight="1" hidden="1">
      <c r="A173" s="229" t="s">
        <v>78</v>
      </c>
      <c r="B173" s="56" t="s">
        <v>82</v>
      </c>
      <c r="C173" s="57">
        <v>5</v>
      </c>
      <c r="D173" s="57">
        <v>1</v>
      </c>
      <c r="E173" s="69" t="s">
        <v>143</v>
      </c>
      <c r="F173" s="127"/>
      <c r="G173" s="147">
        <f>G176</f>
        <v>0</v>
      </c>
      <c r="H173" s="130"/>
    </row>
    <row r="174" spans="1:8" ht="33" customHeight="1" hidden="1">
      <c r="A174" s="231" t="s">
        <v>76</v>
      </c>
      <c r="B174" s="53" t="s">
        <v>82</v>
      </c>
      <c r="C174" s="66">
        <v>5</v>
      </c>
      <c r="D174" s="66">
        <v>1</v>
      </c>
      <c r="E174" s="62" t="s">
        <v>75</v>
      </c>
      <c r="F174" s="126"/>
      <c r="G174" s="137"/>
      <c r="H174" s="130"/>
    </row>
    <row r="175" spans="1:8" ht="16.5" customHeight="1" hidden="1">
      <c r="A175" s="227" t="s">
        <v>48</v>
      </c>
      <c r="B175" s="53" t="s">
        <v>82</v>
      </c>
      <c r="C175" s="66">
        <v>5</v>
      </c>
      <c r="D175" s="66">
        <v>1</v>
      </c>
      <c r="E175" s="62">
        <v>3500200</v>
      </c>
      <c r="F175" s="126">
        <v>6</v>
      </c>
      <c r="G175" s="137"/>
      <c r="H175" s="130"/>
    </row>
    <row r="176" spans="1:8" ht="31.5" customHeight="1" hidden="1">
      <c r="A176" s="230" t="s">
        <v>155</v>
      </c>
      <c r="B176" s="53" t="s">
        <v>82</v>
      </c>
      <c r="C176" s="66">
        <v>5</v>
      </c>
      <c r="D176" s="66">
        <v>1</v>
      </c>
      <c r="E176" s="62" t="s">
        <v>143</v>
      </c>
      <c r="F176" s="126">
        <v>200</v>
      </c>
      <c r="G176" s="137"/>
      <c r="H176" s="130"/>
    </row>
    <row r="177" spans="1:8" ht="36" customHeight="1">
      <c r="A177" s="247" t="s">
        <v>235</v>
      </c>
      <c r="B177" s="56" t="s">
        <v>82</v>
      </c>
      <c r="C177" s="57">
        <v>5</v>
      </c>
      <c r="D177" s="57">
        <v>1</v>
      </c>
      <c r="E177" s="69" t="s">
        <v>226</v>
      </c>
      <c r="F177" s="127"/>
      <c r="G177" s="147">
        <f>G178</f>
        <v>1187190</v>
      </c>
      <c r="H177" s="130"/>
    </row>
    <row r="178" spans="1:8" ht="35.25" customHeight="1">
      <c r="A178" s="230" t="s">
        <v>237</v>
      </c>
      <c r="B178" s="53" t="s">
        <v>82</v>
      </c>
      <c r="C178" s="66">
        <v>5</v>
      </c>
      <c r="D178" s="66">
        <v>1</v>
      </c>
      <c r="E178" s="62" t="s">
        <v>226</v>
      </c>
      <c r="F178" s="126">
        <v>200</v>
      </c>
      <c r="G178" s="137">
        <v>1187190</v>
      </c>
      <c r="H178" s="130"/>
    </row>
    <row r="179" spans="1:8" ht="23.25" customHeight="1">
      <c r="A179" s="225" t="s">
        <v>93</v>
      </c>
      <c r="B179" s="56" t="s">
        <v>82</v>
      </c>
      <c r="C179" s="57">
        <v>5</v>
      </c>
      <c r="D179" s="57">
        <v>1</v>
      </c>
      <c r="E179" s="69" t="s">
        <v>227</v>
      </c>
      <c r="F179" s="127"/>
      <c r="G179" s="147">
        <f>G180</f>
        <v>268440</v>
      </c>
      <c r="H179" s="130"/>
    </row>
    <row r="180" spans="1:8" ht="33" customHeight="1">
      <c r="A180" s="230" t="s">
        <v>237</v>
      </c>
      <c r="B180" s="53" t="s">
        <v>82</v>
      </c>
      <c r="C180" s="66">
        <v>5</v>
      </c>
      <c r="D180" s="66">
        <v>1</v>
      </c>
      <c r="E180" s="62" t="s">
        <v>227</v>
      </c>
      <c r="F180" s="126">
        <v>200</v>
      </c>
      <c r="G180" s="137">
        <v>268440</v>
      </c>
      <c r="H180" s="130"/>
    </row>
    <row r="181" spans="1:8" ht="36" customHeight="1">
      <c r="A181" s="234" t="s">
        <v>174</v>
      </c>
      <c r="B181" s="59">
        <v>925</v>
      </c>
      <c r="C181" s="57">
        <v>5</v>
      </c>
      <c r="D181" s="57">
        <v>1</v>
      </c>
      <c r="E181" s="69" t="s">
        <v>249</v>
      </c>
      <c r="F181" s="114"/>
      <c r="G181" s="136">
        <f>G182</f>
        <v>1596296</v>
      </c>
      <c r="H181" s="105"/>
    </row>
    <row r="182" spans="1:8" ht="27.75" customHeight="1">
      <c r="A182" s="248" t="s">
        <v>79</v>
      </c>
      <c r="B182" s="63">
        <v>925</v>
      </c>
      <c r="C182" s="66">
        <v>5</v>
      </c>
      <c r="D182" s="66">
        <v>1</v>
      </c>
      <c r="E182" s="62" t="s">
        <v>249</v>
      </c>
      <c r="F182" s="126">
        <v>500</v>
      </c>
      <c r="G182" s="137">
        <v>1596296</v>
      </c>
      <c r="H182" s="105"/>
    </row>
    <row r="183" spans="1:8" ht="25.5" customHeight="1">
      <c r="A183" s="225" t="s">
        <v>1</v>
      </c>
      <c r="B183" s="56" t="s">
        <v>82</v>
      </c>
      <c r="C183" s="57">
        <v>5</v>
      </c>
      <c r="D183" s="57">
        <v>2</v>
      </c>
      <c r="E183" s="62"/>
      <c r="F183" s="126"/>
      <c r="G183" s="147">
        <f>G184</f>
        <v>96650</v>
      </c>
      <c r="H183" s="122"/>
    </row>
    <row r="184" spans="1:8" ht="24.75" customHeight="1">
      <c r="A184" s="228" t="s">
        <v>161</v>
      </c>
      <c r="B184" s="56" t="s">
        <v>82</v>
      </c>
      <c r="C184" s="57">
        <v>5</v>
      </c>
      <c r="D184" s="57">
        <v>2</v>
      </c>
      <c r="E184" s="64" t="s">
        <v>200</v>
      </c>
      <c r="F184" s="126"/>
      <c r="G184" s="147">
        <f>G185</f>
        <v>96650</v>
      </c>
      <c r="H184" s="130"/>
    </row>
    <row r="185" spans="1:8" ht="28.5" customHeight="1">
      <c r="A185" s="225" t="s">
        <v>74</v>
      </c>
      <c r="B185" s="56" t="s">
        <v>82</v>
      </c>
      <c r="C185" s="57">
        <v>5</v>
      </c>
      <c r="D185" s="57">
        <v>2</v>
      </c>
      <c r="E185" s="69" t="s">
        <v>228</v>
      </c>
      <c r="F185" s="127"/>
      <c r="G185" s="147">
        <f>G186</f>
        <v>96650</v>
      </c>
      <c r="H185" s="130"/>
    </row>
    <row r="186" spans="1:8" ht="35.25" customHeight="1">
      <c r="A186" s="230" t="s">
        <v>237</v>
      </c>
      <c r="B186" s="53" t="s">
        <v>82</v>
      </c>
      <c r="C186" s="66">
        <v>5</v>
      </c>
      <c r="D186" s="66">
        <v>2</v>
      </c>
      <c r="E186" s="62" t="s">
        <v>228</v>
      </c>
      <c r="F186" s="126">
        <v>200</v>
      </c>
      <c r="G186" s="137">
        <v>96650</v>
      </c>
      <c r="H186" s="130"/>
    </row>
    <row r="187" spans="1:8" ht="21.75" customHeight="1">
      <c r="A187" s="225" t="s">
        <v>28</v>
      </c>
      <c r="B187" s="56" t="s">
        <v>82</v>
      </c>
      <c r="C187" s="57">
        <v>5</v>
      </c>
      <c r="D187" s="57">
        <v>3</v>
      </c>
      <c r="E187" s="69"/>
      <c r="F187" s="127"/>
      <c r="G187" s="147">
        <f>G192</f>
        <v>4260048.58</v>
      </c>
      <c r="H187" s="122"/>
    </row>
    <row r="188" spans="1:8" ht="16.5" hidden="1">
      <c r="A188" s="243" t="s">
        <v>105</v>
      </c>
      <c r="B188" s="72" t="s">
        <v>82</v>
      </c>
      <c r="C188" s="70">
        <v>5</v>
      </c>
      <c r="D188" s="70">
        <v>3</v>
      </c>
      <c r="E188" s="71">
        <v>3150000</v>
      </c>
      <c r="F188" s="152"/>
      <c r="G188" s="153">
        <f>G189</f>
        <v>0</v>
      </c>
      <c r="H188" s="122"/>
    </row>
    <row r="189" spans="1:8" ht="16.5" hidden="1">
      <c r="A189" s="243" t="s">
        <v>106</v>
      </c>
      <c r="B189" s="72" t="s">
        <v>82</v>
      </c>
      <c r="C189" s="70">
        <v>5</v>
      </c>
      <c r="D189" s="70">
        <v>3</v>
      </c>
      <c r="E189" s="71">
        <v>3150100</v>
      </c>
      <c r="F189" s="152"/>
      <c r="G189" s="153">
        <f>G190</f>
        <v>0</v>
      </c>
      <c r="H189" s="122"/>
    </row>
    <row r="190" spans="1:8" ht="33.75" hidden="1">
      <c r="A190" s="243" t="s">
        <v>108</v>
      </c>
      <c r="B190" s="72" t="s">
        <v>82</v>
      </c>
      <c r="C190" s="70">
        <v>5</v>
      </c>
      <c r="D190" s="70">
        <v>3</v>
      </c>
      <c r="E190" s="71">
        <v>3150125</v>
      </c>
      <c r="F190" s="152"/>
      <c r="G190" s="153"/>
      <c r="H190" s="122"/>
    </row>
    <row r="191" spans="1:8" ht="33.75" hidden="1">
      <c r="A191" s="227" t="s">
        <v>34</v>
      </c>
      <c r="B191" s="53" t="s">
        <v>82</v>
      </c>
      <c r="C191" s="66">
        <v>5</v>
      </c>
      <c r="D191" s="66">
        <v>3</v>
      </c>
      <c r="E191" s="62">
        <v>3150125</v>
      </c>
      <c r="F191" s="145">
        <v>500</v>
      </c>
      <c r="G191" s="148"/>
      <c r="H191" s="122"/>
    </row>
    <row r="192" spans="1:8" ht="22.5" customHeight="1">
      <c r="A192" s="228" t="s">
        <v>161</v>
      </c>
      <c r="B192" s="56" t="s">
        <v>82</v>
      </c>
      <c r="C192" s="57">
        <v>5</v>
      </c>
      <c r="D192" s="57">
        <v>3</v>
      </c>
      <c r="E192" s="64" t="s">
        <v>200</v>
      </c>
      <c r="F192" s="126"/>
      <c r="G192" s="147">
        <f>G193+G201+G203+G205+G209+G207</f>
        <v>4260048.58</v>
      </c>
      <c r="H192" s="130"/>
    </row>
    <row r="193" spans="1:8" ht="24" customHeight="1">
      <c r="A193" s="225" t="s">
        <v>50</v>
      </c>
      <c r="B193" s="56" t="s">
        <v>82</v>
      </c>
      <c r="C193" s="57">
        <v>5</v>
      </c>
      <c r="D193" s="57">
        <v>3</v>
      </c>
      <c r="E193" s="69" t="s">
        <v>219</v>
      </c>
      <c r="F193" s="127"/>
      <c r="G193" s="147">
        <f>G194</f>
        <v>1051770</v>
      </c>
      <c r="H193" s="130"/>
    </row>
    <row r="194" spans="1:8" ht="33" customHeight="1">
      <c r="A194" s="230" t="s">
        <v>237</v>
      </c>
      <c r="B194" s="53" t="s">
        <v>82</v>
      </c>
      <c r="C194" s="66">
        <v>5</v>
      </c>
      <c r="D194" s="66">
        <v>3</v>
      </c>
      <c r="E194" s="62" t="s">
        <v>219</v>
      </c>
      <c r="F194" s="126">
        <v>200</v>
      </c>
      <c r="G194" s="137">
        <v>1051770</v>
      </c>
      <c r="H194" s="130"/>
    </row>
    <row r="195" spans="1:8" ht="16.5" hidden="1">
      <c r="A195" s="227" t="s">
        <v>50</v>
      </c>
      <c r="B195" s="53" t="s">
        <v>82</v>
      </c>
      <c r="C195" s="66">
        <v>5</v>
      </c>
      <c r="D195" s="66">
        <v>3</v>
      </c>
      <c r="E195" s="62" t="s">
        <v>51</v>
      </c>
      <c r="F195" s="126"/>
      <c r="G195" s="137">
        <f>G196</f>
        <v>0</v>
      </c>
      <c r="H195" s="130"/>
    </row>
    <row r="196" spans="1:8" ht="33.75" hidden="1">
      <c r="A196" s="227" t="s">
        <v>52</v>
      </c>
      <c r="B196" s="53" t="s">
        <v>82</v>
      </c>
      <c r="C196" s="66">
        <v>5</v>
      </c>
      <c r="D196" s="66">
        <v>3</v>
      </c>
      <c r="E196" s="53" t="s">
        <v>51</v>
      </c>
      <c r="F196" s="126">
        <v>500</v>
      </c>
      <c r="G196" s="137"/>
      <c r="H196" s="130"/>
    </row>
    <row r="197" spans="1:8" ht="51" hidden="1">
      <c r="A197" s="227" t="s">
        <v>54</v>
      </c>
      <c r="B197" s="53" t="s">
        <v>82</v>
      </c>
      <c r="C197" s="66">
        <v>5</v>
      </c>
      <c r="D197" s="66">
        <v>3</v>
      </c>
      <c r="E197" s="53" t="s">
        <v>53</v>
      </c>
      <c r="F197" s="154"/>
      <c r="G197" s="137">
        <f>G198</f>
        <v>0</v>
      </c>
      <c r="H197" s="130"/>
    </row>
    <row r="198" spans="1:8" ht="14.25" customHeight="1" hidden="1">
      <c r="A198" s="227" t="s">
        <v>34</v>
      </c>
      <c r="B198" s="53" t="s">
        <v>82</v>
      </c>
      <c r="C198" s="66">
        <v>5</v>
      </c>
      <c r="D198" s="66">
        <v>3</v>
      </c>
      <c r="E198" s="53" t="s">
        <v>53</v>
      </c>
      <c r="F198" s="126">
        <v>500</v>
      </c>
      <c r="G198" s="137"/>
      <c r="H198" s="130"/>
    </row>
    <row r="199" spans="1:8" ht="33.75" hidden="1">
      <c r="A199" s="242" t="s">
        <v>119</v>
      </c>
      <c r="B199" s="72" t="s">
        <v>82</v>
      </c>
      <c r="C199" s="70">
        <v>5</v>
      </c>
      <c r="D199" s="70">
        <v>3</v>
      </c>
      <c r="E199" s="72" t="s">
        <v>120</v>
      </c>
      <c r="F199" s="149"/>
      <c r="G199" s="150"/>
      <c r="H199" s="130"/>
    </row>
    <row r="200" spans="1:8" ht="22.5" customHeight="1" hidden="1">
      <c r="A200" s="242" t="s">
        <v>34</v>
      </c>
      <c r="B200" s="72" t="s">
        <v>82</v>
      </c>
      <c r="C200" s="70">
        <v>5</v>
      </c>
      <c r="D200" s="70">
        <v>3</v>
      </c>
      <c r="E200" s="72" t="s">
        <v>120</v>
      </c>
      <c r="F200" s="149">
        <v>500</v>
      </c>
      <c r="G200" s="150"/>
      <c r="H200" s="130"/>
    </row>
    <row r="201" spans="1:8" ht="17.25" customHeight="1" hidden="1">
      <c r="A201" s="225" t="s">
        <v>55</v>
      </c>
      <c r="B201" s="56" t="s">
        <v>82</v>
      </c>
      <c r="C201" s="57">
        <v>5</v>
      </c>
      <c r="D201" s="57">
        <v>3</v>
      </c>
      <c r="E201" s="69" t="s">
        <v>144</v>
      </c>
      <c r="F201" s="155"/>
      <c r="G201" s="147">
        <f>G202</f>
        <v>0</v>
      </c>
      <c r="H201" s="130"/>
    </row>
    <row r="202" spans="1:8" ht="29.25" customHeight="1" hidden="1">
      <c r="A202" s="230" t="s">
        <v>155</v>
      </c>
      <c r="B202" s="53" t="s">
        <v>82</v>
      </c>
      <c r="C202" s="66">
        <v>5</v>
      </c>
      <c r="D202" s="66">
        <v>3</v>
      </c>
      <c r="E202" s="62" t="s">
        <v>144</v>
      </c>
      <c r="F202" s="126">
        <v>200</v>
      </c>
      <c r="G202" s="137"/>
      <c r="H202" s="130"/>
    </row>
    <row r="203" spans="1:8" ht="27.75" customHeight="1">
      <c r="A203" s="225" t="s">
        <v>56</v>
      </c>
      <c r="B203" s="56" t="s">
        <v>82</v>
      </c>
      <c r="C203" s="57">
        <v>5</v>
      </c>
      <c r="D203" s="57">
        <v>3</v>
      </c>
      <c r="E203" s="69" t="s">
        <v>218</v>
      </c>
      <c r="F203" s="155"/>
      <c r="G203" s="147">
        <f>G204</f>
        <v>227930</v>
      </c>
      <c r="H203" s="130"/>
    </row>
    <row r="204" spans="1:8" ht="33.75">
      <c r="A204" s="230" t="s">
        <v>237</v>
      </c>
      <c r="B204" s="53" t="s">
        <v>82</v>
      </c>
      <c r="C204" s="66">
        <v>5</v>
      </c>
      <c r="D204" s="66">
        <v>3</v>
      </c>
      <c r="E204" s="62" t="s">
        <v>218</v>
      </c>
      <c r="F204" s="126">
        <v>200</v>
      </c>
      <c r="G204" s="137">
        <v>227930</v>
      </c>
      <c r="H204" s="130"/>
    </row>
    <row r="205" spans="1:8" ht="23.25" customHeight="1">
      <c r="A205" s="225" t="s">
        <v>166</v>
      </c>
      <c r="B205" s="56" t="s">
        <v>82</v>
      </c>
      <c r="C205" s="57">
        <v>5</v>
      </c>
      <c r="D205" s="57">
        <v>3</v>
      </c>
      <c r="E205" s="69" t="s">
        <v>217</v>
      </c>
      <c r="F205" s="127"/>
      <c r="G205" s="147">
        <f>G206</f>
        <v>347020</v>
      </c>
      <c r="H205" s="130"/>
    </row>
    <row r="206" spans="1:8" ht="36.75" customHeight="1">
      <c r="A206" s="230" t="s">
        <v>237</v>
      </c>
      <c r="B206" s="53" t="s">
        <v>82</v>
      </c>
      <c r="C206" s="66">
        <v>5</v>
      </c>
      <c r="D206" s="66">
        <v>3</v>
      </c>
      <c r="E206" s="62" t="s">
        <v>217</v>
      </c>
      <c r="F206" s="126">
        <v>200</v>
      </c>
      <c r="G206" s="137">
        <v>347020</v>
      </c>
      <c r="H206" s="130"/>
    </row>
    <row r="207" spans="1:8" ht="64.5" customHeight="1">
      <c r="A207" s="225" t="s">
        <v>192</v>
      </c>
      <c r="B207" s="56" t="s">
        <v>82</v>
      </c>
      <c r="C207" s="57">
        <v>5</v>
      </c>
      <c r="D207" s="57">
        <v>3</v>
      </c>
      <c r="E207" s="62" t="s">
        <v>269</v>
      </c>
      <c r="F207" s="127"/>
      <c r="G207" s="147">
        <f>G208</f>
        <v>900000</v>
      </c>
      <c r="H207" s="130"/>
    </row>
    <row r="208" spans="1:8" ht="36.75" customHeight="1">
      <c r="A208" s="230" t="s">
        <v>237</v>
      </c>
      <c r="B208" s="53" t="s">
        <v>82</v>
      </c>
      <c r="C208" s="66">
        <v>5</v>
      </c>
      <c r="D208" s="66">
        <v>3</v>
      </c>
      <c r="E208" s="62" t="s">
        <v>269</v>
      </c>
      <c r="F208" s="126">
        <v>200</v>
      </c>
      <c r="G208" s="137">
        <v>900000</v>
      </c>
      <c r="H208" s="130"/>
    </row>
    <row r="209" spans="1:8" ht="33.75" customHeight="1">
      <c r="A209" s="246" t="s">
        <v>261</v>
      </c>
      <c r="B209" s="59">
        <v>925</v>
      </c>
      <c r="C209" s="57">
        <v>5</v>
      </c>
      <c r="D209" s="57">
        <v>3</v>
      </c>
      <c r="E209" s="56" t="s">
        <v>250</v>
      </c>
      <c r="F209" s="114"/>
      <c r="G209" s="136">
        <f>G210</f>
        <v>1733328.58</v>
      </c>
      <c r="H209" s="266"/>
    </row>
    <row r="210" spans="1:8" ht="32.25" customHeight="1">
      <c r="A210" s="230" t="s">
        <v>155</v>
      </c>
      <c r="B210" s="63">
        <v>925</v>
      </c>
      <c r="C210" s="66">
        <v>5</v>
      </c>
      <c r="D210" s="66">
        <v>3</v>
      </c>
      <c r="E210" s="53" t="s">
        <v>250</v>
      </c>
      <c r="F210" s="126">
        <v>200</v>
      </c>
      <c r="G210" s="137">
        <f>1246670+54648.58+432010</f>
        <v>1733328.58</v>
      </c>
      <c r="H210" s="267"/>
    </row>
    <row r="211" spans="1:8" ht="31.5" customHeight="1">
      <c r="A211" s="234" t="s">
        <v>181</v>
      </c>
      <c r="B211" s="56" t="s">
        <v>82</v>
      </c>
      <c r="C211" s="57">
        <v>5</v>
      </c>
      <c r="D211" s="57">
        <v>5</v>
      </c>
      <c r="E211" s="62"/>
      <c r="F211" s="126"/>
      <c r="G211" s="147">
        <f>G212</f>
        <v>9308</v>
      </c>
      <c r="H211" s="130"/>
    </row>
    <row r="212" spans="1:8" ht="22.5" customHeight="1">
      <c r="A212" s="228" t="s">
        <v>161</v>
      </c>
      <c r="B212" s="56" t="s">
        <v>82</v>
      </c>
      <c r="C212" s="57">
        <v>5</v>
      </c>
      <c r="D212" s="57">
        <v>5</v>
      </c>
      <c r="E212" s="64" t="s">
        <v>200</v>
      </c>
      <c r="F212" s="126"/>
      <c r="G212" s="147">
        <f>G213</f>
        <v>9308</v>
      </c>
      <c r="H212" s="130"/>
    </row>
    <row r="213" spans="1:8" ht="48.75" customHeight="1">
      <c r="A213" s="240" t="s">
        <v>182</v>
      </c>
      <c r="B213" s="53" t="s">
        <v>82</v>
      </c>
      <c r="C213" s="66">
        <v>5</v>
      </c>
      <c r="D213" s="66">
        <v>5</v>
      </c>
      <c r="E213" s="62" t="s">
        <v>216</v>
      </c>
      <c r="F213" s="126"/>
      <c r="G213" s="137">
        <f>G214</f>
        <v>9308</v>
      </c>
      <c r="H213" s="130"/>
    </row>
    <row r="214" spans="1:8" ht="22.5" customHeight="1">
      <c r="A214" s="232" t="s">
        <v>6</v>
      </c>
      <c r="B214" s="53" t="s">
        <v>82</v>
      </c>
      <c r="C214" s="66">
        <v>5</v>
      </c>
      <c r="D214" s="66">
        <v>5</v>
      </c>
      <c r="E214" s="62" t="s">
        <v>216</v>
      </c>
      <c r="F214" s="126">
        <v>500</v>
      </c>
      <c r="G214" s="137">
        <v>9308</v>
      </c>
      <c r="H214" s="130"/>
    </row>
    <row r="215" spans="1:8" ht="22.5" customHeight="1" hidden="1">
      <c r="A215" s="237" t="s">
        <v>10</v>
      </c>
      <c r="B215" s="56" t="s">
        <v>82</v>
      </c>
      <c r="C215" s="57">
        <v>7</v>
      </c>
      <c r="D215" s="57"/>
      <c r="E215" s="69"/>
      <c r="F215" s="127"/>
      <c r="G215" s="147">
        <f>G216</f>
        <v>0</v>
      </c>
      <c r="H215" s="122"/>
    </row>
    <row r="216" spans="1:8" ht="21" customHeight="1" hidden="1">
      <c r="A216" s="237" t="s">
        <v>16</v>
      </c>
      <c r="B216" s="56" t="s">
        <v>82</v>
      </c>
      <c r="C216" s="57">
        <v>7</v>
      </c>
      <c r="D216" s="57">
        <v>7</v>
      </c>
      <c r="E216" s="69"/>
      <c r="F216" s="127"/>
      <c r="G216" s="147">
        <f>G217</f>
        <v>0</v>
      </c>
      <c r="H216" s="122"/>
    </row>
    <row r="217" spans="1:8" ht="33.75" customHeight="1" hidden="1">
      <c r="A217" s="237" t="s">
        <v>109</v>
      </c>
      <c r="B217" s="56" t="s">
        <v>82</v>
      </c>
      <c r="C217" s="57">
        <v>7</v>
      </c>
      <c r="D217" s="57">
        <v>7</v>
      </c>
      <c r="E217" s="64" t="s">
        <v>200</v>
      </c>
      <c r="F217" s="127"/>
      <c r="G217" s="147">
        <f>G218</f>
        <v>0</v>
      </c>
      <c r="H217" s="130"/>
    </row>
    <row r="218" spans="1:8" ht="36" customHeight="1" hidden="1">
      <c r="A218" s="249" t="s">
        <v>198</v>
      </c>
      <c r="B218" s="56" t="s">
        <v>82</v>
      </c>
      <c r="C218" s="57">
        <v>7</v>
      </c>
      <c r="D218" s="57">
        <v>7</v>
      </c>
      <c r="E218" s="69" t="s">
        <v>215</v>
      </c>
      <c r="F218" s="127"/>
      <c r="G218" s="147">
        <f>G219</f>
        <v>0</v>
      </c>
      <c r="H218" s="130"/>
    </row>
    <row r="219" spans="1:8" ht="36.75" customHeight="1" hidden="1">
      <c r="A219" s="230" t="s">
        <v>237</v>
      </c>
      <c r="B219" s="53" t="s">
        <v>82</v>
      </c>
      <c r="C219" s="66">
        <v>7</v>
      </c>
      <c r="D219" s="66">
        <v>7</v>
      </c>
      <c r="E219" s="62" t="s">
        <v>215</v>
      </c>
      <c r="F219" s="126">
        <v>200</v>
      </c>
      <c r="G219" s="137">
        <v>0</v>
      </c>
      <c r="H219" s="130"/>
    </row>
    <row r="220" spans="1:8" ht="16.5" hidden="1">
      <c r="A220" s="242" t="s">
        <v>73</v>
      </c>
      <c r="B220" s="72" t="s">
        <v>82</v>
      </c>
      <c r="C220" s="70">
        <v>7</v>
      </c>
      <c r="D220" s="70">
        <v>7</v>
      </c>
      <c r="E220" s="71">
        <v>7950000</v>
      </c>
      <c r="F220" s="149"/>
      <c r="G220" s="150">
        <f>G221</f>
        <v>0</v>
      </c>
      <c r="H220" s="130"/>
    </row>
    <row r="221" spans="1:8" ht="51" hidden="1">
      <c r="A221" s="242" t="s">
        <v>132</v>
      </c>
      <c r="B221" s="72" t="s">
        <v>82</v>
      </c>
      <c r="C221" s="70">
        <v>7</v>
      </c>
      <c r="D221" s="70">
        <v>7</v>
      </c>
      <c r="E221" s="71">
        <v>7951000</v>
      </c>
      <c r="F221" s="149"/>
      <c r="G221" s="150">
        <f>G222</f>
        <v>0</v>
      </c>
      <c r="H221" s="130"/>
    </row>
    <row r="222" spans="1:8" ht="33.75" hidden="1">
      <c r="A222" s="243" t="s">
        <v>130</v>
      </c>
      <c r="B222" s="72" t="s">
        <v>82</v>
      </c>
      <c r="C222" s="70">
        <v>7</v>
      </c>
      <c r="D222" s="70">
        <v>7</v>
      </c>
      <c r="E222" s="71">
        <v>7951000</v>
      </c>
      <c r="F222" s="149">
        <v>244</v>
      </c>
      <c r="G222" s="150"/>
      <c r="H222" s="130"/>
    </row>
    <row r="223" spans="1:8" ht="26.25" customHeight="1" hidden="1">
      <c r="A223" s="227" t="s">
        <v>112</v>
      </c>
      <c r="B223" s="53" t="s">
        <v>82</v>
      </c>
      <c r="C223" s="66">
        <v>7</v>
      </c>
      <c r="D223" s="66">
        <v>7</v>
      </c>
      <c r="E223" s="62" t="s">
        <v>110</v>
      </c>
      <c r="F223" s="126">
        <v>447</v>
      </c>
      <c r="G223" s="137"/>
      <c r="H223" s="130"/>
    </row>
    <row r="224" spans="1:8" ht="21.75" customHeight="1">
      <c r="A224" s="237" t="s">
        <v>111</v>
      </c>
      <c r="B224" s="56" t="s">
        <v>82</v>
      </c>
      <c r="C224" s="57">
        <v>8</v>
      </c>
      <c r="D224" s="66"/>
      <c r="E224" s="53"/>
      <c r="F224" s="126"/>
      <c r="G224" s="147">
        <f>G225</f>
        <v>8009975</v>
      </c>
      <c r="H224" s="122"/>
    </row>
    <row r="225" spans="1:8" ht="19.5" customHeight="1">
      <c r="A225" s="237" t="s">
        <v>64</v>
      </c>
      <c r="B225" s="56" t="s">
        <v>82</v>
      </c>
      <c r="C225" s="57">
        <v>8</v>
      </c>
      <c r="D225" s="57">
        <v>1</v>
      </c>
      <c r="E225" s="56"/>
      <c r="F225" s="127"/>
      <c r="G225" s="147">
        <f>G232</f>
        <v>8009975</v>
      </c>
      <c r="H225" s="122"/>
    </row>
    <row r="226" spans="1:8" ht="0.75" customHeight="1" hidden="1">
      <c r="A226" s="239" t="s">
        <v>65</v>
      </c>
      <c r="B226" s="56" t="s">
        <v>82</v>
      </c>
      <c r="C226" s="66">
        <v>8</v>
      </c>
      <c r="D226" s="66">
        <v>1</v>
      </c>
      <c r="E226" s="53" t="s">
        <v>69</v>
      </c>
      <c r="F226" s="126"/>
      <c r="G226" s="137">
        <f>G227</f>
        <v>0</v>
      </c>
      <c r="H226" s="122"/>
    </row>
    <row r="227" spans="1:8" ht="24" customHeight="1" hidden="1">
      <c r="A227" s="241" t="s">
        <v>72</v>
      </c>
      <c r="B227" s="56" t="s">
        <v>82</v>
      </c>
      <c r="C227" s="66">
        <v>8</v>
      </c>
      <c r="D227" s="66">
        <v>1</v>
      </c>
      <c r="E227" s="53" t="s">
        <v>70</v>
      </c>
      <c r="F227" s="126"/>
      <c r="G227" s="137">
        <f>G228</f>
        <v>0</v>
      </c>
      <c r="H227" s="122"/>
    </row>
    <row r="228" spans="1:8" ht="18" customHeight="1" hidden="1">
      <c r="A228" s="241" t="s">
        <v>41</v>
      </c>
      <c r="B228" s="56" t="s">
        <v>82</v>
      </c>
      <c r="C228" s="66">
        <v>8</v>
      </c>
      <c r="D228" s="66">
        <v>1</v>
      </c>
      <c r="E228" s="53" t="s">
        <v>70</v>
      </c>
      <c r="F228" s="126">
        <v>1</v>
      </c>
      <c r="G228" s="137"/>
      <c r="H228" s="122"/>
    </row>
    <row r="229" spans="1:8" s="158" customFormat="1" ht="1.5" customHeight="1" hidden="1">
      <c r="A229" s="250" t="s">
        <v>66</v>
      </c>
      <c r="B229" s="56" t="s">
        <v>82</v>
      </c>
      <c r="C229" s="183">
        <v>8</v>
      </c>
      <c r="D229" s="183">
        <v>1</v>
      </c>
      <c r="E229" s="53" t="s">
        <v>57</v>
      </c>
      <c r="F229" s="156">
        <v>500</v>
      </c>
      <c r="G229" s="157">
        <f>G230</f>
        <v>0</v>
      </c>
      <c r="H229" s="122"/>
    </row>
    <row r="230" spans="1:8" ht="24" customHeight="1" hidden="1">
      <c r="A230" s="241" t="s">
        <v>34</v>
      </c>
      <c r="B230" s="56" t="s">
        <v>82</v>
      </c>
      <c r="C230" s="66">
        <v>8</v>
      </c>
      <c r="D230" s="66">
        <v>1</v>
      </c>
      <c r="E230" s="53" t="s">
        <v>57</v>
      </c>
      <c r="F230" s="126">
        <v>327</v>
      </c>
      <c r="G230" s="137"/>
      <c r="H230" s="122"/>
    </row>
    <row r="231" spans="1:8" ht="3" customHeight="1" hidden="1">
      <c r="A231" s="241"/>
      <c r="B231" s="56" t="s">
        <v>82</v>
      </c>
      <c r="C231" s="66">
        <v>8</v>
      </c>
      <c r="D231" s="66">
        <v>1</v>
      </c>
      <c r="E231" s="53" t="s">
        <v>70</v>
      </c>
      <c r="F231" s="126">
        <v>1</v>
      </c>
      <c r="G231" s="137"/>
      <c r="H231" s="122"/>
    </row>
    <row r="232" spans="1:8" ht="24.75" customHeight="1">
      <c r="A232" s="228" t="s">
        <v>161</v>
      </c>
      <c r="B232" s="56" t="s">
        <v>82</v>
      </c>
      <c r="C232" s="57">
        <v>8</v>
      </c>
      <c r="D232" s="57">
        <v>1</v>
      </c>
      <c r="E232" s="64" t="s">
        <v>200</v>
      </c>
      <c r="F232" s="127"/>
      <c r="G232" s="147">
        <f>G233+G235</f>
        <v>8009975</v>
      </c>
      <c r="H232" s="122"/>
    </row>
    <row r="233" spans="1:8" ht="48" customHeight="1">
      <c r="A233" s="237" t="s">
        <v>251</v>
      </c>
      <c r="B233" s="56" t="s">
        <v>82</v>
      </c>
      <c r="C233" s="57">
        <v>8</v>
      </c>
      <c r="D233" s="57">
        <v>1</v>
      </c>
      <c r="E233" s="56" t="s">
        <v>252</v>
      </c>
      <c r="F233" s="127"/>
      <c r="G233" s="147">
        <f>G234</f>
        <v>8009975</v>
      </c>
      <c r="H233" s="122"/>
    </row>
    <row r="234" spans="1:8" ht="33" customHeight="1">
      <c r="A234" s="230" t="s">
        <v>158</v>
      </c>
      <c r="B234" s="53" t="s">
        <v>82</v>
      </c>
      <c r="C234" s="66">
        <v>8</v>
      </c>
      <c r="D234" s="66">
        <v>1</v>
      </c>
      <c r="E234" s="53" t="s">
        <v>252</v>
      </c>
      <c r="F234" s="126">
        <v>600</v>
      </c>
      <c r="G234" s="148">
        <v>8009975</v>
      </c>
      <c r="H234" s="122"/>
    </row>
    <row r="235" spans="1:8" ht="72.75" customHeight="1" hidden="1">
      <c r="A235" s="248" t="s">
        <v>197</v>
      </c>
      <c r="B235" s="56" t="s">
        <v>82</v>
      </c>
      <c r="C235" s="57">
        <v>8</v>
      </c>
      <c r="D235" s="57">
        <v>1</v>
      </c>
      <c r="E235" s="69" t="s">
        <v>213</v>
      </c>
      <c r="F235" s="114"/>
      <c r="G235" s="136">
        <v>0</v>
      </c>
      <c r="H235" s="122"/>
    </row>
    <row r="236" spans="1:8" ht="25.5" customHeight="1" hidden="1">
      <c r="A236" s="232" t="s">
        <v>6</v>
      </c>
      <c r="B236" s="53" t="s">
        <v>82</v>
      </c>
      <c r="C236" s="66">
        <v>8</v>
      </c>
      <c r="D236" s="66">
        <v>1</v>
      </c>
      <c r="E236" s="62" t="s">
        <v>213</v>
      </c>
      <c r="F236" s="126">
        <v>500</v>
      </c>
      <c r="G236" s="137">
        <v>0</v>
      </c>
      <c r="H236" s="122"/>
    </row>
    <row r="237" spans="1:8" ht="33" customHeight="1" hidden="1">
      <c r="A237" s="233" t="s">
        <v>67</v>
      </c>
      <c r="B237" s="73" t="s">
        <v>82</v>
      </c>
      <c r="C237" s="67">
        <v>8</v>
      </c>
      <c r="D237" s="67">
        <v>1</v>
      </c>
      <c r="E237" s="73" t="s">
        <v>71</v>
      </c>
      <c r="F237" s="134"/>
      <c r="G237" s="159" t="e">
        <f>#REF!</f>
        <v>#REF!</v>
      </c>
      <c r="H237" s="130"/>
    </row>
    <row r="238" spans="1:8" ht="36.75" customHeight="1" hidden="1">
      <c r="A238" s="232" t="s">
        <v>158</v>
      </c>
      <c r="B238" s="53" t="s">
        <v>82</v>
      </c>
      <c r="C238" s="66">
        <v>8</v>
      </c>
      <c r="D238" s="66">
        <v>1</v>
      </c>
      <c r="E238" s="53" t="s">
        <v>152</v>
      </c>
      <c r="F238" s="126">
        <v>600</v>
      </c>
      <c r="G238" s="137"/>
      <c r="H238" s="130"/>
    </row>
    <row r="239" spans="1:8" s="104" customFormat="1" ht="17.25" customHeight="1">
      <c r="A239" s="237" t="s">
        <v>13</v>
      </c>
      <c r="B239" s="56" t="s">
        <v>82</v>
      </c>
      <c r="C239" s="57">
        <v>10</v>
      </c>
      <c r="D239" s="57"/>
      <c r="E239" s="56"/>
      <c r="F239" s="127"/>
      <c r="G239" s="147">
        <f>G245+G258+G240</f>
        <v>541720</v>
      </c>
      <c r="H239" s="122"/>
    </row>
    <row r="240" spans="1:8" s="104" customFormat="1" ht="18.75" customHeight="1">
      <c r="A240" s="237" t="s">
        <v>135</v>
      </c>
      <c r="B240" s="56" t="s">
        <v>82</v>
      </c>
      <c r="C240" s="57">
        <v>10</v>
      </c>
      <c r="D240" s="57">
        <v>1</v>
      </c>
      <c r="E240" s="56"/>
      <c r="F240" s="127"/>
      <c r="G240" s="147">
        <f>G241</f>
        <v>180270</v>
      </c>
      <c r="H240" s="122"/>
    </row>
    <row r="241" spans="1:8" s="104" customFormat="1" ht="22.5" customHeight="1">
      <c r="A241" s="228" t="s">
        <v>161</v>
      </c>
      <c r="B241" s="56" t="s">
        <v>82</v>
      </c>
      <c r="C241" s="57">
        <v>10</v>
      </c>
      <c r="D241" s="57">
        <v>1</v>
      </c>
      <c r="E241" s="64" t="s">
        <v>200</v>
      </c>
      <c r="F241" s="127"/>
      <c r="G241" s="147">
        <f>G242</f>
        <v>180270</v>
      </c>
      <c r="H241" s="122"/>
    </row>
    <row r="242" spans="1:8" s="104" customFormat="1" ht="88.5" customHeight="1">
      <c r="A242" s="229" t="s">
        <v>150</v>
      </c>
      <c r="B242" s="56" t="s">
        <v>82</v>
      </c>
      <c r="C242" s="57">
        <v>10</v>
      </c>
      <c r="D242" s="57">
        <v>1</v>
      </c>
      <c r="E242" s="51" t="s">
        <v>212</v>
      </c>
      <c r="F242" s="127"/>
      <c r="G242" s="147">
        <f>G243</f>
        <v>180270</v>
      </c>
      <c r="H242" s="122"/>
    </row>
    <row r="243" spans="1:8" s="104" customFormat="1" ht="23.25" customHeight="1">
      <c r="A243" s="232" t="s">
        <v>159</v>
      </c>
      <c r="B243" s="53" t="s">
        <v>82</v>
      </c>
      <c r="C243" s="66">
        <v>10</v>
      </c>
      <c r="D243" s="66">
        <v>1</v>
      </c>
      <c r="E243" s="53" t="s">
        <v>212</v>
      </c>
      <c r="F243" s="145">
        <v>300</v>
      </c>
      <c r="G243" s="148">
        <v>180270</v>
      </c>
      <c r="H243" s="122"/>
    </row>
    <row r="244" spans="1:8" s="104" customFormat="1" ht="0.75" customHeight="1" hidden="1">
      <c r="A244" s="237"/>
      <c r="B244" s="56"/>
      <c r="C244" s="57"/>
      <c r="D244" s="57"/>
      <c r="E244" s="56"/>
      <c r="F244" s="127"/>
      <c r="G244" s="147"/>
      <c r="H244" s="122"/>
    </row>
    <row r="245" spans="1:8" s="104" customFormat="1" ht="20.25" customHeight="1">
      <c r="A245" s="237" t="s">
        <v>2</v>
      </c>
      <c r="B245" s="56" t="s">
        <v>82</v>
      </c>
      <c r="C245" s="57">
        <v>10</v>
      </c>
      <c r="D245" s="57">
        <v>3</v>
      </c>
      <c r="E245" s="56"/>
      <c r="F245" s="127"/>
      <c r="G245" s="147">
        <f>G246</f>
        <v>361450</v>
      </c>
      <c r="H245" s="122"/>
    </row>
    <row r="246" spans="1:8" ht="23.25" customHeight="1">
      <c r="A246" s="228" t="s">
        <v>161</v>
      </c>
      <c r="B246" s="56" t="s">
        <v>82</v>
      </c>
      <c r="C246" s="57">
        <v>10</v>
      </c>
      <c r="D246" s="57">
        <v>3</v>
      </c>
      <c r="E246" s="64" t="s">
        <v>200</v>
      </c>
      <c r="F246" s="127"/>
      <c r="G246" s="147">
        <f>G252+G254+G256+G249+G247</f>
        <v>361450</v>
      </c>
      <c r="H246" s="130"/>
    </row>
    <row r="247" spans="1:8" ht="60" customHeight="1">
      <c r="A247" s="234" t="s">
        <v>175</v>
      </c>
      <c r="B247" s="56" t="s">
        <v>82</v>
      </c>
      <c r="C247" s="57">
        <v>10</v>
      </c>
      <c r="D247" s="57">
        <v>3</v>
      </c>
      <c r="E247" s="56" t="s">
        <v>266</v>
      </c>
      <c r="F247" s="127"/>
      <c r="G247" s="147">
        <f>G248</f>
        <v>100000</v>
      </c>
      <c r="H247" s="130"/>
    </row>
    <row r="248" spans="1:8" ht="30.75" customHeight="1">
      <c r="A248" s="230" t="s">
        <v>267</v>
      </c>
      <c r="B248" s="53" t="s">
        <v>82</v>
      </c>
      <c r="C248" s="66">
        <v>10</v>
      </c>
      <c r="D248" s="66">
        <v>3</v>
      </c>
      <c r="E248" s="53" t="s">
        <v>265</v>
      </c>
      <c r="F248" s="126">
        <v>300</v>
      </c>
      <c r="G248" s="137">
        <v>100000</v>
      </c>
      <c r="H248" s="130"/>
    </row>
    <row r="249" spans="1:8" ht="68.25" customHeight="1">
      <c r="A249" s="234" t="s">
        <v>253</v>
      </c>
      <c r="B249" s="56" t="s">
        <v>82</v>
      </c>
      <c r="C249" s="57">
        <v>10</v>
      </c>
      <c r="D249" s="57">
        <v>3</v>
      </c>
      <c r="E249" s="56" t="s">
        <v>264</v>
      </c>
      <c r="F249" s="127"/>
      <c r="G249" s="147">
        <f>G250</f>
        <v>216450</v>
      </c>
      <c r="H249" s="130"/>
    </row>
    <row r="250" spans="1:8" ht="33" customHeight="1">
      <c r="A250" s="230" t="s">
        <v>158</v>
      </c>
      <c r="B250" s="53" t="s">
        <v>82</v>
      </c>
      <c r="C250" s="66">
        <v>10</v>
      </c>
      <c r="D250" s="66">
        <v>3</v>
      </c>
      <c r="E250" s="53" t="s">
        <v>254</v>
      </c>
      <c r="F250" s="126">
        <v>600</v>
      </c>
      <c r="G250" s="137">
        <v>216450</v>
      </c>
      <c r="H250" s="130"/>
    </row>
    <row r="251" spans="1:8" ht="34.5" customHeight="1" hidden="1">
      <c r="A251" s="241" t="s">
        <v>94</v>
      </c>
      <c r="B251" s="53" t="s">
        <v>82</v>
      </c>
      <c r="C251" s="66">
        <v>10</v>
      </c>
      <c r="D251" s="66">
        <v>3</v>
      </c>
      <c r="E251" s="53" t="s">
        <v>95</v>
      </c>
      <c r="F251" s="126">
        <v>5</v>
      </c>
      <c r="G251" s="137"/>
      <c r="H251" s="130"/>
    </row>
    <row r="252" spans="1:8" ht="48" customHeight="1">
      <c r="A252" s="248" t="s">
        <v>257</v>
      </c>
      <c r="B252" s="56" t="s">
        <v>82</v>
      </c>
      <c r="C252" s="57">
        <v>10</v>
      </c>
      <c r="D252" s="57">
        <v>3</v>
      </c>
      <c r="E252" s="51" t="s">
        <v>255</v>
      </c>
      <c r="F252" s="114"/>
      <c r="G252" s="147">
        <f>G253</f>
        <v>45000</v>
      </c>
      <c r="H252" s="130"/>
    </row>
    <row r="253" spans="1:8" ht="36.75" customHeight="1">
      <c r="A253" s="232" t="s">
        <v>256</v>
      </c>
      <c r="B253" s="53" t="s">
        <v>82</v>
      </c>
      <c r="C253" s="66">
        <v>10</v>
      </c>
      <c r="D253" s="66">
        <v>3</v>
      </c>
      <c r="E253" s="52" t="s">
        <v>255</v>
      </c>
      <c r="F253" s="126">
        <v>300</v>
      </c>
      <c r="G253" s="137">
        <v>45000</v>
      </c>
      <c r="H253" s="130"/>
    </row>
    <row r="254" spans="1:8" ht="39" customHeight="1" hidden="1">
      <c r="A254" s="160" t="s">
        <v>151</v>
      </c>
      <c r="B254" s="161" t="s">
        <v>82</v>
      </c>
      <c r="C254" s="162">
        <v>10</v>
      </c>
      <c r="D254" s="163">
        <v>3</v>
      </c>
      <c r="E254" s="161" t="s">
        <v>145</v>
      </c>
      <c r="F254" s="164"/>
      <c r="G254" s="165">
        <f>G255</f>
        <v>0</v>
      </c>
      <c r="H254" s="130"/>
    </row>
    <row r="255" spans="1:8" ht="29.25" customHeight="1" hidden="1">
      <c r="A255" s="131" t="s">
        <v>159</v>
      </c>
      <c r="B255" s="143" t="s">
        <v>82</v>
      </c>
      <c r="C255" s="166">
        <v>10</v>
      </c>
      <c r="D255" s="133">
        <v>3</v>
      </c>
      <c r="E255" s="143" t="s">
        <v>145</v>
      </c>
      <c r="F255" s="145">
        <v>300</v>
      </c>
      <c r="G255" s="137"/>
      <c r="H255" s="130"/>
    </row>
    <row r="256" spans="1:8" ht="64.5" customHeight="1" hidden="1">
      <c r="A256" s="167" t="s">
        <v>168</v>
      </c>
      <c r="B256" s="142" t="s">
        <v>82</v>
      </c>
      <c r="C256" s="168">
        <v>10</v>
      </c>
      <c r="D256" s="110">
        <v>3</v>
      </c>
      <c r="E256" s="142" t="s">
        <v>167</v>
      </c>
      <c r="F256" s="127"/>
      <c r="G256" s="136">
        <f>G257</f>
        <v>0</v>
      </c>
      <c r="H256" s="130"/>
    </row>
    <row r="257" spans="1:8" ht="63" customHeight="1" hidden="1">
      <c r="A257" s="169" t="s">
        <v>156</v>
      </c>
      <c r="B257" s="143" t="s">
        <v>82</v>
      </c>
      <c r="C257" s="166">
        <v>10</v>
      </c>
      <c r="D257" s="133">
        <v>3</v>
      </c>
      <c r="E257" s="143" t="s">
        <v>167</v>
      </c>
      <c r="F257" s="145">
        <v>100</v>
      </c>
      <c r="G257" s="137">
        <v>0</v>
      </c>
      <c r="H257" s="130"/>
    </row>
    <row r="258" spans="1:8" ht="31.5" customHeight="1" hidden="1">
      <c r="A258" s="141" t="s">
        <v>92</v>
      </c>
      <c r="B258" s="142" t="s">
        <v>82</v>
      </c>
      <c r="C258" s="168">
        <v>10</v>
      </c>
      <c r="D258" s="168">
        <v>6</v>
      </c>
      <c r="E258" s="142"/>
      <c r="F258" s="127"/>
      <c r="G258" s="147">
        <f>G259</f>
        <v>0</v>
      </c>
      <c r="H258" s="130"/>
    </row>
    <row r="259" spans="1:8" ht="30.75" customHeight="1" hidden="1">
      <c r="A259" s="170" t="s">
        <v>161</v>
      </c>
      <c r="B259" s="142" t="s">
        <v>82</v>
      </c>
      <c r="C259" s="168">
        <v>10</v>
      </c>
      <c r="D259" s="168">
        <v>6</v>
      </c>
      <c r="E259" s="142" t="s">
        <v>176</v>
      </c>
      <c r="F259" s="127"/>
      <c r="G259" s="147">
        <f>G260+G263</f>
        <v>0</v>
      </c>
      <c r="H259" s="130"/>
    </row>
    <row r="260" spans="1:8" ht="32.25" customHeight="1" hidden="1">
      <c r="A260" s="167" t="s">
        <v>178</v>
      </c>
      <c r="B260" s="142" t="s">
        <v>82</v>
      </c>
      <c r="C260" s="168">
        <v>10</v>
      </c>
      <c r="D260" s="168">
        <v>6</v>
      </c>
      <c r="E260" s="142" t="s">
        <v>177</v>
      </c>
      <c r="F260" s="127"/>
      <c r="G260" s="147">
        <f>G262+G261</f>
        <v>0</v>
      </c>
      <c r="H260" s="130"/>
    </row>
    <row r="261" spans="1:8" ht="32.25" customHeight="1" hidden="1">
      <c r="A261" s="171" t="s">
        <v>155</v>
      </c>
      <c r="B261" s="143" t="s">
        <v>82</v>
      </c>
      <c r="C261" s="166">
        <v>10</v>
      </c>
      <c r="D261" s="133">
        <v>6</v>
      </c>
      <c r="E261" s="132" t="s">
        <v>177</v>
      </c>
      <c r="F261" s="126">
        <v>200</v>
      </c>
      <c r="G261" s="148">
        <v>0</v>
      </c>
      <c r="H261" s="130"/>
    </row>
    <row r="262" spans="1:8" ht="31.5" customHeight="1" hidden="1">
      <c r="A262" s="169" t="s">
        <v>158</v>
      </c>
      <c r="B262" s="143" t="s">
        <v>82</v>
      </c>
      <c r="C262" s="166">
        <v>10</v>
      </c>
      <c r="D262" s="133">
        <v>6</v>
      </c>
      <c r="E262" s="132" t="s">
        <v>177</v>
      </c>
      <c r="F262" s="126">
        <v>600</v>
      </c>
      <c r="G262" s="137">
        <v>0</v>
      </c>
      <c r="H262" s="130"/>
    </row>
    <row r="263" spans="1:8" ht="36" customHeight="1" hidden="1">
      <c r="A263" s="172" t="s">
        <v>122</v>
      </c>
      <c r="B263" s="143" t="s">
        <v>82</v>
      </c>
      <c r="C263" s="166">
        <v>10</v>
      </c>
      <c r="D263" s="133">
        <v>6</v>
      </c>
      <c r="E263" s="132" t="s">
        <v>117</v>
      </c>
      <c r="F263" s="126"/>
      <c r="G263" s="173">
        <f>G264</f>
        <v>0</v>
      </c>
      <c r="H263" s="130"/>
    </row>
    <row r="264" spans="1:8" ht="34.5" customHeight="1" hidden="1">
      <c r="A264" s="172" t="s">
        <v>118</v>
      </c>
      <c r="B264" s="143" t="s">
        <v>82</v>
      </c>
      <c r="C264" s="166">
        <v>10</v>
      </c>
      <c r="D264" s="133">
        <v>6</v>
      </c>
      <c r="E264" s="132" t="s">
        <v>117</v>
      </c>
      <c r="F264" s="126">
        <v>19</v>
      </c>
      <c r="G264" s="173">
        <v>0</v>
      </c>
      <c r="H264" s="130"/>
    </row>
    <row r="265" spans="1:7" ht="51" customHeight="1" hidden="1">
      <c r="A265" s="174" t="s">
        <v>6</v>
      </c>
      <c r="B265" s="109" t="s">
        <v>82</v>
      </c>
      <c r="C265" s="155">
        <v>14</v>
      </c>
      <c r="D265" s="155"/>
      <c r="E265" s="155"/>
      <c r="F265" s="175"/>
      <c r="G265" s="175"/>
    </row>
    <row r="266" spans="1:7" ht="1.5" customHeight="1" hidden="1">
      <c r="A266" s="174" t="s">
        <v>96</v>
      </c>
      <c r="B266" s="109" t="s">
        <v>82</v>
      </c>
      <c r="C266" s="155">
        <v>14</v>
      </c>
      <c r="D266" s="168">
        <v>3</v>
      </c>
      <c r="E266" s="155"/>
      <c r="F266" s="175"/>
      <c r="G266" s="175"/>
    </row>
    <row r="267" spans="1:7" ht="32.25" customHeight="1" hidden="1">
      <c r="A267" s="177" t="s">
        <v>6</v>
      </c>
      <c r="B267" s="143" t="s">
        <v>82</v>
      </c>
      <c r="C267" s="154">
        <v>14</v>
      </c>
      <c r="D267" s="133">
        <v>3</v>
      </c>
      <c r="E267" s="154" t="s">
        <v>80</v>
      </c>
      <c r="F267" s="178"/>
      <c r="G267" s="178"/>
    </row>
    <row r="268" spans="1:7" ht="38.25" customHeight="1" hidden="1">
      <c r="A268" s="172" t="s">
        <v>97</v>
      </c>
      <c r="B268" s="143" t="s">
        <v>82</v>
      </c>
      <c r="C268" s="154">
        <v>14</v>
      </c>
      <c r="D268" s="133">
        <v>3</v>
      </c>
      <c r="E268" s="154" t="s">
        <v>81</v>
      </c>
      <c r="F268" s="178"/>
      <c r="G268" s="178"/>
    </row>
    <row r="269" spans="1:7" ht="33" customHeight="1" hidden="1">
      <c r="A269" s="177" t="s">
        <v>79</v>
      </c>
      <c r="B269" s="143" t="s">
        <v>82</v>
      </c>
      <c r="C269" s="179">
        <v>14</v>
      </c>
      <c r="D269" s="166">
        <v>3</v>
      </c>
      <c r="E269" s="179" t="s">
        <v>81</v>
      </c>
      <c r="F269" s="145">
        <v>17</v>
      </c>
      <c r="G269" s="145"/>
    </row>
    <row r="270" spans="1:7" ht="30" customHeight="1" hidden="1">
      <c r="A270" s="177"/>
      <c r="B270" s="143"/>
      <c r="C270" s="179"/>
      <c r="D270" s="166"/>
      <c r="E270" s="179"/>
      <c r="F270" s="145"/>
      <c r="G270" s="145"/>
    </row>
    <row r="271" spans="1:7" ht="45.75" customHeight="1" hidden="1">
      <c r="A271" s="177" t="s">
        <v>124</v>
      </c>
      <c r="B271" s="143" t="s">
        <v>82</v>
      </c>
      <c r="C271" s="179">
        <v>99</v>
      </c>
      <c r="D271" s="166"/>
      <c r="E271" s="179"/>
      <c r="F271" s="145"/>
      <c r="G271" s="180">
        <f>G272</f>
        <v>0</v>
      </c>
    </row>
    <row r="272" spans="1:7" ht="22.5" customHeight="1" hidden="1">
      <c r="A272" s="177" t="s">
        <v>124</v>
      </c>
      <c r="B272" s="143" t="s">
        <v>82</v>
      </c>
      <c r="C272" s="179">
        <v>99</v>
      </c>
      <c r="D272" s="166">
        <v>99</v>
      </c>
      <c r="E272" s="179"/>
      <c r="F272" s="145"/>
      <c r="G272" s="180">
        <f>G273</f>
        <v>0</v>
      </c>
    </row>
    <row r="273" spans="1:7" ht="28.5" customHeight="1" hidden="1">
      <c r="A273" s="177" t="s">
        <v>124</v>
      </c>
      <c r="B273" s="143" t="s">
        <v>82</v>
      </c>
      <c r="C273" s="179">
        <v>99</v>
      </c>
      <c r="D273" s="166">
        <v>99</v>
      </c>
      <c r="E273" s="179" t="s">
        <v>126</v>
      </c>
      <c r="F273" s="145"/>
      <c r="G273" s="180">
        <f>G274</f>
        <v>0</v>
      </c>
    </row>
    <row r="274" spans="1:7" ht="3.75" customHeight="1" hidden="1">
      <c r="A274" s="177" t="s">
        <v>125</v>
      </c>
      <c r="B274" s="143" t="s">
        <v>82</v>
      </c>
      <c r="C274" s="179">
        <v>99</v>
      </c>
      <c r="D274" s="166">
        <v>99</v>
      </c>
      <c r="E274" s="179" t="s">
        <v>126</v>
      </c>
      <c r="F274" s="145">
        <v>880</v>
      </c>
      <c r="G274" s="180">
        <v>0</v>
      </c>
    </row>
  </sheetData>
  <sheetProtection/>
  <mergeCells count="10">
    <mergeCell ref="E10:E11"/>
    <mergeCell ref="F10:F11"/>
    <mergeCell ref="C2:G2"/>
    <mergeCell ref="A6:G6"/>
    <mergeCell ref="A7:G7"/>
    <mergeCell ref="A8:G8"/>
    <mergeCell ref="A10:A11"/>
    <mergeCell ref="B10:B11"/>
    <mergeCell ref="C10:C11"/>
    <mergeCell ref="D10:D11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69"/>
  <sheetViews>
    <sheetView zoomScalePageLayoutView="0" workbookViewId="0" topLeftCell="A177">
      <selection activeCell="E203" sqref="E203"/>
    </sheetView>
  </sheetViews>
  <sheetFormatPr defaultColWidth="9.33203125" defaultRowHeight="12.75"/>
  <cols>
    <col min="1" max="1" width="67.5" style="106" customWidth="1"/>
    <col min="2" max="2" width="10.16015625" style="181" customWidth="1"/>
    <col min="3" max="3" width="8.16015625" style="105" customWidth="1"/>
    <col min="4" max="4" width="7.66015625" style="105" customWidth="1"/>
    <col min="5" max="5" width="19.16015625" style="105" customWidth="1"/>
    <col min="6" max="6" width="9.83203125" style="182" customWidth="1"/>
    <col min="7" max="7" width="25.33203125" style="182" customWidth="1"/>
    <col min="8" max="8" width="22" style="252" customWidth="1"/>
    <col min="9" max="9" width="23" style="252" customWidth="1"/>
    <col min="10" max="16384" width="9.33203125" style="105" customWidth="1"/>
  </cols>
  <sheetData>
    <row r="1" spans="1:9" s="102" customFormat="1" ht="12.75" customHeight="1">
      <c r="A1" s="100"/>
      <c r="B1" s="101"/>
      <c r="C1" s="54"/>
      <c r="D1" s="54"/>
      <c r="E1" s="54"/>
      <c r="F1" s="54"/>
      <c r="G1" s="54"/>
      <c r="H1" s="258"/>
      <c r="I1" s="258"/>
    </row>
    <row r="2" spans="1:8" ht="16.5">
      <c r="A2" s="290" t="s">
        <v>0</v>
      </c>
      <c r="B2" s="290"/>
      <c r="C2" s="290"/>
      <c r="D2" s="290"/>
      <c r="E2" s="290"/>
      <c r="F2" s="290"/>
      <c r="G2" s="290"/>
      <c r="H2" s="251"/>
    </row>
    <row r="3" spans="1:8" ht="16.5">
      <c r="A3" s="290" t="s">
        <v>241</v>
      </c>
      <c r="B3" s="290"/>
      <c r="C3" s="290"/>
      <c r="D3" s="290"/>
      <c r="E3" s="290"/>
      <c r="F3" s="290"/>
      <c r="G3" s="290"/>
      <c r="H3" s="251"/>
    </row>
    <row r="4" spans="1:8" ht="16.5">
      <c r="A4" s="290" t="s">
        <v>233</v>
      </c>
      <c r="B4" s="290"/>
      <c r="C4" s="290"/>
      <c r="D4" s="290"/>
      <c r="E4" s="290"/>
      <c r="F4" s="290"/>
      <c r="G4" s="290"/>
      <c r="H4" s="251"/>
    </row>
    <row r="5" spans="2:9" ht="16.5">
      <c r="B5" s="107"/>
      <c r="C5" s="107"/>
      <c r="D5" s="107"/>
      <c r="E5" s="107"/>
      <c r="F5" s="107"/>
      <c r="I5" s="222" t="s">
        <v>84</v>
      </c>
    </row>
    <row r="6" spans="1:9" s="113" customFormat="1" ht="16.5">
      <c r="A6" s="287" t="s">
        <v>4</v>
      </c>
      <c r="B6" s="291" t="s">
        <v>77</v>
      </c>
      <c r="C6" s="293" t="s">
        <v>5</v>
      </c>
      <c r="D6" s="287" t="s">
        <v>21</v>
      </c>
      <c r="E6" s="287" t="s">
        <v>59</v>
      </c>
      <c r="F6" s="287" t="s">
        <v>60</v>
      </c>
      <c r="G6" s="111" t="s">
        <v>22</v>
      </c>
      <c r="H6" s="295" t="s">
        <v>238</v>
      </c>
      <c r="I6" s="295" t="s">
        <v>239</v>
      </c>
    </row>
    <row r="7" spans="1:9" s="113" customFormat="1" ht="16.5">
      <c r="A7" s="288"/>
      <c r="B7" s="292"/>
      <c r="C7" s="294"/>
      <c r="D7" s="288"/>
      <c r="E7" s="288"/>
      <c r="F7" s="288"/>
      <c r="G7" s="114" t="s">
        <v>199</v>
      </c>
      <c r="H7" s="296"/>
      <c r="I7" s="296"/>
    </row>
    <row r="8" spans="1:9" s="113" customFormat="1" ht="24.75" customHeight="1">
      <c r="A8" s="108" t="s">
        <v>20</v>
      </c>
      <c r="B8" s="56"/>
      <c r="C8" s="57"/>
      <c r="D8" s="57"/>
      <c r="E8" s="58"/>
      <c r="F8" s="114"/>
      <c r="G8" s="115">
        <f>G9</f>
        <v>35555170</v>
      </c>
      <c r="H8" s="115">
        <f>H9</f>
        <v>386648.5800000001</v>
      </c>
      <c r="I8" s="115">
        <f>I9</f>
        <v>35941818.58</v>
      </c>
    </row>
    <row r="9" spans="1:9" s="113" customFormat="1" ht="32.25" customHeight="1">
      <c r="A9" s="223" t="s">
        <v>243</v>
      </c>
      <c r="B9" s="56" t="s">
        <v>82</v>
      </c>
      <c r="C9" s="57"/>
      <c r="D9" s="57"/>
      <c r="E9" s="58"/>
      <c r="F9" s="114"/>
      <c r="G9" s="115">
        <f>G10+G107+G130+G151+G220+G235</f>
        <v>35555170</v>
      </c>
      <c r="H9" s="115">
        <f>H10+H107+H130+H151+H211+H220+H235</f>
        <v>386648.5800000001</v>
      </c>
      <c r="I9" s="115">
        <f>I10+I107+I130+I151+I211+I220+I235</f>
        <v>35941818.58</v>
      </c>
    </row>
    <row r="10" spans="1:9" s="107" customFormat="1" ht="20.25" customHeight="1">
      <c r="A10" s="224" t="s">
        <v>7</v>
      </c>
      <c r="B10" s="56" t="s">
        <v>82</v>
      </c>
      <c r="C10" s="60">
        <v>1</v>
      </c>
      <c r="D10" s="60"/>
      <c r="E10" s="60"/>
      <c r="F10" s="117"/>
      <c r="G10" s="118">
        <f>G21+G67+G15+G51+G57+G63</f>
        <v>17247625.36</v>
      </c>
      <c r="H10" s="118">
        <f>H21+H67+H15+H51+H57</f>
        <v>-260010</v>
      </c>
      <c r="I10" s="118">
        <f>I21+I67+I15+I51+I57+I63</f>
        <v>16987615.36</v>
      </c>
    </row>
    <row r="11" spans="1:9" s="113" customFormat="1" ht="51" hidden="1">
      <c r="A11" s="225" t="s">
        <v>30</v>
      </c>
      <c r="B11" s="56" t="s">
        <v>82</v>
      </c>
      <c r="C11" s="60">
        <v>1</v>
      </c>
      <c r="D11" s="60">
        <v>2</v>
      </c>
      <c r="E11" s="60"/>
      <c r="F11" s="120"/>
      <c r="G11" s="121">
        <f>G12</f>
        <v>0</v>
      </c>
      <c r="H11" s="121"/>
      <c r="I11" s="253"/>
    </row>
    <row r="12" spans="1:9" s="113" customFormat="1" ht="67.5" hidden="1">
      <c r="A12" s="226" t="s">
        <v>31</v>
      </c>
      <c r="B12" s="56" t="s">
        <v>82</v>
      </c>
      <c r="C12" s="61">
        <v>1</v>
      </c>
      <c r="D12" s="61">
        <v>2</v>
      </c>
      <c r="E12" s="62" t="s">
        <v>32</v>
      </c>
      <c r="F12" s="123"/>
      <c r="G12" s="124">
        <f>G13</f>
        <v>0</v>
      </c>
      <c r="H12" s="124"/>
      <c r="I12" s="253"/>
    </row>
    <row r="13" spans="1:9" s="113" customFormat="1" ht="16.5" hidden="1">
      <c r="A13" s="227" t="s">
        <v>23</v>
      </c>
      <c r="B13" s="56" t="s">
        <v>82</v>
      </c>
      <c r="C13" s="61">
        <v>1</v>
      </c>
      <c r="D13" s="61">
        <v>2</v>
      </c>
      <c r="E13" s="62" t="s">
        <v>33</v>
      </c>
      <c r="F13" s="126"/>
      <c r="G13" s="124">
        <f>G14</f>
        <v>0</v>
      </c>
      <c r="H13" s="124"/>
      <c r="I13" s="253"/>
    </row>
    <row r="14" spans="1:9" s="113" customFormat="1" ht="28.5" customHeight="1" hidden="1">
      <c r="A14" s="227" t="s">
        <v>34</v>
      </c>
      <c r="B14" s="56" t="s">
        <v>82</v>
      </c>
      <c r="C14" s="61">
        <v>1</v>
      </c>
      <c r="D14" s="61">
        <v>2</v>
      </c>
      <c r="E14" s="62" t="s">
        <v>33</v>
      </c>
      <c r="F14" s="126">
        <v>500</v>
      </c>
      <c r="G14" s="124"/>
      <c r="H14" s="124"/>
      <c r="I14" s="253"/>
    </row>
    <row r="15" spans="1:9" s="113" customFormat="1" ht="64.5" customHeight="1">
      <c r="A15" s="225" t="s">
        <v>87</v>
      </c>
      <c r="B15" s="56" t="s">
        <v>82</v>
      </c>
      <c r="C15" s="60">
        <v>1</v>
      </c>
      <c r="D15" s="60">
        <v>3</v>
      </c>
      <c r="E15" s="69"/>
      <c r="F15" s="127"/>
      <c r="G15" s="121">
        <f aca="true" t="shared" si="0" ref="G15:I16">G16</f>
        <v>38970</v>
      </c>
      <c r="H15" s="121">
        <f t="shared" si="0"/>
        <v>0</v>
      </c>
      <c r="I15" s="121">
        <f t="shared" si="0"/>
        <v>38970</v>
      </c>
    </row>
    <row r="16" spans="1:9" s="129" customFormat="1" ht="33" customHeight="1">
      <c r="A16" s="228" t="s">
        <v>161</v>
      </c>
      <c r="B16" s="56" t="s">
        <v>82</v>
      </c>
      <c r="C16" s="60">
        <v>1</v>
      </c>
      <c r="D16" s="60">
        <v>3</v>
      </c>
      <c r="E16" s="64" t="s">
        <v>160</v>
      </c>
      <c r="F16" s="127"/>
      <c r="G16" s="121">
        <f t="shared" si="0"/>
        <v>38970</v>
      </c>
      <c r="H16" s="121">
        <f t="shared" si="0"/>
        <v>0</v>
      </c>
      <c r="I16" s="121">
        <f t="shared" si="0"/>
        <v>38970</v>
      </c>
    </row>
    <row r="17" spans="1:9" s="129" customFormat="1" ht="51.75" customHeight="1">
      <c r="A17" s="229" t="s">
        <v>147</v>
      </c>
      <c r="B17" s="56" t="s">
        <v>82</v>
      </c>
      <c r="C17" s="60">
        <v>1</v>
      </c>
      <c r="D17" s="60">
        <v>3</v>
      </c>
      <c r="E17" s="64" t="s">
        <v>136</v>
      </c>
      <c r="F17" s="114"/>
      <c r="G17" s="118">
        <f>G18+G19+G20</f>
        <v>38970</v>
      </c>
      <c r="H17" s="118">
        <f>H18+H19+H20</f>
        <v>0</v>
      </c>
      <c r="I17" s="118">
        <f>I18+I19+I20</f>
        <v>38970</v>
      </c>
    </row>
    <row r="18" spans="1:9" s="129" customFormat="1" ht="36" customHeight="1">
      <c r="A18" s="230" t="s">
        <v>155</v>
      </c>
      <c r="B18" s="56" t="s">
        <v>82</v>
      </c>
      <c r="C18" s="61">
        <v>1</v>
      </c>
      <c r="D18" s="61">
        <v>3</v>
      </c>
      <c r="E18" s="65" t="s">
        <v>136</v>
      </c>
      <c r="F18" s="126">
        <v>200</v>
      </c>
      <c r="G18" s="124">
        <v>38970</v>
      </c>
      <c r="H18" s="146">
        <f>I18-G18</f>
        <v>0</v>
      </c>
      <c r="I18" s="144">
        <f>'прил 5 2016'!G22</f>
        <v>38970</v>
      </c>
    </row>
    <row r="19" spans="1:9" s="129" customFormat="1" ht="0.75" customHeight="1">
      <c r="A19" s="231" t="s">
        <v>153</v>
      </c>
      <c r="B19" s="56" t="s">
        <v>82</v>
      </c>
      <c r="C19" s="61">
        <v>1</v>
      </c>
      <c r="D19" s="61">
        <v>3</v>
      </c>
      <c r="E19" s="65" t="s">
        <v>136</v>
      </c>
      <c r="F19" s="126">
        <v>244</v>
      </c>
      <c r="G19" s="124"/>
      <c r="H19" s="259"/>
      <c r="I19" s="255"/>
    </row>
    <row r="20" spans="1:9" s="129" customFormat="1" ht="33" customHeight="1" hidden="1">
      <c r="A20" s="231" t="s">
        <v>127</v>
      </c>
      <c r="B20" s="56" t="s">
        <v>82</v>
      </c>
      <c r="C20" s="61">
        <v>1</v>
      </c>
      <c r="D20" s="61">
        <v>3</v>
      </c>
      <c r="E20" s="62" t="s">
        <v>36</v>
      </c>
      <c r="F20" s="126">
        <v>831</v>
      </c>
      <c r="G20" s="124"/>
      <c r="H20" s="259"/>
      <c r="I20" s="255"/>
    </row>
    <row r="21" spans="1:9" s="113" customFormat="1" ht="69" customHeight="1">
      <c r="A21" s="225" t="s">
        <v>35</v>
      </c>
      <c r="B21" s="56" t="s">
        <v>82</v>
      </c>
      <c r="C21" s="57">
        <v>1</v>
      </c>
      <c r="D21" s="57">
        <v>4</v>
      </c>
      <c r="E21" s="69"/>
      <c r="F21" s="127"/>
      <c r="G21" s="121">
        <f>G22</f>
        <v>14753643.36</v>
      </c>
      <c r="H21" s="121">
        <f>H22</f>
        <v>-428510</v>
      </c>
      <c r="I21" s="121">
        <f>I22</f>
        <v>14325133.36</v>
      </c>
    </row>
    <row r="22" spans="1:9" s="113" customFormat="1" ht="30.75" customHeight="1">
      <c r="A22" s="228" t="s">
        <v>161</v>
      </c>
      <c r="B22" s="56" t="s">
        <v>82</v>
      </c>
      <c r="C22" s="57">
        <v>1</v>
      </c>
      <c r="D22" s="57">
        <v>4</v>
      </c>
      <c r="E22" s="64" t="s">
        <v>200</v>
      </c>
      <c r="F22" s="127"/>
      <c r="G22" s="121">
        <f>G23+G29+G49+G35+G43+G46+G38+G41</f>
        <v>14753643.36</v>
      </c>
      <c r="H22" s="121">
        <f>H23+H29+H49+H35+H43+H46+H38+H41</f>
        <v>-428510</v>
      </c>
      <c r="I22" s="121">
        <f>I23+I29+I49+I35+I43+I46+I38+I41</f>
        <v>14325133.36</v>
      </c>
    </row>
    <row r="23" spans="1:9" s="113" customFormat="1" ht="54.75" customHeight="1">
      <c r="A23" s="229" t="s">
        <v>147</v>
      </c>
      <c r="B23" s="56" t="s">
        <v>82</v>
      </c>
      <c r="C23" s="57">
        <v>1</v>
      </c>
      <c r="D23" s="57">
        <v>4</v>
      </c>
      <c r="E23" s="64" t="s">
        <v>201</v>
      </c>
      <c r="F23" s="114"/>
      <c r="G23" s="118">
        <f>G26+G27+G28+G24+G25</f>
        <v>12703697.36</v>
      </c>
      <c r="H23" s="118">
        <f>H26+H27+H28+H24+H25</f>
        <v>0</v>
      </c>
      <c r="I23" s="118">
        <f>I26+I27+I28+I24+I25</f>
        <v>12703697.36</v>
      </c>
    </row>
    <row r="24" spans="1:9" s="113" customFormat="1" ht="81.75" customHeight="1">
      <c r="A24" s="232" t="s">
        <v>156</v>
      </c>
      <c r="B24" s="53" t="s">
        <v>82</v>
      </c>
      <c r="C24" s="66">
        <v>1</v>
      </c>
      <c r="D24" s="66">
        <v>4</v>
      </c>
      <c r="E24" s="65" t="s">
        <v>201</v>
      </c>
      <c r="F24" s="126">
        <v>100</v>
      </c>
      <c r="G24" s="124">
        <v>10025365</v>
      </c>
      <c r="H24" s="146">
        <f>I24-G24</f>
        <v>0</v>
      </c>
      <c r="I24" s="144">
        <f>'прил 5 2016'!G28</f>
        <v>10025365</v>
      </c>
    </row>
    <row r="25" spans="1:9" s="113" customFormat="1" ht="36" customHeight="1">
      <c r="A25" s="230" t="s">
        <v>237</v>
      </c>
      <c r="B25" s="53" t="s">
        <v>82</v>
      </c>
      <c r="C25" s="66">
        <v>1</v>
      </c>
      <c r="D25" s="66">
        <v>4</v>
      </c>
      <c r="E25" s="65" t="s">
        <v>201</v>
      </c>
      <c r="F25" s="126">
        <v>200</v>
      </c>
      <c r="G25" s="124">
        <v>2579722.36</v>
      </c>
      <c r="H25" s="146">
        <f>I25-G25</f>
        <v>0</v>
      </c>
      <c r="I25" s="144">
        <f>'прил 5 2016'!G29</f>
        <v>2579722.36</v>
      </c>
    </row>
    <row r="26" spans="1:9" s="113" customFormat="1" ht="33" customHeight="1" hidden="1">
      <c r="A26" s="231" t="s">
        <v>123</v>
      </c>
      <c r="B26" s="53" t="s">
        <v>82</v>
      </c>
      <c r="C26" s="66">
        <v>1</v>
      </c>
      <c r="D26" s="66">
        <v>4</v>
      </c>
      <c r="E26" s="65" t="s">
        <v>136</v>
      </c>
      <c r="F26" s="126">
        <v>242</v>
      </c>
      <c r="G26" s="124"/>
      <c r="H26" s="146"/>
      <c r="I26" s="253"/>
    </row>
    <row r="27" spans="1:9" s="113" customFormat="1" ht="33.75" hidden="1">
      <c r="A27" s="231" t="s">
        <v>153</v>
      </c>
      <c r="B27" s="53" t="s">
        <v>82</v>
      </c>
      <c r="C27" s="66">
        <v>1</v>
      </c>
      <c r="D27" s="66">
        <v>4</v>
      </c>
      <c r="E27" s="65" t="s">
        <v>136</v>
      </c>
      <c r="F27" s="126">
        <v>244</v>
      </c>
      <c r="G27" s="124"/>
      <c r="H27" s="146"/>
      <c r="I27" s="253"/>
    </row>
    <row r="28" spans="1:9" s="113" customFormat="1" ht="31.5" customHeight="1">
      <c r="A28" s="230" t="s">
        <v>157</v>
      </c>
      <c r="B28" s="53" t="s">
        <v>82</v>
      </c>
      <c r="C28" s="66">
        <v>1</v>
      </c>
      <c r="D28" s="66">
        <v>4</v>
      </c>
      <c r="E28" s="65" t="s">
        <v>136</v>
      </c>
      <c r="F28" s="126">
        <v>800</v>
      </c>
      <c r="G28" s="124">
        <v>98610</v>
      </c>
      <c r="H28" s="146">
        <f>I28-G28</f>
        <v>0</v>
      </c>
      <c r="I28" s="144">
        <f>'прил 5 2016'!G32</f>
        <v>98610</v>
      </c>
    </row>
    <row r="29" spans="1:9" s="113" customFormat="1" ht="52.5" customHeight="1">
      <c r="A29" s="229" t="s">
        <v>63</v>
      </c>
      <c r="B29" s="56" t="s">
        <v>82</v>
      </c>
      <c r="C29" s="57">
        <v>1</v>
      </c>
      <c r="D29" s="57">
        <v>4</v>
      </c>
      <c r="E29" s="64" t="s">
        <v>202</v>
      </c>
      <c r="F29" s="114"/>
      <c r="G29" s="118">
        <f>G31+G30</f>
        <v>1297455</v>
      </c>
      <c r="H29" s="118">
        <f>H31+H30</f>
        <v>-432010</v>
      </c>
      <c r="I29" s="118">
        <f>I31+I30</f>
        <v>865445</v>
      </c>
    </row>
    <row r="30" spans="1:9" s="113" customFormat="1" ht="82.5" customHeight="1">
      <c r="A30" s="232" t="s">
        <v>156</v>
      </c>
      <c r="B30" s="53" t="s">
        <v>82</v>
      </c>
      <c r="C30" s="66">
        <v>1</v>
      </c>
      <c r="D30" s="66">
        <v>4</v>
      </c>
      <c r="E30" s="65" t="s">
        <v>202</v>
      </c>
      <c r="F30" s="126">
        <v>100</v>
      </c>
      <c r="G30" s="124">
        <v>1297455</v>
      </c>
      <c r="H30" s="146">
        <f>I30-G30</f>
        <v>-432010</v>
      </c>
      <c r="I30" s="144">
        <f>'прил 5 2016'!G34</f>
        <v>865445</v>
      </c>
    </row>
    <row r="31" spans="1:9" s="113" customFormat="1" ht="30.75" customHeight="1" hidden="1">
      <c r="A31" s="227" t="s">
        <v>154</v>
      </c>
      <c r="B31" s="53" t="s">
        <v>82</v>
      </c>
      <c r="C31" s="66">
        <v>1</v>
      </c>
      <c r="D31" s="66">
        <v>4</v>
      </c>
      <c r="E31" s="65" t="s">
        <v>137</v>
      </c>
      <c r="F31" s="126">
        <v>122</v>
      </c>
      <c r="G31" s="124"/>
      <c r="H31" s="146"/>
      <c r="I31" s="144"/>
    </row>
    <row r="32" spans="1:9" s="113" customFormat="1" ht="33.75" hidden="1">
      <c r="A32" s="227" t="s">
        <v>38</v>
      </c>
      <c r="B32" s="56" t="s">
        <v>82</v>
      </c>
      <c r="C32" s="66">
        <v>1</v>
      </c>
      <c r="D32" s="66">
        <v>7</v>
      </c>
      <c r="E32" s="62" t="s">
        <v>37</v>
      </c>
      <c r="F32" s="126"/>
      <c r="G32" s="124">
        <f>G33</f>
        <v>0</v>
      </c>
      <c r="H32" s="121"/>
      <c r="I32" s="144"/>
    </row>
    <row r="33" spans="1:9" s="113" customFormat="1" ht="15.75" customHeight="1" hidden="1">
      <c r="A33" s="227" t="s">
        <v>34</v>
      </c>
      <c r="B33" s="56" t="s">
        <v>82</v>
      </c>
      <c r="C33" s="66">
        <v>1</v>
      </c>
      <c r="D33" s="66">
        <v>7</v>
      </c>
      <c r="E33" s="62" t="s">
        <v>37</v>
      </c>
      <c r="F33" s="126">
        <v>500</v>
      </c>
      <c r="G33" s="124"/>
      <c r="H33" s="121"/>
      <c r="I33" s="144"/>
    </row>
    <row r="34" spans="1:9" s="113" customFormat="1" ht="15.75" customHeight="1" hidden="1">
      <c r="A34" s="233" t="s">
        <v>6</v>
      </c>
      <c r="B34" s="73" t="s">
        <v>82</v>
      </c>
      <c r="C34" s="67">
        <v>1</v>
      </c>
      <c r="D34" s="67">
        <v>4</v>
      </c>
      <c r="E34" s="68">
        <v>5210000</v>
      </c>
      <c r="F34" s="134"/>
      <c r="G34" s="135">
        <f>G49</f>
        <v>9308</v>
      </c>
      <c r="H34" s="121"/>
      <c r="I34" s="144"/>
    </row>
    <row r="35" spans="1:9" s="113" customFormat="1" ht="117" customHeight="1" hidden="1">
      <c r="A35" s="234" t="s">
        <v>193</v>
      </c>
      <c r="B35" s="56" t="s">
        <v>82</v>
      </c>
      <c r="C35" s="57">
        <v>1</v>
      </c>
      <c r="D35" s="57">
        <v>4</v>
      </c>
      <c r="E35" s="64" t="s">
        <v>179</v>
      </c>
      <c r="F35" s="114"/>
      <c r="G35" s="118">
        <f>G36+G37</f>
        <v>0</v>
      </c>
      <c r="H35" s="121"/>
      <c r="I35" s="144"/>
    </row>
    <row r="36" spans="1:9" s="113" customFormat="1" ht="64.5" customHeight="1" hidden="1">
      <c r="A36" s="232" t="s">
        <v>156</v>
      </c>
      <c r="B36" s="53" t="s">
        <v>82</v>
      </c>
      <c r="C36" s="66">
        <v>1</v>
      </c>
      <c r="D36" s="66">
        <v>4</v>
      </c>
      <c r="E36" s="65" t="s">
        <v>179</v>
      </c>
      <c r="F36" s="126">
        <v>100</v>
      </c>
      <c r="G36" s="124"/>
      <c r="H36" s="121"/>
      <c r="I36" s="144"/>
    </row>
    <row r="37" spans="1:9" s="113" customFormat="1" ht="36" customHeight="1" hidden="1">
      <c r="A37" s="230" t="s">
        <v>155</v>
      </c>
      <c r="B37" s="53" t="s">
        <v>82</v>
      </c>
      <c r="C37" s="66">
        <v>1</v>
      </c>
      <c r="D37" s="66">
        <v>4</v>
      </c>
      <c r="E37" s="65" t="s">
        <v>179</v>
      </c>
      <c r="F37" s="126">
        <v>200</v>
      </c>
      <c r="G37" s="124"/>
      <c r="H37" s="121"/>
      <c r="I37" s="144"/>
    </row>
    <row r="38" spans="1:9" s="113" customFormat="1" ht="48.75" customHeight="1">
      <c r="A38" s="229" t="s">
        <v>190</v>
      </c>
      <c r="B38" s="56" t="s">
        <v>82</v>
      </c>
      <c r="C38" s="57">
        <v>1</v>
      </c>
      <c r="D38" s="57">
        <v>4</v>
      </c>
      <c r="E38" s="64" t="s">
        <v>220</v>
      </c>
      <c r="F38" s="114"/>
      <c r="G38" s="136">
        <f>G39+G40</f>
        <v>622983</v>
      </c>
      <c r="H38" s="136">
        <f>H39</f>
        <v>0</v>
      </c>
      <c r="I38" s="136">
        <f>I39+I40</f>
        <v>622983</v>
      </c>
    </row>
    <row r="39" spans="1:9" s="113" customFormat="1" ht="87.75" customHeight="1">
      <c r="A39" s="232" t="s">
        <v>156</v>
      </c>
      <c r="B39" s="53" t="s">
        <v>82</v>
      </c>
      <c r="C39" s="66">
        <v>1</v>
      </c>
      <c r="D39" s="66">
        <v>4</v>
      </c>
      <c r="E39" s="65" t="s">
        <v>220</v>
      </c>
      <c r="F39" s="126">
        <v>100</v>
      </c>
      <c r="G39" s="137">
        <v>614663</v>
      </c>
      <c r="H39" s="146">
        <f>I39-G39</f>
        <v>0</v>
      </c>
      <c r="I39" s="144">
        <f>'прил 5 2016'!G43</f>
        <v>614663</v>
      </c>
    </row>
    <row r="40" spans="1:9" s="113" customFormat="1" ht="58.5" customHeight="1">
      <c r="A40" s="230" t="s">
        <v>237</v>
      </c>
      <c r="B40" s="53" t="s">
        <v>82</v>
      </c>
      <c r="C40" s="66">
        <v>1</v>
      </c>
      <c r="D40" s="66">
        <v>4</v>
      </c>
      <c r="E40" s="65" t="s">
        <v>201</v>
      </c>
      <c r="F40" s="126">
        <v>200</v>
      </c>
      <c r="G40" s="124">
        <v>8320</v>
      </c>
      <c r="H40" s="146">
        <f>I40-G40</f>
        <v>0</v>
      </c>
      <c r="I40" s="144">
        <f>'прил 5 2016'!G44</f>
        <v>8320</v>
      </c>
    </row>
    <row r="41" spans="1:9" s="139" customFormat="1" ht="71.25" customHeight="1">
      <c r="A41" s="234" t="s">
        <v>189</v>
      </c>
      <c r="B41" s="56" t="s">
        <v>82</v>
      </c>
      <c r="C41" s="57">
        <v>1</v>
      </c>
      <c r="D41" s="57">
        <v>4</v>
      </c>
      <c r="E41" s="64" t="s">
        <v>209</v>
      </c>
      <c r="F41" s="114"/>
      <c r="G41" s="118">
        <f>G42</f>
        <v>101300</v>
      </c>
      <c r="H41" s="118">
        <f>H42</f>
        <v>0</v>
      </c>
      <c r="I41" s="118">
        <f>I42</f>
        <v>101300</v>
      </c>
    </row>
    <row r="42" spans="1:9" s="139" customFormat="1" ht="90" customHeight="1">
      <c r="A42" s="232" t="s">
        <v>156</v>
      </c>
      <c r="B42" s="53" t="s">
        <v>82</v>
      </c>
      <c r="C42" s="66">
        <v>1</v>
      </c>
      <c r="D42" s="66">
        <v>4</v>
      </c>
      <c r="E42" s="65" t="s">
        <v>209</v>
      </c>
      <c r="F42" s="126">
        <v>100</v>
      </c>
      <c r="G42" s="124">
        <v>101300</v>
      </c>
      <c r="H42" s="124">
        <f>I42-G42</f>
        <v>0</v>
      </c>
      <c r="I42" s="254">
        <f>'прил 5 2016'!G46</f>
        <v>101300</v>
      </c>
    </row>
    <row r="43" spans="1:9" s="113" customFormat="1" ht="171" customHeight="1">
      <c r="A43" s="235" t="s">
        <v>236</v>
      </c>
      <c r="B43" s="56" t="s">
        <v>82</v>
      </c>
      <c r="C43" s="57">
        <v>1</v>
      </c>
      <c r="D43" s="57">
        <v>4</v>
      </c>
      <c r="E43" s="56" t="s">
        <v>203</v>
      </c>
      <c r="F43" s="127"/>
      <c r="G43" s="121">
        <f>G44+G45</f>
        <v>18900</v>
      </c>
      <c r="H43" s="121">
        <f>H44+H45</f>
        <v>3500</v>
      </c>
      <c r="I43" s="121">
        <f>I44+I45</f>
        <v>22400</v>
      </c>
    </row>
    <row r="44" spans="1:9" s="113" customFormat="1" ht="81.75" customHeight="1">
      <c r="A44" s="232" t="s">
        <v>156</v>
      </c>
      <c r="B44" s="53" t="s">
        <v>82</v>
      </c>
      <c r="C44" s="66">
        <v>1</v>
      </c>
      <c r="D44" s="66">
        <v>4</v>
      </c>
      <c r="E44" s="53" t="s">
        <v>203</v>
      </c>
      <c r="F44" s="126">
        <v>100</v>
      </c>
      <c r="G44" s="124">
        <v>17900</v>
      </c>
      <c r="H44" s="146">
        <f>I44-G44</f>
        <v>3500</v>
      </c>
      <c r="I44" s="144">
        <f>'прил 5 2016'!G48</f>
        <v>21400</v>
      </c>
    </row>
    <row r="45" spans="1:9" s="113" customFormat="1" ht="34.5" customHeight="1">
      <c r="A45" s="230" t="s">
        <v>155</v>
      </c>
      <c r="B45" s="53" t="s">
        <v>82</v>
      </c>
      <c r="C45" s="66">
        <v>1</v>
      </c>
      <c r="D45" s="66">
        <v>4</v>
      </c>
      <c r="E45" s="53" t="s">
        <v>203</v>
      </c>
      <c r="F45" s="126">
        <v>200</v>
      </c>
      <c r="G45" s="124">
        <v>1000</v>
      </c>
      <c r="H45" s="146">
        <f>I45-G45</f>
        <v>0</v>
      </c>
      <c r="I45" s="144">
        <f>'прил 5 2016'!G49</f>
        <v>1000</v>
      </c>
    </row>
    <row r="46" spans="1:9" s="113" customFormat="1" ht="0.75" customHeight="1">
      <c r="A46" s="236" t="s">
        <v>194</v>
      </c>
      <c r="B46" s="56" t="s">
        <v>82</v>
      </c>
      <c r="C46" s="57">
        <v>1</v>
      </c>
      <c r="D46" s="57">
        <v>4</v>
      </c>
      <c r="E46" s="56" t="s">
        <v>204</v>
      </c>
      <c r="F46" s="127"/>
      <c r="G46" s="121">
        <f>G47+G48</f>
        <v>0</v>
      </c>
      <c r="H46" s="121">
        <f>H47+H48</f>
        <v>0</v>
      </c>
      <c r="I46" s="121">
        <f>I47+I48</f>
        <v>0</v>
      </c>
    </row>
    <row r="47" spans="1:9" s="113" customFormat="1" ht="23.25" customHeight="1" hidden="1">
      <c r="A47" s="232" t="s">
        <v>156</v>
      </c>
      <c r="B47" s="53" t="s">
        <v>82</v>
      </c>
      <c r="C47" s="66">
        <v>1</v>
      </c>
      <c r="D47" s="66">
        <v>4</v>
      </c>
      <c r="E47" s="53" t="s">
        <v>204</v>
      </c>
      <c r="F47" s="126">
        <v>100</v>
      </c>
      <c r="G47" s="124">
        <v>0</v>
      </c>
      <c r="H47" s="146">
        <f>I47-G47</f>
        <v>0</v>
      </c>
      <c r="I47" s="144">
        <f>'прил 5 2016'!G51</f>
        <v>0</v>
      </c>
    </row>
    <row r="48" spans="1:9" s="113" customFormat="1" ht="34.5" customHeight="1" hidden="1">
      <c r="A48" s="230" t="s">
        <v>155</v>
      </c>
      <c r="B48" s="53" t="s">
        <v>82</v>
      </c>
      <c r="C48" s="66">
        <v>1</v>
      </c>
      <c r="D48" s="66">
        <v>4</v>
      </c>
      <c r="E48" s="53" t="s">
        <v>204</v>
      </c>
      <c r="F48" s="126">
        <v>200</v>
      </c>
      <c r="G48" s="124"/>
      <c r="H48" s="121"/>
      <c r="I48" s="144"/>
    </row>
    <row r="49" spans="1:9" s="113" customFormat="1" ht="66" customHeight="1">
      <c r="A49" s="237" t="s">
        <v>162</v>
      </c>
      <c r="B49" s="56" t="s">
        <v>82</v>
      </c>
      <c r="C49" s="57">
        <v>1</v>
      </c>
      <c r="D49" s="57">
        <v>4</v>
      </c>
      <c r="E49" s="69" t="s">
        <v>205</v>
      </c>
      <c r="F49" s="127"/>
      <c r="G49" s="121">
        <f>G50</f>
        <v>9308</v>
      </c>
      <c r="H49" s="121">
        <f>H50</f>
        <v>0</v>
      </c>
      <c r="I49" s="121">
        <f>I50</f>
        <v>9308</v>
      </c>
    </row>
    <row r="50" spans="1:9" s="113" customFormat="1" ht="21" customHeight="1">
      <c r="A50" s="232" t="s">
        <v>6</v>
      </c>
      <c r="B50" s="53" t="s">
        <v>82</v>
      </c>
      <c r="C50" s="66">
        <v>1</v>
      </c>
      <c r="D50" s="66">
        <v>4</v>
      </c>
      <c r="E50" s="62" t="s">
        <v>205</v>
      </c>
      <c r="F50" s="126">
        <v>500</v>
      </c>
      <c r="G50" s="124">
        <v>9308</v>
      </c>
      <c r="H50" s="146">
        <f>I50-G50</f>
        <v>0</v>
      </c>
      <c r="I50" s="144">
        <f>'прил 5 2016'!G54</f>
        <v>9308</v>
      </c>
    </row>
    <row r="51" spans="1:9" s="113" customFormat="1" ht="66.75" customHeight="1">
      <c r="A51" s="237" t="s">
        <v>100</v>
      </c>
      <c r="B51" s="56" t="s">
        <v>82</v>
      </c>
      <c r="C51" s="56" t="s">
        <v>98</v>
      </c>
      <c r="D51" s="56" t="s">
        <v>99</v>
      </c>
      <c r="E51" s="56"/>
      <c r="F51" s="142"/>
      <c r="G51" s="115">
        <f>G52</f>
        <v>58065</v>
      </c>
      <c r="H51" s="115">
        <f>H52</f>
        <v>0</v>
      </c>
      <c r="I51" s="115">
        <f>I52</f>
        <v>58065</v>
      </c>
    </row>
    <row r="52" spans="1:9" s="113" customFormat="1" ht="26.25" customHeight="1">
      <c r="A52" s="228" t="s">
        <v>161</v>
      </c>
      <c r="B52" s="56" t="s">
        <v>82</v>
      </c>
      <c r="C52" s="57">
        <v>1</v>
      </c>
      <c r="D52" s="57">
        <v>6</v>
      </c>
      <c r="E52" s="64" t="s">
        <v>200</v>
      </c>
      <c r="F52" s="143"/>
      <c r="G52" s="144">
        <f>G53+G55</f>
        <v>58065</v>
      </c>
      <c r="H52" s="146">
        <f>I52-G52</f>
        <v>0</v>
      </c>
      <c r="I52" s="144">
        <f>'прил 5 2016'!G56</f>
        <v>58065</v>
      </c>
    </row>
    <row r="53" spans="1:9" s="113" customFormat="1" ht="72.75" customHeight="1">
      <c r="A53" s="237" t="s">
        <v>163</v>
      </c>
      <c r="B53" s="56" t="s">
        <v>82</v>
      </c>
      <c r="C53" s="56" t="s">
        <v>98</v>
      </c>
      <c r="D53" s="56" t="s">
        <v>99</v>
      </c>
      <c r="E53" s="56" t="s">
        <v>206</v>
      </c>
      <c r="F53" s="142"/>
      <c r="G53" s="115">
        <f>G54</f>
        <v>46540</v>
      </c>
      <c r="H53" s="115">
        <f>H54</f>
        <v>0</v>
      </c>
      <c r="I53" s="115">
        <f>I54</f>
        <v>46540</v>
      </c>
    </row>
    <row r="54" spans="1:9" s="113" customFormat="1" ht="22.5" customHeight="1">
      <c r="A54" s="232" t="s">
        <v>6</v>
      </c>
      <c r="B54" s="53" t="s">
        <v>82</v>
      </c>
      <c r="C54" s="53" t="s">
        <v>98</v>
      </c>
      <c r="D54" s="53" t="s">
        <v>99</v>
      </c>
      <c r="E54" s="53" t="s">
        <v>206</v>
      </c>
      <c r="F54" s="126">
        <v>500</v>
      </c>
      <c r="G54" s="144">
        <v>46540</v>
      </c>
      <c r="H54" s="121">
        <f>I54-G54</f>
        <v>0</v>
      </c>
      <c r="I54" s="144">
        <f>'прил 5 2016'!G58</f>
        <v>46540</v>
      </c>
    </row>
    <row r="55" spans="1:9" s="113" customFormat="1" ht="68.25" customHeight="1">
      <c r="A55" s="234" t="s">
        <v>164</v>
      </c>
      <c r="B55" s="56" t="s">
        <v>82</v>
      </c>
      <c r="C55" s="56" t="s">
        <v>98</v>
      </c>
      <c r="D55" s="56" t="s">
        <v>99</v>
      </c>
      <c r="E55" s="56" t="s">
        <v>207</v>
      </c>
      <c r="F55" s="142"/>
      <c r="G55" s="115">
        <f>G56</f>
        <v>11525</v>
      </c>
      <c r="H55" s="115">
        <f>H56</f>
        <v>0</v>
      </c>
      <c r="I55" s="115">
        <f>I56</f>
        <v>11525</v>
      </c>
    </row>
    <row r="56" spans="1:9" s="113" customFormat="1" ht="24" customHeight="1">
      <c r="A56" s="232" t="s">
        <v>6</v>
      </c>
      <c r="B56" s="53" t="s">
        <v>82</v>
      </c>
      <c r="C56" s="53" t="s">
        <v>98</v>
      </c>
      <c r="D56" s="53" t="s">
        <v>99</v>
      </c>
      <c r="E56" s="53" t="s">
        <v>207</v>
      </c>
      <c r="F56" s="126">
        <v>500</v>
      </c>
      <c r="G56" s="144">
        <v>11525</v>
      </c>
      <c r="H56" s="121">
        <f>I56-G56</f>
        <v>0</v>
      </c>
      <c r="I56" s="144">
        <f>'прил 5 2016'!G60</f>
        <v>11525</v>
      </c>
    </row>
    <row r="57" spans="1:9" s="189" customFormat="1" ht="22.5" customHeight="1">
      <c r="A57" s="225" t="s">
        <v>102</v>
      </c>
      <c r="B57" s="184" t="s">
        <v>82</v>
      </c>
      <c r="C57" s="184" t="s">
        <v>98</v>
      </c>
      <c r="D57" s="184" t="s">
        <v>104</v>
      </c>
      <c r="E57" s="185"/>
      <c r="F57" s="186"/>
      <c r="G57" s="187">
        <f>G58</f>
        <v>832679</v>
      </c>
      <c r="H57" s="187">
        <f aca="true" t="shared" si="1" ref="H57:I59">H58</f>
        <v>-166400</v>
      </c>
      <c r="I57" s="187">
        <f t="shared" si="1"/>
        <v>666279</v>
      </c>
    </row>
    <row r="58" spans="1:9" s="189" customFormat="1" ht="22.5" customHeight="1">
      <c r="A58" s="238" t="s">
        <v>161</v>
      </c>
      <c r="B58" s="185" t="s">
        <v>82</v>
      </c>
      <c r="C58" s="185" t="s">
        <v>98</v>
      </c>
      <c r="D58" s="185" t="s">
        <v>104</v>
      </c>
      <c r="E58" s="190" t="s">
        <v>200</v>
      </c>
      <c r="F58" s="186"/>
      <c r="G58" s="191">
        <f>G59</f>
        <v>832679</v>
      </c>
      <c r="H58" s="191">
        <f t="shared" si="1"/>
        <v>-166400</v>
      </c>
      <c r="I58" s="191">
        <f t="shared" si="1"/>
        <v>666279</v>
      </c>
    </row>
    <row r="59" spans="1:9" s="189" customFormat="1" ht="36.75" customHeight="1">
      <c r="A59" s="227" t="s">
        <v>103</v>
      </c>
      <c r="B59" s="185" t="s">
        <v>82</v>
      </c>
      <c r="C59" s="185" t="s">
        <v>98</v>
      </c>
      <c r="D59" s="185" t="s">
        <v>104</v>
      </c>
      <c r="E59" s="185" t="s">
        <v>229</v>
      </c>
      <c r="F59" s="186"/>
      <c r="G59" s="191">
        <f>G60</f>
        <v>832679</v>
      </c>
      <c r="H59" s="191">
        <f t="shared" si="1"/>
        <v>-166400</v>
      </c>
      <c r="I59" s="191">
        <f t="shared" si="1"/>
        <v>666279</v>
      </c>
    </row>
    <row r="60" spans="1:9" s="189" customFormat="1" ht="34.5" customHeight="1">
      <c r="A60" s="227" t="s">
        <v>34</v>
      </c>
      <c r="B60" s="185" t="s">
        <v>82</v>
      </c>
      <c r="C60" s="185" t="s">
        <v>98</v>
      </c>
      <c r="D60" s="185" t="s">
        <v>104</v>
      </c>
      <c r="E60" s="185" t="s">
        <v>229</v>
      </c>
      <c r="F60" s="186" t="s">
        <v>230</v>
      </c>
      <c r="G60" s="191">
        <v>832679</v>
      </c>
      <c r="H60" s="265">
        <f>I60-G60</f>
        <v>-166400</v>
      </c>
      <c r="I60" s="191">
        <f>'прил 5 2016'!G64</f>
        <v>666279</v>
      </c>
    </row>
    <row r="61" spans="1:9" s="113" customFormat="1" ht="68.25" customHeight="1" hidden="1">
      <c r="A61" s="234" t="s">
        <v>164</v>
      </c>
      <c r="B61" s="56" t="s">
        <v>82</v>
      </c>
      <c r="C61" s="56" t="s">
        <v>98</v>
      </c>
      <c r="D61" s="56" t="s">
        <v>99</v>
      </c>
      <c r="E61" s="56" t="s">
        <v>207</v>
      </c>
      <c r="F61" s="142"/>
      <c r="G61" s="115">
        <f>G62</f>
        <v>0</v>
      </c>
      <c r="H61" s="121"/>
      <c r="I61" s="144"/>
    </row>
    <row r="62" spans="1:9" s="113" customFormat="1" ht="24" customHeight="1" hidden="1">
      <c r="A62" s="232" t="s">
        <v>6</v>
      </c>
      <c r="B62" s="53" t="s">
        <v>82</v>
      </c>
      <c r="C62" s="53" t="s">
        <v>98</v>
      </c>
      <c r="D62" s="53" t="s">
        <v>99</v>
      </c>
      <c r="E62" s="53" t="s">
        <v>207</v>
      </c>
      <c r="F62" s="126">
        <v>500</v>
      </c>
      <c r="G62" s="144"/>
      <c r="H62" s="121"/>
      <c r="I62" s="144"/>
    </row>
    <row r="63" spans="1:9" s="113" customFormat="1" ht="29.25" customHeight="1">
      <c r="A63" s="239" t="s">
        <v>8</v>
      </c>
      <c r="B63" s="53" t="s">
        <v>82</v>
      </c>
      <c r="C63" s="263">
        <v>1</v>
      </c>
      <c r="D63" s="263">
        <v>11</v>
      </c>
      <c r="E63" s="262" t="s">
        <v>244</v>
      </c>
      <c r="F63" s="127"/>
      <c r="G63" s="121">
        <f aca="true" t="shared" si="2" ref="G63:I65">G64</f>
        <v>50000</v>
      </c>
      <c r="H63" s="121">
        <f t="shared" si="2"/>
        <v>0</v>
      </c>
      <c r="I63" s="121">
        <f t="shared" si="2"/>
        <v>50000</v>
      </c>
    </row>
    <row r="64" spans="1:9" s="113" customFormat="1" ht="26.25" customHeight="1">
      <c r="A64" s="228" t="s">
        <v>161</v>
      </c>
      <c r="B64" s="56" t="s">
        <v>82</v>
      </c>
      <c r="C64" s="57">
        <v>1</v>
      </c>
      <c r="D64" s="57">
        <v>11</v>
      </c>
      <c r="E64" s="62" t="s">
        <v>244</v>
      </c>
      <c r="F64" s="145"/>
      <c r="G64" s="146">
        <f t="shared" si="2"/>
        <v>50000</v>
      </c>
      <c r="H64" s="146">
        <f t="shared" si="2"/>
        <v>0</v>
      </c>
      <c r="I64" s="146">
        <f t="shared" si="2"/>
        <v>50000</v>
      </c>
    </row>
    <row r="65" spans="1:9" s="113" customFormat="1" ht="32.25" customHeight="1">
      <c r="A65" s="239" t="s">
        <v>188</v>
      </c>
      <c r="B65" s="53" t="s">
        <v>82</v>
      </c>
      <c r="C65" s="66">
        <v>1</v>
      </c>
      <c r="D65" s="66">
        <v>11</v>
      </c>
      <c r="E65" s="62" t="s">
        <v>244</v>
      </c>
      <c r="F65" s="145"/>
      <c r="G65" s="146">
        <f t="shared" si="2"/>
        <v>50000</v>
      </c>
      <c r="H65" s="146">
        <f t="shared" si="2"/>
        <v>0</v>
      </c>
      <c r="I65" s="146">
        <f t="shared" si="2"/>
        <v>50000</v>
      </c>
    </row>
    <row r="66" spans="1:9" s="113" customFormat="1" ht="21.75" customHeight="1">
      <c r="A66" s="230" t="s">
        <v>157</v>
      </c>
      <c r="B66" s="53" t="s">
        <v>82</v>
      </c>
      <c r="C66" s="66">
        <v>1</v>
      </c>
      <c r="D66" s="66">
        <v>11</v>
      </c>
      <c r="E66" s="62" t="s">
        <v>244</v>
      </c>
      <c r="F66" s="145">
        <v>800</v>
      </c>
      <c r="G66" s="146">
        <v>50000</v>
      </c>
      <c r="H66" s="265">
        <f>I66-G66</f>
        <v>0</v>
      </c>
      <c r="I66" s="144">
        <f>'прил 5 2016'!G67</f>
        <v>50000</v>
      </c>
    </row>
    <row r="67" spans="1:9" s="103" customFormat="1" ht="24" customHeight="1">
      <c r="A67" s="237" t="s">
        <v>11</v>
      </c>
      <c r="B67" s="56" t="s">
        <v>82</v>
      </c>
      <c r="C67" s="57">
        <v>1</v>
      </c>
      <c r="D67" s="57">
        <v>13</v>
      </c>
      <c r="E67" s="69"/>
      <c r="F67" s="127"/>
      <c r="G67" s="121">
        <f>G68</f>
        <v>1514268</v>
      </c>
      <c r="H67" s="121">
        <f>H68</f>
        <v>334900</v>
      </c>
      <c r="I67" s="121">
        <f>I68</f>
        <v>1849168</v>
      </c>
    </row>
    <row r="68" spans="1:9" s="113" customFormat="1" ht="21" customHeight="1">
      <c r="A68" s="228" t="s">
        <v>161</v>
      </c>
      <c r="B68" s="56" t="s">
        <v>82</v>
      </c>
      <c r="C68" s="57">
        <v>1</v>
      </c>
      <c r="D68" s="57">
        <v>13</v>
      </c>
      <c r="E68" s="64" t="s">
        <v>200</v>
      </c>
      <c r="F68" s="127"/>
      <c r="G68" s="121">
        <f>G70+G75+G73+G80+G82+G85+G88</f>
        <v>1514268</v>
      </c>
      <c r="H68" s="121">
        <f>H70+H75+H73+H80+H82+H85+H88</f>
        <v>334900</v>
      </c>
      <c r="I68" s="121">
        <f>I70+I75+I73+I80+I82+I85+I88</f>
        <v>1849168</v>
      </c>
    </row>
    <row r="69" spans="1:9" s="113" customFormat="1" ht="21" customHeight="1" hidden="1">
      <c r="A69" s="229" t="s">
        <v>146</v>
      </c>
      <c r="B69" s="56" t="s">
        <v>82</v>
      </c>
      <c r="C69" s="57">
        <v>1</v>
      </c>
      <c r="D69" s="57">
        <v>13</v>
      </c>
      <c r="E69" s="64" t="s">
        <v>138</v>
      </c>
      <c r="F69" s="127"/>
      <c r="G69" s="121">
        <f>G70</f>
        <v>49500</v>
      </c>
      <c r="H69" s="146"/>
      <c r="I69" s="144"/>
    </row>
    <row r="70" spans="1:9" s="113" customFormat="1" ht="47.25" customHeight="1">
      <c r="A70" s="229" t="s">
        <v>148</v>
      </c>
      <c r="B70" s="56" t="s">
        <v>82</v>
      </c>
      <c r="C70" s="57">
        <v>1</v>
      </c>
      <c r="D70" s="57">
        <v>13</v>
      </c>
      <c r="E70" s="64" t="s">
        <v>259</v>
      </c>
      <c r="F70" s="114"/>
      <c r="G70" s="118">
        <f>G71+G72</f>
        <v>49500</v>
      </c>
      <c r="H70" s="146">
        <f>H71</f>
        <v>18500</v>
      </c>
      <c r="I70" s="144">
        <f>I71</f>
        <v>68000</v>
      </c>
    </row>
    <row r="71" spans="1:9" s="113" customFormat="1" ht="31.5" customHeight="1">
      <c r="A71" s="230" t="s">
        <v>155</v>
      </c>
      <c r="B71" s="53" t="s">
        <v>82</v>
      </c>
      <c r="C71" s="66">
        <v>1</v>
      </c>
      <c r="D71" s="66">
        <v>13</v>
      </c>
      <c r="E71" s="65" t="s">
        <v>245</v>
      </c>
      <c r="F71" s="126">
        <v>200</v>
      </c>
      <c r="G71" s="124">
        <v>49500</v>
      </c>
      <c r="H71" s="265">
        <f>I71-G71</f>
        <v>18500</v>
      </c>
      <c r="I71" s="144">
        <f>'прил 5 2016'!G74</f>
        <v>68000</v>
      </c>
    </row>
    <row r="72" spans="1:9" s="113" customFormat="1" ht="2.25" customHeight="1" hidden="1">
      <c r="A72" s="230" t="s">
        <v>157</v>
      </c>
      <c r="B72" s="53" t="s">
        <v>82</v>
      </c>
      <c r="C72" s="66">
        <v>1</v>
      </c>
      <c r="D72" s="66">
        <v>13</v>
      </c>
      <c r="E72" s="65" t="s">
        <v>139</v>
      </c>
      <c r="F72" s="126">
        <v>800</v>
      </c>
      <c r="G72" s="124"/>
      <c r="H72" s="146"/>
      <c r="I72" s="144"/>
    </row>
    <row r="73" spans="1:9" s="113" customFormat="1" ht="36.75" customHeight="1" hidden="1">
      <c r="A73" s="234" t="s">
        <v>170</v>
      </c>
      <c r="B73" s="56" t="s">
        <v>82</v>
      </c>
      <c r="C73" s="57">
        <v>1</v>
      </c>
      <c r="D73" s="57">
        <v>13</v>
      </c>
      <c r="E73" s="64" t="s">
        <v>169</v>
      </c>
      <c r="F73" s="126"/>
      <c r="G73" s="121">
        <f>G74</f>
        <v>0</v>
      </c>
      <c r="H73" s="146"/>
      <c r="I73" s="144"/>
    </row>
    <row r="74" spans="1:9" s="113" customFormat="1" ht="28.5" customHeight="1" hidden="1">
      <c r="A74" s="230" t="s">
        <v>155</v>
      </c>
      <c r="B74" s="53" t="s">
        <v>82</v>
      </c>
      <c r="C74" s="66">
        <v>1</v>
      </c>
      <c r="D74" s="66">
        <v>13</v>
      </c>
      <c r="E74" s="65" t="s">
        <v>169</v>
      </c>
      <c r="F74" s="126">
        <v>200</v>
      </c>
      <c r="G74" s="124"/>
      <c r="H74" s="146"/>
      <c r="I74" s="144"/>
    </row>
    <row r="75" spans="1:9" s="139" customFormat="1" ht="33" customHeight="1">
      <c r="A75" s="229" t="s">
        <v>91</v>
      </c>
      <c r="B75" s="56" t="s">
        <v>82</v>
      </c>
      <c r="C75" s="57">
        <v>1</v>
      </c>
      <c r="D75" s="57">
        <v>13</v>
      </c>
      <c r="E75" s="64" t="s">
        <v>208</v>
      </c>
      <c r="F75" s="127"/>
      <c r="G75" s="121">
        <f>G78+G77</f>
        <v>1464768</v>
      </c>
      <c r="H75" s="121">
        <f>H78+H77</f>
        <v>316400</v>
      </c>
      <c r="I75" s="121">
        <f>I78+I77</f>
        <v>1781168</v>
      </c>
    </row>
    <row r="76" spans="1:9" s="139" customFormat="1" ht="0.75" customHeight="1" hidden="1">
      <c r="A76" s="239" t="s">
        <v>91</v>
      </c>
      <c r="B76" s="53" t="s">
        <v>82</v>
      </c>
      <c r="C76" s="66">
        <v>1</v>
      </c>
      <c r="D76" s="66">
        <v>13</v>
      </c>
      <c r="E76" s="65" t="s">
        <v>140</v>
      </c>
      <c r="F76" s="126"/>
      <c r="G76" s="124"/>
      <c r="H76" s="256"/>
      <c r="I76" s="261"/>
    </row>
    <row r="77" spans="1:9" s="139" customFormat="1" ht="31.5" customHeight="1">
      <c r="A77" s="230" t="s">
        <v>155</v>
      </c>
      <c r="B77" s="53" t="s">
        <v>82</v>
      </c>
      <c r="C77" s="66">
        <v>1</v>
      </c>
      <c r="D77" s="66">
        <v>13</v>
      </c>
      <c r="E77" s="65" t="s">
        <v>208</v>
      </c>
      <c r="F77" s="145">
        <v>200</v>
      </c>
      <c r="G77" s="124">
        <v>1444768</v>
      </c>
      <c r="H77" s="124">
        <f>I77-G77</f>
        <v>166400</v>
      </c>
      <c r="I77" s="144">
        <f>'прил 5 2016'!G81</f>
        <v>1611168</v>
      </c>
    </row>
    <row r="78" spans="1:9" s="139" customFormat="1" ht="22.5" customHeight="1">
      <c r="A78" s="230" t="s">
        <v>157</v>
      </c>
      <c r="B78" s="53" t="s">
        <v>82</v>
      </c>
      <c r="C78" s="66">
        <v>1</v>
      </c>
      <c r="D78" s="66">
        <v>13</v>
      </c>
      <c r="E78" s="65" t="s">
        <v>208</v>
      </c>
      <c r="F78" s="145">
        <v>800</v>
      </c>
      <c r="G78" s="124">
        <v>20000</v>
      </c>
      <c r="H78" s="124">
        <f>I78-G78</f>
        <v>150000</v>
      </c>
      <c r="I78" s="144">
        <f>'прил 5 2016'!G82</f>
        <v>170000</v>
      </c>
    </row>
    <row r="79" spans="1:9" s="139" customFormat="1" ht="31.5" customHeight="1" hidden="1">
      <c r="A79" s="231" t="s">
        <v>127</v>
      </c>
      <c r="B79" s="53" t="s">
        <v>82</v>
      </c>
      <c r="C79" s="66">
        <v>1</v>
      </c>
      <c r="D79" s="66">
        <v>13</v>
      </c>
      <c r="E79" s="62">
        <v>920305</v>
      </c>
      <c r="F79" s="126">
        <v>831</v>
      </c>
      <c r="G79" s="124"/>
      <c r="H79" s="256"/>
      <c r="I79" s="261"/>
    </row>
    <row r="80" spans="1:9" s="139" customFormat="1" ht="31.5" customHeight="1" hidden="1">
      <c r="A80" s="240" t="s">
        <v>189</v>
      </c>
      <c r="B80" s="53" t="s">
        <v>82</v>
      </c>
      <c r="C80" s="66">
        <v>1</v>
      </c>
      <c r="D80" s="66">
        <v>13</v>
      </c>
      <c r="E80" s="65" t="s">
        <v>165</v>
      </c>
      <c r="F80" s="126"/>
      <c r="G80" s="124">
        <f>G81</f>
        <v>0</v>
      </c>
      <c r="H80" s="256"/>
      <c r="I80" s="261"/>
    </row>
    <row r="81" spans="1:9" s="139" customFormat="1" ht="31.5" customHeight="1" hidden="1">
      <c r="A81" s="232" t="s">
        <v>156</v>
      </c>
      <c r="B81" s="53" t="s">
        <v>82</v>
      </c>
      <c r="C81" s="66">
        <v>1</v>
      </c>
      <c r="D81" s="66">
        <v>13</v>
      </c>
      <c r="E81" s="65" t="s">
        <v>165</v>
      </c>
      <c r="F81" s="126">
        <v>100</v>
      </c>
      <c r="G81" s="124"/>
      <c r="H81" s="256"/>
      <c r="I81" s="261"/>
    </row>
    <row r="82" spans="1:9" s="139" customFormat="1" ht="31.5" customHeight="1" hidden="1">
      <c r="A82" s="234" t="s">
        <v>180</v>
      </c>
      <c r="B82" s="56" t="s">
        <v>82</v>
      </c>
      <c r="C82" s="57">
        <v>1</v>
      </c>
      <c r="D82" s="57">
        <v>13</v>
      </c>
      <c r="E82" s="64" t="s">
        <v>179</v>
      </c>
      <c r="F82" s="114"/>
      <c r="G82" s="118">
        <f>G83+G84</f>
        <v>0</v>
      </c>
      <c r="H82" s="256"/>
      <c r="I82" s="261"/>
    </row>
    <row r="83" spans="1:9" s="139" customFormat="1" ht="31.5" customHeight="1" hidden="1">
      <c r="A83" s="232" t="s">
        <v>156</v>
      </c>
      <c r="B83" s="53" t="s">
        <v>82</v>
      </c>
      <c r="C83" s="66">
        <v>1</v>
      </c>
      <c r="D83" s="66">
        <v>13</v>
      </c>
      <c r="E83" s="65" t="s">
        <v>179</v>
      </c>
      <c r="F83" s="126">
        <v>100</v>
      </c>
      <c r="G83" s="124"/>
      <c r="H83" s="256"/>
      <c r="I83" s="261"/>
    </row>
    <row r="84" spans="1:9" s="139" customFormat="1" ht="31.5" customHeight="1" hidden="1">
      <c r="A84" s="230" t="s">
        <v>155</v>
      </c>
      <c r="B84" s="53" t="s">
        <v>82</v>
      </c>
      <c r="C84" s="66">
        <v>1</v>
      </c>
      <c r="D84" s="66">
        <v>13</v>
      </c>
      <c r="E84" s="65" t="s">
        <v>179</v>
      </c>
      <c r="F84" s="126">
        <v>200</v>
      </c>
      <c r="G84" s="124"/>
      <c r="H84" s="256"/>
      <c r="I84" s="261"/>
    </row>
    <row r="85" spans="1:9" s="139" customFormat="1" ht="31.5" customHeight="1" hidden="1">
      <c r="A85" s="236" t="s">
        <v>183</v>
      </c>
      <c r="B85" s="56" t="s">
        <v>82</v>
      </c>
      <c r="C85" s="57">
        <v>1</v>
      </c>
      <c r="D85" s="57">
        <v>13</v>
      </c>
      <c r="E85" s="56" t="s">
        <v>186</v>
      </c>
      <c r="F85" s="127"/>
      <c r="G85" s="121">
        <f>G86+G87</f>
        <v>0</v>
      </c>
      <c r="H85" s="256"/>
      <c r="I85" s="261"/>
    </row>
    <row r="86" spans="1:9" s="139" customFormat="1" ht="31.5" customHeight="1" hidden="1">
      <c r="A86" s="231" t="s">
        <v>184</v>
      </c>
      <c r="B86" s="53" t="s">
        <v>82</v>
      </c>
      <c r="C86" s="66">
        <v>1</v>
      </c>
      <c r="D86" s="66">
        <v>13</v>
      </c>
      <c r="E86" s="53" t="s">
        <v>186</v>
      </c>
      <c r="F86" s="126">
        <v>100</v>
      </c>
      <c r="G86" s="124"/>
      <c r="H86" s="256"/>
      <c r="I86" s="261"/>
    </row>
    <row r="87" spans="1:9" s="139" customFormat="1" ht="31.5" customHeight="1" hidden="1">
      <c r="A87" s="231" t="s">
        <v>153</v>
      </c>
      <c r="B87" s="53" t="s">
        <v>82</v>
      </c>
      <c r="C87" s="66">
        <v>1</v>
      </c>
      <c r="D87" s="66">
        <v>13</v>
      </c>
      <c r="E87" s="53" t="s">
        <v>186</v>
      </c>
      <c r="F87" s="126">
        <v>200</v>
      </c>
      <c r="G87" s="124"/>
      <c r="H87" s="256"/>
      <c r="I87" s="261"/>
    </row>
    <row r="88" spans="1:9" s="139" customFormat="1" ht="31.5" customHeight="1" hidden="1">
      <c r="A88" s="236" t="s">
        <v>185</v>
      </c>
      <c r="B88" s="56" t="s">
        <v>82</v>
      </c>
      <c r="C88" s="57">
        <v>1</v>
      </c>
      <c r="D88" s="57">
        <v>13</v>
      </c>
      <c r="E88" s="56" t="s">
        <v>187</v>
      </c>
      <c r="F88" s="127"/>
      <c r="G88" s="121">
        <f>G89+G90</f>
        <v>0</v>
      </c>
      <c r="H88" s="256"/>
      <c r="I88" s="261"/>
    </row>
    <row r="89" spans="1:9" s="139" customFormat="1" ht="31.5" customHeight="1" hidden="1">
      <c r="A89" s="231" t="s">
        <v>184</v>
      </c>
      <c r="B89" s="53" t="s">
        <v>82</v>
      </c>
      <c r="C89" s="66">
        <v>1</v>
      </c>
      <c r="D89" s="66">
        <v>13</v>
      </c>
      <c r="E89" s="53" t="s">
        <v>187</v>
      </c>
      <c r="F89" s="126">
        <v>100</v>
      </c>
      <c r="G89" s="124"/>
      <c r="H89" s="256"/>
      <c r="I89" s="261"/>
    </row>
    <row r="90" spans="1:9" s="139" customFormat="1" ht="31.5" customHeight="1" hidden="1">
      <c r="A90" s="231" t="s">
        <v>153</v>
      </c>
      <c r="B90" s="53" t="s">
        <v>82</v>
      </c>
      <c r="C90" s="66">
        <v>1</v>
      </c>
      <c r="D90" s="66">
        <v>13</v>
      </c>
      <c r="E90" s="53" t="s">
        <v>187</v>
      </c>
      <c r="F90" s="126">
        <v>200</v>
      </c>
      <c r="G90" s="124"/>
      <c r="H90" s="256"/>
      <c r="I90" s="261"/>
    </row>
    <row r="91" spans="1:9" s="103" customFormat="1" ht="31.5" customHeight="1" hidden="1">
      <c r="A91" s="224" t="s">
        <v>24</v>
      </c>
      <c r="B91" s="56" t="s">
        <v>82</v>
      </c>
      <c r="C91" s="57">
        <v>2</v>
      </c>
      <c r="D91" s="57"/>
      <c r="E91" s="69"/>
      <c r="F91" s="114"/>
      <c r="G91" s="136">
        <f>G92</f>
        <v>0</v>
      </c>
      <c r="H91" s="121"/>
      <c r="I91" s="144"/>
    </row>
    <row r="92" spans="1:9" s="113" customFormat="1" ht="31.5" customHeight="1" hidden="1">
      <c r="A92" s="225" t="s">
        <v>25</v>
      </c>
      <c r="B92" s="56" t="s">
        <v>82</v>
      </c>
      <c r="C92" s="57">
        <v>2</v>
      </c>
      <c r="D92" s="57">
        <v>3</v>
      </c>
      <c r="E92" s="69"/>
      <c r="F92" s="127"/>
      <c r="G92" s="147">
        <f>G93</f>
        <v>0</v>
      </c>
      <c r="H92" s="121"/>
      <c r="I92" s="144"/>
    </row>
    <row r="93" spans="1:9" s="113" customFormat="1" ht="31.5" customHeight="1" hidden="1">
      <c r="A93" s="228" t="s">
        <v>161</v>
      </c>
      <c r="B93" s="56" t="s">
        <v>82</v>
      </c>
      <c r="C93" s="57">
        <v>2</v>
      </c>
      <c r="D93" s="57">
        <v>3</v>
      </c>
      <c r="E93" s="64" t="s">
        <v>160</v>
      </c>
      <c r="F93" s="127"/>
      <c r="G93" s="147">
        <f>G94</f>
        <v>0</v>
      </c>
      <c r="H93" s="146"/>
      <c r="I93" s="144"/>
    </row>
    <row r="94" spans="1:9" s="113" customFormat="1" ht="31.5" customHeight="1" hidden="1">
      <c r="A94" s="229" t="s">
        <v>190</v>
      </c>
      <c r="B94" s="56" t="s">
        <v>82</v>
      </c>
      <c r="C94" s="57">
        <v>2</v>
      </c>
      <c r="D94" s="57">
        <v>3</v>
      </c>
      <c r="E94" s="64" t="s">
        <v>141</v>
      </c>
      <c r="F94" s="114"/>
      <c r="G94" s="136">
        <f>G95+G97+G98+G96</f>
        <v>0</v>
      </c>
      <c r="H94" s="146"/>
      <c r="I94" s="144"/>
    </row>
    <row r="95" spans="1:9" s="113" customFormat="1" ht="31.5" customHeight="1" hidden="1">
      <c r="A95" s="232" t="s">
        <v>156</v>
      </c>
      <c r="B95" s="53" t="s">
        <v>82</v>
      </c>
      <c r="C95" s="66">
        <v>2</v>
      </c>
      <c r="D95" s="66">
        <v>3</v>
      </c>
      <c r="E95" s="65" t="s">
        <v>141</v>
      </c>
      <c r="F95" s="126">
        <v>100</v>
      </c>
      <c r="G95" s="137"/>
      <c r="H95" s="146"/>
      <c r="I95" s="144"/>
    </row>
    <row r="96" spans="1:9" s="113" customFormat="1" ht="31.5" customHeight="1" hidden="1">
      <c r="A96" s="230" t="s">
        <v>155</v>
      </c>
      <c r="B96" s="53" t="s">
        <v>82</v>
      </c>
      <c r="C96" s="66">
        <v>2</v>
      </c>
      <c r="D96" s="66">
        <v>3</v>
      </c>
      <c r="E96" s="65" t="s">
        <v>141</v>
      </c>
      <c r="F96" s="126">
        <v>200</v>
      </c>
      <c r="G96" s="137"/>
      <c r="H96" s="146"/>
      <c r="I96" s="144"/>
    </row>
    <row r="97" spans="1:9" s="113" customFormat="1" ht="31.5" customHeight="1" hidden="1">
      <c r="A97" s="231" t="s">
        <v>123</v>
      </c>
      <c r="B97" s="53" t="s">
        <v>82</v>
      </c>
      <c r="C97" s="66">
        <v>2</v>
      </c>
      <c r="D97" s="66">
        <v>3</v>
      </c>
      <c r="E97" s="65" t="s">
        <v>141</v>
      </c>
      <c r="F97" s="126">
        <v>242</v>
      </c>
      <c r="G97" s="137"/>
      <c r="H97" s="146"/>
      <c r="I97" s="144"/>
    </row>
    <row r="98" spans="1:9" s="113" customFormat="1" ht="31.5" customHeight="1" hidden="1">
      <c r="A98" s="231" t="s">
        <v>153</v>
      </c>
      <c r="B98" s="53" t="s">
        <v>82</v>
      </c>
      <c r="C98" s="66">
        <v>2</v>
      </c>
      <c r="D98" s="66">
        <v>3</v>
      </c>
      <c r="E98" s="65" t="s">
        <v>141</v>
      </c>
      <c r="F98" s="126">
        <v>244</v>
      </c>
      <c r="G98" s="137"/>
      <c r="H98" s="146"/>
      <c r="I98" s="144"/>
    </row>
    <row r="99" spans="1:9" s="113" customFormat="1" ht="31.5" customHeight="1" hidden="1">
      <c r="A99" s="224" t="s">
        <v>18</v>
      </c>
      <c r="B99" s="56" t="s">
        <v>82</v>
      </c>
      <c r="C99" s="57">
        <v>3</v>
      </c>
      <c r="D99" s="57"/>
      <c r="E99" s="69"/>
      <c r="F99" s="114"/>
      <c r="G99" s="136">
        <f>G100</f>
        <v>0</v>
      </c>
      <c r="H99" s="121"/>
      <c r="I99" s="144"/>
    </row>
    <row r="100" spans="1:9" ht="31.5" customHeight="1" hidden="1">
      <c r="A100" s="225" t="s">
        <v>42</v>
      </c>
      <c r="B100" s="56" t="s">
        <v>82</v>
      </c>
      <c r="C100" s="57">
        <v>3</v>
      </c>
      <c r="D100" s="57">
        <v>9</v>
      </c>
      <c r="E100" s="69"/>
      <c r="F100" s="127"/>
      <c r="G100" s="147">
        <f>G101+G104</f>
        <v>0</v>
      </c>
      <c r="H100" s="121"/>
      <c r="I100" s="144"/>
    </row>
    <row r="101" spans="1:9" ht="31.5" customHeight="1" hidden="1">
      <c r="A101" s="226" t="s">
        <v>44</v>
      </c>
      <c r="B101" s="56" t="s">
        <v>82</v>
      </c>
      <c r="C101" s="66">
        <v>3</v>
      </c>
      <c r="D101" s="66">
        <v>9</v>
      </c>
      <c r="E101" s="62" t="s">
        <v>43</v>
      </c>
      <c r="F101" s="126"/>
      <c r="G101" s="137">
        <f>G102</f>
        <v>0</v>
      </c>
      <c r="H101" s="121"/>
      <c r="I101" s="144"/>
    </row>
    <row r="102" spans="1:9" ht="31.5" customHeight="1" hidden="1">
      <c r="A102" s="227" t="s">
        <v>27</v>
      </c>
      <c r="B102" s="56" t="s">
        <v>82</v>
      </c>
      <c r="C102" s="66">
        <v>3</v>
      </c>
      <c r="D102" s="66">
        <v>9</v>
      </c>
      <c r="E102" s="62">
        <v>2180100</v>
      </c>
      <c r="F102" s="126"/>
      <c r="G102" s="137">
        <f>G103</f>
        <v>0</v>
      </c>
      <c r="H102" s="121"/>
      <c r="I102" s="144"/>
    </row>
    <row r="103" spans="1:9" ht="31.5" customHeight="1" hidden="1">
      <c r="A103" s="227" t="s">
        <v>45</v>
      </c>
      <c r="B103" s="56" t="s">
        <v>82</v>
      </c>
      <c r="C103" s="66">
        <v>3</v>
      </c>
      <c r="D103" s="66">
        <v>9</v>
      </c>
      <c r="E103" s="62" t="s">
        <v>46</v>
      </c>
      <c r="F103" s="126">
        <v>14</v>
      </c>
      <c r="G103" s="137"/>
      <c r="H103" s="121"/>
      <c r="I103" s="144"/>
    </row>
    <row r="104" spans="1:9" ht="31.5" customHeight="1" hidden="1">
      <c r="A104" s="226" t="s">
        <v>68</v>
      </c>
      <c r="B104" s="56" t="s">
        <v>82</v>
      </c>
      <c r="C104" s="66">
        <v>3</v>
      </c>
      <c r="D104" s="66">
        <v>10</v>
      </c>
      <c r="E104" s="62" t="s">
        <v>43</v>
      </c>
      <c r="F104" s="126"/>
      <c r="G104" s="137">
        <f>G105</f>
        <v>0</v>
      </c>
      <c r="H104" s="121"/>
      <c r="I104" s="144"/>
    </row>
    <row r="105" spans="1:9" ht="31.5" customHeight="1" hidden="1">
      <c r="A105" s="227" t="s">
        <v>27</v>
      </c>
      <c r="B105" s="56" t="s">
        <v>82</v>
      </c>
      <c r="C105" s="66">
        <v>3</v>
      </c>
      <c r="D105" s="66">
        <v>10</v>
      </c>
      <c r="E105" s="62">
        <v>2180100</v>
      </c>
      <c r="F105" s="126"/>
      <c r="G105" s="137">
        <f>G106</f>
        <v>0</v>
      </c>
      <c r="H105" s="121"/>
      <c r="I105" s="144"/>
    </row>
    <row r="106" spans="1:9" ht="31.5" customHeight="1" hidden="1">
      <c r="A106" s="227" t="s">
        <v>45</v>
      </c>
      <c r="B106" s="56" t="s">
        <v>82</v>
      </c>
      <c r="C106" s="66">
        <v>3</v>
      </c>
      <c r="D106" s="66">
        <v>10</v>
      </c>
      <c r="E106" s="62" t="s">
        <v>46</v>
      </c>
      <c r="F106" s="126">
        <v>14</v>
      </c>
      <c r="G106" s="137"/>
      <c r="H106" s="121"/>
      <c r="I106" s="144"/>
    </row>
    <row r="107" spans="1:9" ht="31.5" customHeight="1">
      <c r="A107" s="225" t="s">
        <v>18</v>
      </c>
      <c r="B107" s="56" t="s">
        <v>82</v>
      </c>
      <c r="C107" s="57">
        <v>3</v>
      </c>
      <c r="D107" s="66"/>
      <c r="E107" s="62"/>
      <c r="F107" s="126"/>
      <c r="G107" s="147">
        <f>G112+G117+G127</f>
        <v>339814</v>
      </c>
      <c r="H107" s="147">
        <f>H112+H117+H127</f>
        <v>0</v>
      </c>
      <c r="I107" s="147">
        <f>I112+I117+I127</f>
        <v>339814</v>
      </c>
    </row>
    <row r="108" spans="1:9" ht="30" customHeight="1" hidden="1">
      <c r="A108" s="225" t="s">
        <v>107</v>
      </c>
      <c r="B108" s="56" t="s">
        <v>82</v>
      </c>
      <c r="C108" s="57">
        <v>3</v>
      </c>
      <c r="D108" s="57">
        <v>4</v>
      </c>
      <c r="E108" s="62"/>
      <c r="F108" s="126"/>
      <c r="G108" s="147">
        <f>G109</f>
        <v>0</v>
      </c>
      <c r="H108" s="121"/>
      <c r="I108" s="144"/>
    </row>
    <row r="109" spans="1:9" ht="30" customHeight="1" hidden="1">
      <c r="A109" s="239" t="s">
        <v>12</v>
      </c>
      <c r="B109" s="53" t="s">
        <v>82</v>
      </c>
      <c r="C109" s="66">
        <v>3</v>
      </c>
      <c r="D109" s="66">
        <v>4</v>
      </c>
      <c r="E109" s="62" t="s">
        <v>39</v>
      </c>
      <c r="F109" s="126"/>
      <c r="G109" s="148">
        <f>G110</f>
        <v>0</v>
      </c>
      <c r="H109" s="121"/>
      <c r="I109" s="144"/>
    </row>
    <row r="110" spans="1:9" ht="30" customHeight="1" hidden="1">
      <c r="A110" s="241" t="s">
        <v>26</v>
      </c>
      <c r="B110" s="53" t="s">
        <v>82</v>
      </c>
      <c r="C110" s="66">
        <v>3</v>
      </c>
      <c r="D110" s="66">
        <v>4</v>
      </c>
      <c r="E110" s="62" t="s">
        <v>40</v>
      </c>
      <c r="F110" s="126"/>
      <c r="G110" s="148">
        <f>G111</f>
        <v>0</v>
      </c>
      <c r="H110" s="121"/>
      <c r="I110" s="144"/>
    </row>
    <row r="111" spans="1:9" ht="30" customHeight="1" hidden="1">
      <c r="A111" s="241" t="s">
        <v>34</v>
      </c>
      <c r="B111" s="53" t="s">
        <v>82</v>
      </c>
      <c r="C111" s="66">
        <v>3</v>
      </c>
      <c r="D111" s="66">
        <v>4</v>
      </c>
      <c r="E111" s="62" t="s">
        <v>40</v>
      </c>
      <c r="F111" s="126">
        <v>500</v>
      </c>
      <c r="G111" s="148"/>
      <c r="H111" s="121"/>
      <c r="I111" s="144"/>
    </row>
    <row r="112" spans="1:9" ht="50.25" customHeight="1">
      <c r="A112" s="225" t="s">
        <v>90</v>
      </c>
      <c r="B112" s="56" t="s">
        <v>82</v>
      </c>
      <c r="C112" s="57">
        <v>3</v>
      </c>
      <c r="D112" s="57">
        <v>9</v>
      </c>
      <c r="E112" s="62"/>
      <c r="F112" s="126"/>
      <c r="G112" s="147">
        <f>G113</f>
        <v>227270</v>
      </c>
      <c r="H112" s="147">
        <f>H113</f>
        <v>0</v>
      </c>
      <c r="I112" s="147">
        <f>I113</f>
        <v>227270</v>
      </c>
    </row>
    <row r="113" spans="1:9" ht="30" customHeight="1">
      <c r="A113" s="228" t="s">
        <v>161</v>
      </c>
      <c r="B113" s="56" t="s">
        <v>82</v>
      </c>
      <c r="C113" s="57">
        <v>3</v>
      </c>
      <c r="D113" s="57">
        <v>9</v>
      </c>
      <c r="E113" s="64" t="s">
        <v>200</v>
      </c>
      <c r="F113" s="126"/>
      <c r="G113" s="147">
        <f>G114+G126</f>
        <v>227270</v>
      </c>
      <c r="H113" s="147">
        <f>H114+H126</f>
        <v>0</v>
      </c>
      <c r="I113" s="147">
        <f>I114+I126</f>
        <v>227270</v>
      </c>
    </row>
    <row r="114" spans="1:9" ht="0.75" customHeight="1">
      <c r="A114" s="229" t="s">
        <v>27</v>
      </c>
      <c r="B114" s="56" t="s">
        <v>82</v>
      </c>
      <c r="C114" s="57">
        <v>3</v>
      </c>
      <c r="D114" s="57">
        <v>9</v>
      </c>
      <c r="E114" s="64" t="s">
        <v>231</v>
      </c>
      <c r="F114" s="114"/>
      <c r="G114" s="136">
        <f>G115+G116</f>
        <v>0</v>
      </c>
      <c r="H114" s="136">
        <f>H115+H116</f>
        <v>0</v>
      </c>
      <c r="I114" s="136">
        <f>I115+I116</f>
        <v>0</v>
      </c>
    </row>
    <row r="115" spans="1:9" ht="35.25" customHeight="1" hidden="1">
      <c r="A115" s="230" t="s">
        <v>237</v>
      </c>
      <c r="B115" s="53" t="s">
        <v>82</v>
      </c>
      <c r="C115" s="66">
        <v>3</v>
      </c>
      <c r="D115" s="66">
        <v>9</v>
      </c>
      <c r="E115" s="65" t="s">
        <v>231</v>
      </c>
      <c r="F115" s="126">
        <v>200</v>
      </c>
      <c r="G115" s="137">
        <v>0</v>
      </c>
      <c r="H115" s="146">
        <f>I115-G115</f>
        <v>0</v>
      </c>
      <c r="I115" s="144">
        <v>0</v>
      </c>
    </row>
    <row r="116" spans="1:9" ht="35.25" customHeight="1" hidden="1">
      <c r="A116" s="231" t="s">
        <v>133</v>
      </c>
      <c r="B116" s="53" t="s">
        <v>82</v>
      </c>
      <c r="C116" s="66">
        <v>3</v>
      </c>
      <c r="D116" s="66">
        <v>9</v>
      </c>
      <c r="E116" s="65" t="s">
        <v>142</v>
      </c>
      <c r="F116" s="126">
        <v>313</v>
      </c>
      <c r="G116" s="137"/>
      <c r="H116" s="121"/>
      <c r="I116" s="144"/>
    </row>
    <row r="117" spans="1:9" ht="35.25" customHeight="1" hidden="1">
      <c r="A117" s="234" t="s">
        <v>172</v>
      </c>
      <c r="B117" s="56" t="s">
        <v>82</v>
      </c>
      <c r="C117" s="57">
        <v>3</v>
      </c>
      <c r="D117" s="57">
        <v>14</v>
      </c>
      <c r="E117" s="64"/>
      <c r="F117" s="127"/>
      <c r="G117" s="147">
        <f>G118</f>
        <v>0</v>
      </c>
      <c r="H117" s="121"/>
      <c r="I117" s="144"/>
    </row>
    <row r="118" spans="1:9" ht="35.25" customHeight="1" hidden="1">
      <c r="A118" s="228" t="s">
        <v>161</v>
      </c>
      <c r="B118" s="56" t="s">
        <v>82</v>
      </c>
      <c r="C118" s="57">
        <v>3</v>
      </c>
      <c r="D118" s="57">
        <v>14</v>
      </c>
      <c r="E118" s="64" t="s">
        <v>160</v>
      </c>
      <c r="F118" s="127"/>
      <c r="G118" s="147">
        <f>G119</f>
        <v>0</v>
      </c>
      <c r="H118" s="121"/>
      <c r="I118" s="144"/>
    </row>
    <row r="119" spans="1:9" ht="35.25" customHeight="1" hidden="1">
      <c r="A119" s="234" t="s">
        <v>173</v>
      </c>
      <c r="B119" s="56" t="s">
        <v>82</v>
      </c>
      <c r="C119" s="57">
        <v>3</v>
      </c>
      <c r="D119" s="57">
        <v>14</v>
      </c>
      <c r="E119" s="64" t="s">
        <v>171</v>
      </c>
      <c r="F119" s="127"/>
      <c r="G119" s="147">
        <f>G120+G121</f>
        <v>0</v>
      </c>
      <c r="H119" s="121"/>
      <c r="I119" s="144"/>
    </row>
    <row r="120" spans="1:9" ht="35.25" customHeight="1" hidden="1">
      <c r="A120" s="230" t="s">
        <v>155</v>
      </c>
      <c r="B120" s="53" t="s">
        <v>82</v>
      </c>
      <c r="C120" s="66">
        <v>3</v>
      </c>
      <c r="D120" s="66">
        <v>14</v>
      </c>
      <c r="E120" s="65" t="s">
        <v>171</v>
      </c>
      <c r="F120" s="126">
        <v>200</v>
      </c>
      <c r="G120" s="137"/>
      <c r="H120" s="121"/>
      <c r="I120" s="144"/>
    </row>
    <row r="121" spans="1:9" ht="35.25" customHeight="1" hidden="1">
      <c r="A121" s="232" t="s">
        <v>158</v>
      </c>
      <c r="B121" s="53" t="s">
        <v>82</v>
      </c>
      <c r="C121" s="66">
        <v>3</v>
      </c>
      <c r="D121" s="66">
        <v>14</v>
      </c>
      <c r="E121" s="65" t="s">
        <v>171</v>
      </c>
      <c r="F121" s="126">
        <v>600</v>
      </c>
      <c r="G121" s="137"/>
      <c r="H121" s="121"/>
      <c r="I121" s="144"/>
    </row>
    <row r="122" spans="1:9" ht="35.25" customHeight="1" hidden="1">
      <c r="A122" s="242" t="s">
        <v>73</v>
      </c>
      <c r="B122" s="72" t="s">
        <v>82</v>
      </c>
      <c r="C122" s="70">
        <v>3</v>
      </c>
      <c r="D122" s="70">
        <v>9</v>
      </c>
      <c r="E122" s="71">
        <v>7950000</v>
      </c>
      <c r="F122" s="149"/>
      <c r="G122" s="150">
        <f>G123</f>
        <v>0</v>
      </c>
      <c r="H122" s="121"/>
      <c r="I122" s="144"/>
    </row>
    <row r="123" spans="1:9" ht="35.25" customHeight="1" hidden="1">
      <c r="A123" s="242" t="s">
        <v>134</v>
      </c>
      <c r="B123" s="72" t="s">
        <v>82</v>
      </c>
      <c r="C123" s="70">
        <v>3</v>
      </c>
      <c r="D123" s="70">
        <v>9</v>
      </c>
      <c r="E123" s="71">
        <v>7952200</v>
      </c>
      <c r="F123" s="149"/>
      <c r="G123" s="150">
        <f>G124</f>
        <v>0</v>
      </c>
      <c r="H123" s="121"/>
      <c r="I123" s="144"/>
    </row>
    <row r="124" spans="1:9" ht="35.25" customHeight="1" hidden="1">
      <c r="A124" s="243" t="s">
        <v>130</v>
      </c>
      <c r="B124" s="72" t="s">
        <v>82</v>
      </c>
      <c r="C124" s="70">
        <v>3</v>
      </c>
      <c r="D124" s="70">
        <v>9</v>
      </c>
      <c r="E124" s="71">
        <v>7952200</v>
      </c>
      <c r="F124" s="149">
        <v>244</v>
      </c>
      <c r="G124" s="150"/>
      <c r="H124" s="121"/>
      <c r="I124" s="144"/>
    </row>
    <row r="125" spans="1:9" ht="68.25" customHeight="1">
      <c r="A125" s="237" t="s">
        <v>195</v>
      </c>
      <c r="B125" s="56" t="s">
        <v>82</v>
      </c>
      <c r="C125" s="57">
        <v>3</v>
      </c>
      <c r="D125" s="57">
        <v>9</v>
      </c>
      <c r="E125" s="64" t="s">
        <v>221</v>
      </c>
      <c r="F125" s="127"/>
      <c r="G125" s="147">
        <f>G126</f>
        <v>227270</v>
      </c>
      <c r="H125" s="147">
        <f>H126</f>
        <v>0</v>
      </c>
      <c r="I125" s="147">
        <f>I126</f>
        <v>227270</v>
      </c>
    </row>
    <row r="126" spans="1:9" ht="35.25" customHeight="1">
      <c r="A126" s="230" t="s">
        <v>237</v>
      </c>
      <c r="B126" s="53" t="s">
        <v>82</v>
      </c>
      <c r="C126" s="66">
        <v>3</v>
      </c>
      <c r="D126" s="66">
        <v>9</v>
      </c>
      <c r="E126" s="65" t="s">
        <v>221</v>
      </c>
      <c r="F126" s="126">
        <v>200</v>
      </c>
      <c r="G126" s="137">
        <v>227270</v>
      </c>
      <c r="H126" s="146">
        <f>I126-G126</f>
        <v>0</v>
      </c>
      <c r="I126" s="144">
        <f>'прил 5 2016'!G130</f>
        <v>227270</v>
      </c>
    </row>
    <row r="127" spans="1:9" ht="33.75">
      <c r="A127" s="237" t="s">
        <v>172</v>
      </c>
      <c r="B127" s="56" t="s">
        <v>82</v>
      </c>
      <c r="C127" s="57">
        <v>3</v>
      </c>
      <c r="D127" s="57">
        <v>14</v>
      </c>
      <c r="E127" s="69"/>
      <c r="F127" s="127"/>
      <c r="G127" s="147">
        <f aca="true" t="shared" si="3" ref="G127:I128">G128</f>
        <v>112544</v>
      </c>
      <c r="H127" s="147">
        <f t="shared" si="3"/>
        <v>0</v>
      </c>
      <c r="I127" s="147">
        <f t="shared" si="3"/>
        <v>112544</v>
      </c>
    </row>
    <row r="128" spans="1:9" ht="67.5" customHeight="1">
      <c r="A128" s="237" t="s">
        <v>173</v>
      </c>
      <c r="B128" s="56" t="s">
        <v>82</v>
      </c>
      <c r="C128" s="57">
        <v>3</v>
      </c>
      <c r="D128" s="57">
        <v>14</v>
      </c>
      <c r="E128" s="64" t="s">
        <v>260</v>
      </c>
      <c r="F128" s="126"/>
      <c r="G128" s="147">
        <f t="shared" si="3"/>
        <v>112544</v>
      </c>
      <c r="H128" s="147">
        <f t="shared" si="3"/>
        <v>0</v>
      </c>
      <c r="I128" s="147">
        <f t="shared" si="3"/>
        <v>112544</v>
      </c>
    </row>
    <row r="129" spans="1:9" ht="35.25" customHeight="1">
      <c r="A129" s="230" t="s">
        <v>237</v>
      </c>
      <c r="B129" s="53" t="s">
        <v>82</v>
      </c>
      <c r="C129" s="66">
        <v>3</v>
      </c>
      <c r="D129" s="66">
        <v>14</v>
      </c>
      <c r="E129" s="65" t="s">
        <v>246</v>
      </c>
      <c r="F129" s="126">
        <v>200</v>
      </c>
      <c r="G129" s="137">
        <v>112544</v>
      </c>
      <c r="H129" s="146">
        <f>I129-G129</f>
        <v>0</v>
      </c>
      <c r="I129" s="144">
        <f>'прил 5 2016'!G134</f>
        <v>112544</v>
      </c>
    </row>
    <row r="130" spans="1:9" ht="23.25" customHeight="1">
      <c r="A130" s="225" t="s">
        <v>14</v>
      </c>
      <c r="B130" s="56" t="s">
        <v>82</v>
      </c>
      <c r="C130" s="57">
        <v>4</v>
      </c>
      <c r="D130" s="57"/>
      <c r="E130" s="62"/>
      <c r="F130" s="126"/>
      <c r="G130" s="147">
        <f>G146+G135+G131</f>
        <v>2584761.64</v>
      </c>
      <c r="H130" s="147">
        <f>H146+H135</f>
        <v>60000</v>
      </c>
      <c r="I130" s="147">
        <f>I146+I135+I131</f>
        <v>2644761.64</v>
      </c>
    </row>
    <row r="131" spans="1:9" ht="23.25" customHeight="1">
      <c r="A131" s="225" t="s">
        <v>17</v>
      </c>
      <c r="B131" s="56" t="s">
        <v>82</v>
      </c>
      <c r="C131" s="57">
        <v>4</v>
      </c>
      <c r="D131" s="57">
        <v>8</v>
      </c>
      <c r="E131" s="62"/>
      <c r="F131" s="126"/>
      <c r="G131" s="147">
        <f aca="true" t="shared" si="4" ref="G131:I133">G132</f>
        <v>576000</v>
      </c>
      <c r="H131" s="147">
        <f t="shared" si="4"/>
        <v>0</v>
      </c>
      <c r="I131" s="147">
        <f t="shared" si="4"/>
        <v>576000</v>
      </c>
    </row>
    <row r="132" spans="1:9" ht="23.25" customHeight="1">
      <c r="A132" s="228" t="s">
        <v>161</v>
      </c>
      <c r="B132" s="56" t="s">
        <v>82</v>
      </c>
      <c r="C132" s="57">
        <v>4</v>
      </c>
      <c r="D132" s="57">
        <v>8</v>
      </c>
      <c r="E132" s="64" t="s">
        <v>200</v>
      </c>
      <c r="F132" s="126"/>
      <c r="G132" s="147">
        <f t="shared" si="4"/>
        <v>576000</v>
      </c>
      <c r="H132" s="147">
        <f t="shared" si="4"/>
        <v>0</v>
      </c>
      <c r="I132" s="147">
        <f t="shared" si="4"/>
        <v>576000</v>
      </c>
    </row>
    <row r="133" spans="1:9" ht="35.25" customHeight="1">
      <c r="A133" s="229" t="s">
        <v>248</v>
      </c>
      <c r="B133" s="56" t="s">
        <v>82</v>
      </c>
      <c r="C133" s="57">
        <v>4</v>
      </c>
      <c r="D133" s="57">
        <v>8</v>
      </c>
      <c r="E133" s="69" t="s">
        <v>247</v>
      </c>
      <c r="F133" s="114"/>
      <c r="G133" s="136">
        <f t="shared" si="4"/>
        <v>576000</v>
      </c>
      <c r="H133" s="136">
        <f t="shared" si="4"/>
        <v>0</v>
      </c>
      <c r="I133" s="136">
        <f t="shared" si="4"/>
        <v>576000</v>
      </c>
    </row>
    <row r="134" spans="1:9" ht="23.25" customHeight="1">
      <c r="A134" s="241" t="s">
        <v>157</v>
      </c>
      <c r="B134" s="53" t="s">
        <v>82</v>
      </c>
      <c r="C134" s="66">
        <v>4</v>
      </c>
      <c r="D134" s="66">
        <v>8</v>
      </c>
      <c r="E134" s="62" t="s">
        <v>247</v>
      </c>
      <c r="F134" s="126">
        <v>800</v>
      </c>
      <c r="G134" s="137">
        <v>576000</v>
      </c>
      <c r="H134" s="146">
        <f>I134-G134</f>
        <v>0</v>
      </c>
      <c r="I134" s="148">
        <f>'прил 5 2016'!G139</f>
        <v>576000</v>
      </c>
    </row>
    <row r="135" spans="1:9" ht="24" customHeight="1">
      <c r="A135" s="225" t="s">
        <v>121</v>
      </c>
      <c r="B135" s="56" t="s">
        <v>82</v>
      </c>
      <c r="C135" s="57">
        <v>4</v>
      </c>
      <c r="D135" s="57">
        <v>9</v>
      </c>
      <c r="E135" s="62"/>
      <c r="F135" s="126"/>
      <c r="G135" s="147">
        <f>G136</f>
        <v>1433293</v>
      </c>
      <c r="H135" s="147">
        <f>H136</f>
        <v>60000</v>
      </c>
      <c r="I135" s="147">
        <f>I136</f>
        <v>1493293</v>
      </c>
    </row>
    <row r="136" spans="1:9" ht="26.25" customHeight="1">
      <c r="A136" s="228" t="s">
        <v>161</v>
      </c>
      <c r="B136" s="56" t="s">
        <v>82</v>
      </c>
      <c r="C136" s="57">
        <v>4</v>
      </c>
      <c r="D136" s="57">
        <v>9</v>
      </c>
      <c r="E136" s="64" t="s">
        <v>200</v>
      </c>
      <c r="F136" s="126"/>
      <c r="G136" s="147">
        <f>G137+G141+G139+G143</f>
        <v>1433293</v>
      </c>
      <c r="H136" s="147">
        <f>H137+H142+H140+H144</f>
        <v>60000</v>
      </c>
      <c r="I136" s="147">
        <f>I137+I142+I140+I144</f>
        <v>1493293</v>
      </c>
    </row>
    <row r="137" spans="1:9" ht="0.75" customHeight="1" hidden="1">
      <c r="A137" s="229" t="s">
        <v>149</v>
      </c>
      <c r="B137" s="56" t="s">
        <v>82</v>
      </c>
      <c r="C137" s="57">
        <v>4</v>
      </c>
      <c r="D137" s="57">
        <v>9</v>
      </c>
      <c r="E137" s="69" t="s">
        <v>222</v>
      </c>
      <c r="F137" s="114"/>
      <c r="G137" s="136">
        <f>G138</f>
        <v>0</v>
      </c>
      <c r="H137" s="146"/>
      <c r="I137" s="144"/>
    </row>
    <row r="138" spans="1:9" ht="30.75" customHeight="1" hidden="1">
      <c r="A138" s="230" t="s">
        <v>155</v>
      </c>
      <c r="B138" s="53" t="s">
        <v>82</v>
      </c>
      <c r="C138" s="66">
        <v>4</v>
      </c>
      <c r="D138" s="66">
        <v>9</v>
      </c>
      <c r="E138" s="62" t="s">
        <v>222</v>
      </c>
      <c r="F138" s="126">
        <v>200</v>
      </c>
      <c r="G138" s="137">
        <v>0</v>
      </c>
      <c r="H138" s="146"/>
      <c r="I138" s="144"/>
    </row>
    <row r="139" spans="1:9" ht="29.25" customHeight="1" hidden="1">
      <c r="A139" s="228" t="s">
        <v>161</v>
      </c>
      <c r="B139" s="56" t="s">
        <v>82</v>
      </c>
      <c r="C139" s="57">
        <v>4</v>
      </c>
      <c r="D139" s="57">
        <v>9</v>
      </c>
      <c r="E139" s="64" t="s">
        <v>200</v>
      </c>
      <c r="F139" s="126"/>
      <c r="G139" s="147">
        <v>0</v>
      </c>
      <c r="H139" s="146"/>
      <c r="I139" s="144"/>
    </row>
    <row r="140" spans="1:9" ht="39" customHeight="1">
      <c r="A140" s="229" t="s">
        <v>149</v>
      </c>
      <c r="B140" s="56" t="s">
        <v>82</v>
      </c>
      <c r="C140" s="57">
        <v>4</v>
      </c>
      <c r="D140" s="57">
        <v>9</v>
      </c>
      <c r="E140" s="69" t="s">
        <v>222</v>
      </c>
      <c r="F140" s="114"/>
      <c r="G140" s="136">
        <f>G141</f>
        <v>1433293</v>
      </c>
      <c r="H140" s="147">
        <f>H141</f>
        <v>60000</v>
      </c>
      <c r="I140" s="147">
        <f>I141</f>
        <v>1493293</v>
      </c>
    </row>
    <row r="141" spans="1:9" ht="33.75" customHeight="1">
      <c r="A141" s="230" t="s">
        <v>155</v>
      </c>
      <c r="B141" s="53" t="s">
        <v>82</v>
      </c>
      <c r="C141" s="66">
        <v>4</v>
      </c>
      <c r="D141" s="66">
        <v>9</v>
      </c>
      <c r="E141" s="62" t="s">
        <v>222</v>
      </c>
      <c r="F141" s="126">
        <v>200</v>
      </c>
      <c r="G141" s="137">
        <v>1433293</v>
      </c>
      <c r="H141" s="146">
        <f>I141-G141</f>
        <v>60000</v>
      </c>
      <c r="I141" s="144">
        <f>'прил 5 2016'!G143</f>
        <v>1493293</v>
      </c>
    </row>
    <row r="142" spans="1:9" ht="21" customHeight="1" hidden="1">
      <c r="A142" s="245" t="s">
        <v>192</v>
      </c>
      <c r="B142" s="56" t="s">
        <v>82</v>
      </c>
      <c r="C142" s="57">
        <v>4</v>
      </c>
      <c r="D142" s="57">
        <v>9</v>
      </c>
      <c r="E142" s="69" t="s">
        <v>232</v>
      </c>
      <c r="F142" s="114"/>
      <c r="G142" s="136">
        <f>G143</f>
        <v>0</v>
      </c>
      <c r="H142" s="136">
        <f>H143</f>
        <v>0</v>
      </c>
      <c r="I142" s="136">
        <f>I143</f>
        <v>0</v>
      </c>
    </row>
    <row r="143" spans="1:9" ht="27" customHeight="1" hidden="1">
      <c r="A143" s="230" t="s">
        <v>237</v>
      </c>
      <c r="B143" s="53" t="s">
        <v>82</v>
      </c>
      <c r="C143" s="66">
        <v>4</v>
      </c>
      <c r="D143" s="66">
        <v>9</v>
      </c>
      <c r="E143" s="62" t="s">
        <v>232</v>
      </c>
      <c r="F143" s="126">
        <v>200</v>
      </c>
      <c r="G143" s="137">
        <v>0</v>
      </c>
      <c r="H143" s="146">
        <f>I143-G143</f>
        <v>0</v>
      </c>
      <c r="I143" s="144">
        <f>'прил 5 2016'!G147</f>
        <v>0</v>
      </c>
    </row>
    <row r="144" spans="1:9" ht="18" customHeight="1" hidden="1">
      <c r="A144" s="246" t="s">
        <v>210</v>
      </c>
      <c r="B144" s="59">
        <v>925</v>
      </c>
      <c r="C144" s="57">
        <v>4</v>
      </c>
      <c r="D144" s="57">
        <v>9</v>
      </c>
      <c r="E144" s="69" t="s">
        <v>224</v>
      </c>
      <c r="F144" s="127"/>
      <c r="G144" s="147">
        <f>G145</f>
        <v>0</v>
      </c>
      <c r="H144" s="146"/>
      <c r="I144" s="144"/>
    </row>
    <row r="145" spans="1:9" ht="22.5" customHeight="1" hidden="1">
      <c r="A145" s="230" t="s">
        <v>155</v>
      </c>
      <c r="B145" s="63">
        <v>925</v>
      </c>
      <c r="C145" s="66">
        <v>4</v>
      </c>
      <c r="D145" s="66">
        <v>9</v>
      </c>
      <c r="E145" s="62" t="s">
        <v>224</v>
      </c>
      <c r="F145" s="126">
        <v>200</v>
      </c>
      <c r="G145" s="137">
        <v>0</v>
      </c>
      <c r="H145" s="146"/>
      <c r="I145" s="144"/>
    </row>
    <row r="146" spans="1:9" ht="32.25" customHeight="1">
      <c r="A146" s="225" t="s">
        <v>15</v>
      </c>
      <c r="B146" s="56" t="s">
        <v>82</v>
      </c>
      <c r="C146" s="57">
        <v>4</v>
      </c>
      <c r="D146" s="57">
        <v>12</v>
      </c>
      <c r="E146" s="69"/>
      <c r="F146" s="127"/>
      <c r="G146" s="147">
        <f>G148</f>
        <v>575468.64</v>
      </c>
      <c r="H146" s="147">
        <f>H148</f>
        <v>0</v>
      </c>
      <c r="I146" s="147">
        <f>I148</f>
        <v>575468.64</v>
      </c>
    </row>
    <row r="147" spans="1:9" ht="25.5" customHeight="1">
      <c r="A147" s="228" t="s">
        <v>161</v>
      </c>
      <c r="B147" s="56" t="s">
        <v>82</v>
      </c>
      <c r="C147" s="57">
        <v>4</v>
      </c>
      <c r="D147" s="57">
        <v>12</v>
      </c>
      <c r="E147" s="64" t="s">
        <v>200</v>
      </c>
      <c r="F147" s="127"/>
      <c r="G147" s="151">
        <f aca="true" t="shared" si="5" ref="G147:I149">G148</f>
        <v>575468.64</v>
      </c>
      <c r="H147" s="151">
        <f t="shared" si="5"/>
        <v>0</v>
      </c>
      <c r="I147" s="151">
        <f t="shared" si="5"/>
        <v>575468.64</v>
      </c>
    </row>
    <row r="148" spans="1:9" ht="36" customHeight="1">
      <c r="A148" s="229" t="s">
        <v>62</v>
      </c>
      <c r="B148" s="56" t="s">
        <v>82</v>
      </c>
      <c r="C148" s="57">
        <v>4</v>
      </c>
      <c r="D148" s="57">
        <v>12</v>
      </c>
      <c r="E148" s="69" t="s">
        <v>225</v>
      </c>
      <c r="F148" s="114"/>
      <c r="G148" s="136">
        <f>G150</f>
        <v>575468.64</v>
      </c>
      <c r="H148" s="136">
        <f t="shared" si="5"/>
        <v>0</v>
      </c>
      <c r="I148" s="136">
        <f>I150</f>
        <v>575468.64</v>
      </c>
    </row>
    <row r="149" spans="1:9" ht="23.25" customHeight="1" hidden="1">
      <c r="A149" s="227" t="s">
        <v>62</v>
      </c>
      <c r="B149" s="53" t="s">
        <v>82</v>
      </c>
      <c r="C149" s="66">
        <v>4</v>
      </c>
      <c r="D149" s="66">
        <v>12</v>
      </c>
      <c r="E149" s="62" t="s">
        <v>61</v>
      </c>
      <c r="F149" s="126"/>
      <c r="G149" s="137">
        <v>0</v>
      </c>
      <c r="H149" s="137">
        <f t="shared" si="5"/>
        <v>0</v>
      </c>
      <c r="I149" s="137">
        <v>0</v>
      </c>
    </row>
    <row r="150" spans="1:9" ht="36" customHeight="1">
      <c r="A150" s="230" t="s">
        <v>155</v>
      </c>
      <c r="B150" s="53" t="s">
        <v>82</v>
      </c>
      <c r="C150" s="66">
        <v>4</v>
      </c>
      <c r="D150" s="66">
        <v>12</v>
      </c>
      <c r="E150" s="62" t="s">
        <v>225</v>
      </c>
      <c r="F150" s="126">
        <v>200</v>
      </c>
      <c r="G150" s="137">
        <v>575468.64</v>
      </c>
      <c r="H150" s="146">
        <f>I150-G150</f>
        <v>0</v>
      </c>
      <c r="I150" s="144">
        <f>'прил 5 2016'!G154</f>
        <v>575468.64</v>
      </c>
    </row>
    <row r="151" spans="1:9" ht="21" customHeight="1">
      <c r="A151" s="224" t="s">
        <v>19</v>
      </c>
      <c r="B151" s="56" t="s">
        <v>82</v>
      </c>
      <c r="C151" s="57">
        <v>5</v>
      </c>
      <c r="D151" s="57" t="s">
        <v>9</v>
      </c>
      <c r="E151" s="69" t="s">
        <v>9</v>
      </c>
      <c r="F151" s="114" t="s">
        <v>9</v>
      </c>
      <c r="G151" s="136">
        <f>G156+G183+G179+G207</f>
        <v>6931274</v>
      </c>
      <c r="H151" s="136">
        <f>H156+H183+H179+H207</f>
        <v>486658.5800000001</v>
      </c>
      <c r="I151" s="136">
        <f>I156+I183+I179+I207</f>
        <v>7417932.58</v>
      </c>
    </row>
    <row r="152" spans="1:9" ht="16.5" hidden="1">
      <c r="A152" s="224" t="s">
        <v>1</v>
      </c>
      <c r="B152" s="56" t="s">
        <v>82</v>
      </c>
      <c r="C152" s="57">
        <v>5</v>
      </c>
      <c r="D152" s="57">
        <v>2</v>
      </c>
      <c r="E152" s="69"/>
      <c r="F152" s="127"/>
      <c r="G152" s="147">
        <f>G153</f>
        <v>0</v>
      </c>
      <c r="H152" s="121"/>
      <c r="I152" s="144"/>
    </row>
    <row r="153" spans="1:9" ht="16.5" hidden="1">
      <c r="A153" s="227" t="s">
        <v>211</v>
      </c>
      <c r="B153" s="56" t="s">
        <v>82</v>
      </c>
      <c r="C153" s="66">
        <v>5</v>
      </c>
      <c r="D153" s="66">
        <v>2</v>
      </c>
      <c r="E153" s="62" t="s">
        <v>29</v>
      </c>
      <c r="F153" s="126"/>
      <c r="G153" s="137">
        <f>G154</f>
        <v>0</v>
      </c>
      <c r="H153" s="121"/>
      <c r="I153" s="144"/>
    </row>
    <row r="154" spans="1:9" ht="67.5" hidden="1">
      <c r="A154" s="227" t="s">
        <v>58</v>
      </c>
      <c r="B154" s="56" t="s">
        <v>82</v>
      </c>
      <c r="C154" s="66">
        <v>5</v>
      </c>
      <c r="D154" s="66">
        <v>2</v>
      </c>
      <c r="E154" s="62" t="s">
        <v>47</v>
      </c>
      <c r="F154" s="126"/>
      <c r="G154" s="137">
        <f>G155</f>
        <v>0</v>
      </c>
      <c r="H154" s="121"/>
      <c r="I154" s="144"/>
    </row>
    <row r="155" spans="1:9" ht="22.5" customHeight="1" hidden="1">
      <c r="A155" s="227" t="s">
        <v>48</v>
      </c>
      <c r="B155" s="56" t="s">
        <v>82</v>
      </c>
      <c r="C155" s="66">
        <v>5</v>
      </c>
      <c r="D155" s="66">
        <v>2</v>
      </c>
      <c r="E155" s="62" t="s">
        <v>49</v>
      </c>
      <c r="F155" s="126">
        <v>6</v>
      </c>
      <c r="G155" s="137"/>
      <c r="H155" s="121"/>
      <c r="I155" s="144"/>
    </row>
    <row r="156" spans="1:9" ht="24" customHeight="1">
      <c r="A156" s="225" t="s">
        <v>3</v>
      </c>
      <c r="B156" s="56" t="s">
        <v>82</v>
      </c>
      <c r="C156" s="57">
        <v>5</v>
      </c>
      <c r="D156" s="57">
        <v>1</v>
      </c>
      <c r="E156" s="62"/>
      <c r="F156" s="126"/>
      <c r="G156" s="147">
        <f>G168</f>
        <v>3051926</v>
      </c>
      <c r="H156" s="147">
        <f>H168</f>
        <v>0</v>
      </c>
      <c r="I156" s="147">
        <f>I168</f>
        <v>3051926</v>
      </c>
    </row>
    <row r="157" spans="1:9" ht="37.5" customHeight="1" hidden="1">
      <c r="A157" s="231" t="s">
        <v>83</v>
      </c>
      <c r="B157" s="53" t="s">
        <v>82</v>
      </c>
      <c r="C157" s="66">
        <v>5</v>
      </c>
      <c r="D157" s="66">
        <v>1</v>
      </c>
      <c r="E157" s="62">
        <v>980000</v>
      </c>
      <c r="F157" s="126"/>
      <c r="G157" s="148">
        <f>G161+G158</f>
        <v>0</v>
      </c>
      <c r="H157" s="121"/>
      <c r="I157" s="144"/>
    </row>
    <row r="158" spans="1:9" ht="56.25" customHeight="1" hidden="1">
      <c r="A158" s="231" t="s">
        <v>115</v>
      </c>
      <c r="B158" s="53" t="s">
        <v>82</v>
      </c>
      <c r="C158" s="66">
        <v>5</v>
      </c>
      <c r="D158" s="66">
        <v>1</v>
      </c>
      <c r="E158" s="62" t="s">
        <v>88</v>
      </c>
      <c r="F158" s="126"/>
      <c r="G158" s="148">
        <f>G159</f>
        <v>0</v>
      </c>
      <c r="H158" s="121"/>
      <c r="I158" s="144"/>
    </row>
    <row r="159" spans="1:9" ht="41.25" customHeight="1" hidden="1">
      <c r="A159" s="231" t="s">
        <v>116</v>
      </c>
      <c r="B159" s="53" t="s">
        <v>82</v>
      </c>
      <c r="C159" s="66">
        <v>5</v>
      </c>
      <c r="D159" s="66">
        <v>1</v>
      </c>
      <c r="E159" s="62" t="s">
        <v>89</v>
      </c>
      <c r="F159" s="126"/>
      <c r="G159" s="148">
        <f>G160</f>
        <v>0</v>
      </c>
      <c r="H159" s="121"/>
      <c r="I159" s="144"/>
    </row>
    <row r="160" spans="1:9" ht="23.25" customHeight="1" hidden="1">
      <c r="A160" s="239" t="s">
        <v>79</v>
      </c>
      <c r="B160" s="53" t="s">
        <v>82</v>
      </c>
      <c r="C160" s="66">
        <v>5</v>
      </c>
      <c r="D160" s="66">
        <v>1</v>
      </c>
      <c r="E160" s="62" t="s">
        <v>89</v>
      </c>
      <c r="F160" s="126">
        <v>17</v>
      </c>
      <c r="G160" s="148"/>
      <c r="H160" s="121"/>
      <c r="I160" s="144"/>
    </row>
    <row r="161" spans="1:9" ht="48" customHeight="1" hidden="1">
      <c r="A161" s="239" t="s">
        <v>113</v>
      </c>
      <c r="B161" s="53" t="s">
        <v>82</v>
      </c>
      <c r="C161" s="66">
        <v>5</v>
      </c>
      <c r="D161" s="66">
        <v>1</v>
      </c>
      <c r="E161" s="62">
        <v>980200</v>
      </c>
      <c r="F161" s="126"/>
      <c r="G161" s="148">
        <f>G162</f>
        <v>0</v>
      </c>
      <c r="H161" s="121"/>
      <c r="I161" s="144"/>
    </row>
    <row r="162" spans="1:9" ht="36" customHeight="1" hidden="1">
      <c r="A162" s="239" t="s">
        <v>114</v>
      </c>
      <c r="B162" s="53" t="s">
        <v>82</v>
      </c>
      <c r="C162" s="66">
        <v>5</v>
      </c>
      <c r="D162" s="66">
        <v>1</v>
      </c>
      <c r="E162" s="62">
        <v>980201</v>
      </c>
      <c r="F162" s="126"/>
      <c r="G162" s="148">
        <f>G163</f>
        <v>0</v>
      </c>
      <c r="H162" s="121"/>
      <c r="I162" s="144"/>
    </row>
    <row r="163" spans="1:9" ht="26.25" customHeight="1" hidden="1">
      <c r="A163" s="239" t="s">
        <v>79</v>
      </c>
      <c r="B163" s="53" t="s">
        <v>82</v>
      </c>
      <c r="C163" s="66">
        <v>5</v>
      </c>
      <c r="D163" s="66">
        <v>1</v>
      </c>
      <c r="E163" s="62">
        <v>980201</v>
      </c>
      <c r="F163" s="126">
        <v>17</v>
      </c>
      <c r="G163" s="148"/>
      <c r="H163" s="121"/>
      <c r="I163" s="144"/>
    </row>
    <row r="164" spans="1:9" ht="29.25" customHeight="1" hidden="1">
      <c r="A164" s="227" t="s">
        <v>105</v>
      </c>
      <c r="B164" s="53" t="s">
        <v>82</v>
      </c>
      <c r="C164" s="66">
        <v>5</v>
      </c>
      <c r="D164" s="66">
        <v>1</v>
      </c>
      <c r="E164" s="62"/>
      <c r="F164" s="126"/>
      <c r="G164" s="148"/>
      <c r="H164" s="121"/>
      <c r="I164" s="144"/>
    </row>
    <row r="165" spans="1:9" ht="0.75" customHeight="1" hidden="1">
      <c r="A165" s="227" t="s">
        <v>131</v>
      </c>
      <c r="B165" s="53" t="s">
        <v>82</v>
      </c>
      <c r="C165" s="66">
        <v>5</v>
      </c>
      <c r="D165" s="66">
        <v>1</v>
      </c>
      <c r="E165" s="62">
        <v>7950000</v>
      </c>
      <c r="F165" s="126"/>
      <c r="G165" s="148">
        <f>G166</f>
        <v>0</v>
      </c>
      <c r="H165" s="121"/>
      <c r="I165" s="144"/>
    </row>
    <row r="166" spans="1:9" ht="46.5" customHeight="1" hidden="1">
      <c r="A166" s="239" t="s">
        <v>129</v>
      </c>
      <c r="B166" s="53" t="s">
        <v>82</v>
      </c>
      <c r="C166" s="66">
        <v>5</v>
      </c>
      <c r="D166" s="66">
        <v>1</v>
      </c>
      <c r="E166" s="62">
        <v>7952000</v>
      </c>
      <c r="F166" s="126"/>
      <c r="G166" s="148">
        <f>G167</f>
        <v>0</v>
      </c>
      <c r="H166" s="121"/>
      <c r="I166" s="144"/>
    </row>
    <row r="167" spans="1:9" ht="39.75" customHeight="1" hidden="1">
      <c r="A167" s="231" t="s">
        <v>128</v>
      </c>
      <c r="B167" s="53" t="s">
        <v>82</v>
      </c>
      <c r="C167" s="66">
        <v>5</v>
      </c>
      <c r="D167" s="66">
        <v>1</v>
      </c>
      <c r="E167" s="62">
        <v>7952000</v>
      </c>
      <c r="F167" s="126">
        <v>243</v>
      </c>
      <c r="G167" s="148"/>
      <c r="H167" s="121"/>
      <c r="I167" s="144"/>
    </row>
    <row r="168" spans="1:9" ht="27.75" customHeight="1">
      <c r="A168" s="228" t="s">
        <v>161</v>
      </c>
      <c r="B168" s="56" t="s">
        <v>82</v>
      </c>
      <c r="C168" s="57">
        <v>5</v>
      </c>
      <c r="D168" s="57">
        <v>1</v>
      </c>
      <c r="E168" s="64" t="s">
        <v>200</v>
      </c>
      <c r="F168" s="127"/>
      <c r="G168" s="147">
        <f>G169+G175+G177+G173</f>
        <v>3051926</v>
      </c>
      <c r="H168" s="147">
        <f>H169+H175+H177+H173</f>
        <v>0</v>
      </c>
      <c r="I168" s="147">
        <f>I169+I175+I177+I173</f>
        <v>3051926</v>
      </c>
    </row>
    <row r="169" spans="1:9" ht="48" customHeight="1" hidden="1">
      <c r="A169" s="229" t="s">
        <v>78</v>
      </c>
      <c r="B169" s="56" t="s">
        <v>82</v>
      </c>
      <c r="C169" s="57">
        <v>5</v>
      </c>
      <c r="D169" s="57">
        <v>1</v>
      </c>
      <c r="E169" s="69" t="s">
        <v>143</v>
      </c>
      <c r="F169" s="127"/>
      <c r="G169" s="147">
        <f>G172</f>
        <v>0</v>
      </c>
      <c r="H169" s="146"/>
      <c r="I169" s="144"/>
    </row>
    <row r="170" spans="1:9" ht="33" customHeight="1" hidden="1">
      <c r="A170" s="231" t="s">
        <v>76</v>
      </c>
      <c r="B170" s="53" t="s">
        <v>82</v>
      </c>
      <c r="C170" s="66">
        <v>5</v>
      </c>
      <c r="D170" s="66">
        <v>1</v>
      </c>
      <c r="E170" s="62" t="s">
        <v>75</v>
      </c>
      <c r="F170" s="126"/>
      <c r="G170" s="137"/>
      <c r="H170" s="146"/>
      <c r="I170" s="144"/>
    </row>
    <row r="171" spans="1:9" ht="16.5" customHeight="1" hidden="1">
      <c r="A171" s="227" t="s">
        <v>48</v>
      </c>
      <c r="B171" s="53" t="s">
        <v>82</v>
      </c>
      <c r="C171" s="66">
        <v>5</v>
      </c>
      <c r="D171" s="66">
        <v>1</v>
      </c>
      <c r="E171" s="62">
        <v>3500200</v>
      </c>
      <c r="F171" s="126">
        <v>6</v>
      </c>
      <c r="G171" s="137"/>
      <c r="H171" s="146"/>
      <c r="I171" s="144"/>
    </row>
    <row r="172" spans="1:9" ht="31.5" customHeight="1" hidden="1">
      <c r="A172" s="230" t="s">
        <v>155</v>
      </c>
      <c r="B172" s="53" t="s">
        <v>82</v>
      </c>
      <c r="C172" s="66">
        <v>5</v>
      </c>
      <c r="D172" s="66">
        <v>1</v>
      </c>
      <c r="E172" s="62" t="s">
        <v>143</v>
      </c>
      <c r="F172" s="126">
        <v>200</v>
      </c>
      <c r="G172" s="137"/>
      <c r="H172" s="146"/>
      <c r="I172" s="144"/>
    </row>
    <row r="173" spans="1:9" ht="36" customHeight="1">
      <c r="A173" s="247" t="s">
        <v>235</v>
      </c>
      <c r="B173" s="56" t="s">
        <v>82</v>
      </c>
      <c r="C173" s="57">
        <v>5</v>
      </c>
      <c r="D173" s="57">
        <v>1</v>
      </c>
      <c r="E173" s="69" t="s">
        <v>226</v>
      </c>
      <c r="F173" s="127"/>
      <c r="G173" s="147">
        <f>G174</f>
        <v>1187190</v>
      </c>
      <c r="H173" s="147">
        <f>H174</f>
        <v>0</v>
      </c>
      <c r="I173" s="147">
        <f>I174</f>
        <v>1187190</v>
      </c>
    </row>
    <row r="174" spans="1:9" ht="35.25" customHeight="1">
      <c r="A174" s="230" t="s">
        <v>237</v>
      </c>
      <c r="B174" s="53" t="s">
        <v>82</v>
      </c>
      <c r="C174" s="66">
        <v>5</v>
      </c>
      <c r="D174" s="66">
        <v>1</v>
      </c>
      <c r="E174" s="62" t="s">
        <v>226</v>
      </c>
      <c r="F174" s="126">
        <v>200</v>
      </c>
      <c r="G174" s="137">
        <v>1187190</v>
      </c>
      <c r="H174" s="146">
        <f>I174-G174</f>
        <v>0</v>
      </c>
      <c r="I174" s="144">
        <f>'прил 5 2016'!G178</f>
        <v>1187190</v>
      </c>
    </row>
    <row r="175" spans="1:9" ht="23.25" customHeight="1">
      <c r="A175" s="225" t="s">
        <v>93</v>
      </c>
      <c r="B175" s="56" t="s">
        <v>82</v>
      </c>
      <c r="C175" s="57">
        <v>5</v>
      </c>
      <c r="D175" s="57">
        <v>1</v>
      </c>
      <c r="E175" s="69" t="s">
        <v>227</v>
      </c>
      <c r="F175" s="127"/>
      <c r="G175" s="147">
        <f>G176</f>
        <v>268440</v>
      </c>
      <c r="H175" s="147">
        <f>H176</f>
        <v>0</v>
      </c>
      <c r="I175" s="147">
        <f>I176</f>
        <v>268440</v>
      </c>
    </row>
    <row r="176" spans="1:9" ht="33" customHeight="1">
      <c r="A176" s="230" t="s">
        <v>237</v>
      </c>
      <c r="B176" s="53" t="s">
        <v>82</v>
      </c>
      <c r="C176" s="66">
        <v>5</v>
      </c>
      <c r="D176" s="66">
        <v>1</v>
      </c>
      <c r="E176" s="62" t="s">
        <v>227</v>
      </c>
      <c r="F176" s="126">
        <v>200</v>
      </c>
      <c r="G176" s="137">
        <v>268440</v>
      </c>
      <c r="H176" s="146">
        <f>I176-G176</f>
        <v>0</v>
      </c>
      <c r="I176" s="144">
        <f>'прил 5 2016'!G180</f>
        <v>268440</v>
      </c>
    </row>
    <row r="177" spans="1:9" ht="33" customHeight="1">
      <c r="A177" s="234" t="s">
        <v>174</v>
      </c>
      <c r="B177" s="59">
        <v>925</v>
      </c>
      <c r="C177" s="57">
        <v>5</v>
      </c>
      <c r="D177" s="57">
        <v>1</v>
      </c>
      <c r="E177" s="69" t="s">
        <v>249</v>
      </c>
      <c r="F177" s="114"/>
      <c r="G177" s="136">
        <f>G178</f>
        <v>1596296</v>
      </c>
      <c r="H177" s="254">
        <f>H178</f>
        <v>0</v>
      </c>
      <c r="I177" s="254">
        <f>I178</f>
        <v>1596296</v>
      </c>
    </row>
    <row r="178" spans="1:9" ht="31.5" customHeight="1">
      <c r="A178" s="248" t="s">
        <v>79</v>
      </c>
      <c r="B178" s="63">
        <v>925</v>
      </c>
      <c r="C178" s="66">
        <v>5</v>
      </c>
      <c r="D178" s="66">
        <v>1</v>
      </c>
      <c r="E178" s="62" t="s">
        <v>249</v>
      </c>
      <c r="F178" s="126">
        <v>500</v>
      </c>
      <c r="G178" s="137">
        <v>1596296</v>
      </c>
      <c r="H178" s="146">
        <f>I178-G178</f>
        <v>0</v>
      </c>
      <c r="I178" s="144">
        <f>'прил 5 2016'!G182</f>
        <v>1596296</v>
      </c>
    </row>
    <row r="179" spans="1:9" ht="25.5" customHeight="1">
      <c r="A179" s="225" t="s">
        <v>1</v>
      </c>
      <c r="B179" s="56" t="s">
        <v>82</v>
      </c>
      <c r="C179" s="57">
        <v>5</v>
      </c>
      <c r="D179" s="57">
        <v>2</v>
      </c>
      <c r="E179" s="62"/>
      <c r="F179" s="126"/>
      <c r="G179" s="147">
        <f>G180</f>
        <v>96650</v>
      </c>
      <c r="H179" s="147">
        <f aca="true" t="shared" si="6" ref="H179:I181">H180</f>
        <v>0</v>
      </c>
      <c r="I179" s="147">
        <f t="shared" si="6"/>
        <v>96650</v>
      </c>
    </row>
    <row r="180" spans="1:9" ht="24.75" customHeight="1">
      <c r="A180" s="228" t="s">
        <v>161</v>
      </c>
      <c r="B180" s="56" t="s">
        <v>82</v>
      </c>
      <c r="C180" s="57">
        <v>5</v>
      </c>
      <c r="D180" s="57">
        <v>2</v>
      </c>
      <c r="E180" s="64" t="s">
        <v>200</v>
      </c>
      <c r="F180" s="126"/>
      <c r="G180" s="147">
        <f>G181</f>
        <v>96650</v>
      </c>
      <c r="H180" s="147">
        <f t="shared" si="6"/>
        <v>0</v>
      </c>
      <c r="I180" s="147">
        <f t="shared" si="6"/>
        <v>96650</v>
      </c>
    </row>
    <row r="181" spans="1:9" ht="35.25" customHeight="1">
      <c r="A181" s="225" t="s">
        <v>74</v>
      </c>
      <c r="B181" s="56" t="s">
        <v>82</v>
      </c>
      <c r="C181" s="57">
        <v>5</v>
      </c>
      <c r="D181" s="57">
        <v>2</v>
      </c>
      <c r="E181" s="69" t="s">
        <v>228</v>
      </c>
      <c r="F181" s="127"/>
      <c r="G181" s="147">
        <f>G182</f>
        <v>96650</v>
      </c>
      <c r="H181" s="147">
        <f t="shared" si="6"/>
        <v>0</v>
      </c>
      <c r="I181" s="147">
        <f t="shared" si="6"/>
        <v>96650</v>
      </c>
    </row>
    <row r="182" spans="1:9" ht="35.25" customHeight="1">
      <c r="A182" s="230" t="s">
        <v>237</v>
      </c>
      <c r="B182" s="53" t="s">
        <v>82</v>
      </c>
      <c r="C182" s="66">
        <v>5</v>
      </c>
      <c r="D182" s="66">
        <v>2</v>
      </c>
      <c r="E182" s="62" t="s">
        <v>228</v>
      </c>
      <c r="F182" s="126">
        <v>200</v>
      </c>
      <c r="G182" s="137">
        <v>96650</v>
      </c>
      <c r="H182" s="146">
        <f>I182-G182</f>
        <v>0</v>
      </c>
      <c r="I182" s="144">
        <f>'прил 5 2016'!G186</f>
        <v>96650</v>
      </c>
    </row>
    <row r="183" spans="1:9" ht="20.25" customHeight="1">
      <c r="A183" s="225" t="s">
        <v>28</v>
      </c>
      <c r="B183" s="56" t="s">
        <v>82</v>
      </c>
      <c r="C183" s="57">
        <v>5</v>
      </c>
      <c r="D183" s="57">
        <v>3</v>
      </c>
      <c r="E183" s="69"/>
      <c r="F183" s="127"/>
      <c r="G183" s="147">
        <f>G188</f>
        <v>3773390</v>
      </c>
      <c r="H183" s="147">
        <f>H188</f>
        <v>486658.5800000001</v>
      </c>
      <c r="I183" s="147">
        <f>I188</f>
        <v>4260048.58</v>
      </c>
    </row>
    <row r="184" spans="1:9" ht="16.5" hidden="1">
      <c r="A184" s="243" t="s">
        <v>105</v>
      </c>
      <c r="B184" s="72" t="s">
        <v>82</v>
      </c>
      <c r="C184" s="70">
        <v>5</v>
      </c>
      <c r="D184" s="70">
        <v>3</v>
      </c>
      <c r="E184" s="71">
        <v>3150000</v>
      </c>
      <c r="F184" s="152"/>
      <c r="G184" s="153">
        <f>G185</f>
        <v>0</v>
      </c>
      <c r="H184" s="121"/>
      <c r="I184" s="144"/>
    </row>
    <row r="185" spans="1:9" ht="16.5" hidden="1">
      <c r="A185" s="243" t="s">
        <v>106</v>
      </c>
      <c r="B185" s="72" t="s">
        <v>82</v>
      </c>
      <c r="C185" s="70">
        <v>5</v>
      </c>
      <c r="D185" s="70">
        <v>3</v>
      </c>
      <c r="E185" s="71">
        <v>3150100</v>
      </c>
      <c r="F185" s="152"/>
      <c r="G185" s="153">
        <f>G186</f>
        <v>0</v>
      </c>
      <c r="H185" s="121"/>
      <c r="I185" s="144"/>
    </row>
    <row r="186" spans="1:9" ht="33.75" hidden="1">
      <c r="A186" s="243" t="s">
        <v>108</v>
      </c>
      <c r="B186" s="72" t="s">
        <v>82</v>
      </c>
      <c r="C186" s="70">
        <v>5</v>
      </c>
      <c r="D186" s="70">
        <v>3</v>
      </c>
      <c r="E186" s="71">
        <v>3150125</v>
      </c>
      <c r="F186" s="152"/>
      <c r="G186" s="153"/>
      <c r="H186" s="121"/>
      <c r="I186" s="144"/>
    </row>
    <row r="187" spans="1:9" ht="33.75" hidden="1">
      <c r="A187" s="227" t="s">
        <v>34</v>
      </c>
      <c r="B187" s="53" t="s">
        <v>82</v>
      </c>
      <c r="C187" s="66">
        <v>5</v>
      </c>
      <c r="D187" s="66">
        <v>3</v>
      </c>
      <c r="E187" s="62">
        <v>3150125</v>
      </c>
      <c r="F187" s="145">
        <v>500</v>
      </c>
      <c r="G187" s="148"/>
      <c r="H187" s="121"/>
      <c r="I187" s="144"/>
    </row>
    <row r="188" spans="1:9" ht="22.5" customHeight="1">
      <c r="A188" s="228" t="s">
        <v>161</v>
      </c>
      <c r="B188" s="56" t="s">
        <v>82</v>
      </c>
      <c r="C188" s="57">
        <v>5</v>
      </c>
      <c r="D188" s="57">
        <v>3</v>
      </c>
      <c r="E188" s="64" t="s">
        <v>200</v>
      </c>
      <c r="F188" s="126"/>
      <c r="G188" s="147">
        <f>G189+G197+G199+G201+G203+G205</f>
        <v>3773390</v>
      </c>
      <c r="H188" s="147">
        <f>H189+H197+H199+H201+H203+H205</f>
        <v>486658.5800000001</v>
      </c>
      <c r="I188" s="147">
        <f>I189+I197+I199+I201+I203+I205</f>
        <v>4260048.58</v>
      </c>
    </row>
    <row r="189" spans="1:9" ht="24" customHeight="1">
      <c r="A189" s="225" t="s">
        <v>50</v>
      </c>
      <c r="B189" s="56" t="s">
        <v>82</v>
      </c>
      <c r="C189" s="57">
        <v>5</v>
      </c>
      <c r="D189" s="57">
        <v>3</v>
      </c>
      <c r="E189" s="69" t="s">
        <v>219</v>
      </c>
      <c r="F189" s="127"/>
      <c r="G189" s="147">
        <f>G190</f>
        <v>1051770</v>
      </c>
      <c r="H189" s="147">
        <f>H190</f>
        <v>0</v>
      </c>
      <c r="I189" s="147">
        <f>I190</f>
        <v>1051770</v>
      </c>
    </row>
    <row r="190" spans="1:9" ht="33" customHeight="1">
      <c r="A190" s="230" t="s">
        <v>237</v>
      </c>
      <c r="B190" s="53" t="s">
        <v>82</v>
      </c>
      <c r="C190" s="66">
        <v>5</v>
      </c>
      <c r="D190" s="66">
        <v>3</v>
      </c>
      <c r="E190" s="62" t="s">
        <v>219</v>
      </c>
      <c r="F190" s="126">
        <v>200</v>
      </c>
      <c r="G190" s="137">
        <v>1051770</v>
      </c>
      <c r="H190" s="146">
        <f>I190-G190</f>
        <v>0</v>
      </c>
      <c r="I190" s="144">
        <f>'прил 5 2016'!G194</f>
        <v>1051770</v>
      </c>
    </row>
    <row r="191" spans="1:9" ht="16.5" hidden="1">
      <c r="A191" s="227" t="s">
        <v>50</v>
      </c>
      <c r="B191" s="53" t="s">
        <v>82</v>
      </c>
      <c r="C191" s="66">
        <v>5</v>
      </c>
      <c r="D191" s="66">
        <v>3</v>
      </c>
      <c r="E191" s="62" t="s">
        <v>51</v>
      </c>
      <c r="F191" s="126"/>
      <c r="G191" s="137">
        <f>G192</f>
        <v>0</v>
      </c>
      <c r="H191" s="146"/>
      <c r="I191" s="144"/>
    </row>
    <row r="192" spans="1:9" ht="33.75" hidden="1">
      <c r="A192" s="227" t="s">
        <v>52</v>
      </c>
      <c r="B192" s="53" t="s">
        <v>82</v>
      </c>
      <c r="C192" s="66">
        <v>5</v>
      </c>
      <c r="D192" s="66">
        <v>3</v>
      </c>
      <c r="E192" s="53" t="s">
        <v>51</v>
      </c>
      <c r="F192" s="126">
        <v>500</v>
      </c>
      <c r="G192" s="137"/>
      <c r="H192" s="146"/>
      <c r="I192" s="144"/>
    </row>
    <row r="193" spans="1:9" ht="51" hidden="1">
      <c r="A193" s="227" t="s">
        <v>54</v>
      </c>
      <c r="B193" s="53" t="s">
        <v>82</v>
      </c>
      <c r="C193" s="66">
        <v>5</v>
      </c>
      <c r="D193" s="66">
        <v>3</v>
      </c>
      <c r="E193" s="53" t="s">
        <v>53</v>
      </c>
      <c r="F193" s="154"/>
      <c r="G193" s="137">
        <f>G194</f>
        <v>0</v>
      </c>
      <c r="H193" s="146"/>
      <c r="I193" s="144"/>
    </row>
    <row r="194" spans="1:9" ht="14.25" customHeight="1" hidden="1">
      <c r="A194" s="227" t="s">
        <v>34</v>
      </c>
      <c r="B194" s="53" t="s">
        <v>82</v>
      </c>
      <c r="C194" s="66">
        <v>5</v>
      </c>
      <c r="D194" s="66">
        <v>3</v>
      </c>
      <c r="E194" s="53" t="s">
        <v>53</v>
      </c>
      <c r="F194" s="126">
        <v>500</v>
      </c>
      <c r="G194" s="137"/>
      <c r="H194" s="146"/>
      <c r="I194" s="144"/>
    </row>
    <row r="195" spans="1:9" ht="33.75" hidden="1">
      <c r="A195" s="242" t="s">
        <v>119</v>
      </c>
      <c r="B195" s="72" t="s">
        <v>82</v>
      </c>
      <c r="C195" s="70">
        <v>5</v>
      </c>
      <c r="D195" s="70">
        <v>3</v>
      </c>
      <c r="E195" s="72" t="s">
        <v>120</v>
      </c>
      <c r="F195" s="149"/>
      <c r="G195" s="150"/>
      <c r="H195" s="146"/>
      <c r="I195" s="144"/>
    </row>
    <row r="196" spans="1:9" ht="22.5" customHeight="1" hidden="1">
      <c r="A196" s="242" t="s">
        <v>34</v>
      </c>
      <c r="B196" s="72" t="s">
        <v>82</v>
      </c>
      <c r="C196" s="70">
        <v>5</v>
      </c>
      <c r="D196" s="70">
        <v>3</v>
      </c>
      <c r="E196" s="72" t="s">
        <v>120</v>
      </c>
      <c r="F196" s="149">
        <v>500</v>
      </c>
      <c r="G196" s="150"/>
      <c r="H196" s="146"/>
      <c r="I196" s="144"/>
    </row>
    <row r="197" spans="1:9" ht="17.25" customHeight="1" hidden="1">
      <c r="A197" s="225" t="s">
        <v>55</v>
      </c>
      <c r="B197" s="56" t="s">
        <v>82</v>
      </c>
      <c r="C197" s="57">
        <v>5</v>
      </c>
      <c r="D197" s="57">
        <v>3</v>
      </c>
      <c r="E197" s="69" t="s">
        <v>144</v>
      </c>
      <c r="F197" s="155"/>
      <c r="G197" s="147">
        <f>G198</f>
        <v>0</v>
      </c>
      <c r="H197" s="146"/>
      <c r="I197" s="144"/>
    </row>
    <row r="198" spans="1:9" ht="29.25" customHeight="1" hidden="1">
      <c r="A198" s="230" t="s">
        <v>155</v>
      </c>
      <c r="B198" s="53" t="s">
        <v>82</v>
      </c>
      <c r="C198" s="66">
        <v>5</v>
      </c>
      <c r="D198" s="66">
        <v>3</v>
      </c>
      <c r="E198" s="62" t="s">
        <v>144</v>
      </c>
      <c r="F198" s="126">
        <v>200</v>
      </c>
      <c r="G198" s="137"/>
      <c r="H198" s="146"/>
      <c r="I198" s="144"/>
    </row>
    <row r="199" spans="1:9" ht="21" customHeight="1">
      <c r="A199" s="225" t="s">
        <v>56</v>
      </c>
      <c r="B199" s="56" t="s">
        <v>82</v>
      </c>
      <c r="C199" s="57">
        <v>5</v>
      </c>
      <c r="D199" s="57">
        <v>3</v>
      </c>
      <c r="E199" s="69" t="s">
        <v>218</v>
      </c>
      <c r="F199" s="155"/>
      <c r="G199" s="147">
        <f>G200</f>
        <v>227930</v>
      </c>
      <c r="H199" s="147">
        <f>H200</f>
        <v>0</v>
      </c>
      <c r="I199" s="147">
        <f>I200</f>
        <v>227930</v>
      </c>
    </row>
    <row r="200" spans="1:9" ht="33.75">
      <c r="A200" s="230" t="s">
        <v>237</v>
      </c>
      <c r="B200" s="53" t="s">
        <v>82</v>
      </c>
      <c r="C200" s="66">
        <v>5</v>
      </c>
      <c r="D200" s="66">
        <v>3</v>
      </c>
      <c r="E200" s="62" t="s">
        <v>218</v>
      </c>
      <c r="F200" s="126">
        <v>200</v>
      </c>
      <c r="G200" s="137">
        <v>227930</v>
      </c>
      <c r="H200" s="146">
        <f>I200-G200</f>
        <v>0</v>
      </c>
      <c r="I200" s="144">
        <f>'прил 5 2016'!G204</f>
        <v>227930</v>
      </c>
    </row>
    <row r="201" spans="1:9" ht="23.25" customHeight="1">
      <c r="A201" s="225" t="s">
        <v>166</v>
      </c>
      <c r="B201" s="56" t="s">
        <v>82</v>
      </c>
      <c r="C201" s="57">
        <v>5</v>
      </c>
      <c r="D201" s="57">
        <v>3</v>
      </c>
      <c r="E201" s="69" t="s">
        <v>217</v>
      </c>
      <c r="F201" s="127"/>
      <c r="G201" s="147">
        <f>G202</f>
        <v>347020</v>
      </c>
      <c r="H201" s="147">
        <f>H202</f>
        <v>0</v>
      </c>
      <c r="I201" s="147">
        <f>I202</f>
        <v>347020</v>
      </c>
    </row>
    <row r="202" spans="1:9" ht="38.25" customHeight="1">
      <c r="A202" s="230" t="s">
        <v>237</v>
      </c>
      <c r="B202" s="53" t="s">
        <v>82</v>
      </c>
      <c r="C202" s="66">
        <v>5</v>
      </c>
      <c r="D202" s="66">
        <v>3</v>
      </c>
      <c r="E202" s="62" t="s">
        <v>217</v>
      </c>
      <c r="F202" s="126">
        <v>200</v>
      </c>
      <c r="G202" s="137">
        <v>347020</v>
      </c>
      <c r="H202" s="146">
        <f>I202-G202</f>
        <v>0</v>
      </c>
      <c r="I202" s="144">
        <f>'прил 5 2016'!G206</f>
        <v>347020</v>
      </c>
    </row>
    <row r="203" spans="1:9" ht="66" customHeight="1">
      <c r="A203" s="225" t="s">
        <v>192</v>
      </c>
      <c r="B203" s="56" t="s">
        <v>82</v>
      </c>
      <c r="C203" s="57">
        <v>5</v>
      </c>
      <c r="D203" s="57">
        <v>3</v>
      </c>
      <c r="E203" s="62" t="s">
        <v>269</v>
      </c>
      <c r="F203" s="127"/>
      <c r="G203" s="147">
        <f>G204</f>
        <v>900000</v>
      </c>
      <c r="H203" s="147">
        <f>H204</f>
        <v>0</v>
      </c>
      <c r="I203" s="147">
        <f>I204</f>
        <v>900000</v>
      </c>
    </row>
    <row r="204" spans="1:9" ht="33.75" customHeight="1">
      <c r="A204" s="230" t="s">
        <v>237</v>
      </c>
      <c r="B204" s="53" t="s">
        <v>82</v>
      </c>
      <c r="C204" s="66">
        <v>5</v>
      </c>
      <c r="D204" s="66">
        <v>3</v>
      </c>
      <c r="E204" s="62" t="s">
        <v>269</v>
      </c>
      <c r="F204" s="126">
        <v>200</v>
      </c>
      <c r="G204" s="137">
        <v>900000</v>
      </c>
      <c r="H204" s="146">
        <f>I204-G204</f>
        <v>0</v>
      </c>
      <c r="I204" s="144">
        <f>'прил 5 2016'!G208</f>
        <v>900000</v>
      </c>
    </row>
    <row r="205" spans="1:9" ht="33.75" customHeight="1">
      <c r="A205" s="246" t="s">
        <v>261</v>
      </c>
      <c r="B205" s="59">
        <v>925</v>
      </c>
      <c r="C205" s="57">
        <v>5</v>
      </c>
      <c r="D205" s="57">
        <v>3</v>
      </c>
      <c r="E205" s="56" t="s">
        <v>250</v>
      </c>
      <c r="F205" s="114"/>
      <c r="G205" s="136">
        <f>G206</f>
        <v>1246670</v>
      </c>
      <c r="H205" s="136">
        <f>H206</f>
        <v>486658.5800000001</v>
      </c>
      <c r="I205" s="136">
        <f>I206</f>
        <v>1733328.58</v>
      </c>
    </row>
    <row r="206" spans="1:9" ht="33.75" customHeight="1">
      <c r="A206" s="230" t="s">
        <v>155</v>
      </c>
      <c r="B206" s="63">
        <v>925</v>
      </c>
      <c r="C206" s="66">
        <v>5</v>
      </c>
      <c r="D206" s="66">
        <v>3</v>
      </c>
      <c r="E206" s="53" t="s">
        <v>250</v>
      </c>
      <c r="F206" s="126">
        <v>200</v>
      </c>
      <c r="G206" s="137">
        <v>1246670</v>
      </c>
      <c r="H206" s="146">
        <f>I206-G206</f>
        <v>486658.5800000001</v>
      </c>
      <c r="I206" s="144">
        <f>'прил 5 2016'!G210</f>
        <v>1733328.58</v>
      </c>
    </row>
    <row r="207" spans="1:9" ht="34.5" customHeight="1">
      <c r="A207" s="234" t="s">
        <v>181</v>
      </c>
      <c r="B207" s="56" t="s">
        <v>82</v>
      </c>
      <c r="C207" s="57">
        <v>5</v>
      </c>
      <c r="D207" s="57">
        <v>5</v>
      </c>
      <c r="E207" s="62"/>
      <c r="F207" s="126"/>
      <c r="G207" s="147">
        <f aca="true" t="shared" si="7" ref="G207:I209">G208</f>
        <v>9308</v>
      </c>
      <c r="H207" s="147">
        <f t="shared" si="7"/>
        <v>0</v>
      </c>
      <c r="I207" s="147">
        <f t="shared" si="7"/>
        <v>9308</v>
      </c>
    </row>
    <row r="208" spans="1:9" ht="32.25" customHeight="1">
      <c r="A208" s="228" t="s">
        <v>161</v>
      </c>
      <c r="B208" s="56" t="s">
        <v>82</v>
      </c>
      <c r="C208" s="57">
        <v>5</v>
      </c>
      <c r="D208" s="57">
        <v>5</v>
      </c>
      <c r="E208" s="64" t="s">
        <v>200</v>
      </c>
      <c r="F208" s="126"/>
      <c r="G208" s="147">
        <f t="shared" si="7"/>
        <v>9308</v>
      </c>
      <c r="H208" s="147">
        <f t="shared" si="7"/>
        <v>0</v>
      </c>
      <c r="I208" s="147">
        <f t="shared" si="7"/>
        <v>9308</v>
      </c>
    </row>
    <row r="209" spans="1:9" ht="66" customHeight="1">
      <c r="A209" s="240" t="s">
        <v>182</v>
      </c>
      <c r="B209" s="53" t="s">
        <v>82</v>
      </c>
      <c r="C209" s="66">
        <v>5</v>
      </c>
      <c r="D209" s="66">
        <v>5</v>
      </c>
      <c r="E209" s="62" t="s">
        <v>216</v>
      </c>
      <c r="F209" s="126"/>
      <c r="G209" s="137">
        <f t="shared" si="7"/>
        <v>9308</v>
      </c>
      <c r="H209" s="137">
        <f t="shared" si="7"/>
        <v>0</v>
      </c>
      <c r="I209" s="137">
        <f t="shared" si="7"/>
        <v>9308</v>
      </c>
    </row>
    <row r="210" spans="1:9" ht="33" customHeight="1">
      <c r="A210" s="232" t="s">
        <v>6</v>
      </c>
      <c r="B210" s="53" t="s">
        <v>82</v>
      </c>
      <c r="C210" s="66">
        <v>5</v>
      </c>
      <c r="D210" s="66">
        <v>5</v>
      </c>
      <c r="E210" s="62" t="s">
        <v>216</v>
      </c>
      <c r="F210" s="126">
        <v>500</v>
      </c>
      <c r="G210" s="137">
        <v>9308</v>
      </c>
      <c r="H210" s="146">
        <f>I210-G210</f>
        <v>0</v>
      </c>
      <c r="I210" s="144">
        <f>'прил 5 2016'!G214</f>
        <v>9308</v>
      </c>
    </row>
    <row r="211" spans="1:9" ht="24" customHeight="1" hidden="1">
      <c r="A211" s="237" t="s">
        <v>10</v>
      </c>
      <c r="B211" s="56" t="s">
        <v>82</v>
      </c>
      <c r="C211" s="57">
        <v>7</v>
      </c>
      <c r="D211" s="57"/>
      <c r="E211" s="69"/>
      <c r="F211" s="127"/>
      <c r="G211" s="147">
        <f>G212</f>
        <v>0</v>
      </c>
      <c r="H211" s="147">
        <f aca="true" t="shared" si="8" ref="H211:I214">H212</f>
        <v>0</v>
      </c>
      <c r="I211" s="147">
        <f t="shared" si="8"/>
        <v>0</v>
      </c>
    </row>
    <row r="212" spans="1:9" ht="34.5" customHeight="1" hidden="1">
      <c r="A212" s="237" t="s">
        <v>16</v>
      </c>
      <c r="B212" s="56" t="s">
        <v>82</v>
      </c>
      <c r="C212" s="57">
        <v>7</v>
      </c>
      <c r="D212" s="57">
        <v>7</v>
      </c>
      <c r="E212" s="69"/>
      <c r="F212" s="127"/>
      <c r="G212" s="147">
        <v>0</v>
      </c>
      <c r="H212" s="147">
        <f t="shared" si="8"/>
        <v>0</v>
      </c>
      <c r="I212" s="147">
        <f t="shared" si="8"/>
        <v>0</v>
      </c>
    </row>
    <row r="213" spans="1:9" ht="30" customHeight="1" hidden="1">
      <c r="A213" s="237" t="s">
        <v>109</v>
      </c>
      <c r="B213" s="56" t="s">
        <v>82</v>
      </c>
      <c r="C213" s="57">
        <v>7</v>
      </c>
      <c r="D213" s="57">
        <v>7</v>
      </c>
      <c r="E213" s="64" t="s">
        <v>200</v>
      </c>
      <c r="F213" s="127"/>
      <c r="G213" s="147">
        <f>G214</f>
        <v>0</v>
      </c>
      <c r="H213" s="147">
        <f t="shared" si="8"/>
        <v>0</v>
      </c>
      <c r="I213" s="147">
        <f t="shared" si="8"/>
        <v>0</v>
      </c>
    </row>
    <row r="214" spans="1:9" ht="24" customHeight="1" hidden="1">
      <c r="A214" s="249" t="s">
        <v>198</v>
      </c>
      <c r="B214" s="56" t="s">
        <v>82</v>
      </c>
      <c r="C214" s="57">
        <v>7</v>
      </c>
      <c r="D214" s="57">
        <v>7</v>
      </c>
      <c r="E214" s="69" t="s">
        <v>215</v>
      </c>
      <c r="F214" s="127"/>
      <c r="G214" s="147">
        <f>G215</f>
        <v>0</v>
      </c>
      <c r="H214" s="147">
        <f t="shared" si="8"/>
        <v>0</v>
      </c>
      <c r="I214" s="147">
        <f t="shared" si="8"/>
        <v>0</v>
      </c>
    </row>
    <row r="215" spans="1:9" ht="24" customHeight="1" hidden="1">
      <c r="A215" s="230" t="s">
        <v>237</v>
      </c>
      <c r="B215" s="53" t="s">
        <v>82</v>
      </c>
      <c r="C215" s="66">
        <v>7</v>
      </c>
      <c r="D215" s="66">
        <v>7</v>
      </c>
      <c r="E215" s="62" t="s">
        <v>215</v>
      </c>
      <c r="F215" s="126">
        <v>200</v>
      </c>
      <c r="G215" s="137">
        <v>0</v>
      </c>
      <c r="H215" s="146">
        <f>I215-G215</f>
        <v>0</v>
      </c>
      <c r="I215" s="144">
        <f>'прил 5 2016'!G219</f>
        <v>0</v>
      </c>
    </row>
    <row r="216" spans="1:9" ht="21" customHeight="1" hidden="1">
      <c r="A216" s="242" t="s">
        <v>73</v>
      </c>
      <c r="B216" s="72" t="s">
        <v>82</v>
      </c>
      <c r="C216" s="70">
        <v>7</v>
      </c>
      <c r="D216" s="70">
        <v>7</v>
      </c>
      <c r="E216" s="71">
        <v>7950000</v>
      </c>
      <c r="F216" s="149"/>
      <c r="G216" s="150">
        <f>G217</f>
        <v>0</v>
      </c>
      <c r="H216" s="146"/>
      <c r="I216" s="144"/>
    </row>
    <row r="217" spans="1:9" ht="24.75" customHeight="1" hidden="1">
      <c r="A217" s="242" t="s">
        <v>132</v>
      </c>
      <c r="B217" s="72" t="s">
        <v>82</v>
      </c>
      <c r="C217" s="70">
        <v>7</v>
      </c>
      <c r="D217" s="70">
        <v>7</v>
      </c>
      <c r="E217" s="71">
        <v>7951000</v>
      </c>
      <c r="F217" s="149"/>
      <c r="G217" s="150">
        <f>G218</f>
        <v>0</v>
      </c>
      <c r="H217" s="146"/>
      <c r="I217" s="144"/>
    </row>
    <row r="218" spans="1:9" ht="22.5" customHeight="1" hidden="1">
      <c r="A218" s="243" t="s">
        <v>130</v>
      </c>
      <c r="B218" s="72" t="s">
        <v>82</v>
      </c>
      <c r="C218" s="70">
        <v>7</v>
      </c>
      <c r="D218" s="70">
        <v>7</v>
      </c>
      <c r="E218" s="71">
        <v>7951000</v>
      </c>
      <c r="F218" s="149">
        <v>244</v>
      </c>
      <c r="G218" s="150"/>
      <c r="H218" s="146"/>
      <c r="I218" s="144"/>
    </row>
    <row r="219" spans="1:9" ht="25.5" customHeight="1" hidden="1">
      <c r="A219" s="227" t="s">
        <v>112</v>
      </c>
      <c r="B219" s="53" t="s">
        <v>82</v>
      </c>
      <c r="C219" s="66">
        <v>7</v>
      </c>
      <c r="D219" s="66">
        <v>7</v>
      </c>
      <c r="E219" s="62" t="s">
        <v>110</v>
      </c>
      <c r="F219" s="126">
        <v>447</v>
      </c>
      <c r="G219" s="137"/>
      <c r="H219" s="146"/>
      <c r="I219" s="144"/>
    </row>
    <row r="220" spans="1:9" ht="21.75" customHeight="1">
      <c r="A220" s="237" t="s">
        <v>111</v>
      </c>
      <c r="B220" s="56" t="s">
        <v>82</v>
      </c>
      <c r="C220" s="57">
        <v>8</v>
      </c>
      <c r="D220" s="66"/>
      <c r="E220" s="53"/>
      <c r="F220" s="126"/>
      <c r="G220" s="147">
        <f>G221</f>
        <v>8009975</v>
      </c>
      <c r="H220" s="147">
        <f>H221</f>
        <v>0</v>
      </c>
      <c r="I220" s="147">
        <f>I221</f>
        <v>8009975</v>
      </c>
    </row>
    <row r="221" spans="1:9" ht="19.5" customHeight="1">
      <c r="A221" s="237" t="s">
        <v>64</v>
      </c>
      <c r="B221" s="56" t="s">
        <v>82</v>
      </c>
      <c r="C221" s="57">
        <v>8</v>
      </c>
      <c r="D221" s="57">
        <v>1</v>
      </c>
      <c r="E221" s="56"/>
      <c r="F221" s="127"/>
      <c r="G221" s="147">
        <f>G228</f>
        <v>8009975</v>
      </c>
      <c r="H221" s="147">
        <f>H228</f>
        <v>0</v>
      </c>
      <c r="I221" s="147">
        <f>I228</f>
        <v>8009975</v>
      </c>
    </row>
    <row r="222" spans="1:9" ht="0.75" customHeight="1" hidden="1">
      <c r="A222" s="239" t="s">
        <v>65</v>
      </c>
      <c r="B222" s="56" t="s">
        <v>82</v>
      </c>
      <c r="C222" s="66">
        <v>8</v>
      </c>
      <c r="D222" s="66">
        <v>1</v>
      </c>
      <c r="E222" s="53" t="s">
        <v>69</v>
      </c>
      <c r="F222" s="126"/>
      <c r="G222" s="137">
        <f>G223</f>
        <v>0</v>
      </c>
      <c r="H222" s="121"/>
      <c r="I222" s="144"/>
    </row>
    <row r="223" spans="1:9" ht="24" customHeight="1" hidden="1">
      <c r="A223" s="241" t="s">
        <v>72</v>
      </c>
      <c r="B223" s="56" t="s">
        <v>82</v>
      </c>
      <c r="C223" s="66">
        <v>8</v>
      </c>
      <c r="D223" s="66">
        <v>1</v>
      </c>
      <c r="E223" s="53" t="s">
        <v>70</v>
      </c>
      <c r="F223" s="126"/>
      <c r="G223" s="137">
        <f>G224</f>
        <v>0</v>
      </c>
      <c r="H223" s="121"/>
      <c r="I223" s="144"/>
    </row>
    <row r="224" spans="1:9" ht="18" customHeight="1" hidden="1">
      <c r="A224" s="241" t="s">
        <v>41</v>
      </c>
      <c r="B224" s="56" t="s">
        <v>82</v>
      </c>
      <c r="C224" s="66">
        <v>8</v>
      </c>
      <c r="D224" s="66">
        <v>1</v>
      </c>
      <c r="E224" s="53" t="s">
        <v>70</v>
      </c>
      <c r="F224" s="126">
        <v>1</v>
      </c>
      <c r="G224" s="137"/>
      <c r="H224" s="121"/>
      <c r="I224" s="144"/>
    </row>
    <row r="225" spans="1:9" s="158" customFormat="1" ht="1.5" customHeight="1" hidden="1">
      <c r="A225" s="250" t="s">
        <v>66</v>
      </c>
      <c r="B225" s="56" t="s">
        <v>82</v>
      </c>
      <c r="C225" s="183">
        <v>8</v>
      </c>
      <c r="D225" s="183">
        <v>1</v>
      </c>
      <c r="E225" s="53" t="s">
        <v>57</v>
      </c>
      <c r="F225" s="156">
        <v>500</v>
      </c>
      <c r="G225" s="157">
        <f>G226</f>
        <v>0</v>
      </c>
      <c r="H225" s="121"/>
      <c r="I225" s="260"/>
    </row>
    <row r="226" spans="1:9" ht="24" customHeight="1" hidden="1">
      <c r="A226" s="241" t="s">
        <v>34</v>
      </c>
      <c r="B226" s="56" t="s">
        <v>82</v>
      </c>
      <c r="C226" s="66">
        <v>8</v>
      </c>
      <c r="D226" s="66">
        <v>1</v>
      </c>
      <c r="E226" s="53" t="s">
        <v>57</v>
      </c>
      <c r="F226" s="126">
        <v>327</v>
      </c>
      <c r="G226" s="137"/>
      <c r="H226" s="121"/>
      <c r="I226" s="144"/>
    </row>
    <row r="227" spans="1:9" ht="3" customHeight="1" hidden="1">
      <c r="A227" s="241"/>
      <c r="B227" s="56" t="s">
        <v>82</v>
      </c>
      <c r="C227" s="66">
        <v>8</v>
      </c>
      <c r="D227" s="66">
        <v>1</v>
      </c>
      <c r="E227" s="53" t="s">
        <v>70</v>
      </c>
      <c r="F227" s="126">
        <v>1</v>
      </c>
      <c r="G227" s="137"/>
      <c r="H227" s="121"/>
      <c r="I227" s="144"/>
    </row>
    <row r="228" spans="1:9" ht="24.75" customHeight="1">
      <c r="A228" s="228" t="s">
        <v>161</v>
      </c>
      <c r="B228" s="56" t="s">
        <v>82</v>
      </c>
      <c r="C228" s="57">
        <v>8</v>
      </c>
      <c r="D228" s="57">
        <v>1</v>
      </c>
      <c r="E228" s="64" t="s">
        <v>200</v>
      </c>
      <c r="F228" s="127"/>
      <c r="G228" s="147">
        <f>G229+G231</f>
        <v>8009975</v>
      </c>
      <c r="H228" s="147">
        <f>H229+H231</f>
        <v>0</v>
      </c>
      <c r="I228" s="147">
        <f>I229+I231</f>
        <v>8009975</v>
      </c>
    </row>
    <row r="229" spans="1:9" ht="48" customHeight="1">
      <c r="A229" s="237" t="s">
        <v>234</v>
      </c>
      <c r="B229" s="56" t="s">
        <v>82</v>
      </c>
      <c r="C229" s="57">
        <v>8</v>
      </c>
      <c r="D229" s="57">
        <v>1</v>
      </c>
      <c r="E229" s="56" t="s">
        <v>214</v>
      </c>
      <c r="F229" s="127"/>
      <c r="G229" s="147">
        <f>G230</f>
        <v>8009975</v>
      </c>
      <c r="H229" s="147">
        <f>H230</f>
        <v>0</v>
      </c>
      <c r="I229" s="147">
        <f>I230</f>
        <v>8009975</v>
      </c>
    </row>
    <row r="230" spans="1:9" ht="33" customHeight="1">
      <c r="A230" s="230" t="s">
        <v>237</v>
      </c>
      <c r="B230" s="53" t="s">
        <v>82</v>
      </c>
      <c r="C230" s="66">
        <v>8</v>
      </c>
      <c r="D230" s="66">
        <v>1</v>
      </c>
      <c r="E230" s="53" t="s">
        <v>214</v>
      </c>
      <c r="F230" s="126">
        <v>200</v>
      </c>
      <c r="G230" s="148">
        <v>8009975</v>
      </c>
      <c r="H230" s="146">
        <f>I230-G230</f>
        <v>0</v>
      </c>
      <c r="I230" s="144">
        <f>'прил 5 2016'!G234</f>
        <v>8009975</v>
      </c>
    </row>
    <row r="231" spans="1:9" ht="72.75" customHeight="1" hidden="1">
      <c r="A231" s="248" t="s">
        <v>197</v>
      </c>
      <c r="B231" s="56" t="s">
        <v>82</v>
      </c>
      <c r="C231" s="57">
        <v>8</v>
      </c>
      <c r="D231" s="57">
        <v>1</v>
      </c>
      <c r="E231" s="69" t="s">
        <v>213</v>
      </c>
      <c r="F231" s="114"/>
      <c r="G231" s="136">
        <f>G232</f>
        <v>0</v>
      </c>
      <c r="H231" s="136">
        <f>H232</f>
        <v>0</v>
      </c>
      <c r="I231" s="136">
        <f>I232</f>
        <v>0</v>
      </c>
    </row>
    <row r="232" spans="1:9" ht="25.5" customHeight="1" hidden="1">
      <c r="A232" s="232" t="s">
        <v>6</v>
      </c>
      <c r="B232" s="53" t="s">
        <v>82</v>
      </c>
      <c r="C232" s="66">
        <v>8</v>
      </c>
      <c r="D232" s="66">
        <v>1</v>
      </c>
      <c r="E232" s="62" t="s">
        <v>213</v>
      </c>
      <c r="F232" s="126">
        <v>500</v>
      </c>
      <c r="G232" s="137">
        <v>0</v>
      </c>
      <c r="H232" s="146">
        <f>I232-G232</f>
        <v>0</v>
      </c>
      <c r="I232" s="144">
        <f>'прил 5 2016'!G236</f>
        <v>0</v>
      </c>
    </row>
    <row r="233" spans="1:9" ht="33" customHeight="1" hidden="1">
      <c r="A233" s="233" t="s">
        <v>67</v>
      </c>
      <c r="B233" s="73" t="s">
        <v>82</v>
      </c>
      <c r="C233" s="67">
        <v>8</v>
      </c>
      <c r="D233" s="67">
        <v>1</v>
      </c>
      <c r="E233" s="73" t="s">
        <v>71</v>
      </c>
      <c r="F233" s="134"/>
      <c r="G233" s="159" t="e">
        <f>#REF!</f>
        <v>#REF!</v>
      </c>
      <c r="H233" s="146"/>
      <c r="I233" s="144"/>
    </row>
    <row r="234" spans="1:9" ht="36.75" customHeight="1" hidden="1">
      <c r="A234" s="232" t="s">
        <v>158</v>
      </c>
      <c r="B234" s="53" t="s">
        <v>82</v>
      </c>
      <c r="C234" s="66">
        <v>8</v>
      </c>
      <c r="D234" s="66">
        <v>1</v>
      </c>
      <c r="E234" s="53" t="s">
        <v>152</v>
      </c>
      <c r="F234" s="126">
        <v>600</v>
      </c>
      <c r="G234" s="137"/>
      <c r="H234" s="146"/>
      <c r="I234" s="144"/>
    </row>
    <row r="235" spans="1:9" s="104" customFormat="1" ht="17.25" customHeight="1">
      <c r="A235" s="237" t="s">
        <v>13</v>
      </c>
      <c r="B235" s="56" t="s">
        <v>82</v>
      </c>
      <c r="C235" s="57">
        <v>10</v>
      </c>
      <c r="D235" s="57"/>
      <c r="E235" s="56"/>
      <c r="F235" s="127"/>
      <c r="G235" s="147">
        <f>G241+G253+G236</f>
        <v>441720</v>
      </c>
      <c r="H235" s="147">
        <f>H241+H253+H236</f>
        <v>100000</v>
      </c>
      <c r="I235" s="147">
        <f>I241+I253+I236</f>
        <v>541720</v>
      </c>
    </row>
    <row r="236" spans="1:9" s="104" customFormat="1" ht="18.75" customHeight="1">
      <c r="A236" s="237" t="s">
        <v>135</v>
      </c>
      <c r="B236" s="56" t="s">
        <v>82</v>
      </c>
      <c r="C236" s="57">
        <v>10</v>
      </c>
      <c r="D236" s="57">
        <v>1</v>
      </c>
      <c r="E236" s="56"/>
      <c r="F236" s="127"/>
      <c r="G236" s="147">
        <f>G237</f>
        <v>180270</v>
      </c>
      <c r="H236" s="147">
        <f aca="true" t="shared" si="9" ref="H236:I238">H237</f>
        <v>0</v>
      </c>
      <c r="I236" s="147">
        <f t="shared" si="9"/>
        <v>180270</v>
      </c>
    </row>
    <row r="237" spans="1:9" s="104" customFormat="1" ht="22.5" customHeight="1">
      <c r="A237" s="228" t="s">
        <v>161</v>
      </c>
      <c r="B237" s="56" t="s">
        <v>82</v>
      </c>
      <c r="C237" s="57">
        <v>10</v>
      </c>
      <c r="D237" s="57">
        <v>1</v>
      </c>
      <c r="E237" s="64" t="s">
        <v>200</v>
      </c>
      <c r="F237" s="127"/>
      <c r="G237" s="147">
        <f>G238</f>
        <v>180270</v>
      </c>
      <c r="H237" s="147">
        <f t="shared" si="9"/>
        <v>0</v>
      </c>
      <c r="I237" s="147">
        <f t="shared" si="9"/>
        <v>180270</v>
      </c>
    </row>
    <row r="238" spans="1:9" s="104" customFormat="1" ht="88.5" customHeight="1">
      <c r="A238" s="229" t="s">
        <v>150</v>
      </c>
      <c r="B238" s="56" t="s">
        <v>82</v>
      </c>
      <c r="C238" s="57">
        <v>10</v>
      </c>
      <c r="D238" s="57">
        <v>1</v>
      </c>
      <c r="E238" s="51" t="s">
        <v>212</v>
      </c>
      <c r="F238" s="127"/>
      <c r="G238" s="147">
        <f>G239</f>
        <v>180270</v>
      </c>
      <c r="H238" s="147">
        <f t="shared" si="9"/>
        <v>0</v>
      </c>
      <c r="I238" s="147">
        <f t="shared" si="9"/>
        <v>180270</v>
      </c>
    </row>
    <row r="239" spans="1:9" s="104" customFormat="1" ht="23.25" customHeight="1">
      <c r="A239" s="232" t="s">
        <v>159</v>
      </c>
      <c r="B239" s="53" t="s">
        <v>82</v>
      </c>
      <c r="C239" s="66">
        <v>10</v>
      </c>
      <c r="D239" s="66">
        <v>1</v>
      </c>
      <c r="E239" s="53" t="s">
        <v>212</v>
      </c>
      <c r="F239" s="145">
        <v>300</v>
      </c>
      <c r="G239" s="148">
        <v>180270</v>
      </c>
      <c r="H239" s="146">
        <f>I239-G239</f>
        <v>0</v>
      </c>
      <c r="I239" s="144">
        <f>'прил 5 2016'!G243</f>
        <v>180270</v>
      </c>
    </row>
    <row r="240" spans="1:9" s="104" customFormat="1" ht="0.75" customHeight="1" hidden="1">
      <c r="A240" s="237"/>
      <c r="B240" s="56"/>
      <c r="C240" s="57"/>
      <c r="D240" s="57"/>
      <c r="E240" s="56"/>
      <c r="F240" s="127"/>
      <c r="G240" s="147"/>
      <c r="H240" s="121"/>
      <c r="I240" s="144"/>
    </row>
    <row r="241" spans="1:9" s="104" customFormat="1" ht="20.25" customHeight="1">
      <c r="A241" s="237" t="s">
        <v>2</v>
      </c>
      <c r="B241" s="56" t="s">
        <v>82</v>
      </c>
      <c r="C241" s="57">
        <v>10</v>
      </c>
      <c r="D241" s="57">
        <v>3</v>
      </c>
      <c r="E241" s="56"/>
      <c r="F241" s="127"/>
      <c r="G241" s="147">
        <f>G242</f>
        <v>261450</v>
      </c>
      <c r="H241" s="147">
        <f>H242</f>
        <v>100000</v>
      </c>
      <c r="I241" s="147">
        <f>I242</f>
        <v>361450</v>
      </c>
    </row>
    <row r="242" spans="1:9" ht="23.25" customHeight="1">
      <c r="A242" s="228" t="s">
        <v>161</v>
      </c>
      <c r="B242" s="56" t="s">
        <v>82</v>
      </c>
      <c r="C242" s="57">
        <v>10</v>
      </c>
      <c r="D242" s="57">
        <v>3</v>
      </c>
      <c r="E242" s="64" t="s">
        <v>200</v>
      </c>
      <c r="F242" s="127"/>
      <c r="G242" s="147">
        <f>G245+G247</f>
        <v>261450</v>
      </c>
      <c r="H242" s="147">
        <f>H247+H249+H251+H243</f>
        <v>100000</v>
      </c>
      <c r="I242" s="147">
        <f>I245+I247+I243</f>
        <v>361450</v>
      </c>
    </row>
    <row r="243" spans="1:9" ht="51">
      <c r="A243" s="234" t="s">
        <v>175</v>
      </c>
      <c r="B243" s="56" t="s">
        <v>82</v>
      </c>
      <c r="C243" s="57">
        <v>10</v>
      </c>
      <c r="D243" s="57">
        <v>3</v>
      </c>
      <c r="E243" s="56" t="s">
        <v>266</v>
      </c>
      <c r="F243" s="127"/>
      <c r="G243" s="147">
        <f>G244</f>
        <v>0</v>
      </c>
      <c r="H243" s="147">
        <f>H244</f>
        <v>100000</v>
      </c>
      <c r="I243" s="147">
        <f>I244</f>
        <v>100000</v>
      </c>
    </row>
    <row r="244" spans="1:9" ht="33.75">
      <c r="A244" s="234" t="s">
        <v>267</v>
      </c>
      <c r="B244" s="52" t="s">
        <v>82</v>
      </c>
      <c r="C244" s="268">
        <v>10</v>
      </c>
      <c r="D244" s="268">
        <v>3</v>
      </c>
      <c r="E244" s="52" t="s">
        <v>266</v>
      </c>
      <c r="F244" s="145">
        <v>300</v>
      </c>
      <c r="G244" s="147">
        <v>0</v>
      </c>
      <c r="H244" s="146">
        <f>I244-G244</f>
        <v>100000</v>
      </c>
      <c r="I244" s="144">
        <v>100000</v>
      </c>
    </row>
    <row r="245" spans="1:9" ht="72" customHeight="1">
      <c r="A245" s="234" t="s">
        <v>253</v>
      </c>
      <c r="B245" s="56" t="s">
        <v>82</v>
      </c>
      <c r="C245" s="57">
        <v>10</v>
      </c>
      <c r="D245" s="57">
        <v>3</v>
      </c>
      <c r="E245" s="56" t="s">
        <v>254</v>
      </c>
      <c r="F245" s="127"/>
      <c r="G245" s="147">
        <f>G246</f>
        <v>216450</v>
      </c>
      <c r="H245" s="147">
        <f>H246</f>
        <v>0</v>
      </c>
      <c r="I245" s="147">
        <f>I246</f>
        <v>216450</v>
      </c>
    </row>
    <row r="246" spans="1:9" ht="43.5" customHeight="1">
      <c r="A246" s="230" t="s">
        <v>158</v>
      </c>
      <c r="B246" s="53" t="s">
        <v>82</v>
      </c>
      <c r="C246" s="66">
        <v>10</v>
      </c>
      <c r="D246" s="66">
        <v>3</v>
      </c>
      <c r="E246" s="53" t="s">
        <v>254</v>
      </c>
      <c r="F246" s="126">
        <v>600</v>
      </c>
      <c r="G246" s="137">
        <v>216450</v>
      </c>
      <c r="H246" s="146">
        <f>I246-G246</f>
        <v>0</v>
      </c>
      <c r="I246" s="144">
        <v>216450</v>
      </c>
    </row>
    <row r="247" spans="1:9" ht="45" customHeight="1">
      <c r="A247" s="246" t="s">
        <v>257</v>
      </c>
      <c r="B247" s="56" t="s">
        <v>82</v>
      </c>
      <c r="C247" s="57">
        <v>10</v>
      </c>
      <c r="D247" s="57">
        <v>3</v>
      </c>
      <c r="E247" s="51" t="s">
        <v>255</v>
      </c>
      <c r="F247" s="114"/>
      <c r="G247" s="147">
        <f>G248</f>
        <v>45000</v>
      </c>
      <c r="H247" s="147">
        <f>H248</f>
        <v>0</v>
      </c>
      <c r="I247" s="147">
        <f>I248</f>
        <v>45000</v>
      </c>
    </row>
    <row r="248" spans="1:9" ht="36.75" customHeight="1">
      <c r="A248" s="232" t="s">
        <v>256</v>
      </c>
      <c r="B248" s="53" t="s">
        <v>82</v>
      </c>
      <c r="C248" s="66">
        <v>10</v>
      </c>
      <c r="D248" s="66">
        <v>3</v>
      </c>
      <c r="E248" s="52" t="s">
        <v>255</v>
      </c>
      <c r="F248" s="126">
        <v>300</v>
      </c>
      <c r="G248" s="137">
        <v>45000</v>
      </c>
      <c r="H248" s="146">
        <f>I248-G248</f>
        <v>0</v>
      </c>
      <c r="I248" s="144">
        <f>'прил 5 2016'!G253</f>
        <v>45000</v>
      </c>
    </row>
    <row r="249" spans="1:8" ht="39" customHeight="1" hidden="1">
      <c r="A249" s="160" t="s">
        <v>151</v>
      </c>
      <c r="B249" s="161" t="s">
        <v>82</v>
      </c>
      <c r="C249" s="162">
        <v>10</v>
      </c>
      <c r="D249" s="163">
        <v>3</v>
      </c>
      <c r="E249" s="161" t="s">
        <v>145</v>
      </c>
      <c r="F249" s="164"/>
      <c r="G249" s="165">
        <f>G250</f>
        <v>0</v>
      </c>
      <c r="H249" s="257"/>
    </row>
    <row r="250" spans="1:8" ht="29.25" customHeight="1" hidden="1">
      <c r="A250" s="131" t="s">
        <v>159</v>
      </c>
      <c r="B250" s="143" t="s">
        <v>82</v>
      </c>
      <c r="C250" s="166">
        <v>10</v>
      </c>
      <c r="D250" s="133">
        <v>3</v>
      </c>
      <c r="E250" s="143" t="s">
        <v>145</v>
      </c>
      <c r="F250" s="145">
        <v>300</v>
      </c>
      <c r="G250" s="137"/>
      <c r="H250" s="257"/>
    </row>
    <row r="251" spans="1:8" ht="64.5" customHeight="1" hidden="1">
      <c r="A251" s="167" t="s">
        <v>168</v>
      </c>
      <c r="B251" s="142" t="s">
        <v>82</v>
      </c>
      <c r="C251" s="168">
        <v>10</v>
      </c>
      <c r="D251" s="110">
        <v>3</v>
      </c>
      <c r="E251" s="142" t="s">
        <v>167</v>
      </c>
      <c r="F251" s="127"/>
      <c r="G251" s="136">
        <f>G252</f>
        <v>0</v>
      </c>
      <c r="H251" s="257"/>
    </row>
    <row r="252" spans="1:8" ht="63" customHeight="1" hidden="1">
      <c r="A252" s="169" t="s">
        <v>156</v>
      </c>
      <c r="B252" s="143" t="s">
        <v>82</v>
      </c>
      <c r="C252" s="166">
        <v>10</v>
      </c>
      <c r="D252" s="133">
        <v>3</v>
      </c>
      <c r="E252" s="143" t="s">
        <v>167</v>
      </c>
      <c r="F252" s="145">
        <v>100</v>
      </c>
      <c r="G252" s="137">
        <v>0</v>
      </c>
      <c r="H252" s="257"/>
    </row>
    <row r="253" spans="1:8" ht="31.5" customHeight="1" hidden="1">
      <c r="A253" s="141" t="s">
        <v>92</v>
      </c>
      <c r="B253" s="142" t="s">
        <v>82</v>
      </c>
      <c r="C253" s="168">
        <v>10</v>
      </c>
      <c r="D253" s="168">
        <v>6</v>
      </c>
      <c r="E253" s="142"/>
      <c r="F253" s="127"/>
      <c r="G253" s="147">
        <f>G254</f>
        <v>0</v>
      </c>
      <c r="H253" s="257"/>
    </row>
    <row r="254" spans="1:8" ht="30.75" customHeight="1" hidden="1">
      <c r="A254" s="170" t="s">
        <v>161</v>
      </c>
      <c r="B254" s="142" t="s">
        <v>82</v>
      </c>
      <c r="C254" s="168">
        <v>10</v>
      </c>
      <c r="D254" s="168">
        <v>6</v>
      </c>
      <c r="E254" s="142" t="s">
        <v>176</v>
      </c>
      <c r="F254" s="127"/>
      <c r="G254" s="147">
        <f>G255+G258</f>
        <v>0</v>
      </c>
      <c r="H254" s="257"/>
    </row>
    <row r="255" spans="1:8" ht="32.25" customHeight="1" hidden="1">
      <c r="A255" s="167" t="s">
        <v>178</v>
      </c>
      <c r="B255" s="142" t="s">
        <v>82</v>
      </c>
      <c r="C255" s="168">
        <v>10</v>
      </c>
      <c r="D255" s="168">
        <v>6</v>
      </c>
      <c r="E255" s="142" t="s">
        <v>177</v>
      </c>
      <c r="F255" s="127"/>
      <c r="G255" s="147">
        <f>G257+G256</f>
        <v>0</v>
      </c>
      <c r="H255" s="257"/>
    </row>
    <row r="256" spans="1:8" ht="32.25" customHeight="1" hidden="1">
      <c r="A256" s="171" t="s">
        <v>155</v>
      </c>
      <c r="B256" s="143" t="s">
        <v>82</v>
      </c>
      <c r="C256" s="166">
        <v>10</v>
      </c>
      <c r="D256" s="133">
        <v>6</v>
      </c>
      <c r="E256" s="132" t="s">
        <v>177</v>
      </c>
      <c r="F256" s="126">
        <v>200</v>
      </c>
      <c r="G256" s="148">
        <v>0</v>
      </c>
      <c r="H256" s="257"/>
    </row>
    <row r="257" spans="1:8" ht="31.5" customHeight="1" hidden="1">
      <c r="A257" s="169" t="s">
        <v>158</v>
      </c>
      <c r="B257" s="143" t="s">
        <v>82</v>
      </c>
      <c r="C257" s="166">
        <v>10</v>
      </c>
      <c r="D257" s="133">
        <v>6</v>
      </c>
      <c r="E257" s="132" t="s">
        <v>177</v>
      </c>
      <c r="F257" s="126">
        <v>600</v>
      </c>
      <c r="G257" s="137">
        <v>0</v>
      </c>
      <c r="H257" s="257"/>
    </row>
    <row r="258" spans="1:8" ht="36" customHeight="1" hidden="1">
      <c r="A258" s="172" t="s">
        <v>122</v>
      </c>
      <c r="B258" s="143" t="s">
        <v>82</v>
      </c>
      <c r="C258" s="166">
        <v>10</v>
      </c>
      <c r="D258" s="133">
        <v>6</v>
      </c>
      <c r="E258" s="132" t="s">
        <v>117</v>
      </c>
      <c r="F258" s="126"/>
      <c r="G258" s="173">
        <f>G259</f>
        <v>0</v>
      </c>
      <c r="H258" s="257"/>
    </row>
    <row r="259" spans="1:8" ht="34.5" customHeight="1" hidden="1">
      <c r="A259" s="172" t="s">
        <v>118</v>
      </c>
      <c r="B259" s="143" t="s">
        <v>82</v>
      </c>
      <c r="C259" s="166">
        <v>10</v>
      </c>
      <c r="D259" s="133">
        <v>6</v>
      </c>
      <c r="E259" s="132" t="s">
        <v>117</v>
      </c>
      <c r="F259" s="126">
        <v>19</v>
      </c>
      <c r="G259" s="173">
        <v>0</v>
      </c>
      <c r="H259" s="257"/>
    </row>
    <row r="260" spans="1:7" ht="51" customHeight="1" hidden="1">
      <c r="A260" s="174" t="s">
        <v>6</v>
      </c>
      <c r="B260" s="109" t="s">
        <v>82</v>
      </c>
      <c r="C260" s="155">
        <v>14</v>
      </c>
      <c r="D260" s="155"/>
      <c r="E260" s="155"/>
      <c r="F260" s="175"/>
      <c r="G260" s="175"/>
    </row>
    <row r="261" spans="1:7" ht="1.5" customHeight="1" hidden="1">
      <c r="A261" s="174" t="s">
        <v>96</v>
      </c>
      <c r="B261" s="109" t="s">
        <v>82</v>
      </c>
      <c r="C261" s="155">
        <v>14</v>
      </c>
      <c r="D261" s="168">
        <v>3</v>
      </c>
      <c r="E261" s="155"/>
      <c r="F261" s="175"/>
      <c r="G261" s="175"/>
    </row>
    <row r="262" spans="1:7" ht="32.25" customHeight="1" hidden="1">
      <c r="A262" s="177" t="s">
        <v>6</v>
      </c>
      <c r="B262" s="143" t="s">
        <v>82</v>
      </c>
      <c r="C262" s="154">
        <v>14</v>
      </c>
      <c r="D262" s="133">
        <v>3</v>
      </c>
      <c r="E262" s="154" t="s">
        <v>80</v>
      </c>
      <c r="F262" s="178"/>
      <c r="G262" s="178"/>
    </row>
    <row r="263" spans="1:7" ht="38.25" customHeight="1" hidden="1">
      <c r="A263" s="172" t="s">
        <v>97</v>
      </c>
      <c r="B263" s="143" t="s">
        <v>82</v>
      </c>
      <c r="C263" s="154">
        <v>14</v>
      </c>
      <c r="D263" s="133">
        <v>3</v>
      </c>
      <c r="E263" s="154" t="s">
        <v>81</v>
      </c>
      <c r="F263" s="178"/>
      <c r="G263" s="178"/>
    </row>
    <row r="264" spans="1:7" ht="33" customHeight="1" hidden="1">
      <c r="A264" s="177" t="s">
        <v>79</v>
      </c>
      <c r="B264" s="143" t="s">
        <v>82</v>
      </c>
      <c r="C264" s="179">
        <v>14</v>
      </c>
      <c r="D264" s="166">
        <v>3</v>
      </c>
      <c r="E264" s="179" t="s">
        <v>81</v>
      </c>
      <c r="F264" s="145">
        <v>17</v>
      </c>
      <c r="G264" s="145"/>
    </row>
    <row r="265" spans="1:7" ht="30" customHeight="1" hidden="1">
      <c r="A265" s="177"/>
      <c r="B265" s="143"/>
      <c r="C265" s="179"/>
      <c r="D265" s="166"/>
      <c r="E265" s="179"/>
      <c r="F265" s="145"/>
      <c r="G265" s="145"/>
    </row>
    <row r="266" spans="1:7" ht="45.75" customHeight="1" hidden="1">
      <c r="A266" s="177" t="s">
        <v>124</v>
      </c>
      <c r="B266" s="143" t="s">
        <v>82</v>
      </c>
      <c r="C266" s="179">
        <v>99</v>
      </c>
      <c r="D266" s="166"/>
      <c r="E266" s="179"/>
      <c r="F266" s="145"/>
      <c r="G266" s="180">
        <f>G267</f>
        <v>0</v>
      </c>
    </row>
    <row r="267" spans="1:7" ht="22.5" customHeight="1" hidden="1">
      <c r="A267" s="177" t="s">
        <v>124</v>
      </c>
      <c r="B267" s="143" t="s">
        <v>82</v>
      </c>
      <c r="C267" s="179">
        <v>99</v>
      </c>
      <c r="D267" s="166">
        <v>99</v>
      </c>
      <c r="E267" s="179"/>
      <c r="F267" s="145"/>
      <c r="G267" s="180">
        <f>G268</f>
        <v>0</v>
      </c>
    </row>
    <row r="268" spans="1:7" ht="28.5" customHeight="1" hidden="1">
      <c r="A268" s="177" t="s">
        <v>124</v>
      </c>
      <c r="B268" s="143" t="s">
        <v>82</v>
      </c>
      <c r="C268" s="179">
        <v>99</v>
      </c>
      <c r="D268" s="166">
        <v>99</v>
      </c>
      <c r="E268" s="179" t="s">
        <v>126</v>
      </c>
      <c r="F268" s="145"/>
      <c r="G268" s="180">
        <f>G269</f>
        <v>0</v>
      </c>
    </row>
    <row r="269" spans="1:7" ht="3.75" customHeight="1" hidden="1">
      <c r="A269" s="177" t="s">
        <v>125</v>
      </c>
      <c r="B269" s="143" t="s">
        <v>82</v>
      </c>
      <c r="C269" s="179">
        <v>99</v>
      </c>
      <c r="D269" s="166">
        <v>99</v>
      </c>
      <c r="E269" s="179" t="s">
        <v>126</v>
      </c>
      <c r="F269" s="145">
        <v>880</v>
      </c>
      <c r="G269" s="180">
        <v>0</v>
      </c>
    </row>
  </sheetData>
  <sheetProtection/>
  <mergeCells count="11">
    <mergeCell ref="D6:D7"/>
    <mergeCell ref="E6:E7"/>
    <mergeCell ref="F6:F7"/>
    <mergeCell ref="H6:H7"/>
    <mergeCell ref="I6:I7"/>
    <mergeCell ref="A2:G2"/>
    <mergeCell ref="A3:G3"/>
    <mergeCell ref="A4:G4"/>
    <mergeCell ref="A6:A7"/>
    <mergeCell ref="B6:B7"/>
    <mergeCell ref="C6:C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Пользователь</cp:lastModifiedBy>
  <cp:lastPrinted>2018-07-12T13:20:21Z</cp:lastPrinted>
  <dcterms:created xsi:type="dcterms:W3CDTF">2004-10-11T06:47:09Z</dcterms:created>
  <dcterms:modified xsi:type="dcterms:W3CDTF">2018-07-12T13:20:24Z</dcterms:modified>
  <cp:category/>
  <cp:version/>
  <cp:contentType/>
  <cp:contentStatus/>
</cp:coreProperties>
</file>