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9" i="1"/>
  <c r="G48"/>
  <c r="G47"/>
  <c r="F29" l="1"/>
  <c r="G44" l="1"/>
  <c r="G46" s="1"/>
  <c r="F22" l="1"/>
  <c r="F21"/>
  <c r="F19"/>
  <c r="F16"/>
  <c r="F14"/>
  <c r="F13"/>
  <c r="F12"/>
  <c r="F11"/>
  <c r="F10"/>
  <c r="F9"/>
  <c r="F7"/>
</calcChain>
</file>

<file path=xl/sharedStrings.xml><?xml version="1.0" encoding="utf-8"?>
<sst xmlns="http://schemas.openxmlformats.org/spreadsheetml/2006/main" count="124" uniqueCount="73">
  <si>
    <t>№ п/п</t>
  </si>
  <si>
    <t>Виды работ по элементам</t>
  </si>
  <si>
    <t>Тип элемента</t>
  </si>
  <si>
    <t>Единица
изме-
рения</t>
  </si>
  <si>
    <t>Объем работ</t>
  </si>
  <si>
    <t>Ямочный ремонт асфальтобетонного покрытия толщиной до 50 мм с использованием фрезы W-500 (ширина 500 мм)</t>
  </si>
  <si>
    <t>Покрытие асфальтобетонное</t>
  </si>
  <si>
    <t>100 м2</t>
  </si>
  <si>
    <t>Исправление повреждений на откосах зем. полотна над трубами</t>
  </si>
  <si>
    <t>Водопропускные трубы всего</t>
  </si>
  <si>
    <t>10 м2</t>
  </si>
  <si>
    <t>Устройство покрытия толщиной 4 см из горячих а/б смесей (ремонт "картами")</t>
  </si>
  <si>
    <t>1000 м2</t>
  </si>
  <si>
    <t>Профилирование дорог содержащихся под слоем уплотненного снега (наката) автогрейдером</t>
  </si>
  <si>
    <t>10000 м2</t>
  </si>
  <si>
    <t>Очистка проезжей части от снега плужным снегоочистителем на базе автомобиля</t>
  </si>
  <si>
    <t>10000м2</t>
  </si>
  <si>
    <t xml:space="preserve">Заделка трещин в а/б покрытиях </t>
  </si>
  <si>
    <t>100 м</t>
  </si>
  <si>
    <t>Россыпь противогололедного материала на покрытии содержащемся под "накатом"</t>
  </si>
  <si>
    <t>Очистка обочин от снега плужными снегоочистителями на базе автомобиля</t>
  </si>
  <si>
    <t>Обочины неукрепленные</t>
  </si>
  <si>
    <t>10км обочины</t>
  </si>
  <si>
    <t>Обочины укрепленные щебнем или песчано-гравийной смесью</t>
  </si>
  <si>
    <t>Очистка проезжей части от снега автогрейдером</t>
  </si>
  <si>
    <t>Очистка от снега автопавильона</t>
  </si>
  <si>
    <t>Автопавильоны - всего</t>
  </si>
  <si>
    <t>Засыпка грунтом промоин и ям на откосах и бермах</t>
  </si>
  <si>
    <t>10 м3</t>
  </si>
  <si>
    <t>Очистка обочин от снега автогрейдером</t>
  </si>
  <si>
    <t>10 км вала</t>
  </si>
  <si>
    <t>Вырубка кустарника в полосе отвода для обеспечения видимости</t>
  </si>
  <si>
    <t>Полоса отвода</t>
  </si>
  <si>
    <t>1га</t>
  </si>
  <si>
    <t>Срезка и планировка обочин дорог автогрейдером</t>
  </si>
  <si>
    <t>1кмпрохода</t>
  </si>
  <si>
    <t>Прокопка снеговых канав при открытии отверстий труб</t>
  </si>
  <si>
    <t>Засыпка грунтом промоин и ям  на откосах</t>
  </si>
  <si>
    <t>Откосы земляного полотна укрепленные засевом трав</t>
  </si>
  <si>
    <t>Очистка обочин от снега плужным снегоочистителем на базе трактора</t>
  </si>
  <si>
    <t>10 км обочин</t>
  </si>
  <si>
    <t>Очистка от снега съездов с автомобильной дороги автогрейдером</t>
  </si>
  <si>
    <t>Съезды с асфальтобетонным покрытием</t>
  </si>
  <si>
    <t>Очистка отверстий труб от снега и льда</t>
  </si>
  <si>
    <t>Металлические трубы диаметром 0,5 - 1,0 м</t>
  </si>
  <si>
    <t>10 м.</t>
  </si>
  <si>
    <t>Ямочный ремон а/б покрытий холодной асфальтобетонной смесью</t>
  </si>
  <si>
    <t>Очистка отверстий трубы от грязи и наносов</t>
  </si>
  <si>
    <t>Железобетонные трубы диаметром 0,5 - 1,0 м</t>
  </si>
  <si>
    <t>10м.</t>
  </si>
  <si>
    <t>Железобетонные трубы диаметром 1,0 - 2,0 м</t>
  </si>
  <si>
    <t>Ремонтная планировка обочин автогрейдером</t>
  </si>
  <si>
    <t>Восстановление профиля водоотводных канав экскаватором-планировщиком</t>
  </si>
  <si>
    <t>Водоотводные канавы - всего</t>
  </si>
  <si>
    <t>1 км</t>
  </si>
  <si>
    <t>Прокопка снеговых канав (перед началом весеннего снеготаяния)  с откидкой снега в сторону снег плотный</t>
  </si>
  <si>
    <t>Очистка покрытий от пыли и грязи механической щеткой</t>
  </si>
  <si>
    <t>Ремонт обочин с добавлением материала</t>
  </si>
  <si>
    <t>Перевозка грунта на среднее расстояние 5 км</t>
  </si>
  <si>
    <t>т</t>
  </si>
  <si>
    <t>Съезды с щебен. или грав. обработанным вяжущим покрытием</t>
  </si>
  <si>
    <t>Железобетонные трубы диаметром до 0,5 м</t>
  </si>
  <si>
    <t>Очистка от снега территории посадочной площадки</t>
  </si>
  <si>
    <t>Посадочные площадки</t>
  </si>
  <si>
    <t>Патрульная снегоочистка и уборка посторонних предметов (в прямом и обратном направлениях)</t>
  </si>
  <si>
    <t>Стоимость работ, руб.</t>
  </si>
  <si>
    <t>ИТОГО в ценах 07.2020 г.</t>
  </si>
  <si>
    <t>НДС</t>
  </si>
  <si>
    <t>ВСЕГО на 2021 год</t>
  </si>
  <si>
    <t>Итого с учетом расчетного показателя инфляции потребительских цен на 2021 год</t>
  </si>
  <si>
    <t>Исходя из объема полученного финансирования вводится коэффициент снижения сметной стоимости К=</t>
  </si>
  <si>
    <t>Рейтинг стоимостей работ по содержанию участков автомобильных дорог на  2021 год</t>
  </si>
  <si>
    <t xml:space="preserve">Приложение к приложению 2  к муниципальному контракту  № 01073000221200001580001 от ___ </t>
  </si>
</sst>
</file>

<file path=xl/styles.xml><?xml version="1.0" encoding="utf-8"?>
<styleSheet xmlns="http://schemas.openxmlformats.org/spreadsheetml/2006/main">
  <numFmts count="1">
    <numFmt numFmtId="164" formatCode="#,##0.0000"/>
  </numFmts>
  <fonts count="3"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9" fontId="0" fillId="0" borderId="0" xfId="0" applyNumberFormat="1"/>
    <xf numFmtId="0" fontId="0" fillId="2" borderId="0" xfId="0" applyFill="1" applyAlignment="1">
      <alignment horizontal="right"/>
    </xf>
    <xf numFmtId="0" fontId="0" fillId="2" borderId="0" xfId="0" applyFill="1"/>
    <xf numFmtId="4" fontId="0" fillId="2" borderId="0" xfId="0" applyNumberFormat="1" applyFill="1"/>
    <xf numFmtId="0" fontId="0" fillId="0" borderId="3" xfId="0" applyBorder="1" applyAlignment="1">
      <alignment vertical="top"/>
    </xf>
    <xf numFmtId="164" fontId="0" fillId="0" borderId="3" xfId="0" applyNumberFormat="1" applyBorder="1" applyAlignment="1">
      <alignment vertical="top"/>
    </xf>
    <xf numFmtId="4" fontId="0" fillId="0" borderId="6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vertical="top"/>
    </xf>
    <xf numFmtId="164" fontId="0" fillId="0" borderId="8" xfId="0" applyNumberFormat="1" applyBorder="1" applyAlignment="1">
      <alignment vertical="top"/>
    </xf>
    <xf numFmtId="4" fontId="0" fillId="0" borderId="9" xfId="0" applyNumberForma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3" xfId="0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topLeftCell="A46" workbookViewId="0">
      <selection activeCell="I59" sqref="I59"/>
    </sheetView>
  </sheetViews>
  <sheetFormatPr defaultRowHeight="15"/>
  <cols>
    <col min="1" max="1" width="4.28515625" customWidth="1"/>
    <col min="2" max="2" width="22.42578125" customWidth="1"/>
    <col min="3" max="3" width="37.140625" customWidth="1"/>
    <col min="4" max="4" width="31.5703125" customWidth="1"/>
    <col min="5" max="5" width="8.85546875" customWidth="1"/>
    <col min="6" max="6" width="10" customWidth="1"/>
    <col min="7" max="10" width="12.5703125" customWidth="1"/>
    <col min="11" max="11" width="6.140625" customWidth="1"/>
  </cols>
  <sheetData>
    <row r="1" spans="1:10" ht="4.5" customHeight="1"/>
    <row r="2" spans="1:10" ht="48.75" customHeight="1">
      <c r="D2" s="34" t="s">
        <v>72</v>
      </c>
      <c r="E2" s="34"/>
      <c r="F2" s="34"/>
      <c r="G2" s="34"/>
    </row>
    <row r="3" spans="1:10" ht="38.25" customHeight="1">
      <c r="A3" s="29" t="s">
        <v>71</v>
      </c>
      <c r="B3" s="29"/>
      <c r="C3" s="29"/>
      <c r="D3" s="29"/>
      <c r="E3" s="29"/>
      <c r="F3" s="29"/>
      <c r="G3" s="29"/>
      <c r="H3" s="7"/>
      <c r="I3" s="7"/>
      <c r="J3" s="7"/>
    </row>
    <row r="4" spans="1:10" ht="12.75" customHeight="1">
      <c r="A4" s="30" t="s">
        <v>0</v>
      </c>
      <c r="B4" s="30" t="s">
        <v>1</v>
      </c>
      <c r="C4" s="30"/>
      <c r="D4" s="31" t="s">
        <v>2</v>
      </c>
      <c r="E4" s="31" t="s">
        <v>3</v>
      </c>
      <c r="F4" s="31" t="s">
        <v>4</v>
      </c>
      <c r="G4" s="31" t="s">
        <v>65</v>
      </c>
      <c r="H4" s="8"/>
      <c r="I4" s="8"/>
      <c r="J4" s="8"/>
    </row>
    <row r="5" spans="1:10" ht="12.75" customHeight="1">
      <c r="A5" s="30"/>
      <c r="B5" s="30"/>
      <c r="C5" s="30"/>
      <c r="D5" s="32"/>
      <c r="E5" s="32"/>
      <c r="F5" s="32"/>
      <c r="G5" s="32"/>
      <c r="H5" s="8"/>
      <c r="I5" s="8"/>
      <c r="J5" s="8"/>
    </row>
    <row r="6" spans="1:10">
      <c r="A6" s="30"/>
      <c r="B6" s="30"/>
      <c r="C6" s="30"/>
      <c r="D6" s="33"/>
      <c r="E6" s="33"/>
      <c r="F6" s="33"/>
      <c r="G6" s="33"/>
      <c r="H6" s="8"/>
      <c r="I6" s="8"/>
      <c r="J6" s="8"/>
    </row>
    <row r="7" spans="1:10" ht="30.75" customHeight="1">
      <c r="A7" s="3">
        <v>1</v>
      </c>
      <c r="B7" s="28" t="s">
        <v>5</v>
      </c>
      <c r="C7" s="28"/>
      <c r="D7" s="10" t="s">
        <v>6</v>
      </c>
      <c r="E7" s="17" t="s">
        <v>7</v>
      </c>
      <c r="F7" s="18">
        <f>1.222+1.2896</f>
        <v>2.5116000000000001</v>
      </c>
      <c r="G7" s="19">
        <v>158805.25</v>
      </c>
      <c r="I7" s="2"/>
      <c r="J7" s="2"/>
    </row>
    <row r="8" spans="1:10" ht="30.75" customHeight="1">
      <c r="A8" s="3">
        <v>2</v>
      </c>
      <c r="B8" s="25" t="s">
        <v>8</v>
      </c>
      <c r="C8" s="25"/>
      <c r="D8" s="9" t="s">
        <v>9</v>
      </c>
      <c r="E8" s="3" t="s">
        <v>10</v>
      </c>
      <c r="F8" s="4">
        <v>1.7000000000000002</v>
      </c>
      <c r="G8" s="20">
        <v>40643.550000000003</v>
      </c>
      <c r="I8" s="2"/>
      <c r="J8" s="2"/>
    </row>
    <row r="9" spans="1:10" ht="30" customHeight="1">
      <c r="A9" s="3">
        <v>3</v>
      </c>
      <c r="B9" s="25" t="s">
        <v>11</v>
      </c>
      <c r="C9" s="25"/>
      <c r="D9" s="9" t="s">
        <v>6</v>
      </c>
      <c r="E9" s="3" t="s">
        <v>12</v>
      </c>
      <c r="F9" s="4">
        <f>0.094+0.119</f>
        <v>0.21299999999999999</v>
      </c>
      <c r="G9" s="20">
        <v>92025.97</v>
      </c>
      <c r="I9" s="2"/>
      <c r="J9" s="2"/>
    </row>
    <row r="10" spans="1:10" ht="30.75" customHeight="1">
      <c r="A10" s="3">
        <v>4</v>
      </c>
      <c r="B10" s="25" t="s">
        <v>13</v>
      </c>
      <c r="C10" s="25"/>
      <c r="D10" s="9" t="s">
        <v>6</v>
      </c>
      <c r="E10" s="3" t="s">
        <v>14</v>
      </c>
      <c r="F10" s="4">
        <f>14.1+29.76</f>
        <v>43.86</v>
      </c>
      <c r="G10" s="20">
        <v>119763.68</v>
      </c>
      <c r="I10" s="2"/>
      <c r="J10" s="2"/>
    </row>
    <row r="11" spans="1:10" ht="30" customHeight="1">
      <c r="A11" s="3">
        <v>5</v>
      </c>
      <c r="B11" s="25" t="s">
        <v>15</v>
      </c>
      <c r="C11" s="25"/>
      <c r="D11" s="9" t="s">
        <v>6</v>
      </c>
      <c r="E11" s="3" t="s">
        <v>16</v>
      </c>
      <c r="F11" s="4">
        <f>50.76+43.648</f>
        <v>94.408000000000001</v>
      </c>
      <c r="G11" s="20">
        <v>71454.58</v>
      </c>
      <c r="I11" s="2"/>
      <c r="J11" s="2"/>
    </row>
    <row r="12" spans="1:10">
      <c r="A12" s="3">
        <v>6</v>
      </c>
      <c r="B12" s="25" t="s">
        <v>17</v>
      </c>
      <c r="C12" s="25"/>
      <c r="D12" s="9" t="s">
        <v>6</v>
      </c>
      <c r="E12" s="3" t="s">
        <v>18</v>
      </c>
      <c r="F12" s="4">
        <f>4.7+4.96</f>
        <v>9.66</v>
      </c>
      <c r="G12" s="20">
        <v>72809.740000000005</v>
      </c>
      <c r="I12" s="2"/>
      <c r="J12" s="2"/>
    </row>
    <row r="13" spans="1:10" ht="30" customHeight="1">
      <c r="A13" s="3">
        <v>7</v>
      </c>
      <c r="B13" s="25" t="s">
        <v>19</v>
      </c>
      <c r="C13" s="25"/>
      <c r="D13" s="9" t="s">
        <v>6</v>
      </c>
      <c r="E13" s="3" t="s">
        <v>14</v>
      </c>
      <c r="F13" s="4">
        <f>8.46+17.856</f>
        <v>26.316000000000003</v>
      </c>
      <c r="G13" s="20">
        <v>89269.66</v>
      </c>
      <c r="I13" s="2"/>
      <c r="J13" s="2"/>
    </row>
    <row r="14" spans="1:10" ht="29.25" customHeight="1">
      <c r="A14" s="3">
        <v>8</v>
      </c>
      <c r="B14" s="25" t="s">
        <v>20</v>
      </c>
      <c r="C14" s="25"/>
      <c r="D14" s="9" t="s">
        <v>21</v>
      </c>
      <c r="E14" s="3" t="s">
        <v>22</v>
      </c>
      <c r="F14" s="4">
        <f>20.21+19.84</f>
        <v>40.049999999999997</v>
      </c>
      <c r="G14" s="20">
        <v>43437.43</v>
      </c>
      <c r="I14" s="2"/>
      <c r="J14" s="2"/>
    </row>
    <row r="15" spans="1:10" ht="30">
      <c r="A15" s="3">
        <v>9</v>
      </c>
      <c r="B15" s="25" t="s">
        <v>20</v>
      </c>
      <c r="C15" s="25"/>
      <c r="D15" s="9" t="s">
        <v>23</v>
      </c>
      <c r="E15" s="3" t="s">
        <v>22</v>
      </c>
      <c r="F15" s="4">
        <v>20.21</v>
      </c>
      <c r="G15" s="20">
        <v>21919.360000000001</v>
      </c>
      <c r="I15" s="2"/>
      <c r="J15" s="2"/>
    </row>
    <row r="16" spans="1:10">
      <c r="A16" s="3">
        <v>10</v>
      </c>
      <c r="B16" s="25" t="s">
        <v>24</v>
      </c>
      <c r="C16" s="25"/>
      <c r="D16" s="9" t="s">
        <v>6</v>
      </c>
      <c r="E16" s="3" t="s">
        <v>14</v>
      </c>
      <c r="F16" s="4">
        <f>15.04+31.744</f>
        <v>46.783999999999999</v>
      </c>
      <c r="G16" s="20">
        <v>58613.8</v>
      </c>
      <c r="I16" s="2"/>
      <c r="J16" s="2"/>
    </row>
    <row r="17" spans="1:10">
      <c r="A17" s="3">
        <v>11</v>
      </c>
      <c r="B17" s="25" t="s">
        <v>25</v>
      </c>
      <c r="C17" s="25"/>
      <c r="D17" s="9" t="s">
        <v>26</v>
      </c>
      <c r="E17" s="3" t="s">
        <v>12</v>
      </c>
      <c r="F17" s="4">
        <v>0.46</v>
      </c>
      <c r="G17" s="20">
        <v>12013.32</v>
      </c>
      <c r="I17" s="2"/>
      <c r="J17" s="2"/>
    </row>
    <row r="18" spans="1:10">
      <c r="A18" s="3">
        <v>12</v>
      </c>
      <c r="B18" s="25" t="s">
        <v>27</v>
      </c>
      <c r="C18" s="25"/>
      <c r="D18" s="9" t="s">
        <v>9</v>
      </c>
      <c r="E18" s="3" t="s">
        <v>28</v>
      </c>
      <c r="F18" s="4">
        <v>0.85000000000000009</v>
      </c>
      <c r="G18" s="20">
        <v>9850.25</v>
      </c>
      <c r="I18" s="2"/>
      <c r="J18" s="2"/>
    </row>
    <row r="19" spans="1:10">
      <c r="A19" s="3">
        <v>13</v>
      </c>
      <c r="B19" s="25" t="s">
        <v>29</v>
      </c>
      <c r="C19" s="25"/>
      <c r="D19" s="9" t="s">
        <v>21</v>
      </c>
      <c r="E19" s="3" t="s">
        <v>30</v>
      </c>
      <c r="F19" s="4">
        <f>3.76+11.904</f>
        <v>15.664</v>
      </c>
      <c r="G19" s="20">
        <v>34217.54</v>
      </c>
      <c r="I19" s="2"/>
      <c r="J19" s="2"/>
    </row>
    <row r="20" spans="1:10" ht="30">
      <c r="A20" s="3">
        <v>14</v>
      </c>
      <c r="B20" s="25" t="s">
        <v>29</v>
      </c>
      <c r="C20" s="25"/>
      <c r="D20" s="9" t="s">
        <v>23</v>
      </c>
      <c r="E20" s="3" t="s">
        <v>30</v>
      </c>
      <c r="F20" s="4">
        <v>3.7600000000000002</v>
      </c>
      <c r="G20" s="20">
        <v>8213.61</v>
      </c>
      <c r="I20" s="2"/>
      <c r="J20" s="2"/>
    </row>
    <row r="21" spans="1:10" ht="33" customHeight="1">
      <c r="A21" s="3">
        <v>15</v>
      </c>
      <c r="B21" s="25" t="s">
        <v>31</v>
      </c>
      <c r="C21" s="25"/>
      <c r="D21" s="9" t="s">
        <v>32</v>
      </c>
      <c r="E21" s="3" t="s">
        <v>33</v>
      </c>
      <c r="F21" s="4">
        <f>0.1175+0.0338</f>
        <v>0.15129999999999999</v>
      </c>
      <c r="G21" s="20">
        <v>10451.799999999999</v>
      </c>
      <c r="I21" s="2"/>
      <c r="J21" s="2"/>
    </row>
    <row r="22" spans="1:10">
      <c r="A22" s="3">
        <v>16</v>
      </c>
      <c r="B22" s="25" t="s">
        <v>34</v>
      </c>
      <c r="C22" s="25"/>
      <c r="D22" s="9" t="s">
        <v>21</v>
      </c>
      <c r="E22" s="3" t="s">
        <v>35</v>
      </c>
      <c r="F22" s="4">
        <f>9.4+19.84</f>
        <v>29.240000000000002</v>
      </c>
      <c r="G22" s="20">
        <v>21604.27</v>
      </c>
      <c r="I22" s="2"/>
      <c r="J22" s="2"/>
    </row>
    <row r="23" spans="1:10">
      <c r="A23" s="3">
        <v>17</v>
      </c>
      <c r="B23" s="25" t="s">
        <v>36</v>
      </c>
      <c r="C23" s="25"/>
      <c r="D23" s="9" t="s">
        <v>9</v>
      </c>
      <c r="E23" s="3" t="s">
        <v>28</v>
      </c>
      <c r="F23" s="4">
        <v>6.8000000000000007</v>
      </c>
      <c r="G23" s="20">
        <v>5972.71</v>
      </c>
      <c r="I23" s="2"/>
      <c r="J23" s="2"/>
    </row>
    <row r="24" spans="1:10" ht="30">
      <c r="A24" s="3">
        <v>18</v>
      </c>
      <c r="B24" s="25" t="s">
        <v>37</v>
      </c>
      <c r="C24" s="25"/>
      <c r="D24" s="9" t="s">
        <v>38</v>
      </c>
      <c r="E24" s="3" t="s">
        <v>28</v>
      </c>
      <c r="F24" s="4">
        <v>0.47000000000000003</v>
      </c>
      <c r="G24" s="20">
        <v>5446.61</v>
      </c>
      <c r="I24" s="2"/>
      <c r="J24" s="2"/>
    </row>
    <row r="25" spans="1:10" ht="30.75" customHeight="1">
      <c r="A25" s="3">
        <v>19</v>
      </c>
      <c r="B25" s="25" t="s">
        <v>39</v>
      </c>
      <c r="C25" s="25"/>
      <c r="D25" s="9" t="s">
        <v>21</v>
      </c>
      <c r="E25" s="3" t="s">
        <v>40</v>
      </c>
      <c r="F25" s="4">
        <v>2.35</v>
      </c>
      <c r="G25" s="20">
        <v>5061.6400000000003</v>
      </c>
      <c r="I25" s="2"/>
      <c r="J25" s="2"/>
    </row>
    <row r="26" spans="1:10" ht="30">
      <c r="A26" s="3">
        <v>20</v>
      </c>
      <c r="B26" s="25" t="s">
        <v>39</v>
      </c>
      <c r="C26" s="25"/>
      <c r="D26" s="9" t="s">
        <v>23</v>
      </c>
      <c r="E26" s="3" t="s">
        <v>40</v>
      </c>
      <c r="F26" s="4">
        <v>2.35</v>
      </c>
      <c r="G26" s="20">
        <v>5061.6400000000003</v>
      </c>
      <c r="I26" s="2"/>
      <c r="J26" s="2"/>
    </row>
    <row r="27" spans="1:10" ht="30">
      <c r="A27" s="3">
        <v>21</v>
      </c>
      <c r="B27" s="25" t="s">
        <v>41</v>
      </c>
      <c r="C27" s="25"/>
      <c r="D27" s="9" t="s">
        <v>42</v>
      </c>
      <c r="E27" s="3" t="s">
        <v>16</v>
      </c>
      <c r="F27" s="4">
        <v>3.84</v>
      </c>
      <c r="G27" s="20">
        <v>4810.9799999999996</v>
      </c>
      <c r="I27" s="2"/>
      <c r="J27" s="2"/>
    </row>
    <row r="28" spans="1:10" ht="30">
      <c r="A28" s="3">
        <v>22</v>
      </c>
      <c r="B28" s="25" t="s">
        <v>43</v>
      </c>
      <c r="C28" s="25"/>
      <c r="D28" s="9" t="s">
        <v>44</v>
      </c>
      <c r="E28" s="3" t="s">
        <v>45</v>
      </c>
      <c r="F28" s="4">
        <v>2.1924000000000001</v>
      </c>
      <c r="G28" s="20">
        <v>4590.84</v>
      </c>
      <c r="I28" s="2"/>
      <c r="J28" s="2"/>
    </row>
    <row r="29" spans="1:10" ht="30.75" customHeight="1">
      <c r="A29" s="3">
        <v>23</v>
      </c>
      <c r="B29" s="25" t="s">
        <v>46</v>
      </c>
      <c r="C29" s="25"/>
      <c r="D29" s="9" t="s">
        <v>6</v>
      </c>
      <c r="E29" s="3" t="s">
        <v>7</v>
      </c>
      <c r="F29" s="4">
        <f>0.0423+0.0893</f>
        <v>0.13159999999999999</v>
      </c>
      <c r="G29" s="20">
        <v>13365.96</v>
      </c>
      <c r="I29" s="2"/>
      <c r="J29" s="2"/>
    </row>
    <row r="30" spans="1:10" ht="30">
      <c r="A30" s="3">
        <v>24</v>
      </c>
      <c r="B30" s="25" t="s">
        <v>47</v>
      </c>
      <c r="C30" s="25"/>
      <c r="D30" s="9" t="s">
        <v>48</v>
      </c>
      <c r="E30" s="3" t="s">
        <v>49</v>
      </c>
      <c r="F30" s="4">
        <v>1.4800000000000002</v>
      </c>
      <c r="G30" s="20">
        <v>3645.99</v>
      </c>
      <c r="I30" s="2"/>
      <c r="J30" s="2"/>
    </row>
    <row r="31" spans="1:10" ht="30">
      <c r="A31" s="3">
        <v>25</v>
      </c>
      <c r="B31" s="25" t="s">
        <v>51</v>
      </c>
      <c r="C31" s="25"/>
      <c r="D31" s="9" t="s">
        <v>23</v>
      </c>
      <c r="E31" s="3" t="s">
        <v>35</v>
      </c>
      <c r="F31" s="4">
        <v>2.82</v>
      </c>
      <c r="G31" s="20">
        <v>2445.96</v>
      </c>
      <c r="I31" s="2"/>
      <c r="J31" s="2"/>
    </row>
    <row r="32" spans="1:10" ht="32.25" customHeight="1">
      <c r="A32" s="3">
        <v>26</v>
      </c>
      <c r="B32" s="25" t="s">
        <v>52</v>
      </c>
      <c r="C32" s="25"/>
      <c r="D32" s="9" t="s">
        <v>53</v>
      </c>
      <c r="E32" s="3" t="s">
        <v>54</v>
      </c>
      <c r="F32" s="4">
        <v>4.5239999999999995E-2</v>
      </c>
      <c r="G32" s="20">
        <v>2195.2600000000002</v>
      </c>
      <c r="I32" s="2"/>
      <c r="J32" s="2"/>
    </row>
    <row r="33" spans="1:10" ht="33.75" customHeight="1">
      <c r="A33" s="3">
        <v>27</v>
      </c>
      <c r="B33" s="25" t="s">
        <v>55</v>
      </c>
      <c r="C33" s="25"/>
      <c r="D33" s="9" t="s">
        <v>53</v>
      </c>
      <c r="E33" s="3" t="s">
        <v>28</v>
      </c>
      <c r="F33" s="4">
        <v>1.885</v>
      </c>
      <c r="G33" s="20">
        <v>1655.67</v>
      </c>
      <c r="I33" s="2"/>
      <c r="J33" s="2"/>
    </row>
    <row r="34" spans="1:10" ht="22.5" customHeight="1">
      <c r="A34" s="3">
        <v>28</v>
      </c>
      <c r="B34" s="25" t="s">
        <v>56</v>
      </c>
      <c r="C34" s="25"/>
      <c r="D34" s="9" t="s">
        <v>6</v>
      </c>
      <c r="E34" s="3" t="s">
        <v>14</v>
      </c>
      <c r="F34" s="4">
        <v>1.41</v>
      </c>
      <c r="G34" s="20">
        <v>1545.57</v>
      </c>
      <c r="I34" s="2"/>
      <c r="J34" s="2"/>
    </row>
    <row r="35" spans="1:10" ht="30">
      <c r="A35" s="3">
        <v>29</v>
      </c>
      <c r="B35" s="25" t="s">
        <v>57</v>
      </c>
      <c r="C35" s="25"/>
      <c r="D35" s="9" t="s">
        <v>23</v>
      </c>
      <c r="E35" s="3" t="s">
        <v>7</v>
      </c>
      <c r="F35" s="4">
        <v>0.11750000000000001</v>
      </c>
      <c r="G35" s="20">
        <v>1350.43</v>
      </c>
      <c r="I35" s="2"/>
      <c r="J35" s="2"/>
    </row>
    <row r="36" spans="1:10" ht="30">
      <c r="A36" s="3">
        <v>30</v>
      </c>
      <c r="B36" s="25" t="s">
        <v>47</v>
      </c>
      <c r="C36" s="25"/>
      <c r="D36" s="9" t="s">
        <v>50</v>
      </c>
      <c r="E36" s="3" t="s">
        <v>49</v>
      </c>
      <c r="F36" s="4">
        <v>0.53500000000000003</v>
      </c>
      <c r="G36" s="20">
        <v>1317.98</v>
      </c>
      <c r="I36" s="2"/>
      <c r="J36" s="2"/>
    </row>
    <row r="37" spans="1:10">
      <c r="A37" s="3">
        <v>31</v>
      </c>
      <c r="B37" s="25" t="s">
        <v>58</v>
      </c>
      <c r="C37" s="25"/>
      <c r="D37" s="9" t="s">
        <v>53</v>
      </c>
      <c r="E37" s="3" t="s">
        <v>59</v>
      </c>
      <c r="F37" s="4">
        <v>13.571999999999999</v>
      </c>
      <c r="G37" s="20">
        <v>1305.49</v>
      </c>
      <c r="I37" s="2"/>
      <c r="J37" s="2"/>
    </row>
    <row r="38" spans="1:10" ht="30">
      <c r="A38" s="3">
        <v>32</v>
      </c>
      <c r="B38" s="25" t="s">
        <v>43</v>
      </c>
      <c r="C38" s="25"/>
      <c r="D38" s="9" t="s">
        <v>48</v>
      </c>
      <c r="E38" s="3" t="s">
        <v>45</v>
      </c>
      <c r="F38" s="4">
        <v>0.59200000000000008</v>
      </c>
      <c r="G38" s="20">
        <v>1239.6400000000001</v>
      </c>
      <c r="I38" s="2"/>
      <c r="J38" s="2"/>
    </row>
    <row r="39" spans="1:10" ht="30">
      <c r="A39" s="3">
        <v>33</v>
      </c>
      <c r="B39" s="25" t="s">
        <v>43</v>
      </c>
      <c r="C39" s="25"/>
      <c r="D39" s="9" t="s">
        <v>50</v>
      </c>
      <c r="E39" s="3" t="s">
        <v>45</v>
      </c>
      <c r="F39" s="4">
        <v>0.214</v>
      </c>
      <c r="G39" s="20">
        <v>448.11</v>
      </c>
      <c r="I39" s="2"/>
      <c r="J39" s="2"/>
    </row>
    <row r="40" spans="1:10" ht="45">
      <c r="A40" s="3">
        <v>34</v>
      </c>
      <c r="B40" s="25" t="s">
        <v>41</v>
      </c>
      <c r="C40" s="25"/>
      <c r="D40" s="9" t="s">
        <v>60</v>
      </c>
      <c r="E40" s="3" t="s">
        <v>14</v>
      </c>
      <c r="F40" s="4">
        <v>0.96</v>
      </c>
      <c r="G40" s="20">
        <v>399.81</v>
      </c>
      <c r="I40" s="2"/>
      <c r="J40" s="2"/>
    </row>
    <row r="41" spans="1:10">
      <c r="A41" s="3">
        <v>35</v>
      </c>
      <c r="B41" s="25" t="s">
        <v>62</v>
      </c>
      <c r="C41" s="25"/>
      <c r="D41" s="9" t="s">
        <v>63</v>
      </c>
      <c r="E41" s="3" t="s">
        <v>12</v>
      </c>
      <c r="F41" s="4">
        <v>0.78</v>
      </c>
      <c r="G41" s="20">
        <v>158.4</v>
      </c>
      <c r="I41" s="2"/>
      <c r="J41" s="2"/>
    </row>
    <row r="42" spans="1:10" s="6" customFormat="1" ht="30">
      <c r="A42" s="3">
        <v>36</v>
      </c>
      <c r="B42" s="25" t="s">
        <v>47</v>
      </c>
      <c r="C42" s="25"/>
      <c r="D42" s="9" t="s">
        <v>61</v>
      </c>
      <c r="E42" s="3" t="s">
        <v>49</v>
      </c>
      <c r="F42" s="4">
        <v>1.3949999999999999E-2</v>
      </c>
      <c r="G42" s="20">
        <v>34.369999999999997</v>
      </c>
      <c r="I42" s="2"/>
      <c r="J42" s="5"/>
    </row>
    <row r="43" spans="1:10" ht="30" customHeight="1">
      <c r="A43" s="22">
        <v>37</v>
      </c>
      <c r="B43" s="26" t="s">
        <v>64</v>
      </c>
      <c r="C43" s="26"/>
      <c r="D43" s="21" t="s">
        <v>6</v>
      </c>
      <c r="E43" s="22" t="s">
        <v>16</v>
      </c>
      <c r="F43" s="23">
        <v>49.6</v>
      </c>
      <c r="G43" s="24">
        <v>37540.75</v>
      </c>
      <c r="I43" s="2"/>
      <c r="J43" s="2"/>
    </row>
    <row r="44" spans="1:10">
      <c r="D44" s="11" t="s">
        <v>66</v>
      </c>
      <c r="G44" s="1">
        <f>SUM(G7:G43)</f>
        <v>964687.62000000011</v>
      </c>
      <c r="H44" s="1"/>
    </row>
    <row r="45" spans="1:10">
      <c r="G45" s="1"/>
    </row>
    <row r="46" spans="1:10" ht="60">
      <c r="D46" s="12" t="s">
        <v>69</v>
      </c>
      <c r="E46">
        <v>1.0327999999999999</v>
      </c>
      <c r="G46" s="1">
        <f>G44*E46</f>
        <v>996329.37393600005</v>
      </c>
    </row>
    <row r="47" spans="1:10" ht="60">
      <c r="D47" s="12" t="s">
        <v>70</v>
      </c>
      <c r="E47" s="27">
        <v>0.74000584199999997</v>
      </c>
      <c r="F47" s="27"/>
      <c r="G47" s="1">
        <f>G46*E47</f>
        <v>737289.55726884259</v>
      </c>
    </row>
    <row r="48" spans="1:10">
      <c r="D48" s="12" t="s">
        <v>67</v>
      </c>
      <c r="E48" s="13">
        <v>0.2</v>
      </c>
      <c r="G48" s="1">
        <f>G47*0.2</f>
        <v>147457.91145376852</v>
      </c>
    </row>
    <row r="49" spans="4:7">
      <c r="D49" s="14" t="s">
        <v>68</v>
      </c>
      <c r="E49" s="15"/>
      <c r="F49" s="15"/>
      <c r="G49" s="16">
        <f>G47+G48</f>
        <v>884747.46872261108</v>
      </c>
    </row>
  </sheetData>
  <mergeCells count="46">
    <mergeCell ref="E47:F47"/>
    <mergeCell ref="B14:C14"/>
    <mergeCell ref="B7:C7"/>
    <mergeCell ref="B8:C8"/>
    <mergeCell ref="A3:G3"/>
    <mergeCell ref="A4:A6"/>
    <mergeCell ref="B4:C6"/>
    <mergeCell ref="D4:D6"/>
    <mergeCell ref="E4:E6"/>
    <mergeCell ref="F4:F6"/>
    <mergeCell ref="B9:C9"/>
    <mergeCell ref="B10:C10"/>
    <mergeCell ref="B11:C11"/>
    <mergeCell ref="B12:C12"/>
    <mergeCell ref="B13:C13"/>
    <mergeCell ref="G4:G6"/>
    <mergeCell ref="B15:C15"/>
    <mergeCell ref="B16:C16"/>
    <mergeCell ref="B17:C17"/>
    <mergeCell ref="B18:C18"/>
    <mergeCell ref="B19:C19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D2:G2"/>
    <mergeCell ref="B42:C42"/>
    <mergeCell ref="B43:C43"/>
    <mergeCell ref="B36:C36"/>
    <mergeCell ref="B37:C37"/>
    <mergeCell ref="B38:C38"/>
    <mergeCell ref="B41:C41"/>
    <mergeCell ref="B40:C40"/>
    <mergeCell ref="B39:C39"/>
    <mergeCell ref="B30:C30"/>
    <mergeCell ref="B35:C35"/>
    <mergeCell ref="B31:C31"/>
    <mergeCell ref="B32:C32"/>
    <mergeCell ref="B33:C33"/>
    <mergeCell ref="B34:C34"/>
    <mergeCell ref="B25:C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2020-12-31T09:18:01Z</dcterms:modified>
</cp:coreProperties>
</file>