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20" activeTab="1"/>
  </bookViews>
  <sheets>
    <sheet name="разработ 2020" sheetId="1" r:id="rId1"/>
    <sheet name="разработ 2021" sheetId="2" r:id="rId2"/>
    <sheet name="разработ 2022" sheetId="3" r:id="rId3"/>
    <sheet name="доходы первонач" sheetId="4" state="hidden" r:id="rId4"/>
    <sheet name="расх первонач" sheetId="5" state="hidden" r:id="rId5"/>
    <sheet name="источн первонач" sheetId="6" state="hidden" r:id="rId6"/>
    <sheet name="расх нояб" sheetId="7" state="hidden" r:id="rId7"/>
    <sheet name="источники нояб" sheetId="8" state="hidden" r:id="rId8"/>
    <sheet name="доходы нояб" sheetId="9" state="hidden" r:id="rId9"/>
  </sheets>
  <definedNames/>
  <calcPr fullCalcOnLoad="1"/>
</workbook>
</file>

<file path=xl/sharedStrings.xml><?xml version="1.0" encoding="utf-8"?>
<sst xmlns="http://schemas.openxmlformats.org/spreadsheetml/2006/main" count="774" uniqueCount="282">
  <si>
    <t>ПРОЧИЕ БЕЗВОЗМЕЗДНЫЕ ПОСТУПЛЕНИЯ</t>
  </si>
  <si>
    <t>ДОХОДЫ</t>
  </si>
  <si>
    <t>НАЛОГ НА ДОХОДЫ ФИЗИЧЕСКИХ ЛИЦ</t>
  </si>
  <si>
    <t>ЗЕМЕЛЬНЫЙ НАЛОГ</t>
  </si>
  <si>
    <t>БЕЗВОЗМЕЗДНЫЕ ПОСТУПЛЕНИЯ</t>
  </si>
  <si>
    <t>НАЛОГИ НА СОВОКУПНЫЙ ДОХОД</t>
  </si>
  <si>
    <t>ГОСУДАРСТВЕННАЯ ПОШЛИНА</t>
  </si>
  <si>
    <t xml:space="preserve"> руб.</t>
  </si>
  <si>
    <t>Наименование показателей</t>
  </si>
  <si>
    <t>НАЛОГ НА ИМУЩЕСТВО</t>
  </si>
  <si>
    <t>ЗАДОЛЖЕННОСТЬ ПО ОТМЕНЕННЫМ НАЛОГАМ</t>
  </si>
  <si>
    <t>ДОХОДЫ ОТ ИСПОЛЬЗОВАНИЯ ИМУЩЕСТВА</t>
  </si>
  <si>
    <t>ДОХОДЫ ОТ ОКАЗАНИЯ ПЛАТНЫХ УСЛУГ</t>
  </si>
  <si>
    <t>ДОХОДЫ ОТ ПРОДАЖИ ЗЕМЛИ</t>
  </si>
  <si>
    <t/>
  </si>
  <si>
    <t>ДОТАЦИИ</t>
  </si>
  <si>
    <t>СУБВЕНЦИИ</t>
  </si>
  <si>
    <t>МЕЖБЮДЖЕТНЫЕ ТРАНСФЕРТЫ</t>
  </si>
  <si>
    <t>ВОЗВРАТ ОСТАТКОВ СУБСИДИЙ, СУБВЕНЦИЙ И МЕЖБЮДЖЕТНЫХ ТРАНСФЕРТОВ</t>
  </si>
  <si>
    <t>ВСЕГО ДОХОДОВ</t>
  </si>
  <si>
    <t>Профицит (+), дефицит (-)</t>
  </si>
  <si>
    <t>РАСХОДЫ</t>
  </si>
  <si>
    <t>ОБЩЕГОСУДАРСТВЕННЫЕ ВОПРОСЫ</t>
  </si>
  <si>
    <t xml:space="preserve">ПРАВООХРАНИТЕЛЬНАЯ  ДЕЯТЕЛЬНОСТЬ 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</si>
  <si>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</si>
  <si>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</si>
  <si>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</si>
  <si>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</si>
  <si>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 xml:space="preserve">ЗДРАВООХРАНЕНИЕ </t>
  </si>
  <si>
    <t>ФИЗИЧЕСКАЯ КУЛЬТУРА</t>
  </si>
  <si>
    <t>СОЦИАЛЬНАЯ ПОЛИТИКА</t>
  </si>
  <si>
    <t>ИТОГО РАСХОДОВ:</t>
  </si>
  <si>
    <t>Источники внутреннего финансирования дефицита бюджета</t>
  </si>
  <si>
    <t>Бюджетные ссуды, полученные от кредитных организаций</t>
  </si>
  <si>
    <t>Получение ссуды</t>
  </si>
  <si>
    <t>Погашение основной суммы задолженности</t>
  </si>
  <si>
    <t>Продажа земельных участков</t>
  </si>
  <si>
    <t>Изменение остатков на счетах</t>
  </si>
  <si>
    <t>остатки на начало года</t>
  </si>
  <si>
    <t>остатки на конец года</t>
  </si>
  <si>
    <t xml:space="preserve">СУБСИДИИ </t>
  </si>
  <si>
    <t xml:space="preserve">Бюджет </t>
  </si>
  <si>
    <t>Уточненный бюджет</t>
  </si>
  <si>
    <t>ВОЗВРАТ ОСТАТКОВ СУБСИДИЙ.СУБВЕНЦИЙ</t>
  </si>
  <si>
    <t>АКЦИЗЫ</t>
  </si>
  <si>
    <t>ШТРАФЫ</t>
  </si>
  <si>
    <t>ПРЧИЕ НЕНАЛОГОВЫЕ</t>
  </si>
  <si>
    <t>УСЛОВНО-УТВЕРЖДАЕМЫЕ</t>
  </si>
  <si>
    <t>Разработочная таблица к решению Совета 
 о внесении изменений в бюджет 2020 года городского поселения "Микунь"</t>
  </si>
  <si>
    <t>Разработочная таблица к решению Совета 
 о внесении изменений в бюджет 2021 года городского поселения "Микунь"</t>
  </si>
  <si>
    <t>поправки</t>
  </si>
  <si>
    <t>Разработочная таблица к решению Совета 
 о внесении изменений в бюджет 2022 года городского поселения "Микунь"</t>
  </si>
  <si>
    <t>Приложение 1</t>
  </si>
  <si>
    <t>к решению Совета муниципального образования городского поселения "Микунь"
 от  __.__.____ года №_____</t>
  </si>
  <si>
    <t>Объем поступлений доходов в Бюджет муниципального образования городского поселения "Микунь" на 2020 год и плановый период 2021 и 2022 годов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</si>
  <si>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</si>
  <si>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</si>
  <si>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(рублей)</t>
  </si>
  <si>
    <t>2020 год</t>
  </si>
  <si>
    <t>2021 год</t>
  </si>
  <si>
    <t>2022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</si>
  <si>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</si>
  <si>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</si>
  <si>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</si>
  <si>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</si>
  <si>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</si>
  <si>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</si>
  <si>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</si>
  <si>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</si>
  <si>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</si>
  <si>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</si>
  <si>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</si>
  <si>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</si>
  <si>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</si>
  <si>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</si>
  <si>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</si>
  <si>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</si>
  <si>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</si>
  <si>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</si>
  <si>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</si>
  <si>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</si>
  <si>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</si>
  <si>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</si>
  <si>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</si>
  <si>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</si>
  <si>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</si>
  <si>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</si>
  <si>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</si>
  <si>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</si>
  <si>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</si>
  <si>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</si>
  <si>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</si>
  <si>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</si>
  <si>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</si>
  <si>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</si>
  <si>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</si>
  <si>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</si>
  <si>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</si>
  <si>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</si>
  <si>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</si>
  <si>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</si>
  <si>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</si>
  <si>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</si>
  <si>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</si>
  <si>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</si>
  <si>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</si>
  <si>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</si>
  <si>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</si>
  <si>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</si>
  <si>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</si>
  <si>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</si>
  <si>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</si>
  <si>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</si>
  <si>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1 08 00000 00 0000 000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</si>
  <si>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</si>
  <si>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</si>
  <si>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</si>
  <si>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</si>
  <si>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</si>
  <si>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</si>
  <si>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</si>
  <si>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</si>
  <si>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</si>
  <si>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</si>
  <si>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</si>
  <si>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</si>
  <si>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</si>
  <si>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</si>
  <si>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</si>
  <si>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</si>
  <si>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</si>
  <si>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</si>
  <si>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</si>
  <si>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</si>
  <si>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</si>
  <si>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</si>
  <si>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</si>
  <si>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</si>
  <si>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</si>
  <si>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</si>
  <si>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</si>
  <si>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</si>
  <si>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</si>
  <si>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</si>
  <si>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</si>
  <si>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</si>
  <si>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</si>
  <si>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</si>
  <si>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</si>
  <si>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</si>
  <si>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</si>
  <si>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</si>
  <si>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</si>
  <si>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</si>
  <si>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</si>
  <si>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</si>
  <si>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</si>
  <si>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</si>
  <si>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</si>
  <si>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</si>
  <si>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</si>
  <si>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</si>
  <si>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</si>
  <si>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</si>
  <si>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</si>
  <si>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</si>
  <si>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</si>
  <si>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2 02 15001 13 0000 151</t>
  </si>
  <si>
    <t>Дотации бюджетам городских поселений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</si>
  <si>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</si>
  <si>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</si>
  <si>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>2 02 25555 00 0000 150</t>
  </si>
  <si>
    <t>Субсидии бюджетам на реализацию программ формирования современной городской среды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</si>
  <si>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</si>
  <si>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</si>
  <si>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</si>
  <si>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</si>
  <si>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</si>
  <si>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</si>
  <si>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</si>
  <si>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</si>
  <si>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</si>
  <si>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</si>
  <si>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</si>
  <si>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</si>
  <si>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</si>
  <si>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</si>
  <si>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</si>
  <si>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</si>
  <si>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</si>
  <si>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</si>
  <si>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</si>
  <si>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</si>
  <si>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</si>
  <si>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</si>
  <si>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2 04 00000 00 0000 000</t>
  </si>
  <si>
    <t>БЕЗВОЗМЕЗДНЫЕ ПОСТУПЛЕНИЯ ОТ НЕГОСУДАРСТВЕННЫХ ОРГАНИЗАЦИЙ</t>
  </si>
  <si>
    <t>2 04 05000 13 0000 150</t>
  </si>
  <si>
    <t>Безвозмездные поступления от негосударственных организаций в бюджеты городских поселений</t>
  </si>
  <si>
    <t>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</si>
  <si>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</si>
  <si>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2 07 00000 00 0000 000</t>
  </si>
  <si>
    <t>2 07 05000 13 0000 150</t>
  </si>
  <si>
    <t>Прочие безвозмездные поступления в бюджеты городских поселений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</si>
  <si>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</si>
  <si>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</si>
  <si>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поправки ноябрь</t>
  </si>
  <si>
    <t>1</t>
  </si>
  <si>
    <t>2</t>
  </si>
  <si>
    <t>3</t>
  </si>
  <si>
    <t>4</t>
  </si>
  <si>
    <t>5</t>
  </si>
  <si>
    <t>6</t>
  </si>
  <si>
    <t>ВСЕГО</t>
  </si>
  <si>
    <t>Неизвестный подраздел</t>
  </si>
  <si>
    <t>00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</si>
  <si>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</si>
  <si>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</si>
  <si>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</si>
  <si>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</si>
  <si>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</si>
  <si>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</si>
  <si>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</si>
  <si>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</si>
  <si>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</si>
  <si>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</si>
  <si>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</si>
  <si>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</si>
  <si>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</si>
  <si>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Дорожное хозяйство (дорожные фонды)</t>
  </si>
  <si>
    <t>Другие вопросы в области национальной экономики</t>
  </si>
  <si>
    <t>12</t>
  </si>
  <si>
    <t>05</t>
  </si>
  <si>
    <t>Жилищное хозяйство</t>
  </si>
  <si>
    <t>Коммунальное хозяйство</t>
  </si>
  <si>
    <t>02</t>
  </si>
  <si>
    <t>Благоустройство</t>
  </si>
  <si>
    <t>07</t>
  </si>
  <si>
    <t>Другие вопросы в области образования</t>
  </si>
  <si>
    <t>10</t>
  </si>
  <si>
    <t>Пенсионное обеспечение</t>
  </si>
  <si>
    <t>ФИЗИЧЕСКАЯ КУЛЬТУРА И СПОРТ</t>
  </si>
  <si>
    <t>Физическая культура</t>
  </si>
  <si>
    <t>Приложение 3</t>
  </si>
  <si>
    <t>к решению Совета муниципального образования городского поселения "Микунь"</t>
  </si>
  <si>
    <t>ИСТОЧНИКИ ФИНАНСИРОВАНИЯ ДЕФИЦИТА БЮДЖЕТА
МУНИЦИПАЛЬНОГО ОБРАЗОВАНИЯ ГОРОДСКОГО ПОСЕЛЕНИЯ "МИКУНЬ"
НА 2020 ГОД И ПЛАНОВЫЙ ПЕРИОД 2021 И 2022 ГОДОВ</t>
  </si>
  <si>
    <t>Коды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</si>
  <si>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</si>
  <si>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</si>
  <si>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</si>
  <si>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</si>
  <si>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</si>
  <si>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</si>
  <si>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</si>
  <si>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</si>
  <si>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</si>
  <si>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</si>
  <si>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</si>
  <si>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01 05 02 01 13 0000 510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</si>
  <si>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</si>
  <si>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</si>
  <si>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</si>
  <si>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</si>
  <si>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</si>
  <si>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</si>
  <si>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</si>
  <si>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01 05 02 01 13 0000 610</t>
  </si>
  <si>
    <t>Уменьшение прочих остатков денежных средств бюджетов городских поселений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</si>
  <si>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</si>
  <si>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</si>
  <si>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</si>
  <si>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</si>
  <si>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2 02 10000 00 0000 150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</si>
  <si>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</si>
  <si>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</si>
  <si>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</si>
  <si>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</si>
  <si>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2 02 49999 00 0000 150</t>
  </si>
  <si>
    <t>Прочие межбюджетные трансферты, передаваемые бюджетам</t>
  </si>
  <si>
    <t>2 02 49999 13 0000 150</t>
  </si>
  <si>
    <t>Прочие межбюджетные трансферты, передаваемые бюджетам городских поселений</t>
  </si>
  <si>
    <t>Социальное обеспечение населения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</si>
</sst>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\ #,##0_р_._-;_-* &quot;-&quot;_р_._-;_-@_-"/>
    <numFmt numFmtId="173" formatCode="000"/>
    <numFmt numFmtId="174" formatCode="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0\.0000"/>
    <numFmt numFmtId="179" formatCode="000\ 0000"/>
    <numFmt numFmtId="180" formatCode="000\ 00\ 00"/>
    <numFmt numFmtId="181" formatCode="0000"/>
    <numFmt numFmtId="182" formatCode="00\.00\.00"/>
    <numFmt numFmtId="183" formatCode="0.0"/>
    <numFmt numFmtId="184" formatCode="0.0000"/>
    <numFmt numFmtId="185" formatCode="0.000"/>
    <numFmt numFmtId="186" formatCode="_-* #,##0.0_р_._-;\-\ #,##0.0_р_._-;_-* &quot;-&quot;_р_._-;_-@_-"/>
    <numFmt numFmtId="187" formatCode="_-* #,##0.00_р_._-;\-\ #,##0.00_р_._-;_-* &quot;-&quot;_р_._-;_-@_-"/>
    <numFmt numFmtId="188" formatCode="_-* #,##0.000_р_._-;\-\ #,##0.000_р_._-;_-* &quot;-&quot;_р_._-;_-@_-"/>
    <numFmt numFmtId="189" formatCode="_-* #,##0.000_р_._-;\-* #,##0.000_р_._-;_-* &quot;-&quot;???_р_._-;_-@_-"/>
    <numFmt numFmtId="190" formatCode="\+###0.00;\-###0.00"/>
    <numFmt numFmtId="191" formatCode="\+###0;\-###0"/>
    <numFmt numFmtId="192" formatCode="#,##0.0"/>
    <numFmt numFmtId="193" formatCode="\+###0.0;\-###0.0"/>
    <numFmt numFmtId="194" formatCode="\+#,##0;\-#,##0"/>
    <numFmt numFmtId="195" formatCode="[$-FC19]d\ mmmm\ yyyy\ &quot;г.&quot;"/>
    <numFmt numFmtId="196" formatCode="?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.5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b/>
      <sz val="9"/>
      <color indexed="8"/>
      <name val="Tahoma"/>
      <family val="2"/>
    </font>
    <font>
      <b/>
      <u val="single"/>
      <sz val="9"/>
      <color indexed="8"/>
      <name val="Tahoma"/>
      <family val="2"/>
    </font>
    <font>
      <b/>
      <sz val="8"/>
      <color indexed="8"/>
      <name val="Arial Cyr"/>
      <family val="2"/>
    </font>
    <font>
      <sz val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ahoma"/>
      <family val="2"/>
    </font>
    <font>
      <sz val="11"/>
      <color indexed="10"/>
      <name val="Tahoma"/>
      <family val="2"/>
    </font>
    <font>
      <sz val="14"/>
      <color indexed="8"/>
      <name val="Times New Roman"/>
      <family val="0"/>
    </font>
    <font>
      <b/>
      <sz val="13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ahoma"/>
      <family val="2"/>
    </font>
    <font>
      <sz val="11"/>
      <color rgb="FFFF0000"/>
      <name val="Tahoma"/>
      <family val="2"/>
    </font>
    <font>
      <sz val="14"/>
      <color rgb="FF000000"/>
      <name val="Times New Roman"/>
      <family val="0"/>
    </font>
    <font>
      <b/>
      <sz val="13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1"/>
      <color rgb="FF000000"/>
      <name val="Times New Roman"/>
      <family val="0"/>
    </font>
    <font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/>
      <protection locked="0"/>
    </xf>
    <xf numFmtId="4" fontId="9" fillId="0" borderId="10" xfId="0" applyNumberFormat="1" applyFont="1" applyFill="1" applyBorder="1" applyAlignment="1" applyProtection="1">
      <alignment vertical="top"/>
      <protection/>
    </xf>
    <xf numFmtId="4" fontId="9" fillId="0" borderId="1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13" fillId="0" borderId="10" xfId="0" applyNumberFormat="1" applyFont="1" applyFill="1" applyBorder="1" applyAlignment="1" applyProtection="1">
      <alignment vertical="top"/>
      <protection locked="0"/>
    </xf>
    <xf numFmtId="0" fontId="14" fillId="0" borderId="10" xfId="0" applyNumberFormat="1" applyFont="1" applyFill="1" applyBorder="1" applyAlignment="1" applyProtection="1">
      <alignment vertical="top"/>
      <protection locked="0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vertical="top"/>
      <protection locked="0"/>
    </xf>
    <xf numFmtId="0" fontId="13" fillId="0" borderId="10" xfId="0" applyNumberFormat="1" applyFont="1" applyFill="1" applyBorder="1" applyAlignment="1" applyProtection="1">
      <alignment vertical="top" wrapText="1"/>
      <protection locked="0"/>
    </xf>
    <xf numFmtId="4" fontId="11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13" fillId="0" borderId="1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/>
    </xf>
    <xf numFmtId="49" fontId="8" fillId="0" borderId="10" xfId="0" applyNumberFormat="1" applyFont="1" applyFill="1" applyBorder="1" applyAlignment="1" applyProtection="1">
      <alignment vertical="top"/>
      <protection locked="0"/>
    </xf>
    <xf numFmtId="0" fontId="8" fillId="0" borderId="10" xfId="0" applyNumberFormat="1" applyFont="1" applyFill="1" applyBorder="1" applyAlignment="1" applyProtection="1">
      <alignment horizontal="left" vertical="top"/>
      <protection locked="0"/>
    </xf>
    <xf numFmtId="0" fontId="13" fillId="0" borderId="10" xfId="0" applyNumberFormat="1" applyFont="1" applyFill="1" applyBorder="1" applyAlignment="1" applyProtection="1">
      <alignment horizontal="left" vertical="top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/>
    </xf>
    <xf numFmtId="0" fontId="13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vertical="top"/>
      <protection locked="0"/>
    </xf>
    <xf numFmtId="0" fontId="7" fillId="0" borderId="0" xfId="0" applyFont="1" applyAlignment="1">
      <alignment/>
    </xf>
    <xf numFmtId="0" fontId="13" fillId="0" borderId="1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>
      <alignment/>
    </xf>
    <xf numFmtId="4" fontId="7" fillId="0" borderId="10" xfId="0" applyNumberFormat="1" applyFont="1" applyFill="1" applyBorder="1" applyAlignment="1" applyProtection="1">
      <alignment vertical="top"/>
      <protection/>
    </xf>
    <xf numFmtId="4" fontId="16" fillId="0" borderId="1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right"/>
    </xf>
    <xf numFmtId="4" fontId="9" fillId="0" borderId="10" xfId="0" applyNumberFormat="1" applyFont="1" applyFill="1" applyBorder="1" applyAlignment="1" applyProtection="1">
      <alignment horizontal="right" vertical="top"/>
      <protection/>
    </xf>
    <xf numFmtId="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" fontId="9" fillId="0" borderId="10" xfId="0" applyNumberFormat="1" applyFont="1" applyFill="1" applyBorder="1" applyAlignment="1" applyProtection="1">
      <alignment horizontal="right" vertical="top"/>
      <protection locked="0"/>
    </xf>
    <xf numFmtId="4" fontId="62" fillId="0" borderId="10" xfId="0" applyNumberFormat="1" applyFont="1" applyFill="1" applyBorder="1" applyAlignment="1" applyProtection="1">
      <alignment vertical="top"/>
      <protection/>
    </xf>
    <xf numFmtId="4" fontId="62" fillId="0" borderId="10" xfId="0" applyNumberFormat="1" applyFont="1" applyFill="1" applyBorder="1" applyAlignment="1" applyProtection="1">
      <alignment horizontal="right" vertical="top"/>
      <protection/>
    </xf>
    <xf numFmtId="4" fontId="7" fillId="0" borderId="10" xfId="0" applyNumberFormat="1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right"/>
    </xf>
    <xf numFmtId="4" fontId="7" fillId="0" borderId="10" xfId="60" applyNumberFormat="1" applyFont="1" applyBorder="1" applyAlignment="1">
      <alignment horizontal="right" vertical="top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16" fillId="0" borderId="13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10" xfId="0" applyNumberFormat="1" applyFont="1" applyFill="1" applyBorder="1" applyAlignment="1" applyProtection="1">
      <alignment vertical="top"/>
      <protection locked="0"/>
    </xf>
    <xf numFmtId="4" fontId="63" fillId="0" borderId="10" xfId="0" applyNumberFormat="1" applyFont="1" applyBorder="1" applyAlignment="1">
      <alignment/>
    </xf>
    <xf numFmtId="4" fontId="7" fillId="0" borderId="10" xfId="60" applyNumberFormat="1" applyFont="1" applyBorder="1" applyAlignment="1">
      <alignment horizontal="right" vertical="top"/>
    </xf>
    <xf numFmtId="43" fontId="7" fillId="0" borderId="10" xfId="60" applyFont="1" applyBorder="1" applyAlignment="1">
      <alignment horizontal="right" vertical="top"/>
    </xf>
    <xf numFmtId="4" fontId="18" fillId="0" borderId="10" xfId="0" applyNumberFormat="1" applyFont="1" applyFill="1" applyBorder="1" applyAlignment="1" applyProtection="1">
      <alignment horizontal="right" vertical="top"/>
      <protection locked="0"/>
    </xf>
    <xf numFmtId="4" fontId="19" fillId="0" borderId="13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4" fontId="16" fillId="0" borderId="14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4" fillId="0" borderId="0" xfId="0" applyFont="1" applyFill="1" applyAlignment="1">
      <alignment horizontal="right" vertical="center" wrapText="1"/>
    </xf>
    <xf numFmtId="0" fontId="6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64" fillId="0" borderId="0" xfId="0" applyFont="1" applyFill="1" applyAlignment="1">
      <alignment horizontal="right" vertical="top" wrapText="1"/>
    </xf>
    <xf numFmtId="0" fontId="64" fillId="0" borderId="0" xfId="0" applyFont="1" applyFill="1" applyAlignment="1">
      <alignment horizontal="right" vertical="top" wrapText="1"/>
    </xf>
    <xf numFmtId="0" fontId="65" fillId="0" borderId="0" xfId="0" applyFont="1" applyFill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top" wrapText="1"/>
    </xf>
    <xf numFmtId="0" fontId="66" fillId="0" borderId="15" xfId="0" applyFont="1" applyFill="1" applyBorder="1" applyAlignment="1">
      <alignment vertical="top" wrapText="1"/>
    </xf>
    <xf numFmtId="4" fontId="66" fillId="0" borderId="15" xfId="0" applyNumberFormat="1" applyFont="1" applyFill="1" applyBorder="1" applyAlignment="1">
      <alignment vertical="top" wrapText="1"/>
    </xf>
    <xf numFmtId="0" fontId="67" fillId="0" borderId="15" xfId="0" applyFont="1" applyFill="1" applyBorder="1" applyAlignment="1">
      <alignment horizontal="center" vertical="top" wrapText="1"/>
    </xf>
    <xf numFmtId="0" fontId="67" fillId="33" borderId="15" xfId="0" applyFont="1" applyFill="1" applyBorder="1" applyAlignment="1">
      <alignment horizontal="left" vertical="top" wrapText="1"/>
    </xf>
    <xf numFmtId="4" fontId="67" fillId="0" borderId="15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right" vertical="center" wrapText="1"/>
    </xf>
    <xf numFmtId="0" fontId="64" fillId="0" borderId="0" xfId="0" applyFont="1" applyFill="1" applyAlignment="1">
      <alignment horizontal="right" vertical="top" wrapText="1"/>
    </xf>
    <xf numFmtId="0" fontId="65" fillId="0" borderId="0" xfId="0" applyFont="1" applyFill="1" applyAlignment="1">
      <alignment horizontal="center" vertical="center" wrapText="1"/>
    </xf>
    <xf numFmtId="0" fontId="66" fillId="33" borderId="15" xfId="0" applyFont="1" applyFill="1" applyBorder="1" applyAlignment="1">
      <alignment horizontal="left" vertical="top" wrapText="1"/>
    </xf>
    <xf numFmtId="0" fontId="66" fillId="33" borderId="15" xfId="0" applyFont="1" applyFill="1" applyBorder="1" applyAlignment="1">
      <alignment horizontal="center" vertical="top" wrapText="1"/>
    </xf>
    <xf numFmtId="4" fontId="66" fillId="33" borderId="15" xfId="0" applyNumberFormat="1" applyFont="1" applyFill="1" applyBorder="1" applyAlignment="1">
      <alignment horizontal="right" vertical="center" wrapText="1"/>
    </xf>
    <xf numFmtId="0" fontId="67" fillId="33" borderId="15" xfId="0" applyFont="1" applyFill="1" applyBorder="1" applyAlignment="1">
      <alignment vertical="center" wrapText="1"/>
    </xf>
    <xf numFmtId="0" fontId="67" fillId="33" borderId="15" xfId="0" applyFont="1" applyFill="1" applyBorder="1" applyAlignment="1">
      <alignment horizontal="center" vertical="center" wrapText="1"/>
    </xf>
    <xf numFmtId="4" fontId="67" fillId="33" borderId="15" xfId="0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 horizontal="left" vertical="top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top" wrapText="1"/>
    </xf>
    <xf numFmtId="0" fontId="68" fillId="0" borderId="15" xfId="0" applyFont="1" applyFill="1" applyBorder="1" applyAlignment="1">
      <alignment horizontal="left" vertical="center" wrapText="1"/>
    </xf>
    <xf numFmtId="4" fontId="66" fillId="0" borderId="15" xfId="0" applyNumberFormat="1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vertical="top" wrapText="1"/>
    </xf>
    <xf numFmtId="0" fontId="69" fillId="0" borderId="15" xfId="0" applyFont="1" applyFill="1" applyBorder="1" applyAlignment="1">
      <alignment horizontal="center" vertical="top" wrapText="1"/>
    </xf>
    <xf numFmtId="0" fontId="69" fillId="33" borderId="15" xfId="0" applyFont="1" applyFill="1" applyBorder="1" applyAlignment="1">
      <alignment vertical="top" wrapText="1"/>
    </xf>
    <xf numFmtId="4" fontId="67" fillId="0" borderId="15" xfId="0" applyNumberFormat="1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left" vertical="top" wrapText="1"/>
    </xf>
    <xf numFmtId="4" fontId="69" fillId="0" borderId="15" xfId="0" applyNumberFormat="1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6" fillId="33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right" wrapText="1"/>
    </xf>
    <xf numFmtId="0" fontId="64" fillId="0" borderId="0" xfId="0" applyFont="1" applyFill="1" applyAlignment="1">
      <alignment horizontal="right" vertical="center" wrapText="1"/>
    </xf>
    <xf numFmtId="0" fontId="64" fillId="0" borderId="0" xfId="0" applyFont="1" applyFill="1" applyAlignment="1">
      <alignment horizontal="right" vertical="top" wrapText="1"/>
    </xf>
    <xf numFmtId="0" fontId="65" fillId="0" borderId="0" xfId="0" applyFont="1" applyFill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5"/>
  <sheetViews>
    <sheetView zoomScalePageLayoutView="0" workbookViewId="0" topLeftCell="A40">
      <selection activeCell="A51" sqref="A51"/>
    </sheetView>
  </sheetViews>
  <sheetFormatPr defaultColWidth="9.33203125" defaultRowHeight="12.75"/>
  <cols>
    <col min="1" max="1" width="9.33203125" style="1" customWidth="1"/>
    <col min="2" max="2" width="42.83203125" style="30" customWidth="1"/>
    <col min="3" max="3" width="21.33203125" style="36" customWidth="1"/>
    <col min="4" max="4" width="21.16015625" style="36" customWidth="1"/>
    <col min="5" max="5" width="22.16015625" style="40" customWidth="1"/>
    <col min="6" max="6" width="21.16015625" style="36" hidden="1" customWidth="1"/>
    <col min="7" max="7" width="22.16015625" style="40" hidden="1" customWidth="1"/>
    <col min="8" max="8" width="13.33203125" style="6" customWidth="1"/>
    <col min="9" max="9" width="10.66015625" style="5" customWidth="1"/>
    <col min="10" max="10" width="10.83203125" style="5" customWidth="1"/>
    <col min="11" max="11" width="17" style="1" customWidth="1"/>
    <col min="12" max="12" width="17.33203125" style="1" customWidth="1"/>
    <col min="13" max="16384" width="9.33203125" style="1" customWidth="1"/>
  </cols>
  <sheetData>
    <row r="1" spans="2:7" ht="14.25" customHeight="1">
      <c r="B1" s="109" t="s">
        <v>48</v>
      </c>
      <c r="C1" s="109"/>
      <c r="D1" s="109"/>
      <c r="E1" s="109"/>
      <c r="F1" s="69"/>
      <c r="G1" s="69"/>
    </row>
    <row r="2" spans="2:7" ht="22.5" customHeight="1">
      <c r="B2" s="109"/>
      <c r="C2" s="109"/>
      <c r="D2" s="109"/>
      <c r="E2" s="109"/>
      <c r="F2" s="69"/>
      <c r="G2" s="69"/>
    </row>
    <row r="3" spans="2:3" ht="13.5" thickBot="1">
      <c r="B3" s="7"/>
      <c r="C3" s="35" t="s">
        <v>7</v>
      </c>
    </row>
    <row r="4" spans="2:10" s="32" customFormat="1" ht="25.5">
      <c r="B4" s="31" t="s">
        <v>8</v>
      </c>
      <c r="C4" s="51" t="s">
        <v>41</v>
      </c>
      <c r="D4" s="52" t="s">
        <v>206</v>
      </c>
      <c r="E4" s="53" t="s">
        <v>42</v>
      </c>
      <c r="F4" s="52" t="s">
        <v>50</v>
      </c>
      <c r="G4" s="53" t="s">
        <v>42</v>
      </c>
      <c r="H4" s="10"/>
      <c r="I4" s="11"/>
      <c r="J4" s="11"/>
    </row>
    <row r="5" spans="2:7" ht="12.75">
      <c r="B5" s="8"/>
      <c r="C5" s="2"/>
      <c r="D5" s="37"/>
      <c r="E5" s="41"/>
      <c r="F5" s="37"/>
      <c r="G5" s="41"/>
    </row>
    <row r="6" spans="2:7" ht="12.75">
      <c r="B6" s="9" t="s">
        <v>1</v>
      </c>
      <c r="C6" s="3">
        <f>C10+C16+C20+C26+C12+C28+C30+C22+C24+C14+C32+C34</f>
        <v>41293892</v>
      </c>
      <c r="D6" s="3">
        <f>D10+D16+D20+D26+D12+D28+D30+D22+D24+D14+D32+D34</f>
        <v>1388148</v>
      </c>
      <c r="E6" s="3">
        <f>E10+E16+E20+E26+E12+E28+E30+E22+E24+E14+E32+E34</f>
        <v>42682040</v>
      </c>
      <c r="F6" s="3">
        <f>F10+F16+F20+F26+F12+F28+F30+F22+F24+F14+F32+F34</f>
        <v>-42682040</v>
      </c>
      <c r="G6" s="3">
        <f>G10+G16+G20+G26+G12+G28+G30+G22+G24+G14+G32+G34</f>
        <v>0</v>
      </c>
    </row>
    <row r="7" spans="2:7" ht="14.25">
      <c r="B7" s="8"/>
      <c r="C7" s="3"/>
      <c r="D7" s="57"/>
      <c r="E7" s="41"/>
      <c r="F7" s="57"/>
      <c r="G7" s="41"/>
    </row>
    <row r="8" spans="2:7" ht="14.25" hidden="1">
      <c r="B8" s="8"/>
      <c r="C8" s="3"/>
      <c r="D8" s="57"/>
      <c r="E8" s="41"/>
      <c r="F8" s="57"/>
      <c r="G8" s="41"/>
    </row>
    <row r="9" spans="2:7" ht="14.25" hidden="1">
      <c r="B9" s="8"/>
      <c r="C9" s="3"/>
      <c r="D9" s="57"/>
      <c r="E9" s="41"/>
      <c r="F9" s="57"/>
      <c r="G9" s="41"/>
    </row>
    <row r="10" spans="2:10" s="12" customFormat="1" ht="14.25">
      <c r="B10" s="8" t="s">
        <v>2</v>
      </c>
      <c r="C10" s="66">
        <f>'доходы первонач'!C9</f>
        <v>30190000</v>
      </c>
      <c r="D10" s="56">
        <f>E10-C10</f>
        <v>3746000</v>
      </c>
      <c r="E10" s="43">
        <f>'доходы нояб'!C9</f>
        <v>33936000</v>
      </c>
      <c r="F10" s="56">
        <f>G10-E10</f>
        <v>-33936000</v>
      </c>
      <c r="G10" s="43"/>
      <c r="H10" s="10"/>
      <c r="I10" s="11"/>
      <c r="J10" s="11"/>
    </row>
    <row r="11" spans="2:7" ht="14.25">
      <c r="B11" s="13"/>
      <c r="C11" s="33"/>
      <c r="D11" s="57"/>
      <c r="E11" s="44"/>
      <c r="F11" s="57"/>
      <c r="G11" s="44"/>
    </row>
    <row r="12" spans="2:7" ht="14.25">
      <c r="B12" s="8" t="s">
        <v>44</v>
      </c>
      <c r="C12" s="33">
        <f>'доходы первонач'!C16</f>
        <v>1404492</v>
      </c>
      <c r="D12" s="56">
        <f>E12-C12</f>
        <v>-126852</v>
      </c>
      <c r="E12" s="43">
        <f>'доходы нояб'!C16</f>
        <v>1277640</v>
      </c>
      <c r="F12" s="56">
        <f>G12-E12</f>
        <v>-1277640</v>
      </c>
      <c r="G12" s="43"/>
    </row>
    <row r="13" spans="2:7" ht="14.25">
      <c r="B13" s="8"/>
      <c r="C13" s="33"/>
      <c r="D13" s="57"/>
      <c r="E13" s="44"/>
      <c r="F13" s="57"/>
      <c r="G13" s="44"/>
    </row>
    <row r="14" spans="2:7" ht="14.25">
      <c r="B14" s="8" t="s">
        <v>5</v>
      </c>
      <c r="C14" s="33">
        <f>'доходы первонач'!C26</f>
        <v>99000</v>
      </c>
      <c r="D14" s="56">
        <f>E14-C14</f>
        <v>-19000</v>
      </c>
      <c r="E14" s="43">
        <f>'доходы нояб'!C26</f>
        <v>80000</v>
      </c>
      <c r="F14" s="56">
        <f>G14-E14</f>
        <v>-80000</v>
      </c>
      <c r="G14" s="43"/>
    </row>
    <row r="15" spans="2:7" ht="14.25">
      <c r="B15" s="8"/>
      <c r="C15" s="33"/>
      <c r="D15" s="57"/>
      <c r="E15" s="44"/>
      <c r="F15" s="57"/>
      <c r="G15" s="44"/>
    </row>
    <row r="16" spans="2:7" ht="14.25">
      <c r="B16" s="8" t="s">
        <v>9</v>
      </c>
      <c r="C16" s="33">
        <f>'доходы первонач'!C31</f>
        <v>3614000</v>
      </c>
      <c r="D16" s="56">
        <f>E16-C16</f>
        <v>-1042000</v>
      </c>
      <c r="E16" s="43">
        <f>'доходы нояб'!C31</f>
        <v>2572000</v>
      </c>
      <c r="F16" s="56">
        <f>G16-E16</f>
        <v>-2572000</v>
      </c>
      <c r="G16" s="43"/>
    </row>
    <row r="17" spans="2:7" ht="14.25">
      <c r="B17" s="8"/>
      <c r="C17" s="33"/>
      <c r="D17" s="56"/>
      <c r="E17" s="43"/>
      <c r="F17" s="56"/>
      <c r="G17" s="43"/>
    </row>
    <row r="18" spans="2:7" ht="14.25" hidden="1">
      <c r="B18" s="8"/>
      <c r="C18" s="33"/>
      <c r="D18" s="56"/>
      <c r="E18" s="43"/>
      <c r="F18" s="56"/>
      <c r="G18" s="43"/>
    </row>
    <row r="19" spans="2:7" ht="14.25" hidden="1">
      <c r="B19" s="8"/>
      <c r="C19" s="33"/>
      <c r="D19" s="57"/>
      <c r="E19" s="44"/>
      <c r="F19" s="57"/>
      <c r="G19" s="44"/>
    </row>
    <row r="20" spans="2:7" ht="14.25">
      <c r="B20" s="14" t="s">
        <v>3</v>
      </c>
      <c r="C20" s="33">
        <f>'доходы первонач'!C34</f>
        <v>2178000</v>
      </c>
      <c r="D20" s="56">
        <f>E20-C20</f>
        <v>0</v>
      </c>
      <c r="E20" s="43">
        <f>'доходы нояб'!C34</f>
        <v>2178000</v>
      </c>
      <c r="F20" s="56">
        <f>G20-E20</f>
        <v>-2178000</v>
      </c>
      <c r="G20" s="43"/>
    </row>
    <row r="21" spans="2:7" ht="14.25">
      <c r="B21" s="8"/>
      <c r="C21" s="33"/>
      <c r="D21" s="57"/>
      <c r="E21" s="44"/>
      <c r="F21" s="57"/>
      <c r="G21" s="44"/>
    </row>
    <row r="22" spans="2:7" ht="14.25">
      <c r="B22" s="14" t="s">
        <v>6</v>
      </c>
      <c r="C22" s="33">
        <f>'доходы первонач'!C39</f>
        <v>46000</v>
      </c>
      <c r="D22" s="56">
        <f>E22-C22</f>
        <v>-6000</v>
      </c>
      <c r="E22" s="43">
        <f>'доходы нояб'!C39</f>
        <v>40000</v>
      </c>
      <c r="F22" s="56">
        <f>G22-E22</f>
        <v>-40000</v>
      </c>
      <c r="G22" s="43"/>
    </row>
    <row r="23" spans="2:7" ht="14.25" hidden="1">
      <c r="B23" s="8"/>
      <c r="C23" s="33"/>
      <c r="D23" s="57"/>
      <c r="E23" s="44"/>
      <c r="F23" s="57"/>
      <c r="G23" s="44"/>
    </row>
    <row r="24" spans="2:7" ht="11.25" customHeight="1" hidden="1">
      <c r="B24" s="14" t="s">
        <v>10</v>
      </c>
      <c r="C24" s="33"/>
      <c r="D24" s="57"/>
      <c r="E24" s="44"/>
      <c r="F24" s="57"/>
      <c r="G24" s="44"/>
    </row>
    <row r="25" spans="2:7" ht="14.25">
      <c r="B25" s="14"/>
      <c r="C25" s="33"/>
      <c r="D25" s="57"/>
      <c r="E25" s="44"/>
      <c r="F25" s="57"/>
      <c r="G25" s="44"/>
    </row>
    <row r="26" spans="2:7" ht="24.75" customHeight="1">
      <c r="B26" s="14" t="s">
        <v>11</v>
      </c>
      <c r="C26" s="34">
        <f>'доходы первонач'!C43</f>
        <v>3122400</v>
      </c>
      <c r="D26" s="56">
        <f>E26-C26</f>
        <v>-1077000</v>
      </c>
      <c r="E26" s="43">
        <f>'доходы нояб'!C43</f>
        <v>2045400</v>
      </c>
      <c r="F26" s="56">
        <f>G26-E26</f>
        <v>-2045400</v>
      </c>
      <c r="G26" s="43"/>
    </row>
    <row r="27" spans="2:7" ht="14.25">
      <c r="B27" s="14"/>
      <c r="C27" s="33"/>
      <c r="D27" s="57"/>
      <c r="E27" s="44"/>
      <c r="F27" s="57"/>
      <c r="G27" s="44"/>
    </row>
    <row r="28" spans="2:7" ht="22.5">
      <c r="B28" s="14" t="s">
        <v>12</v>
      </c>
      <c r="C28" s="33">
        <f>'доходы первонач'!C50</f>
        <v>110000</v>
      </c>
      <c r="D28" s="56">
        <f>E28-C28</f>
        <v>20000</v>
      </c>
      <c r="E28" s="43">
        <f>'доходы нояб'!C50</f>
        <v>130000</v>
      </c>
      <c r="F28" s="56">
        <f>G28-E28</f>
        <v>-130000</v>
      </c>
      <c r="G28" s="43"/>
    </row>
    <row r="29" spans="2:7" ht="14.25">
      <c r="B29" s="8"/>
      <c r="C29" s="33"/>
      <c r="D29" s="57"/>
      <c r="E29" s="44"/>
      <c r="F29" s="57"/>
      <c r="G29" s="44"/>
    </row>
    <row r="30" spans="2:7" ht="14.25">
      <c r="B30" s="14" t="s">
        <v>13</v>
      </c>
      <c r="C30" s="33">
        <f>'доходы первонач'!C54</f>
        <v>330000</v>
      </c>
      <c r="D30" s="56">
        <f>E30-C30</f>
        <v>-122000</v>
      </c>
      <c r="E30" s="43">
        <f>'доходы нояб'!C54</f>
        <v>208000</v>
      </c>
      <c r="F30" s="56">
        <f>G30-E30</f>
        <v>-208000</v>
      </c>
      <c r="G30" s="43"/>
    </row>
    <row r="31" spans="2:7" ht="12.75">
      <c r="B31" s="8"/>
      <c r="C31" s="3"/>
      <c r="D31" s="37"/>
      <c r="E31" s="41"/>
      <c r="F31" s="37"/>
      <c r="G31" s="41"/>
    </row>
    <row r="32" spans="2:7" ht="14.25">
      <c r="B32" s="14" t="s">
        <v>45</v>
      </c>
      <c r="C32" s="33"/>
      <c r="D32" s="56">
        <f>E32-C32</f>
        <v>0</v>
      </c>
      <c r="E32" s="43"/>
      <c r="F32" s="56">
        <f>G32-E32</f>
        <v>0</v>
      </c>
      <c r="G32" s="43"/>
    </row>
    <row r="33" spans="2:7" ht="12.75">
      <c r="B33" s="8"/>
      <c r="C33" s="3"/>
      <c r="D33" s="37"/>
      <c r="E33" s="41"/>
      <c r="F33" s="37"/>
      <c r="G33" s="41"/>
    </row>
    <row r="34" spans="2:7" ht="14.25">
      <c r="B34" s="14" t="s">
        <v>46</v>
      </c>
      <c r="C34" s="33">
        <f>'доходы первонач'!C61</f>
        <v>200000</v>
      </c>
      <c r="D34" s="56">
        <f>E34-C34</f>
        <v>15000</v>
      </c>
      <c r="E34" s="43">
        <f>'доходы нояб'!C64</f>
        <v>215000</v>
      </c>
      <c r="F34" s="56">
        <f>G34-E34</f>
        <v>-215000</v>
      </c>
      <c r="G34" s="43"/>
    </row>
    <row r="35" spans="2:7" ht="12.75">
      <c r="B35" s="8"/>
      <c r="C35" s="3"/>
      <c r="D35" s="37"/>
      <c r="E35" s="41"/>
      <c r="F35" s="37"/>
      <c r="G35" s="41"/>
    </row>
    <row r="36" spans="2:9" ht="12.75">
      <c r="B36" s="9" t="s">
        <v>4</v>
      </c>
      <c r="C36" s="42">
        <f>C38+C40+C42+C44+C46+C48</f>
        <v>31035636.44</v>
      </c>
      <c r="D36" s="3">
        <f>SUM(D38:D48)</f>
        <v>4293120.6499999985</v>
      </c>
      <c r="E36" s="42">
        <f>E38+E40+E42+E44+E46+E48</f>
        <v>35328757.09</v>
      </c>
      <c r="F36" s="42">
        <f>F38+F40+F42+F44+F46+F48</f>
        <v>-35328757.09</v>
      </c>
      <c r="G36" s="42">
        <f>G38+G40+G42+G44+G46+G48</f>
        <v>0</v>
      </c>
      <c r="H36" s="67"/>
      <c r="I36" s="68"/>
    </row>
    <row r="37" spans="2:7" ht="12.75">
      <c r="B37" s="8"/>
      <c r="C37" s="41"/>
      <c r="D37" s="37"/>
      <c r="E37" s="41"/>
      <c r="F37" s="37"/>
      <c r="G37" s="41"/>
    </row>
    <row r="38" spans="2:7" ht="14.25">
      <c r="B38" s="8" t="s">
        <v>15</v>
      </c>
      <c r="C38" s="43">
        <f>'доходы первонач'!C67</f>
        <v>294400</v>
      </c>
      <c r="D38" s="56">
        <f>E38-C38</f>
        <v>0</v>
      </c>
      <c r="E38" s="54">
        <f>'доходы нояб'!C70</f>
        <v>294400</v>
      </c>
      <c r="F38" s="56">
        <f>G38-E38</f>
        <v>-294400</v>
      </c>
      <c r="G38" s="54"/>
    </row>
    <row r="39" spans="2:7" ht="14.25">
      <c r="B39" s="8"/>
      <c r="C39" s="44"/>
      <c r="D39" s="57"/>
      <c r="E39" s="44"/>
      <c r="F39" s="57"/>
      <c r="G39" s="44"/>
    </row>
    <row r="40" spans="2:7" ht="14.25">
      <c r="B40" s="8" t="s">
        <v>40</v>
      </c>
      <c r="C40" s="43">
        <f>'доходы первонач'!C70</f>
        <v>25492598.44</v>
      </c>
      <c r="D40" s="56">
        <f>E40-C40</f>
        <v>-1716455.2800000012</v>
      </c>
      <c r="E40" s="54">
        <f>'доходы нояб'!C73</f>
        <v>23776143.16</v>
      </c>
      <c r="F40" s="56">
        <f>G40-E40</f>
        <v>-23776143.16</v>
      </c>
      <c r="G40" s="54"/>
    </row>
    <row r="41" spans="2:7" ht="14.25">
      <c r="B41" s="8"/>
      <c r="C41" s="44"/>
      <c r="D41" s="57"/>
      <c r="E41" s="44"/>
      <c r="F41" s="57"/>
      <c r="G41" s="44"/>
    </row>
    <row r="42" spans="2:7" ht="14.25">
      <c r="B42" s="8" t="s">
        <v>16</v>
      </c>
      <c r="C42" s="43">
        <f>'доходы первонач'!C75</f>
        <v>779409</v>
      </c>
      <c r="D42" s="56">
        <f>E42-C42</f>
        <v>164500</v>
      </c>
      <c r="E42" s="54">
        <f>'доходы нояб'!C78</f>
        <v>943909</v>
      </c>
      <c r="F42" s="56">
        <f>G42-E42</f>
        <v>-943909</v>
      </c>
      <c r="G42" s="54"/>
    </row>
    <row r="43" spans="2:7" ht="14.25">
      <c r="B43" s="13"/>
      <c r="C43" s="44"/>
      <c r="D43" s="58"/>
      <c r="E43" s="44"/>
      <c r="F43" s="58"/>
      <c r="G43" s="44"/>
    </row>
    <row r="44" spans="2:7" ht="14.25">
      <c r="B44" s="8" t="s">
        <v>17</v>
      </c>
      <c r="C44" s="43">
        <f>'доходы первонач'!C80</f>
        <v>4456729</v>
      </c>
      <c r="D44" s="56">
        <f>E44-C44</f>
        <v>5857575.93</v>
      </c>
      <c r="E44" s="54">
        <f>'доходы нояб'!C83</f>
        <v>10314304.93</v>
      </c>
      <c r="F44" s="56">
        <f>G44-E44</f>
        <v>-10314304.93</v>
      </c>
      <c r="G44" s="54"/>
    </row>
    <row r="45" spans="2:7" ht="14.25" hidden="1">
      <c r="B45" s="8"/>
      <c r="C45" s="43"/>
      <c r="D45" s="58"/>
      <c r="E45" s="43"/>
      <c r="F45" s="58"/>
      <c r="G45" s="43"/>
    </row>
    <row r="46" spans="2:7" ht="14.25" hidden="1">
      <c r="B46" s="8" t="s">
        <v>43</v>
      </c>
      <c r="C46" s="43"/>
      <c r="D46" s="56">
        <f>E46-C46</f>
        <v>0</v>
      </c>
      <c r="E46" s="43"/>
      <c r="F46" s="56">
        <f>G46-E46</f>
        <v>0</v>
      </c>
      <c r="G46" s="43"/>
    </row>
    <row r="47" spans="2:7" ht="14.25">
      <c r="B47" s="8"/>
      <c r="C47" s="41"/>
      <c r="D47" s="56"/>
      <c r="E47" s="41"/>
      <c r="F47" s="56"/>
      <c r="G47" s="41"/>
    </row>
    <row r="48" spans="2:7" ht="14.25">
      <c r="B48" s="8" t="s">
        <v>0</v>
      </c>
      <c r="C48" s="55">
        <f>'доходы первонач'!C83+'доходы первонач'!C87</f>
        <v>12500</v>
      </c>
      <c r="D48" s="56">
        <f>E48-C48</f>
        <v>-12500</v>
      </c>
      <c r="E48" s="43"/>
      <c r="F48" s="56">
        <f>G48-E48</f>
        <v>0</v>
      </c>
      <c r="G48" s="43"/>
    </row>
    <row r="49" spans="2:7" ht="12.75">
      <c r="B49" s="8"/>
      <c r="C49" s="41"/>
      <c r="D49" s="37"/>
      <c r="E49" s="41"/>
      <c r="F49" s="37"/>
      <c r="G49" s="41"/>
    </row>
    <row r="50" spans="2:12" s="12" customFormat="1" ht="14.25">
      <c r="B50" s="8" t="s">
        <v>19</v>
      </c>
      <c r="C50" s="63">
        <f>C36+C6</f>
        <v>72329528.44</v>
      </c>
      <c r="D50" s="56">
        <f>E50-C50</f>
        <v>5681268.650000006</v>
      </c>
      <c r="E50" s="63">
        <f>E36+E6</f>
        <v>78010797.09</v>
      </c>
      <c r="F50" s="56">
        <f>G50-E50</f>
        <v>-78010797.09</v>
      </c>
      <c r="G50" s="63">
        <f>G36+G6</f>
        <v>0</v>
      </c>
      <c r="H50" s="10"/>
      <c r="I50" s="11"/>
      <c r="J50" s="11"/>
      <c r="K50" s="15"/>
      <c r="L50" s="15"/>
    </row>
    <row r="51" spans="2:7" ht="14.25">
      <c r="B51" s="13"/>
      <c r="C51" s="39"/>
      <c r="D51" s="57"/>
      <c r="E51" s="41"/>
      <c r="F51" s="57"/>
      <c r="G51" s="41"/>
    </row>
    <row r="52" spans="2:11" s="12" customFormat="1" ht="14.25">
      <c r="B52" s="8" t="s">
        <v>20</v>
      </c>
      <c r="C52" s="4">
        <f>C50-C84</f>
        <v>-1202941</v>
      </c>
      <c r="D52" s="56">
        <f>E52-C52</f>
        <v>-1914177.9799999893</v>
      </c>
      <c r="E52" s="45">
        <f>E50-E84</f>
        <v>-3117118.9799999893</v>
      </c>
      <c r="F52" s="56">
        <f>G52-E52</f>
        <v>3117118.9799999893</v>
      </c>
      <c r="G52" s="45">
        <f>G50-G84</f>
        <v>0</v>
      </c>
      <c r="H52" s="16"/>
      <c r="I52" s="11"/>
      <c r="J52" s="11"/>
      <c r="K52" s="15"/>
    </row>
    <row r="53" spans="2:7" ht="14.25">
      <c r="B53" s="13"/>
      <c r="C53" s="3" t="s">
        <v>14</v>
      </c>
      <c r="D53" s="57"/>
      <c r="E53" s="41"/>
      <c r="F53" s="57"/>
      <c r="G53" s="41"/>
    </row>
    <row r="54" spans="2:7" ht="14.25">
      <c r="B54" s="17" t="s">
        <v>21</v>
      </c>
      <c r="C54" s="46">
        <f>C52+C86</f>
        <v>0</v>
      </c>
      <c r="D54" s="60"/>
      <c r="E54" s="47">
        <f>E52+E86</f>
        <v>1.0710209608078003E-08</v>
      </c>
      <c r="F54" s="60"/>
      <c r="G54" s="47">
        <f>G52+G86</f>
        <v>0</v>
      </c>
    </row>
    <row r="55" spans="2:7" ht="14.25">
      <c r="B55" s="17"/>
      <c r="C55" s="3" t="s">
        <v>14</v>
      </c>
      <c r="D55" s="57"/>
      <c r="E55" s="49"/>
      <c r="F55" s="57"/>
      <c r="G55" s="49"/>
    </row>
    <row r="56" spans="2:12" ht="15.75">
      <c r="B56" s="14" t="s">
        <v>22</v>
      </c>
      <c r="C56" s="64">
        <f>'расх первонач'!D5</f>
        <v>26174815.81</v>
      </c>
      <c r="D56" s="56">
        <f>E56-C56</f>
        <v>8041897.930000003</v>
      </c>
      <c r="E56" s="65">
        <f>'расх нояб'!D5</f>
        <v>34216713.74</v>
      </c>
      <c r="F56" s="56">
        <f>G56-E56</f>
        <v>-34216713.74</v>
      </c>
      <c r="G56" s="65"/>
      <c r="K56" s="18"/>
      <c r="L56" s="18"/>
    </row>
    <row r="57" spans="2:12" ht="14.25">
      <c r="B57" s="19"/>
      <c r="C57" s="33"/>
      <c r="D57" s="57"/>
      <c r="E57" s="48"/>
      <c r="F57" s="57"/>
      <c r="G57" s="48"/>
      <c r="K57" s="18"/>
      <c r="L57" s="18"/>
    </row>
    <row r="58" spans="2:12" ht="14.25" hidden="1">
      <c r="B58" s="21"/>
      <c r="C58" s="33"/>
      <c r="D58" s="57"/>
      <c r="E58" s="48"/>
      <c r="F58" s="57"/>
      <c r="G58" s="48"/>
      <c r="K58" s="18"/>
      <c r="L58" s="18"/>
    </row>
    <row r="59" spans="2:12" ht="14.25" hidden="1">
      <c r="B59" s="20"/>
      <c r="C59" s="33"/>
      <c r="D59" s="57"/>
      <c r="E59" s="48"/>
      <c r="F59" s="57"/>
      <c r="G59" s="48"/>
      <c r="K59" s="18"/>
      <c r="L59" s="18"/>
    </row>
    <row r="60" spans="2:12" ht="22.5">
      <c r="B60" s="14" t="s">
        <v>23</v>
      </c>
      <c r="C60" s="64">
        <f>'расх первонач'!D10</f>
        <v>100000</v>
      </c>
      <c r="D60" s="56">
        <f>E60-C60</f>
        <v>0</v>
      </c>
      <c r="E60" s="64">
        <f>'расх нояб'!D10</f>
        <v>100000</v>
      </c>
      <c r="F60" s="56">
        <f>G60-E60</f>
        <v>-100000</v>
      </c>
      <c r="G60" s="64"/>
      <c r="K60" s="18"/>
      <c r="L60" s="18"/>
    </row>
    <row r="61" spans="2:12" ht="14.25">
      <c r="B61" s="8"/>
      <c r="C61" s="33"/>
      <c r="D61" s="57"/>
      <c r="E61" s="48"/>
      <c r="F61" s="57"/>
      <c r="G61" s="48"/>
      <c r="K61" s="18"/>
      <c r="L61" s="18"/>
    </row>
    <row r="62" spans="2:12" ht="14.25" hidden="1">
      <c r="B62" s="14"/>
      <c r="C62" s="33"/>
      <c r="D62" s="56">
        <f>E62-C62</f>
        <v>0</v>
      </c>
      <c r="E62" s="48"/>
      <c r="F62" s="56">
        <f>G62-E62</f>
        <v>0</v>
      </c>
      <c r="G62" s="48"/>
      <c r="K62" s="18"/>
      <c r="L62" s="18"/>
    </row>
    <row r="63" spans="2:12" ht="14.25" hidden="1">
      <c r="B63" s="20"/>
      <c r="C63" s="33"/>
      <c r="D63" s="57"/>
      <c r="E63" s="48"/>
      <c r="F63" s="57"/>
      <c r="G63" s="48"/>
      <c r="K63" s="18"/>
      <c r="L63" s="18"/>
    </row>
    <row r="64" spans="2:12" ht="15.75">
      <c r="B64" s="8" t="s">
        <v>24</v>
      </c>
      <c r="C64" s="64">
        <f>'расх первонач'!D12</f>
        <v>6806270.31</v>
      </c>
      <c r="D64" s="56">
        <f>E64-C64</f>
        <v>-1147996.3499999996</v>
      </c>
      <c r="E64" s="65">
        <f>'расх нояб'!D12</f>
        <v>5658273.96</v>
      </c>
      <c r="F64" s="56">
        <f>G64-E64</f>
        <v>-5658273.96</v>
      </c>
      <c r="G64" s="65"/>
      <c r="K64" s="18"/>
      <c r="L64" s="18"/>
    </row>
    <row r="65" spans="2:12" ht="14.25">
      <c r="B65" s="8"/>
      <c r="C65" s="33"/>
      <c r="D65" s="57"/>
      <c r="E65" s="48"/>
      <c r="F65" s="57"/>
      <c r="G65" s="48"/>
      <c r="K65" s="18"/>
      <c r="L65" s="18"/>
    </row>
    <row r="66" spans="2:12" ht="15.75">
      <c r="B66" s="8" t="s">
        <v>25</v>
      </c>
      <c r="C66" s="64">
        <f>'расх первонач'!D15</f>
        <v>31145014.32</v>
      </c>
      <c r="D66" s="56">
        <f>E66-C66</f>
        <v>2323408.669999998</v>
      </c>
      <c r="E66" s="65">
        <f>'расх нояб'!D15</f>
        <v>33468422.99</v>
      </c>
      <c r="F66" s="56">
        <f>G66-E66</f>
        <v>-33468422.99</v>
      </c>
      <c r="G66" s="65"/>
      <c r="K66" s="18"/>
      <c r="L66" s="18"/>
    </row>
    <row r="67" spans="2:12" ht="10.5" customHeight="1">
      <c r="B67" s="14"/>
      <c r="C67" s="33"/>
      <c r="D67" s="57"/>
      <c r="E67" s="48"/>
      <c r="F67" s="57"/>
      <c r="G67" s="48"/>
      <c r="K67" s="18"/>
      <c r="L67" s="18"/>
    </row>
    <row r="68" spans="2:12" ht="14.25" hidden="1">
      <c r="B68" s="8"/>
      <c r="C68" s="33"/>
      <c r="D68" s="57"/>
      <c r="E68" s="48"/>
      <c r="F68" s="57"/>
      <c r="G68" s="48"/>
      <c r="K68" s="18"/>
      <c r="L68" s="18"/>
    </row>
    <row r="69" spans="2:12" ht="14.25" hidden="1">
      <c r="B69" s="19"/>
      <c r="C69" s="33"/>
      <c r="D69" s="57"/>
      <c r="E69" s="48"/>
      <c r="F69" s="57"/>
      <c r="G69" s="48"/>
      <c r="K69" s="18"/>
      <c r="L69" s="18"/>
    </row>
    <row r="70" spans="2:12" ht="15.75">
      <c r="B70" s="8" t="s">
        <v>26</v>
      </c>
      <c r="C70" s="64">
        <f>'расх первонач'!D19</f>
        <v>4456729</v>
      </c>
      <c r="D70" s="56">
        <f>E70-C70</f>
        <v>0</v>
      </c>
      <c r="E70" s="65">
        <f>'расх нояб'!D19</f>
        <v>4456729</v>
      </c>
      <c r="F70" s="56">
        <f>G70-E70</f>
        <v>-4456729</v>
      </c>
      <c r="G70" s="65"/>
      <c r="K70" s="18"/>
      <c r="L70" s="18"/>
    </row>
    <row r="71" spans="2:12" ht="9.75" customHeight="1">
      <c r="B71" s="22"/>
      <c r="C71" s="33"/>
      <c r="D71" s="57"/>
      <c r="E71" s="48"/>
      <c r="F71" s="57"/>
      <c r="G71" s="48"/>
      <c r="K71" s="18"/>
      <c r="L71" s="18"/>
    </row>
    <row r="72" spans="2:12" ht="14.25" hidden="1">
      <c r="B72" s="8" t="s">
        <v>27</v>
      </c>
      <c r="C72" s="33"/>
      <c r="D72" s="57"/>
      <c r="E72" s="48"/>
      <c r="F72" s="57"/>
      <c r="G72" s="48"/>
      <c r="K72" s="18"/>
      <c r="L72" s="18"/>
    </row>
    <row r="73" spans="2:12" ht="14.25" hidden="1">
      <c r="B73" s="20"/>
      <c r="C73" s="33"/>
      <c r="D73" s="57"/>
      <c r="E73" s="48"/>
      <c r="F73" s="57"/>
      <c r="G73" s="48"/>
      <c r="K73" s="18"/>
      <c r="L73" s="18"/>
    </row>
    <row r="74" spans="2:12" ht="14.25" hidden="1">
      <c r="B74" s="23" t="s">
        <v>28</v>
      </c>
      <c r="C74" s="33"/>
      <c r="D74" s="57"/>
      <c r="E74" s="48"/>
      <c r="F74" s="57"/>
      <c r="G74" s="48"/>
      <c r="K74" s="18"/>
      <c r="L74" s="18"/>
    </row>
    <row r="75" spans="2:12" ht="14.25" hidden="1">
      <c r="B75" s="23"/>
      <c r="C75" s="33"/>
      <c r="D75" s="57"/>
      <c r="E75" s="48"/>
      <c r="F75" s="57"/>
      <c r="G75" s="48"/>
      <c r="K75" s="18"/>
      <c r="L75" s="18"/>
    </row>
    <row r="76" spans="2:12" ht="15.75">
      <c r="B76" s="8" t="s">
        <v>30</v>
      </c>
      <c r="C76" s="64">
        <f>'расх первонач'!D21</f>
        <v>1880140</v>
      </c>
      <c r="D76" s="56">
        <f>E76-C76</f>
        <v>106731</v>
      </c>
      <c r="E76" s="65">
        <f>'расх нояб'!D21</f>
        <v>1986871</v>
      </c>
      <c r="F76" s="56">
        <f>G76-E76</f>
        <v>-1986871</v>
      </c>
      <c r="G76" s="65"/>
      <c r="K76" s="18"/>
      <c r="L76" s="18"/>
    </row>
    <row r="77" spans="2:12" ht="14.25">
      <c r="B77" s="8"/>
      <c r="C77" s="33"/>
      <c r="D77" s="56"/>
      <c r="E77" s="48"/>
      <c r="F77" s="56"/>
      <c r="G77" s="48"/>
      <c r="K77" s="18"/>
      <c r="L77" s="18"/>
    </row>
    <row r="78" spans="2:12" ht="15.75">
      <c r="B78" s="23" t="s">
        <v>29</v>
      </c>
      <c r="C78" s="64">
        <f>'расх первонач'!D23</f>
        <v>2969500</v>
      </c>
      <c r="D78" s="56">
        <f>E78-C78</f>
        <v>-1728594.62</v>
      </c>
      <c r="E78" s="65">
        <f>'расх нояб'!D24</f>
        <v>1240905.38</v>
      </c>
      <c r="F78" s="56">
        <f>G78-E78</f>
        <v>-1240905.38</v>
      </c>
      <c r="G78" s="65"/>
      <c r="K78" s="18"/>
      <c r="L78" s="18"/>
    </row>
    <row r="79" spans="2:12" ht="15" customHeight="1">
      <c r="B79" s="14"/>
      <c r="C79" s="3"/>
      <c r="D79" s="57"/>
      <c r="E79" s="48"/>
      <c r="F79" s="57"/>
      <c r="G79" s="48"/>
      <c r="K79" s="18"/>
      <c r="L79" s="18"/>
    </row>
    <row r="80" spans="2:12" ht="15" customHeight="1" hidden="1">
      <c r="B80" s="8"/>
      <c r="C80" s="3"/>
      <c r="D80" s="57"/>
      <c r="E80" s="48"/>
      <c r="F80" s="57"/>
      <c r="G80" s="48"/>
      <c r="K80" s="18"/>
      <c r="L80" s="18"/>
    </row>
    <row r="81" spans="2:12" ht="15" customHeight="1" hidden="1">
      <c r="B81" s="8"/>
      <c r="C81" s="3"/>
      <c r="D81" s="57"/>
      <c r="E81" s="48"/>
      <c r="F81" s="57"/>
      <c r="G81" s="48"/>
      <c r="K81" s="18"/>
      <c r="L81" s="18"/>
    </row>
    <row r="82" spans="2:12" ht="15" customHeight="1" hidden="1">
      <c r="B82" s="14" t="s">
        <v>47</v>
      </c>
      <c r="C82" s="3"/>
      <c r="D82" s="57"/>
      <c r="E82" s="48"/>
      <c r="F82" s="57"/>
      <c r="G82" s="48"/>
      <c r="K82" s="18"/>
      <c r="L82" s="18"/>
    </row>
    <row r="83" spans="2:12" ht="15" customHeight="1" hidden="1">
      <c r="B83" s="24"/>
      <c r="C83" s="3"/>
      <c r="D83" s="57"/>
      <c r="E83" s="48"/>
      <c r="F83" s="57"/>
      <c r="G83" s="48"/>
      <c r="K83" s="18"/>
      <c r="L83" s="18"/>
    </row>
    <row r="84" spans="2:12" ht="15" customHeight="1">
      <c r="B84" s="14" t="s">
        <v>31</v>
      </c>
      <c r="C84" s="59">
        <f>C56+C60+C64+C66+C70+C76+C82+C78+C62</f>
        <v>73532469.44</v>
      </c>
      <c r="D84" s="59">
        <f>D56+D60+D64+D66+D70+D76+D82+D78+D62</f>
        <v>7595446.630000002</v>
      </c>
      <c r="E84" s="59">
        <f>E56+E60+E64+E66+E70+E76+E82+E78+E62</f>
        <v>81127916.07</v>
      </c>
      <c r="F84" s="59">
        <f>F56+F60+F64+F66+F70+F76+F82+F78+F62</f>
        <v>-81127916.07</v>
      </c>
      <c r="G84" s="59">
        <f>G56+G60+G64+G66+G70+G76+G82+G78+G62</f>
        <v>0</v>
      </c>
      <c r="K84" s="18"/>
      <c r="L84" s="18"/>
    </row>
    <row r="85" spans="2:7" ht="9.75" customHeight="1">
      <c r="B85" s="25"/>
      <c r="C85" s="38"/>
      <c r="D85" s="57"/>
      <c r="E85" s="48"/>
      <c r="F85" s="57"/>
      <c r="G85" s="48"/>
    </row>
    <row r="86" spans="2:11" ht="22.5">
      <c r="B86" s="26" t="s">
        <v>32</v>
      </c>
      <c r="C86" s="3">
        <f>C93</f>
        <v>1202941</v>
      </c>
      <c r="D86" s="56">
        <f>E86-C86</f>
        <v>1914177.98</v>
      </c>
      <c r="E86" s="61">
        <f>E93</f>
        <v>3117118.98</v>
      </c>
      <c r="F86" s="56">
        <f>G86-E86</f>
        <v>-3117118.98</v>
      </c>
      <c r="G86" s="61">
        <f>G93</f>
        <v>0</v>
      </c>
      <c r="K86" s="27"/>
    </row>
    <row r="87" spans="2:7" ht="22.5" hidden="1">
      <c r="B87" s="28" t="s">
        <v>33</v>
      </c>
      <c r="C87" s="38">
        <f>C88-C89</f>
        <v>0</v>
      </c>
      <c r="D87" s="57"/>
      <c r="E87" s="62"/>
      <c r="F87" s="57"/>
      <c r="G87" s="62"/>
    </row>
    <row r="88" spans="2:7" ht="14.25" hidden="1">
      <c r="B88" s="29" t="s">
        <v>34</v>
      </c>
      <c r="C88" s="33"/>
      <c r="D88" s="57"/>
      <c r="E88" s="62"/>
      <c r="F88" s="57"/>
      <c r="G88" s="62"/>
    </row>
    <row r="89" spans="2:7" ht="22.5" hidden="1">
      <c r="B89" s="28" t="s">
        <v>35</v>
      </c>
      <c r="C89" s="33"/>
      <c r="D89" s="57"/>
      <c r="E89" s="62"/>
      <c r="F89" s="57"/>
      <c r="G89" s="62"/>
    </row>
    <row r="90" spans="2:7" ht="14.25" hidden="1">
      <c r="B90" s="28"/>
      <c r="C90" s="33"/>
      <c r="D90" s="57"/>
      <c r="E90" s="62"/>
      <c r="F90" s="57"/>
      <c r="G90" s="62"/>
    </row>
    <row r="91" spans="2:7" ht="14.25" hidden="1">
      <c r="B91" s="28" t="s">
        <v>36</v>
      </c>
      <c r="C91" s="33"/>
      <c r="D91" s="57"/>
      <c r="E91" s="62"/>
      <c r="F91" s="57"/>
      <c r="G91" s="62"/>
    </row>
    <row r="92" spans="2:7" ht="14.25" hidden="1">
      <c r="B92" s="28"/>
      <c r="C92" s="33" t="s">
        <v>14</v>
      </c>
      <c r="D92" s="57"/>
      <c r="E92" s="62"/>
      <c r="F92" s="57"/>
      <c r="G92" s="62"/>
    </row>
    <row r="93" spans="2:7" ht="14.25">
      <c r="B93" s="29" t="s">
        <v>37</v>
      </c>
      <c r="C93" s="38">
        <f>C94</f>
        <v>1202941</v>
      </c>
      <c r="D93" s="56">
        <f>D94</f>
        <v>1914177.98</v>
      </c>
      <c r="E93" s="48">
        <f>E94</f>
        <v>3117118.98</v>
      </c>
      <c r="F93" s="56">
        <f>F94</f>
        <v>-3117118.98</v>
      </c>
      <c r="G93" s="48">
        <f>G94</f>
        <v>0</v>
      </c>
    </row>
    <row r="94" spans="2:7" ht="14.25">
      <c r="B94" s="29" t="s">
        <v>38</v>
      </c>
      <c r="C94" s="33">
        <f>'источн первонач'!C8</f>
        <v>1202941</v>
      </c>
      <c r="D94" s="56">
        <f>E94-C94</f>
        <v>1914177.98</v>
      </c>
      <c r="E94" s="50">
        <f>'источники нояб'!C8</f>
        <v>3117118.98</v>
      </c>
      <c r="F94" s="56">
        <f>G94-E94</f>
        <v>-3117118.98</v>
      </c>
      <c r="G94" s="50"/>
    </row>
    <row r="95" spans="2:7" ht="14.25">
      <c r="B95" s="29" t="s">
        <v>39</v>
      </c>
      <c r="C95" s="33"/>
      <c r="D95" s="57"/>
      <c r="E95" s="41"/>
      <c r="F95" s="57"/>
      <c r="G95" s="41"/>
    </row>
  </sheetData>
  <sheetProtection/>
  <mergeCells count="1">
    <mergeCell ref="B1:E2"/>
  </mergeCells>
  <printOptions/>
  <pageMargins left="0.78" right="0.19" top="0.18" bottom="0.28" header="0.17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0"/>
  <sheetViews>
    <sheetView tabSelected="1" zoomScalePageLayoutView="0" workbookViewId="0" topLeftCell="A34">
      <selection activeCell="A57" sqref="A57"/>
    </sheetView>
  </sheetViews>
  <sheetFormatPr defaultColWidth="9.33203125" defaultRowHeight="12.75"/>
  <cols>
    <col min="1" max="1" width="7" style="1" customWidth="1"/>
    <col min="2" max="2" width="42.83203125" style="30" customWidth="1"/>
    <col min="3" max="3" width="21.83203125" style="36" customWidth="1"/>
    <col min="4" max="4" width="19.33203125" style="36" customWidth="1"/>
    <col min="5" max="5" width="20.16015625" style="40" customWidth="1"/>
    <col min="6" max="6" width="13.33203125" style="6" customWidth="1"/>
    <col min="7" max="7" width="10.66015625" style="5" customWidth="1"/>
    <col min="8" max="8" width="10.83203125" style="5" customWidth="1"/>
    <col min="9" max="9" width="17" style="1" customWidth="1"/>
    <col min="10" max="10" width="17.33203125" style="1" customWidth="1"/>
    <col min="11" max="16384" width="9.33203125" style="1" customWidth="1"/>
  </cols>
  <sheetData>
    <row r="1" spans="2:5" ht="14.25" customHeight="1">
      <c r="B1" s="109" t="s">
        <v>49</v>
      </c>
      <c r="C1" s="109"/>
      <c r="D1" s="109"/>
      <c r="E1" s="109"/>
    </row>
    <row r="2" spans="2:5" ht="22.5" customHeight="1">
      <c r="B2" s="109"/>
      <c r="C2" s="109"/>
      <c r="D2" s="109"/>
      <c r="E2" s="109"/>
    </row>
    <row r="3" spans="2:3" ht="13.5" thickBot="1">
      <c r="B3" s="7"/>
      <c r="C3" s="35" t="s">
        <v>7</v>
      </c>
    </row>
    <row r="4" spans="2:8" s="32" customFormat="1" ht="25.5">
      <c r="B4" s="31" t="s">
        <v>8</v>
      </c>
      <c r="C4" s="51" t="s">
        <v>41</v>
      </c>
      <c r="D4" s="52" t="s">
        <v>206</v>
      </c>
      <c r="E4" s="53" t="s">
        <v>42</v>
      </c>
      <c r="F4" s="10"/>
      <c r="G4" s="11"/>
      <c r="H4" s="11"/>
    </row>
    <row r="5" spans="2:5" ht="12.75">
      <c r="B5" s="8"/>
      <c r="C5" s="2"/>
      <c r="D5" s="37"/>
      <c r="E5" s="41"/>
    </row>
    <row r="6" spans="2:5" ht="12.75">
      <c r="B6" s="9" t="s">
        <v>1</v>
      </c>
      <c r="C6" s="3">
        <f>C10+C16+C20+C26+C12+C28+C30+C22+C24+C14+C32+C34</f>
        <v>39743538</v>
      </c>
      <c r="D6" s="3">
        <f>D10+D16+D20+D26+D12+D28+D30+D22+D24+D14+D32+D34</f>
        <v>0</v>
      </c>
      <c r="E6" s="3">
        <f>E10+E16+E20+E26+E12+E28+E30+E22+E24+E14+E32+E34</f>
        <v>39743538</v>
      </c>
    </row>
    <row r="7" spans="2:5" ht="14.25">
      <c r="B7" s="8"/>
      <c r="C7" s="3"/>
      <c r="D7" s="57"/>
      <c r="E7" s="41"/>
    </row>
    <row r="8" spans="2:5" ht="14.25" hidden="1">
      <c r="B8" s="8"/>
      <c r="C8" s="3"/>
      <c r="D8" s="57"/>
      <c r="E8" s="41"/>
    </row>
    <row r="9" spans="2:5" ht="14.25" hidden="1">
      <c r="B9" s="8"/>
      <c r="C9" s="3"/>
      <c r="D9" s="57"/>
      <c r="E9" s="41"/>
    </row>
    <row r="10" spans="2:8" s="12" customFormat="1" ht="14.25">
      <c r="B10" s="8" t="s">
        <v>2</v>
      </c>
      <c r="C10" s="66">
        <f>'доходы первонач'!D9</f>
        <v>30188000</v>
      </c>
      <c r="D10" s="56">
        <f>E10-C10</f>
        <v>0</v>
      </c>
      <c r="E10" s="43">
        <f>'доходы нояб'!D9</f>
        <v>30188000</v>
      </c>
      <c r="F10" s="10"/>
      <c r="G10" s="11"/>
      <c r="H10" s="11"/>
    </row>
    <row r="11" spans="2:5" ht="14.25">
      <c r="B11" s="13"/>
      <c r="C11" s="33"/>
      <c r="D11" s="57"/>
      <c r="E11" s="44"/>
    </row>
    <row r="12" spans="2:5" ht="14.25">
      <c r="B12" s="8" t="s">
        <v>44</v>
      </c>
      <c r="C12" s="33">
        <f>'доходы первонач'!D16</f>
        <v>1435538</v>
      </c>
      <c r="D12" s="56">
        <f>E12-C12</f>
        <v>0</v>
      </c>
      <c r="E12" s="43">
        <f>'доходы нояб'!D16</f>
        <v>1435538</v>
      </c>
    </row>
    <row r="13" spans="2:5" ht="14.25">
      <c r="B13" s="8"/>
      <c r="C13" s="33"/>
      <c r="D13" s="57"/>
      <c r="E13" s="44"/>
    </row>
    <row r="14" spans="2:5" ht="14.25">
      <c r="B14" s="8" t="s">
        <v>5</v>
      </c>
      <c r="C14" s="33">
        <f>'доходы первонач'!D26</f>
        <v>99000</v>
      </c>
      <c r="D14" s="56">
        <f>E14-C14</f>
        <v>0</v>
      </c>
      <c r="E14" s="43">
        <f>'доходы нояб'!D26</f>
        <v>99000</v>
      </c>
    </row>
    <row r="15" spans="2:5" ht="14.25">
      <c r="B15" s="8"/>
      <c r="C15" s="33"/>
      <c r="D15" s="57"/>
      <c r="E15" s="44"/>
    </row>
    <row r="16" spans="2:5" ht="14.25">
      <c r="B16" s="8" t="s">
        <v>9</v>
      </c>
      <c r="C16" s="33">
        <f>'доходы первонач'!D31</f>
        <v>3657000</v>
      </c>
      <c r="D16" s="56">
        <f>E16-C16</f>
        <v>0</v>
      </c>
      <c r="E16" s="43">
        <f>'доходы нояб'!D31</f>
        <v>3657000</v>
      </c>
    </row>
    <row r="17" spans="2:5" ht="14.25">
      <c r="B17" s="8"/>
      <c r="C17" s="33"/>
      <c r="D17" s="56"/>
      <c r="E17" s="43"/>
    </row>
    <row r="18" spans="2:5" ht="14.25" hidden="1">
      <c r="B18" s="8"/>
      <c r="C18" s="33"/>
      <c r="D18" s="56"/>
      <c r="E18" s="43"/>
    </row>
    <row r="19" spans="2:5" ht="14.25" hidden="1">
      <c r="B19" s="8"/>
      <c r="C19" s="33"/>
      <c r="D19" s="57"/>
      <c r="E19" s="44"/>
    </row>
    <row r="20" spans="2:5" ht="14.25">
      <c r="B20" s="14" t="s">
        <v>3</v>
      </c>
      <c r="C20" s="33">
        <f>'доходы первонач'!D34</f>
        <v>2178000</v>
      </c>
      <c r="D20" s="56">
        <f>E20-C20</f>
        <v>0</v>
      </c>
      <c r="E20" s="43">
        <f>'доходы нояб'!D34</f>
        <v>2178000</v>
      </c>
    </row>
    <row r="21" spans="2:5" ht="14.25">
      <c r="B21" s="8"/>
      <c r="C21" s="33"/>
      <c r="D21" s="57"/>
      <c r="E21" s="44"/>
    </row>
    <row r="22" spans="2:5" ht="14.25">
      <c r="B22" s="14" t="s">
        <v>6</v>
      </c>
      <c r="C22" s="33">
        <f>'доходы первонач'!D39</f>
        <v>46000</v>
      </c>
      <c r="D22" s="56">
        <f>E22-C22</f>
        <v>0</v>
      </c>
      <c r="E22" s="43">
        <f>'доходы нояб'!D39</f>
        <v>46000</v>
      </c>
    </row>
    <row r="23" spans="2:5" ht="14.25" hidden="1">
      <c r="B23" s="8"/>
      <c r="C23" s="33"/>
      <c r="D23" s="57"/>
      <c r="E23" s="44"/>
    </row>
    <row r="24" spans="2:5" ht="11.25" customHeight="1" hidden="1">
      <c r="B24" s="14" t="s">
        <v>10</v>
      </c>
      <c r="C24" s="33"/>
      <c r="D24" s="57"/>
      <c r="E24" s="44"/>
    </row>
    <row r="25" spans="2:5" ht="14.25">
      <c r="B25" s="14"/>
      <c r="C25" s="33"/>
      <c r="D25" s="57"/>
      <c r="E25" s="44"/>
    </row>
    <row r="26" spans="2:5" ht="24.75" customHeight="1">
      <c r="B26" s="14" t="s">
        <v>11</v>
      </c>
      <c r="C26" s="34">
        <f>'доходы первонач'!D43</f>
        <v>1650000</v>
      </c>
      <c r="D26" s="56">
        <f>E26-C26</f>
        <v>0</v>
      </c>
      <c r="E26" s="43">
        <f>'доходы нояб'!D43</f>
        <v>1650000</v>
      </c>
    </row>
    <row r="27" spans="2:5" ht="14.25">
      <c r="B27" s="14"/>
      <c r="C27" s="33"/>
      <c r="D27" s="57"/>
      <c r="E27" s="44"/>
    </row>
    <row r="28" spans="2:5" ht="11.25" customHeight="1">
      <c r="B28" s="14" t="s">
        <v>12</v>
      </c>
      <c r="C28" s="33">
        <f>'доходы первонач'!D50</f>
        <v>110000</v>
      </c>
      <c r="D28" s="56">
        <f>E28-C28</f>
        <v>0</v>
      </c>
      <c r="E28" s="43">
        <f>'доходы нояб'!D50</f>
        <v>110000</v>
      </c>
    </row>
    <row r="29" spans="2:5" ht="14.25">
      <c r="B29" s="8"/>
      <c r="C29" s="33"/>
      <c r="D29" s="57"/>
      <c r="E29" s="44"/>
    </row>
    <row r="30" spans="2:5" ht="14.25">
      <c r="B30" s="14" t="s">
        <v>13</v>
      </c>
      <c r="C30" s="33">
        <f>'доходы первонач'!D54</f>
        <v>180000</v>
      </c>
      <c r="D30" s="56">
        <f>E30-C30</f>
        <v>0</v>
      </c>
      <c r="E30" s="43">
        <f>'доходы нояб'!D54</f>
        <v>180000</v>
      </c>
    </row>
    <row r="31" spans="2:5" ht="12.75">
      <c r="B31" s="8"/>
      <c r="C31" s="3"/>
      <c r="D31" s="37"/>
      <c r="E31" s="41"/>
    </row>
    <row r="32" spans="2:5" ht="14.25">
      <c r="B32" s="14" t="s">
        <v>45</v>
      </c>
      <c r="C32" s="33"/>
      <c r="D32" s="56">
        <f>E32-C32</f>
        <v>0</v>
      </c>
      <c r="E32" s="43"/>
    </row>
    <row r="33" spans="2:5" ht="12.75">
      <c r="B33" s="8"/>
      <c r="C33" s="3"/>
      <c r="D33" s="37"/>
      <c r="E33" s="41"/>
    </row>
    <row r="34" spans="2:5" ht="14.25">
      <c r="B34" s="14" t="s">
        <v>46</v>
      </c>
      <c r="C34" s="33">
        <f>'доходы первонач'!D61</f>
        <v>200000</v>
      </c>
      <c r="D34" s="56">
        <f>E34-C34</f>
        <v>0</v>
      </c>
      <c r="E34" s="43">
        <f>'доходы нояб'!D64</f>
        <v>200000</v>
      </c>
    </row>
    <row r="35" spans="2:5" ht="12.75">
      <c r="B35" s="8"/>
      <c r="C35" s="3"/>
      <c r="D35" s="37"/>
      <c r="E35" s="41"/>
    </row>
    <row r="36" spans="2:7" ht="12.75">
      <c r="B36" s="9" t="s">
        <v>4</v>
      </c>
      <c r="C36" s="42">
        <f>C38+C40+C42+C44+C46+C48+C52</f>
        <v>9060284</v>
      </c>
      <c r="D36" s="3">
        <f>SUM(D38:D52)</f>
        <v>123000</v>
      </c>
      <c r="E36" s="42">
        <f>E38+E40+E42+E44+E46+E48+E52</f>
        <v>9183284</v>
      </c>
      <c r="F36" s="67"/>
      <c r="G36" s="68"/>
    </row>
    <row r="37" spans="2:5" ht="12.75">
      <c r="B37" s="8"/>
      <c r="C37" s="41"/>
      <c r="D37" s="37"/>
      <c r="E37" s="41"/>
    </row>
    <row r="38" spans="2:5" ht="14.25">
      <c r="B38" s="8" t="s">
        <v>15</v>
      </c>
      <c r="C38" s="43">
        <f>'доходы первонач'!D67</f>
        <v>292600</v>
      </c>
      <c r="D38" s="56">
        <f>E38-C38</f>
        <v>0</v>
      </c>
      <c r="E38" s="54">
        <f>'доходы нояб'!D70</f>
        <v>292600</v>
      </c>
    </row>
    <row r="39" spans="2:5" ht="14.25">
      <c r="B39" s="8"/>
      <c r="C39" s="44"/>
      <c r="D39" s="57"/>
      <c r="E39" s="44"/>
    </row>
    <row r="40" spans="2:5" ht="14.25">
      <c r="B40" s="8" t="s">
        <v>40</v>
      </c>
      <c r="C40" s="43">
        <f>'доходы первонач'!D70</f>
        <v>3394868</v>
      </c>
      <c r="D40" s="56">
        <f>E40-C40</f>
        <v>0</v>
      </c>
      <c r="E40" s="54">
        <f>'доходы нояб'!D73</f>
        <v>3394868</v>
      </c>
    </row>
    <row r="41" spans="2:5" ht="14.25">
      <c r="B41" s="8"/>
      <c r="C41" s="44"/>
      <c r="D41" s="57"/>
      <c r="E41" s="44"/>
    </row>
    <row r="42" spans="2:5" ht="14.25">
      <c r="B42" s="8" t="s">
        <v>16</v>
      </c>
      <c r="C42" s="43">
        <f>'доходы первонач'!D75</f>
        <v>782416</v>
      </c>
      <c r="D42" s="56">
        <f>E42-C42</f>
        <v>123000</v>
      </c>
      <c r="E42" s="54">
        <f>'доходы нояб'!D78</f>
        <v>905416</v>
      </c>
    </row>
    <row r="43" spans="2:5" ht="14.25">
      <c r="B43" s="13"/>
      <c r="C43" s="44"/>
      <c r="D43" s="58"/>
      <c r="E43" s="44"/>
    </row>
    <row r="44" spans="2:5" ht="14.25">
      <c r="B44" s="8" t="s">
        <v>17</v>
      </c>
      <c r="C44" s="43">
        <f>'доходы первонач'!D80</f>
        <v>4590400</v>
      </c>
      <c r="D44" s="56">
        <f>E44-C44</f>
        <v>0</v>
      </c>
      <c r="E44" s="54">
        <f>'доходы нояб'!D83</f>
        <v>4590400</v>
      </c>
    </row>
    <row r="45" spans="2:5" ht="14.25" hidden="1">
      <c r="B45" s="8"/>
      <c r="C45" s="43"/>
      <c r="D45" s="58"/>
      <c r="E45" s="43"/>
    </row>
    <row r="46" spans="2:5" ht="14.25" hidden="1">
      <c r="B46" s="8" t="s">
        <v>43</v>
      </c>
      <c r="C46" s="43">
        <v>0</v>
      </c>
      <c r="D46" s="56">
        <f>E46-C46</f>
        <v>0</v>
      </c>
      <c r="E46" s="43">
        <v>0</v>
      </c>
    </row>
    <row r="47" spans="2:5" ht="14.25" hidden="1">
      <c r="B47" s="8"/>
      <c r="C47" s="43"/>
      <c r="D47" s="56"/>
      <c r="E47" s="43"/>
    </row>
    <row r="48" spans="2:5" ht="14.25" hidden="1">
      <c r="B48" s="8" t="s">
        <v>0</v>
      </c>
      <c r="C48" s="43"/>
      <c r="D48" s="56">
        <f>E48-C48</f>
        <v>0</v>
      </c>
      <c r="E48" s="43"/>
    </row>
    <row r="49" spans="2:5" ht="14.25" hidden="1">
      <c r="B49" s="8"/>
      <c r="C49" s="41"/>
      <c r="D49" s="56"/>
      <c r="E49" s="41"/>
    </row>
    <row r="50" spans="2:5" ht="33.75" hidden="1">
      <c r="B50" s="14" t="s">
        <v>18</v>
      </c>
      <c r="C50" s="41"/>
      <c r="D50" s="56"/>
      <c r="E50" s="41"/>
    </row>
    <row r="51" spans="2:5" ht="14.25" hidden="1">
      <c r="B51" s="8"/>
      <c r="C51" s="41"/>
      <c r="D51" s="56"/>
      <c r="E51" s="41"/>
    </row>
    <row r="52" spans="2:5" ht="14.25" hidden="1">
      <c r="B52" s="8" t="s">
        <v>0</v>
      </c>
      <c r="C52" s="55">
        <v>0</v>
      </c>
      <c r="D52" s="56">
        <f>E52-C52</f>
        <v>0</v>
      </c>
      <c r="E52" s="43">
        <v>0</v>
      </c>
    </row>
    <row r="53" spans="2:5" ht="12.75">
      <c r="B53" s="8"/>
      <c r="C53" s="41"/>
      <c r="D53" s="37"/>
      <c r="E53" s="41"/>
    </row>
    <row r="54" spans="2:10" s="12" customFormat="1" ht="14.25">
      <c r="B54" s="8" t="s">
        <v>19</v>
      </c>
      <c r="C54" s="63">
        <f>C36+C6</f>
        <v>48803822</v>
      </c>
      <c r="D54" s="59">
        <f>SUM(D38:D53)</f>
        <v>123000</v>
      </c>
      <c r="E54" s="63">
        <f>E36+E6</f>
        <v>48926822</v>
      </c>
      <c r="F54" s="10"/>
      <c r="G54" s="11"/>
      <c r="H54" s="11"/>
      <c r="I54" s="15"/>
      <c r="J54" s="15"/>
    </row>
    <row r="55" spans="2:5" ht="14.25">
      <c r="B55" s="13"/>
      <c r="C55" s="39"/>
      <c r="D55" s="57"/>
      <c r="E55" s="41"/>
    </row>
    <row r="56" spans="2:9" s="12" customFormat="1" ht="14.25">
      <c r="B56" s="8" t="s">
        <v>20</v>
      </c>
      <c r="C56" s="4">
        <f>C54-C89</f>
        <v>0</v>
      </c>
      <c r="D56" s="56">
        <f>E56-C56</f>
        <v>0</v>
      </c>
      <c r="E56" s="45">
        <f>E54-E89</f>
        <v>0</v>
      </c>
      <c r="F56" s="16"/>
      <c r="G56" s="11"/>
      <c r="H56" s="11"/>
      <c r="I56" s="15"/>
    </row>
    <row r="57" spans="2:5" ht="14.25">
      <c r="B57" s="13"/>
      <c r="C57" s="3" t="s">
        <v>14</v>
      </c>
      <c r="D57" s="57"/>
      <c r="E57" s="41"/>
    </row>
    <row r="58" spans="2:5" ht="14.25">
      <c r="B58" s="17" t="s">
        <v>21</v>
      </c>
      <c r="C58" s="46">
        <f>C56+C91</f>
        <v>0</v>
      </c>
      <c r="D58" s="60"/>
      <c r="E58" s="47">
        <f>E56+E91</f>
        <v>0</v>
      </c>
    </row>
    <row r="59" spans="2:5" ht="14.25">
      <c r="B59" s="17"/>
      <c r="C59" s="3" t="s">
        <v>14</v>
      </c>
      <c r="D59" s="57"/>
      <c r="E59" s="49"/>
    </row>
    <row r="60" spans="2:10" ht="15.75">
      <c r="B60" s="14" t="s">
        <v>22</v>
      </c>
      <c r="C60" s="64">
        <f>'расх первонач'!E5</f>
        <v>20730450.88</v>
      </c>
      <c r="D60" s="56">
        <f>E60-C60</f>
        <v>123000</v>
      </c>
      <c r="E60" s="65">
        <f>'расх нояб'!E5</f>
        <v>20853450.88</v>
      </c>
      <c r="I60" s="18"/>
      <c r="J60" s="18"/>
    </row>
    <row r="61" spans="2:10" ht="14.25">
      <c r="B61" s="19"/>
      <c r="C61" s="33"/>
      <c r="D61" s="57"/>
      <c r="E61" s="48"/>
      <c r="I61" s="18"/>
      <c r="J61" s="18"/>
    </row>
    <row r="62" spans="2:10" ht="14.25" hidden="1">
      <c r="B62" s="21"/>
      <c r="C62" s="33"/>
      <c r="D62" s="57"/>
      <c r="E62" s="48"/>
      <c r="I62" s="18"/>
      <c r="J62" s="18"/>
    </row>
    <row r="63" spans="2:10" ht="14.25" hidden="1">
      <c r="B63" s="20"/>
      <c r="C63" s="33"/>
      <c r="D63" s="57"/>
      <c r="E63" s="48"/>
      <c r="I63" s="18"/>
      <c r="J63" s="18"/>
    </row>
    <row r="64" spans="2:10" ht="22.5">
      <c r="B64" s="14" t="s">
        <v>23</v>
      </c>
      <c r="C64" s="64">
        <f>'расх первонач'!E10</f>
        <v>100000</v>
      </c>
      <c r="D64" s="56">
        <f>E64-C64</f>
        <v>0</v>
      </c>
      <c r="E64" s="64">
        <f>'расх нояб'!E10</f>
        <v>100000</v>
      </c>
      <c r="I64" s="18"/>
      <c r="J64" s="18"/>
    </row>
    <row r="65" spans="2:10" ht="14.25">
      <c r="B65" s="8"/>
      <c r="C65" s="33"/>
      <c r="D65" s="57"/>
      <c r="E65" s="48"/>
      <c r="I65" s="18"/>
      <c r="J65" s="18"/>
    </row>
    <row r="66" spans="2:10" ht="14.25" hidden="1">
      <c r="B66" s="14"/>
      <c r="C66" s="33"/>
      <c r="D66" s="56">
        <f>E66-C66</f>
        <v>0</v>
      </c>
      <c r="E66" s="48"/>
      <c r="I66" s="18"/>
      <c r="J66" s="18"/>
    </row>
    <row r="67" spans="2:10" ht="14.25" hidden="1">
      <c r="B67" s="20"/>
      <c r="C67" s="33"/>
      <c r="D67" s="57"/>
      <c r="E67" s="48"/>
      <c r="I67" s="18"/>
      <c r="J67" s="18"/>
    </row>
    <row r="68" spans="2:10" ht="15.75">
      <c r="B68" s="8" t="s">
        <v>24</v>
      </c>
      <c r="C68" s="64">
        <f>'расх первонач'!E12</f>
        <v>4266238</v>
      </c>
      <c r="D68" s="56">
        <f>E68-C68</f>
        <v>0</v>
      </c>
      <c r="E68" s="65">
        <f>'расх нояб'!E12</f>
        <v>4266238</v>
      </c>
      <c r="I68" s="18"/>
      <c r="J68" s="18"/>
    </row>
    <row r="69" spans="2:10" ht="14.25">
      <c r="B69" s="8"/>
      <c r="C69" s="33"/>
      <c r="D69" s="57"/>
      <c r="E69" s="48"/>
      <c r="I69" s="18"/>
      <c r="J69" s="18"/>
    </row>
    <row r="70" spans="2:10" ht="15.75">
      <c r="B70" s="8" t="s">
        <v>25</v>
      </c>
      <c r="C70" s="64">
        <f>'расх первонач'!E15</f>
        <v>12620501.12</v>
      </c>
      <c r="D70" s="56">
        <f>E70-C70</f>
        <v>0</v>
      </c>
      <c r="E70" s="65">
        <f>'расх нояб'!E15</f>
        <v>12620501.12</v>
      </c>
      <c r="I70" s="18"/>
      <c r="J70" s="18"/>
    </row>
    <row r="71" spans="2:10" ht="10.5" customHeight="1">
      <c r="B71" s="14"/>
      <c r="C71" s="33"/>
      <c r="D71" s="57"/>
      <c r="E71" s="48"/>
      <c r="I71" s="18"/>
      <c r="J71" s="18"/>
    </row>
    <row r="72" spans="2:10" ht="14.25" hidden="1">
      <c r="B72" s="8"/>
      <c r="C72" s="33"/>
      <c r="D72" s="57"/>
      <c r="E72" s="48"/>
      <c r="I72" s="18"/>
      <c r="J72" s="18"/>
    </row>
    <row r="73" spans="2:10" ht="14.25" hidden="1">
      <c r="B73" s="19"/>
      <c r="C73" s="33"/>
      <c r="D73" s="57"/>
      <c r="E73" s="48"/>
      <c r="I73" s="18"/>
      <c r="J73" s="18"/>
    </row>
    <row r="74" spans="2:10" ht="15.75">
      <c r="B74" s="8" t="s">
        <v>26</v>
      </c>
      <c r="C74" s="64">
        <f>'расх первонач'!E19</f>
        <v>4590400</v>
      </c>
      <c r="D74" s="56">
        <f>E74-C74</f>
        <v>0</v>
      </c>
      <c r="E74" s="65">
        <f>'расх нояб'!E19</f>
        <v>4590400</v>
      </c>
      <c r="I74" s="18"/>
      <c r="J74" s="18"/>
    </row>
    <row r="75" spans="2:10" ht="9.75" customHeight="1">
      <c r="B75" s="22"/>
      <c r="C75" s="33"/>
      <c r="D75" s="57"/>
      <c r="E75" s="48"/>
      <c r="I75" s="18"/>
      <c r="J75" s="18"/>
    </row>
    <row r="76" spans="2:10" ht="14.25" hidden="1">
      <c r="B76" s="8" t="s">
        <v>27</v>
      </c>
      <c r="C76" s="33"/>
      <c r="D76" s="57"/>
      <c r="E76" s="48"/>
      <c r="I76" s="18"/>
      <c r="J76" s="18"/>
    </row>
    <row r="77" spans="2:10" ht="14.25" hidden="1">
      <c r="B77" s="20"/>
      <c r="C77" s="33"/>
      <c r="D77" s="57"/>
      <c r="E77" s="48"/>
      <c r="I77" s="18"/>
      <c r="J77" s="18"/>
    </row>
    <row r="78" spans="2:10" ht="14.25" hidden="1">
      <c r="B78" s="23" t="s">
        <v>28</v>
      </c>
      <c r="C78" s="33"/>
      <c r="D78" s="57"/>
      <c r="E78" s="48"/>
      <c r="I78" s="18"/>
      <c r="J78" s="18"/>
    </row>
    <row r="79" spans="2:10" ht="14.25" hidden="1">
      <c r="B79" s="23"/>
      <c r="C79" s="33"/>
      <c r="D79" s="57"/>
      <c r="E79" s="48"/>
      <c r="I79" s="18"/>
      <c r="J79" s="18"/>
    </row>
    <row r="80" spans="2:10" ht="15.75">
      <c r="B80" s="8" t="s">
        <v>30</v>
      </c>
      <c r="C80" s="64">
        <f>'расх первонач'!E21</f>
        <v>1898942</v>
      </c>
      <c r="D80" s="56">
        <f>E80-C80</f>
        <v>0</v>
      </c>
      <c r="E80" s="65">
        <f>'расх нояб'!E21</f>
        <v>1898942</v>
      </c>
      <c r="I80" s="18"/>
      <c r="J80" s="18"/>
    </row>
    <row r="81" spans="2:10" ht="14.25">
      <c r="B81" s="8"/>
      <c r="C81" s="33"/>
      <c r="D81" s="56"/>
      <c r="E81" s="48"/>
      <c r="I81" s="18"/>
      <c r="J81" s="18"/>
    </row>
    <row r="82" spans="2:10" ht="15.75">
      <c r="B82" s="23" t="s">
        <v>29</v>
      </c>
      <c r="C82" s="64">
        <f>'расх первонач'!E23</f>
        <v>3577290</v>
      </c>
      <c r="D82" s="56">
        <f>E82-C82</f>
        <v>0</v>
      </c>
      <c r="E82" s="65">
        <f>'расх нояб'!E24</f>
        <v>3577290</v>
      </c>
      <c r="I82" s="18"/>
      <c r="J82" s="18"/>
    </row>
    <row r="83" spans="2:10" ht="10.5" customHeight="1">
      <c r="B83" s="14"/>
      <c r="C83" s="3"/>
      <c r="D83" s="57"/>
      <c r="E83" s="48"/>
      <c r="I83" s="18"/>
      <c r="J83" s="18"/>
    </row>
    <row r="84" spans="2:10" ht="15" customHeight="1">
      <c r="B84" s="14" t="s">
        <v>47</v>
      </c>
      <c r="C84" s="33">
        <f>'расх первонач'!E4</f>
        <v>1020000</v>
      </c>
      <c r="D84" s="57"/>
      <c r="E84" s="48">
        <f>'расх нояб'!E4</f>
        <v>1020000</v>
      </c>
      <c r="I84" s="18"/>
      <c r="J84" s="18"/>
    </row>
    <row r="85" spans="2:10" ht="14.25" hidden="1">
      <c r="B85" s="8"/>
      <c r="C85" s="3"/>
      <c r="D85" s="57"/>
      <c r="E85" s="48"/>
      <c r="I85" s="18"/>
      <c r="J85" s="18"/>
    </row>
    <row r="86" spans="2:10" ht="14.25" hidden="1">
      <c r="B86" s="8"/>
      <c r="C86" s="3"/>
      <c r="D86" s="57"/>
      <c r="E86" s="48"/>
      <c r="I86" s="18"/>
      <c r="J86" s="18"/>
    </row>
    <row r="87" spans="2:10" ht="14.25" hidden="1">
      <c r="B87" s="14" t="s">
        <v>17</v>
      </c>
      <c r="C87" s="3"/>
      <c r="D87" s="57"/>
      <c r="E87" s="48"/>
      <c r="I87" s="18"/>
      <c r="J87" s="18"/>
    </row>
    <row r="88" spans="2:10" ht="10.5" customHeight="1">
      <c r="B88" s="24"/>
      <c r="C88" s="3"/>
      <c r="D88" s="57"/>
      <c r="E88" s="48"/>
      <c r="I88" s="18"/>
      <c r="J88" s="18"/>
    </row>
    <row r="89" spans="2:10" ht="14.25">
      <c r="B89" s="14" t="s">
        <v>31</v>
      </c>
      <c r="C89" s="59">
        <f>C60+C64+C68+C70+C74+C80+C87+C82+C66+C84</f>
        <v>48803822</v>
      </c>
      <c r="D89" s="59">
        <f>D60+D64+D68+D70+D74+D80+D87+D82+D66+D84</f>
        <v>123000</v>
      </c>
      <c r="E89" s="59">
        <f>E60+E64+E68+E70+E74+E80+E87+E82+E66+E84</f>
        <v>48926822</v>
      </c>
      <c r="I89" s="18"/>
      <c r="J89" s="18"/>
    </row>
    <row r="90" spans="2:5" ht="9.75" customHeight="1">
      <c r="B90" s="25"/>
      <c r="C90" s="38"/>
      <c r="D90" s="57"/>
      <c r="E90" s="48"/>
    </row>
    <row r="91" spans="2:9" ht="22.5">
      <c r="B91" s="26" t="s">
        <v>32</v>
      </c>
      <c r="C91" s="3">
        <f>C98</f>
        <v>0</v>
      </c>
      <c r="D91" s="56">
        <f>E91-C91</f>
        <v>0</v>
      </c>
      <c r="E91" s="61">
        <f>E98</f>
        <v>0</v>
      </c>
      <c r="I91" s="27"/>
    </row>
    <row r="92" spans="2:5" ht="22.5" hidden="1">
      <c r="B92" s="28" t="s">
        <v>33</v>
      </c>
      <c r="C92" s="38">
        <f>C93-C94</f>
        <v>0</v>
      </c>
      <c r="D92" s="57"/>
      <c r="E92" s="62"/>
    </row>
    <row r="93" spans="2:5" ht="14.25" hidden="1">
      <c r="B93" s="29" t="s">
        <v>34</v>
      </c>
      <c r="C93" s="33"/>
      <c r="D93" s="57"/>
      <c r="E93" s="62"/>
    </row>
    <row r="94" spans="2:5" ht="22.5" hidden="1">
      <c r="B94" s="28" t="s">
        <v>35</v>
      </c>
      <c r="C94" s="33"/>
      <c r="D94" s="57"/>
      <c r="E94" s="62"/>
    </row>
    <row r="95" spans="2:5" ht="14.25" hidden="1">
      <c r="B95" s="28"/>
      <c r="C95" s="33"/>
      <c r="D95" s="57"/>
      <c r="E95" s="62"/>
    </row>
    <row r="96" spans="2:5" ht="14.25" hidden="1">
      <c r="B96" s="28" t="s">
        <v>36</v>
      </c>
      <c r="C96" s="33"/>
      <c r="D96" s="57"/>
      <c r="E96" s="62"/>
    </row>
    <row r="97" spans="2:5" ht="14.25" hidden="1">
      <c r="B97" s="28"/>
      <c r="C97" s="33" t="s">
        <v>14</v>
      </c>
      <c r="D97" s="57"/>
      <c r="E97" s="62"/>
    </row>
    <row r="98" spans="2:10" s="6" customFormat="1" ht="14.25">
      <c r="B98" s="29" t="s">
        <v>37</v>
      </c>
      <c r="C98" s="38">
        <f>C99</f>
        <v>0</v>
      </c>
      <c r="D98" s="56">
        <f>D99</f>
        <v>0</v>
      </c>
      <c r="E98" s="48">
        <f>E99</f>
        <v>0</v>
      </c>
      <c r="G98" s="5"/>
      <c r="H98" s="5"/>
      <c r="I98" s="1"/>
      <c r="J98" s="1"/>
    </row>
    <row r="99" spans="2:10" s="6" customFormat="1" ht="14.25">
      <c r="B99" s="29" t="s">
        <v>38</v>
      </c>
      <c r="C99" s="33">
        <f>'источн первонач'!D8</f>
        <v>0</v>
      </c>
      <c r="D99" s="56">
        <f>E99-C99</f>
        <v>0</v>
      </c>
      <c r="E99" s="50">
        <f>'источники нояб'!D8</f>
        <v>0</v>
      </c>
      <c r="G99" s="5"/>
      <c r="H99" s="5"/>
      <c r="I99" s="1"/>
      <c r="J99" s="1"/>
    </row>
    <row r="100" spans="2:10" s="6" customFormat="1" ht="14.25">
      <c r="B100" s="29" t="s">
        <v>39</v>
      </c>
      <c r="C100" s="33"/>
      <c r="D100" s="57"/>
      <c r="E100" s="41"/>
      <c r="G100" s="5"/>
      <c r="H100" s="5"/>
      <c r="I100" s="1"/>
      <c r="J100" s="1"/>
    </row>
  </sheetData>
  <sheetProtection/>
  <mergeCells count="1">
    <mergeCell ref="B1:E2"/>
  </mergeCells>
  <printOptions/>
  <pageMargins left="0.78" right="0.19" top="0.18" bottom="0.28" header="0.17" footer="0.3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9"/>
  <sheetViews>
    <sheetView zoomScalePageLayoutView="0" workbookViewId="0" topLeftCell="A34">
      <selection activeCell="A43" sqref="A43"/>
    </sheetView>
  </sheetViews>
  <sheetFormatPr defaultColWidth="9.33203125" defaultRowHeight="12.75"/>
  <cols>
    <col min="1" max="1" width="9.33203125" style="1" customWidth="1"/>
    <col min="2" max="2" width="42.83203125" style="30" customWidth="1"/>
    <col min="3" max="3" width="21.83203125" style="36" customWidth="1"/>
    <col min="4" max="4" width="19.33203125" style="36" customWidth="1"/>
    <col min="5" max="5" width="20.66015625" style="40" customWidth="1"/>
    <col min="6" max="6" width="13.33203125" style="6" customWidth="1"/>
    <col min="7" max="7" width="10.66015625" style="5" customWidth="1"/>
    <col min="8" max="8" width="10.83203125" style="5" customWidth="1"/>
    <col min="9" max="9" width="17" style="1" customWidth="1"/>
    <col min="10" max="10" width="17.33203125" style="1" customWidth="1"/>
    <col min="11" max="16384" width="9.33203125" style="1" customWidth="1"/>
  </cols>
  <sheetData>
    <row r="1" spans="2:5" ht="14.25" customHeight="1">
      <c r="B1" s="109" t="s">
        <v>51</v>
      </c>
      <c r="C1" s="109"/>
      <c r="D1" s="109"/>
      <c r="E1" s="109"/>
    </row>
    <row r="2" spans="2:5" ht="22.5" customHeight="1">
      <c r="B2" s="109"/>
      <c r="C2" s="109"/>
      <c r="D2" s="109"/>
      <c r="E2" s="109"/>
    </row>
    <row r="3" spans="2:3" ht="13.5" thickBot="1">
      <c r="B3" s="7"/>
      <c r="C3" s="35" t="s">
        <v>7</v>
      </c>
    </row>
    <row r="4" spans="2:8" s="32" customFormat="1" ht="25.5">
      <c r="B4" s="31" t="s">
        <v>8</v>
      </c>
      <c r="C4" s="51" t="s">
        <v>41</v>
      </c>
      <c r="D4" s="52" t="s">
        <v>206</v>
      </c>
      <c r="E4" s="53" t="s">
        <v>42</v>
      </c>
      <c r="F4" s="10"/>
      <c r="G4" s="11"/>
      <c r="H4" s="11"/>
    </row>
    <row r="5" spans="2:5" ht="12.75">
      <c r="B5" s="8"/>
      <c r="C5" s="2"/>
      <c r="D5" s="37"/>
      <c r="E5" s="41"/>
    </row>
    <row r="6" spans="2:5" ht="12.75">
      <c r="B6" s="9" t="s">
        <v>1</v>
      </c>
      <c r="C6" s="3">
        <f>C10+C16+C20+C26+C12+C28+C30+C22+C24+C14+C32+C34</f>
        <v>39856528</v>
      </c>
      <c r="D6" s="3">
        <f>D10+D16+D20+D26+D12+D28+D30+D22+D24+D14+D32+D34</f>
        <v>0</v>
      </c>
      <c r="E6" s="3">
        <f>E10+E16+E20+E26+E12+E28+E30+E22+E24+E14+E32+E34</f>
        <v>39856528</v>
      </c>
    </row>
    <row r="7" spans="2:5" ht="14.25">
      <c r="B7" s="8"/>
      <c r="C7" s="3"/>
      <c r="D7" s="57"/>
      <c r="E7" s="41"/>
    </row>
    <row r="8" spans="2:5" ht="14.25" hidden="1">
      <c r="B8" s="8"/>
      <c r="C8" s="3"/>
      <c r="D8" s="57"/>
      <c r="E8" s="41"/>
    </row>
    <row r="9" spans="2:5" ht="14.25" hidden="1">
      <c r="B9" s="8"/>
      <c r="C9" s="3"/>
      <c r="D9" s="57"/>
      <c r="E9" s="41"/>
    </row>
    <row r="10" spans="2:8" s="12" customFormat="1" ht="14.25">
      <c r="B10" s="8" t="s">
        <v>2</v>
      </c>
      <c r="C10" s="66">
        <f>'доходы первонач'!E9</f>
        <v>30188000</v>
      </c>
      <c r="D10" s="56">
        <f>E10-C10</f>
        <v>0</v>
      </c>
      <c r="E10" s="43">
        <f>'доходы нояб'!E9</f>
        <v>30188000</v>
      </c>
      <c r="F10" s="10"/>
      <c r="G10" s="11"/>
      <c r="H10" s="11"/>
    </row>
    <row r="11" spans="2:5" ht="14.25">
      <c r="B11" s="13"/>
      <c r="C11" s="33"/>
      <c r="D11" s="57"/>
      <c r="E11" s="44"/>
    </row>
    <row r="12" spans="2:5" ht="14.25">
      <c r="B12" s="8" t="s">
        <v>44</v>
      </c>
      <c r="C12" s="33">
        <f>'доходы первонач'!E16</f>
        <v>1503528</v>
      </c>
      <c r="D12" s="56">
        <f>E12-C12</f>
        <v>0</v>
      </c>
      <c r="E12" s="43">
        <f>'доходы нояб'!E16</f>
        <v>1503528</v>
      </c>
    </row>
    <row r="13" spans="2:5" ht="14.25">
      <c r="B13" s="8"/>
      <c r="C13" s="33"/>
      <c r="D13" s="57"/>
      <c r="E13" s="44"/>
    </row>
    <row r="14" spans="2:5" ht="14.25">
      <c r="B14" s="8" t="s">
        <v>5</v>
      </c>
      <c r="C14" s="33">
        <f>'доходы первонач'!E26</f>
        <v>99000</v>
      </c>
      <c r="D14" s="56">
        <f>E14-C14</f>
        <v>0</v>
      </c>
      <c r="E14" s="43">
        <f>'доходы нояб'!E26</f>
        <v>99000</v>
      </c>
    </row>
    <row r="15" spans="2:5" ht="14.25">
      <c r="B15" s="8"/>
      <c r="C15" s="33"/>
      <c r="D15" s="57"/>
      <c r="E15" s="44"/>
    </row>
    <row r="16" spans="2:5" ht="14.25">
      <c r="B16" s="8" t="s">
        <v>9</v>
      </c>
      <c r="C16" s="33">
        <f>'доходы первонач'!E31</f>
        <v>3701000</v>
      </c>
      <c r="D16" s="56">
        <f>E16-C16</f>
        <v>0</v>
      </c>
      <c r="E16" s="43">
        <f>'доходы нояб'!E31</f>
        <v>3701000</v>
      </c>
    </row>
    <row r="17" spans="2:5" ht="14.25">
      <c r="B17" s="8"/>
      <c r="C17" s="33"/>
      <c r="D17" s="56"/>
      <c r="E17" s="43"/>
    </row>
    <row r="18" spans="2:5" ht="14.25" hidden="1">
      <c r="B18" s="8"/>
      <c r="C18" s="33"/>
      <c r="D18" s="56"/>
      <c r="E18" s="43"/>
    </row>
    <row r="19" spans="2:5" ht="14.25" hidden="1">
      <c r="B19" s="8"/>
      <c r="C19" s="33"/>
      <c r="D19" s="57"/>
      <c r="E19" s="44"/>
    </row>
    <row r="20" spans="2:5" ht="14.25">
      <c r="B20" s="14" t="s">
        <v>3</v>
      </c>
      <c r="C20" s="33">
        <f>'доходы первонач'!E34</f>
        <v>2179000</v>
      </c>
      <c r="D20" s="56">
        <f>E20-C20</f>
        <v>0</v>
      </c>
      <c r="E20" s="43">
        <f>'доходы нояб'!E34</f>
        <v>2179000</v>
      </c>
    </row>
    <row r="21" spans="2:5" ht="14.25">
      <c r="B21" s="8"/>
      <c r="C21" s="33"/>
      <c r="D21" s="57"/>
      <c r="E21" s="44"/>
    </row>
    <row r="22" spans="2:5" ht="14.25">
      <c r="B22" s="14" t="s">
        <v>6</v>
      </c>
      <c r="C22" s="33">
        <f>'доходы первонач'!E39</f>
        <v>46000</v>
      </c>
      <c r="D22" s="56">
        <f>E22-C22</f>
        <v>0</v>
      </c>
      <c r="E22" s="43">
        <f>'доходы нояб'!E39</f>
        <v>46000</v>
      </c>
    </row>
    <row r="23" spans="2:5" ht="14.25" hidden="1">
      <c r="B23" s="8"/>
      <c r="C23" s="33"/>
      <c r="D23" s="57"/>
      <c r="E23" s="44"/>
    </row>
    <row r="24" spans="2:5" ht="11.25" customHeight="1" hidden="1">
      <c r="B24" s="14" t="s">
        <v>10</v>
      </c>
      <c r="C24" s="33"/>
      <c r="D24" s="57"/>
      <c r="E24" s="44"/>
    </row>
    <row r="25" spans="2:5" ht="14.25">
      <c r="B25" s="14"/>
      <c r="C25" s="33"/>
      <c r="D25" s="57"/>
      <c r="E25" s="44"/>
    </row>
    <row r="26" spans="2:5" ht="24.75" customHeight="1">
      <c r="B26" s="14" t="s">
        <v>11</v>
      </c>
      <c r="C26" s="34">
        <f>'доходы первонач'!E43</f>
        <v>1650000</v>
      </c>
      <c r="D26" s="56">
        <f>E26-C26</f>
        <v>0</v>
      </c>
      <c r="E26" s="43">
        <f>'доходы нояб'!E43</f>
        <v>1650000</v>
      </c>
    </row>
    <row r="27" spans="2:5" ht="14.25">
      <c r="B27" s="14"/>
      <c r="C27" s="33"/>
      <c r="D27" s="57"/>
      <c r="E27" s="44"/>
    </row>
    <row r="28" spans="2:5" ht="11.25" customHeight="1">
      <c r="B28" s="14" t="s">
        <v>12</v>
      </c>
      <c r="C28" s="33">
        <f>'доходы первонач'!E50</f>
        <v>110000</v>
      </c>
      <c r="D28" s="56">
        <f>E28-C28</f>
        <v>0</v>
      </c>
      <c r="E28" s="43">
        <f>'доходы нояб'!E50</f>
        <v>110000</v>
      </c>
    </row>
    <row r="29" spans="2:5" ht="14.25">
      <c r="B29" s="8"/>
      <c r="C29" s="33"/>
      <c r="D29" s="57"/>
      <c r="E29" s="44"/>
    </row>
    <row r="30" spans="2:5" ht="14.25">
      <c r="B30" s="14" t="s">
        <v>13</v>
      </c>
      <c r="C30" s="33">
        <f>'доходы первонач'!E54</f>
        <v>180000</v>
      </c>
      <c r="D30" s="56">
        <f>E30-C30</f>
        <v>0</v>
      </c>
      <c r="E30" s="43">
        <f>'доходы нояб'!E54</f>
        <v>180000</v>
      </c>
    </row>
    <row r="31" spans="2:5" ht="12.75">
      <c r="B31" s="8"/>
      <c r="C31" s="3"/>
      <c r="D31" s="37"/>
      <c r="E31" s="41"/>
    </row>
    <row r="32" spans="2:5" ht="14.25">
      <c r="B32" s="14" t="s">
        <v>45</v>
      </c>
      <c r="C32" s="33"/>
      <c r="D32" s="56">
        <f>E32-C32</f>
        <v>0</v>
      </c>
      <c r="E32" s="43"/>
    </row>
    <row r="33" spans="2:5" ht="12.75">
      <c r="B33" s="8"/>
      <c r="C33" s="3"/>
      <c r="D33" s="37"/>
      <c r="E33" s="41"/>
    </row>
    <row r="34" spans="2:5" ht="14.25">
      <c r="B34" s="14" t="s">
        <v>46</v>
      </c>
      <c r="C34" s="33">
        <f>'доходы первонач'!E61</f>
        <v>200000</v>
      </c>
      <c r="D34" s="56">
        <f>E34-C34</f>
        <v>0</v>
      </c>
      <c r="E34" s="43">
        <f>'доходы нояб'!E64</f>
        <v>200000</v>
      </c>
    </row>
    <row r="35" spans="2:5" ht="12.75">
      <c r="B35" s="8"/>
      <c r="C35" s="3"/>
      <c r="D35" s="37"/>
      <c r="E35" s="41"/>
    </row>
    <row r="36" spans="2:7" ht="12.75">
      <c r="B36" s="9" t="s">
        <v>4</v>
      </c>
      <c r="C36" s="42">
        <f>C38+C40+C42+C44+C46+C48+C52</f>
        <v>9321807</v>
      </c>
      <c r="D36" s="3">
        <f>SUM(D38:D52)</f>
        <v>125800</v>
      </c>
      <c r="E36" s="42">
        <f>E38+E40+E42+E44+E46+E48+E52</f>
        <v>9447607</v>
      </c>
      <c r="F36" s="67"/>
      <c r="G36" s="68"/>
    </row>
    <row r="37" spans="2:5" ht="12.75">
      <c r="B37" s="8"/>
      <c r="C37" s="41"/>
      <c r="D37" s="37"/>
      <c r="E37" s="41"/>
    </row>
    <row r="38" spans="2:5" ht="14.25">
      <c r="B38" s="8" t="s">
        <v>15</v>
      </c>
      <c r="C38" s="43">
        <f>'доходы первонач'!E67</f>
        <v>289100</v>
      </c>
      <c r="D38" s="56">
        <f>E38-C38</f>
        <v>0</v>
      </c>
      <c r="E38" s="54">
        <f>'доходы нояб'!E70</f>
        <v>289100</v>
      </c>
    </row>
    <row r="39" spans="2:5" ht="14.25">
      <c r="B39" s="8"/>
      <c r="C39" s="44"/>
      <c r="D39" s="57"/>
      <c r="E39" s="44"/>
    </row>
    <row r="40" spans="2:5" ht="14.25">
      <c r="B40" s="8" t="s">
        <v>40</v>
      </c>
      <c r="C40" s="43">
        <f>'доходы первонач'!E70</f>
        <v>3461973</v>
      </c>
      <c r="D40" s="56">
        <f>E40-C40</f>
        <v>0</v>
      </c>
      <c r="E40" s="54">
        <f>'доходы нояб'!E73</f>
        <v>3461973</v>
      </c>
    </row>
    <row r="41" spans="2:5" ht="14.25">
      <c r="B41" s="8"/>
      <c r="C41" s="44"/>
      <c r="D41" s="57"/>
      <c r="E41" s="44"/>
    </row>
    <row r="42" spans="2:5" ht="14.25">
      <c r="B42" s="8" t="s">
        <v>16</v>
      </c>
      <c r="C42" s="43">
        <f>'доходы первонач'!E75</f>
        <v>796734</v>
      </c>
      <c r="D42" s="56">
        <f>E42-C42</f>
        <v>125800</v>
      </c>
      <c r="E42" s="54">
        <f>'доходы нояб'!E78</f>
        <v>922534</v>
      </c>
    </row>
    <row r="43" spans="2:5" ht="14.25">
      <c r="B43" s="13"/>
      <c r="C43" s="44"/>
      <c r="D43" s="58"/>
      <c r="E43" s="44"/>
    </row>
    <row r="44" spans="2:5" ht="14.25">
      <c r="B44" s="8" t="s">
        <v>17</v>
      </c>
      <c r="C44" s="43">
        <f>'доходы первонач'!E80</f>
        <v>4774000</v>
      </c>
      <c r="D44" s="56">
        <f>E44-C44</f>
        <v>0</v>
      </c>
      <c r="E44" s="54">
        <f>'доходы нояб'!E83</f>
        <v>4774000</v>
      </c>
    </row>
    <row r="45" spans="2:5" ht="14.25" hidden="1">
      <c r="B45" s="8"/>
      <c r="C45" s="43"/>
      <c r="D45" s="58"/>
      <c r="E45" s="43"/>
    </row>
    <row r="46" spans="2:5" ht="14.25" hidden="1">
      <c r="B46" s="8" t="s">
        <v>43</v>
      </c>
      <c r="C46" s="43">
        <v>0</v>
      </c>
      <c r="D46" s="56">
        <f>E46-C46</f>
        <v>0</v>
      </c>
      <c r="E46" s="43">
        <v>0</v>
      </c>
    </row>
    <row r="47" spans="2:5" ht="14.25" hidden="1">
      <c r="B47" s="8"/>
      <c r="C47" s="43"/>
      <c r="D47" s="56"/>
      <c r="E47" s="43"/>
    </row>
    <row r="48" spans="2:5" ht="14.25" hidden="1">
      <c r="B48" s="8" t="s">
        <v>0</v>
      </c>
      <c r="C48" s="43"/>
      <c r="D48" s="56">
        <f>E48-C48</f>
        <v>0</v>
      </c>
      <c r="E48" s="43"/>
    </row>
    <row r="49" spans="2:5" ht="14.25" hidden="1">
      <c r="B49" s="8"/>
      <c r="C49" s="41"/>
      <c r="D49" s="56"/>
      <c r="E49" s="41"/>
    </row>
    <row r="50" spans="2:5" ht="33.75" hidden="1">
      <c r="B50" s="14" t="s">
        <v>18</v>
      </c>
      <c r="C50" s="41"/>
      <c r="D50" s="56"/>
      <c r="E50" s="41"/>
    </row>
    <row r="51" spans="2:5" ht="14.25" hidden="1">
      <c r="B51" s="8"/>
      <c r="C51" s="41"/>
      <c r="D51" s="56"/>
      <c r="E51" s="41"/>
    </row>
    <row r="52" spans="2:5" ht="14.25" hidden="1">
      <c r="B52" s="8" t="s">
        <v>0</v>
      </c>
      <c r="C52" s="55">
        <v>0</v>
      </c>
      <c r="D52" s="56">
        <f>E52-C52</f>
        <v>0</v>
      </c>
      <c r="E52" s="43">
        <v>0</v>
      </c>
    </row>
    <row r="53" spans="2:5" ht="12.75">
      <c r="B53" s="8"/>
      <c r="C53" s="41"/>
      <c r="D53" s="37"/>
      <c r="E53" s="41"/>
    </row>
    <row r="54" spans="2:10" s="12" customFormat="1" ht="14.25">
      <c r="B54" s="8" t="s">
        <v>19</v>
      </c>
      <c r="C54" s="63">
        <f>C36+C6</f>
        <v>49178335</v>
      </c>
      <c r="D54" s="59">
        <f>SUM(D38:D53)</f>
        <v>125800</v>
      </c>
      <c r="E54" s="63">
        <f>E36+E6</f>
        <v>49304135</v>
      </c>
      <c r="F54" s="10"/>
      <c r="G54" s="11"/>
      <c r="H54" s="11"/>
      <c r="I54" s="15"/>
      <c r="J54" s="15"/>
    </row>
    <row r="55" spans="2:5" ht="14.25">
      <c r="B55" s="13"/>
      <c r="C55" s="39"/>
      <c r="D55" s="57"/>
      <c r="E55" s="41"/>
    </row>
    <row r="56" spans="2:9" s="12" customFormat="1" ht="14.25">
      <c r="B56" s="8" t="s">
        <v>20</v>
      </c>
      <c r="C56" s="4">
        <f>C54-C88</f>
        <v>0</v>
      </c>
      <c r="D56" s="56">
        <f>E56-C56</f>
        <v>0</v>
      </c>
      <c r="E56" s="45">
        <f>E54-E88</f>
        <v>0</v>
      </c>
      <c r="F56" s="16"/>
      <c r="G56" s="11"/>
      <c r="H56" s="11"/>
      <c r="I56" s="15"/>
    </row>
    <row r="57" spans="2:5" ht="14.25">
      <c r="B57" s="13"/>
      <c r="C57" s="3" t="s">
        <v>14</v>
      </c>
      <c r="D57" s="57"/>
      <c r="E57" s="41"/>
    </row>
    <row r="58" spans="2:5" ht="14.25">
      <c r="B58" s="17" t="s">
        <v>21</v>
      </c>
      <c r="C58" s="46">
        <f>C56+C90</f>
        <v>0</v>
      </c>
      <c r="D58" s="60"/>
      <c r="E58" s="47">
        <f>E56+E90</f>
        <v>0</v>
      </c>
    </row>
    <row r="59" spans="2:5" ht="14.25">
      <c r="B59" s="17"/>
      <c r="C59" s="3" t="s">
        <v>14</v>
      </c>
      <c r="D59" s="57"/>
      <c r="E59" s="49"/>
    </row>
    <row r="60" spans="2:10" ht="15.75">
      <c r="B60" s="14" t="s">
        <v>22</v>
      </c>
      <c r="C60" s="64">
        <f>'расх первонач'!F5</f>
        <v>19801507.77</v>
      </c>
      <c r="D60" s="56">
        <f>E60-C60</f>
        <v>125800</v>
      </c>
      <c r="E60" s="65">
        <f>'расх нояб'!F5</f>
        <v>19927307.77</v>
      </c>
      <c r="I60" s="18"/>
      <c r="J60" s="18"/>
    </row>
    <row r="61" spans="2:10" ht="14.25">
      <c r="B61" s="19"/>
      <c r="C61" s="33"/>
      <c r="D61" s="57"/>
      <c r="E61" s="48"/>
      <c r="I61" s="18"/>
      <c r="J61" s="18"/>
    </row>
    <row r="62" spans="2:10" ht="14.25" hidden="1">
      <c r="B62" s="21"/>
      <c r="C62" s="33"/>
      <c r="D62" s="57"/>
      <c r="E62" s="48"/>
      <c r="I62" s="18"/>
      <c r="J62" s="18"/>
    </row>
    <row r="63" spans="2:10" ht="14.25" hidden="1">
      <c r="B63" s="20"/>
      <c r="C63" s="33"/>
      <c r="D63" s="57"/>
      <c r="E63" s="48"/>
      <c r="I63" s="18"/>
      <c r="J63" s="18"/>
    </row>
    <row r="64" spans="2:10" ht="22.5">
      <c r="B64" s="14" t="s">
        <v>23</v>
      </c>
      <c r="C64" s="64">
        <f>'расх первонач'!F10</f>
        <v>100000</v>
      </c>
      <c r="D64" s="56">
        <f>E64-C64</f>
        <v>0</v>
      </c>
      <c r="E64" s="64">
        <f>'расх нояб'!F10</f>
        <v>100000</v>
      </c>
      <c r="I64" s="18"/>
      <c r="J64" s="18"/>
    </row>
    <row r="65" spans="2:10" ht="14.25">
      <c r="B65" s="8"/>
      <c r="C65" s="33"/>
      <c r="D65" s="57"/>
      <c r="E65" s="48"/>
      <c r="I65" s="18"/>
      <c r="J65" s="18"/>
    </row>
    <row r="66" spans="2:10" ht="14.25" hidden="1">
      <c r="B66" s="14"/>
      <c r="C66" s="33"/>
      <c r="D66" s="56">
        <f>E66-C66</f>
        <v>0</v>
      </c>
      <c r="E66" s="48"/>
      <c r="I66" s="18"/>
      <c r="J66" s="18"/>
    </row>
    <row r="67" spans="2:10" ht="14.25" hidden="1">
      <c r="B67" s="20"/>
      <c r="C67" s="33"/>
      <c r="D67" s="57"/>
      <c r="E67" s="48"/>
      <c r="I67" s="18"/>
      <c r="J67" s="18"/>
    </row>
    <row r="68" spans="2:10" ht="15.75">
      <c r="B68" s="8" t="s">
        <v>24</v>
      </c>
      <c r="C68" s="64">
        <f>'расх первонач'!F12</f>
        <v>3083228</v>
      </c>
      <c r="D68" s="56">
        <f>E68-C68</f>
        <v>0</v>
      </c>
      <c r="E68" s="65">
        <f>'расх нояб'!F12</f>
        <v>3083228</v>
      </c>
      <c r="I68" s="18"/>
      <c r="J68" s="18"/>
    </row>
    <row r="69" spans="2:10" ht="14.25">
      <c r="B69" s="8"/>
      <c r="C69" s="33"/>
      <c r="D69" s="57"/>
      <c r="E69" s="48"/>
      <c r="I69" s="18"/>
      <c r="J69" s="18"/>
    </row>
    <row r="70" spans="2:10" ht="15.75">
      <c r="B70" s="8" t="s">
        <v>25</v>
      </c>
      <c r="C70" s="64">
        <f>'расх первонач'!F15</f>
        <v>13668341.23</v>
      </c>
      <c r="D70" s="56">
        <f>E70-C70</f>
        <v>0</v>
      </c>
      <c r="E70" s="65">
        <f>'расх нояб'!F15</f>
        <v>13668341.23</v>
      </c>
      <c r="I70" s="18"/>
      <c r="J70" s="18"/>
    </row>
    <row r="71" spans="2:10" ht="10.5" customHeight="1">
      <c r="B71" s="14"/>
      <c r="C71" s="33"/>
      <c r="D71" s="57"/>
      <c r="E71" s="48"/>
      <c r="I71" s="18"/>
      <c r="J71" s="18"/>
    </row>
    <row r="72" spans="2:10" ht="14.25" hidden="1">
      <c r="B72" s="8"/>
      <c r="C72" s="33"/>
      <c r="D72" s="57"/>
      <c r="E72" s="48"/>
      <c r="I72" s="18"/>
      <c r="J72" s="18"/>
    </row>
    <row r="73" spans="2:10" ht="14.25" hidden="1">
      <c r="B73" s="19"/>
      <c r="C73" s="33"/>
      <c r="D73" s="57"/>
      <c r="E73" s="48"/>
      <c r="I73" s="18"/>
      <c r="J73" s="18"/>
    </row>
    <row r="74" spans="2:10" ht="15.75">
      <c r="B74" s="8" t="s">
        <v>26</v>
      </c>
      <c r="C74" s="64">
        <f>'расх первонач'!F19</f>
        <v>4774000</v>
      </c>
      <c r="D74" s="56">
        <f>E74-C74</f>
        <v>0</v>
      </c>
      <c r="E74" s="65">
        <f>'расх нояб'!F19</f>
        <v>4774000</v>
      </c>
      <c r="I74" s="18"/>
      <c r="J74" s="18"/>
    </row>
    <row r="75" spans="2:10" ht="9.75" customHeight="1">
      <c r="B75" s="22"/>
      <c r="C75" s="33"/>
      <c r="D75" s="57"/>
      <c r="E75" s="48"/>
      <c r="I75" s="18"/>
      <c r="J75" s="18"/>
    </row>
    <row r="76" spans="2:10" ht="14.25" hidden="1">
      <c r="B76" s="8" t="s">
        <v>27</v>
      </c>
      <c r="C76" s="33"/>
      <c r="D76" s="57"/>
      <c r="E76" s="48"/>
      <c r="I76" s="18"/>
      <c r="J76" s="18"/>
    </row>
    <row r="77" spans="2:10" ht="14.25" hidden="1">
      <c r="B77" s="20"/>
      <c r="C77" s="33"/>
      <c r="D77" s="57"/>
      <c r="E77" s="48"/>
      <c r="I77" s="18"/>
      <c r="J77" s="18"/>
    </row>
    <row r="78" spans="2:10" ht="14.25" hidden="1">
      <c r="B78" s="23" t="s">
        <v>28</v>
      </c>
      <c r="C78" s="33"/>
      <c r="D78" s="57"/>
      <c r="E78" s="48"/>
      <c r="I78" s="18"/>
      <c r="J78" s="18"/>
    </row>
    <row r="79" spans="2:10" ht="14.25" hidden="1">
      <c r="B79" s="23"/>
      <c r="C79" s="33"/>
      <c r="D79" s="57"/>
      <c r="E79" s="48"/>
      <c r="I79" s="18"/>
      <c r="J79" s="18"/>
    </row>
    <row r="80" spans="2:10" ht="15.75">
      <c r="B80" s="8" t="s">
        <v>30</v>
      </c>
      <c r="C80" s="64">
        <f>'расх первонач'!F21</f>
        <v>1974898</v>
      </c>
      <c r="D80" s="56">
        <f>E80-C80</f>
        <v>0</v>
      </c>
      <c r="E80" s="65">
        <f>'расх нояб'!F21</f>
        <v>1974898</v>
      </c>
      <c r="I80" s="18"/>
      <c r="J80" s="18"/>
    </row>
    <row r="81" spans="2:10" ht="14.25">
      <c r="B81" s="8"/>
      <c r="C81" s="33"/>
      <c r="D81" s="56"/>
      <c r="E81" s="48"/>
      <c r="I81" s="18"/>
      <c r="J81" s="18"/>
    </row>
    <row r="82" spans="2:10" ht="15.75">
      <c r="B82" s="23" t="s">
        <v>29</v>
      </c>
      <c r="C82" s="64">
        <f>'расх первонач'!F23</f>
        <v>3716360</v>
      </c>
      <c r="D82" s="56">
        <f>E82-C82</f>
        <v>0</v>
      </c>
      <c r="E82" s="65">
        <f>'расх нояб'!F24</f>
        <v>3716360</v>
      </c>
      <c r="I82" s="18"/>
      <c r="J82" s="18"/>
    </row>
    <row r="83" spans="2:10" ht="10.5" customHeight="1" hidden="1">
      <c r="B83" s="14"/>
      <c r="C83" s="3"/>
      <c r="D83" s="57"/>
      <c r="E83" s="48"/>
      <c r="I83" s="18"/>
      <c r="J83" s="18"/>
    </row>
    <row r="84" spans="2:10" ht="14.25" hidden="1">
      <c r="B84" s="8"/>
      <c r="C84" s="3"/>
      <c r="D84" s="57"/>
      <c r="E84" s="48"/>
      <c r="I84" s="18"/>
      <c r="J84" s="18"/>
    </row>
    <row r="85" spans="2:10" ht="14.25">
      <c r="B85" s="8"/>
      <c r="C85" s="3"/>
      <c r="D85" s="57"/>
      <c r="E85" s="48"/>
      <c r="I85" s="18"/>
      <c r="J85" s="18"/>
    </row>
    <row r="86" spans="2:10" ht="14.25">
      <c r="B86" s="14" t="s">
        <v>47</v>
      </c>
      <c r="C86" s="33">
        <f>'расх первонач'!F3</f>
        <v>2060000</v>
      </c>
      <c r="D86" s="57"/>
      <c r="E86" s="48">
        <f>'расх нояб'!F3</f>
        <v>2060000</v>
      </c>
      <c r="I86" s="18"/>
      <c r="J86" s="18"/>
    </row>
    <row r="87" spans="2:10" ht="10.5" customHeight="1">
      <c r="B87" s="24"/>
      <c r="C87" s="3"/>
      <c r="D87" s="57"/>
      <c r="E87" s="48"/>
      <c r="I87" s="18"/>
      <c r="J87" s="18"/>
    </row>
    <row r="88" spans="2:10" ht="14.25">
      <c r="B88" s="14" t="s">
        <v>31</v>
      </c>
      <c r="C88" s="59">
        <f>C60+C64+C68+C70+C74+C80+C86+C82+C66</f>
        <v>49178335</v>
      </c>
      <c r="D88" s="59">
        <f>D60+D64+D68+D70+D74+D80+D86+D82+D66</f>
        <v>125800</v>
      </c>
      <c r="E88" s="59">
        <f>E60+E64+E68+E70+E74+E80+E86+E82+E66</f>
        <v>49304135</v>
      </c>
      <c r="I88" s="18"/>
      <c r="J88" s="18"/>
    </row>
    <row r="89" spans="2:5" ht="9.75" customHeight="1">
      <c r="B89" s="25"/>
      <c r="C89" s="38"/>
      <c r="D89" s="57"/>
      <c r="E89" s="48"/>
    </row>
    <row r="90" spans="2:9" ht="22.5">
      <c r="B90" s="26" t="s">
        <v>32</v>
      </c>
      <c r="C90" s="3">
        <f>C97</f>
        <v>0</v>
      </c>
      <c r="D90" s="56">
        <f>E90-C90</f>
        <v>0</v>
      </c>
      <c r="E90" s="61">
        <f>E97</f>
        <v>0</v>
      </c>
      <c r="I90" s="27"/>
    </row>
    <row r="91" spans="2:5" ht="22.5" hidden="1">
      <c r="B91" s="28" t="s">
        <v>33</v>
      </c>
      <c r="C91" s="38">
        <f>C92-C93</f>
        <v>0</v>
      </c>
      <c r="D91" s="57"/>
      <c r="E91" s="62"/>
    </row>
    <row r="92" spans="2:5" ht="14.25" hidden="1">
      <c r="B92" s="29" t="s">
        <v>34</v>
      </c>
      <c r="C92" s="33"/>
      <c r="D92" s="57"/>
      <c r="E92" s="62"/>
    </row>
    <row r="93" spans="2:5" ht="22.5" hidden="1">
      <c r="B93" s="28" t="s">
        <v>35</v>
      </c>
      <c r="C93" s="33"/>
      <c r="D93" s="57"/>
      <c r="E93" s="62"/>
    </row>
    <row r="94" spans="2:5" ht="14.25" hidden="1">
      <c r="B94" s="28"/>
      <c r="C94" s="33"/>
      <c r="D94" s="57"/>
      <c r="E94" s="62"/>
    </row>
    <row r="95" spans="2:5" ht="14.25" hidden="1">
      <c r="B95" s="28" t="s">
        <v>36</v>
      </c>
      <c r="C95" s="33"/>
      <c r="D95" s="57"/>
      <c r="E95" s="62"/>
    </row>
    <row r="96" spans="2:5" ht="14.25" hidden="1">
      <c r="B96" s="28"/>
      <c r="C96" s="33" t="s">
        <v>14</v>
      </c>
      <c r="D96" s="57"/>
      <c r="E96" s="62"/>
    </row>
    <row r="97" spans="2:5" ht="14.25">
      <c r="B97" s="29" t="s">
        <v>37</v>
      </c>
      <c r="C97" s="38">
        <f>C98</f>
        <v>0</v>
      </c>
      <c r="D97" s="56">
        <f>D98</f>
        <v>0</v>
      </c>
      <c r="E97" s="48">
        <f>E98</f>
        <v>0</v>
      </c>
    </row>
    <row r="98" spans="2:5" ht="14.25">
      <c r="B98" s="29" t="s">
        <v>38</v>
      </c>
      <c r="C98" s="33">
        <f>'источн первонач'!E8</f>
        <v>0</v>
      </c>
      <c r="D98" s="56">
        <f>E98-C98</f>
        <v>0</v>
      </c>
      <c r="E98" s="50">
        <f>'источники нояб'!E8</f>
        <v>0</v>
      </c>
    </row>
    <row r="99" spans="2:5" ht="14.25">
      <c r="B99" s="29" t="s">
        <v>39</v>
      </c>
      <c r="C99" s="33"/>
      <c r="D99" s="57"/>
      <c r="E99" s="41"/>
    </row>
  </sheetData>
  <sheetProtection/>
  <mergeCells count="1">
    <mergeCell ref="B1:E2"/>
  </mergeCells>
  <printOptions/>
  <pageMargins left="0.78" right="0.19" top="0.18" bottom="0.28" header="0.17" footer="0.3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4">
      <selection activeCell="E94" sqref="E94"/>
    </sheetView>
  </sheetViews>
  <sheetFormatPr defaultColWidth="9.33203125" defaultRowHeight="18" customHeight="1"/>
  <cols>
    <col min="1" max="1" width="28.5" style="72" customWidth="1"/>
    <col min="2" max="2" width="58.83203125" style="72" customWidth="1"/>
    <col min="3" max="3" width="19.83203125" style="72" customWidth="1"/>
    <col min="4" max="4" width="20" style="72" customWidth="1"/>
    <col min="5" max="5" width="19.83203125" style="72" customWidth="1"/>
    <col min="6" max="16384" width="9.33203125" style="72" customWidth="1"/>
  </cols>
  <sheetData>
    <row r="1" spans="1:5" ht="15" customHeight="1">
      <c r="A1" s="70" t="s">
        <v>14</v>
      </c>
      <c r="B1" s="113" t="s">
        <v>52</v>
      </c>
      <c r="C1" s="113"/>
      <c r="D1" s="113"/>
      <c r="E1" s="113"/>
    </row>
    <row r="2" spans="1:5" ht="75" customHeight="1">
      <c r="A2" s="73" t="s">
        <v>14</v>
      </c>
      <c r="B2" s="73" t="s">
        <v>14</v>
      </c>
      <c r="C2" s="114" t="s">
        <v>53</v>
      </c>
      <c r="D2" s="114"/>
      <c r="E2" s="114"/>
    </row>
    <row r="3" spans="1:5" ht="12.75" customHeight="1">
      <c r="A3" s="73" t="s">
        <v>14</v>
      </c>
      <c r="B3" s="114" t="s">
        <v>14</v>
      </c>
      <c r="C3" s="114"/>
      <c r="D3" s="114"/>
      <c r="E3" s="114"/>
    </row>
    <row r="4" spans="1:5" ht="81.75" customHeight="1">
      <c r="A4" s="115" t="s">
        <v>54</v>
      </c>
      <c r="B4" s="115"/>
      <c r="C4" s="115"/>
      <c r="D4" s="115"/>
      <c r="E4" s="115"/>
    </row>
    <row r="5" spans="1:5" ht="64.5" customHeight="1">
      <c r="A5" s="110" t="s">
        <v>55</v>
      </c>
      <c r="B5" s="110" t="s">
        <v>56</v>
      </c>
      <c r="C5" s="110" t="s">
        <v>57</v>
      </c>
      <c r="D5" s="110"/>
      <c r="E5" s="110"/>
    </row>
    <row r="6" spans="1:5" ht="19.5" customHeight="1">
      <c r="A6" s="111" t="s">
        <v>14</v>
      </c>
      <c r="B6" s="111" t="s">
        <v>14</v>
      </c>
      <c r="C6" s="77" t="s">
        <v>58</v>
      </c>
      <c r="D6" s="77" t="s">
        <v>59</v>
      </c>
      <c r="E6" s="77" t="s">
        <v>60</v>
      </c>
    </row>
    <row r="7" spans="1:5" ht="15" customHeight="1">
      <c r="A7" s="78" t="s">
        <v>61</v>
      </c>
      <c r="B7" s="79" t="s">
        <v>62</v>
      </c>
      <c r="C7" s="80">
        <v>41293892</v>
      </c>
      <c r="D7" s="80">
        <v>39743538</v>
      </c>
      <c r="E7" s="80">
        <v>39856528</v>
      </c>
    </row>
    <row r="8" spans="1:5" ht="15" customHeight="1">
      <c r="A8" s="78" t="s">
        <v>63</v>
      </c>
      <c r="B8" s="79" t="s">
        <v>64</v>
      </c>
      <c r="C8" s="80">
        <v>30190000</v>
      </c>
      <c r="D8" s="80">
        <v>30188000</v>
      </c>
      <c r="E8" s="80">
        <v>30188000</v>
      </c>
    </row>
    <row r="9" spans="1:5" ht="15" customHeight="1">
      <c r="A9" s="78" t="s">
        <v>65</v>
      </c>
      <c r="B9" s="79" t="s">
        <v>66</v>
      </c>
      <c r="C9" s="80">
        <v>30190000</v>
      </c>
      <c r="D9" s="80">
        <v>30188000</v>
      </c>
      <c r="E9" s="80">
        <v>30188000</v>
      </c>
    </row>
    <row r="10" spans="1:5" ht="111.75" customHeight="1">
      <c r="A10" s="78" t="s">
        <v>67</v>
      </c>
      <c r="B10" s="79" t="s">
        <v>68</v>
      </c>
      <c r="C10" s="80">
        <v>30052000</v>
      </c>
      <c r="D10" s="80">
        <v>30052000</v>
      </c>
      <c r="E10" s="80">
        <v>30052000</v>
      </c>
    </row>
    <row r="11" spans="1:5" ht="96" customHeight="1">
      <c r="A11" s="81" t="s">
        <v>67</v>
      </c>
      <c r="B11" s="82" t="s">
        <v>68</v>
      </c>
      <c r="C11" s="83">
        <v>30052000</v>
      </c>
      <c r="D11" s="83">
        <v>30052000</v>
      </c>
      <c r="E11" s="83">
        <v>30052000</v>
      </c>
    </row>
    <row r="12" spans="1:5" ht="159.75" customHeight="1">
      <c r="A12" s="78" t="s">
        <v>69</v>
      </c>
      <c r="B12" s="79" t="s">
        <v>70</v>
      </c>
      <c r="C12" s="80">
        <v>36000</v>
      </c>
      <c r="D12" s="80">
        <v>36000</v>
      </c>
      <c r="E12" s="80">
        <v>36000</v>
      </c>
    </row>
    <row r="13" spans="1:5" ht="144" customHeight="1">
      <c r="A13" s="81" t="s">
        <v>69</v>
      </c>
      <c r="B13" s="82" t="s">
        <v>70</v>
      </c>
      <c r="C13" s="83">
        <v>36000</v>
      </c>
      <c r="D13" s="83">
        <v>36000</v>
      </c>
      <c r="E13" s="83">
        <v>36000</v>
      </c>
    </row>
    <row r="14" spans="1:5" ht="64.5" customHeight="1">
      <c r="A14" s="78" t="s">
        <v>71</v>
      </c>
      <c r="B14" s="79" t="s">
        <v>72</v>
      </c>
      <c r="C14" s="80">
        <v>102000</v>
      </c>
      <c r="D14" s="80">
        <v>100000</v>
      </c>
      <c r="E14" s="80">
        <v>100000</v>
      </c>
    </row>
    <row r="15" spans="1:5" ht="64.5" customHeight="1">
      <c r="A15" s="81" t="s">
        <v>71</v>
      </c>
      <c r="B15" s="82" t="s">
        <v>72</v>
      </c>
      <c r="C15" s="83">
        <v>102000</v>
      </c>
      <c r="D15" s="83">
        <v>100000</v>
      </c>
      <c r="E15" s="83">
        <v>100000</v>
      </c>
    </row>
    <row r="16" spans="1:5" ht="48.75" customHeight="1">
      <c r="A16" s="78" t="s">
        <v>73</v>
      </c>
      <c r="B16" s="79" t="s">
        <v>74</v>
      </c>
      <c r="C16" s="80">
        <v>1404492</v>
      </c>
      <c r="D16" s="80">
        <v>1435538</v>
      </c>
      <c r="E16" s="80">
        <v>1503528</v>
      </c>
    </row>
    <row r="17" spans="1:5" ht="48.75" customHeight="1">
      <c r="A17" s="78" t="s">
        <v>75</v>
      </c>
      <c r="B17" s="79" t="s">
        <v>76</v>
      </c>
      <c r="C17" s="80">
        <v>1404492</v>
      </c>
      <c r="D17" s="80">
        <v>1435538</v>
      </c>
      <c r="E17" s="80">
        <v>1503528</v>
      </c>
    </row>
    <row r="18" spans="1:5" ht="96" customHeight="1">
      <c r="A18" s="78" t="s">
        <v>77</v>
      </c>
      <c r="B18" s="79" t="s">
        <v>78</v>
      </c>
      <c r="C18" s="80">
        <v>643587</v>
      </c>
      <c r="D18" s="80">
        <v>661759</v>
      </c>
      <c r="E18" s="80">
        <v>692038</v>
      </c>
    </row>
    <row r="19" spans="1:5" ht="159.75" customHeight="1">
      <c r="A19" s="81" t="s">
        <v>79</v>
      </c>
      <c r="B19" s="82" t="s">
        <v>80</v>
      </c>
      <c r="C19" s="83">
        <v>643587</v>
      </c>
      <c r="D19" s="83">
        <v>661759</v>
      </c>
      <c r="E19" s="83">
        <v>692038</v>
      </c>
    </row>
    <row r="20" spans="1:5" ht="127.5" customHeight="1">
      <c r="A20" s="78" t="s">
        <v>81</v>
      </c>
      <c r="B20" s="79" t="s">
        <v>82</v>
      </c>
      <c r="C20" s="80">
        <v>3315</v>
      </c>
      <c r="D20" s="80">
        <v>3321</v>
      </c>
      <c r="E20" s="80">
        <v>3412</v>
      </c>
    </row>
    <row r="21" spans="1:5" ht="176.25" customHeight="1">
      <c r="A21" s="81" t="s">
        <v>83</v>
      </c>
      <c r="B21" s="82" t="s">
        <v>84</v>
      </c>
      <c r="C21" s="83">
        <v>3315</v>
      </c>
      <c r="D21" s="83">
        <v>3321</v>
      </c>
      <c r="E21" s="83">
        <v>3412</v>
      </c>
    </row>
    <row r="22" spans="1:5" ht="96" customHeight="1">
      <c r="A22" s="78" t="s">
        <v>85</v>
      </c>
      <c r="B22" s="79" t="s">
        <v>86</v>
      </c>
      <c r="C22" s="80">
        <v>840646</v>
      </c>
      <c r="D22" s="80">
        <v>861974</v>
      </c>
      <c r="E22" s="80">
        <v>895913</v>
      </c>
    </row>
    <row r="23" spans="1:5" ht="159.75" customHeight="1">
      <c r="A23" s="81" t="s">
        <v>87</v>
      </c>
      <c r="B23" s="82" t="s">
        <v>88</v>
      </c>
      <c r="C23" s="83">
        <v>840646</v>
      </c>
      <c r="D23" s="83">
        <v>861974</v>
      </c>
      <c r="E23" s="83">
        <v>895913</v>
      </c>
    </row>
    <row r="24" spans="1:5" ht="96" customHeight="1">
      <c r="A24" s="78" t="s">
        <v>89</v>
      </c>
      <c r="B24" s="79" t="s">
        <v>90</v>
      </c>
      <c r="C24" s="80">
        <v>-83056</v>
      </c>
      <c r="D24" s="80">
        <v>-91516</v>
      </c>
      <c r="E24" s="80">
        <v>-87835</v>
      </c>
    </row>
    <row r="25" spans="1:5" ht="159.75" customHeight="1">
      <c r="A25" s="81" t="s">
        <v>91</v>
      </c>
      <c r="B25" s="82" t="s">
        <v>92</v>
      </c>
      <c r="C25" s="83">
        <v>-83056</v>
      </c>
      <c r="D25" s="83">
        <v>-91516</v>
      </c>
      <c r="E25" s="83">
        <v>-87835</v>
      </c>
    </row>
    <row r="26" spans="1:5" ht="15" customHeight="1">
      <c r="A26" s="78" t="s">
        <v>93</v>
      </c>
      <c r="B26" s="79" t="s">
        <v>5</v>
      </c>
      <c r="C26" s="80">
        <v>99000</v>
      </c>
      <c r="D26" s="80">
        <v>99000</v>
      </c>
      <c r="E26" s="80">
        <v>99000</v>
      </c>
    </row>
    <row r="27" spans="1:5" ht="15" customHeight="1">
      <c r="A27" s="78" t="s">
        <v>94</v>
      </c>
      <c r="B27" s="79" t="s">
        <v>95</v>
      </c>
      <c r="C27" s="80">
        <v>99000</v>
      </c>
      <c r="D27" s="80">
        <v>99000</v>
      </c>
      <c r="E27" s="80">
        <v>99000</v>
      </c>
    </row>
    <row r="28" spans="1:5" ht="15" customHeight="1">
      <c r="A28" s="78" t="s">
        <v>96</v>
      </c>
      <c r="B28" s="79" t="s">
        <v>95</v>
      </c>
      <c r="C28" s="80">
        <v>99000</v>
      </c>
      <c r="D28" s="80">
        <v>99000</v>
      </c>
      <c r="E28" s="80">
        <v>99000</v>
      </c>
    </row>
    <row r="29" spans="1:5" ht="15" customHeight="1">
      <c r="A29" s="81" t="s">
        <v>96</v>
      </c>
      <c r="B29" s="82" t="s">
        <v>95</v>
      </c>
      <c r="C29" s="83">
        <v>99000</v>
      </c>
      <c r="D29" s="83">
        <v>99000</v>
      </c>
      <c r="E29" s="83">
        <v>99000</v>
      </c>
    </row>
    <row r="30" spans="1:5" ht="15" customHeight="1">
      <c r="A30" s="78" t="s">
        <v>97</v>
      </c>
      <c r="B30" s="79" t="s">
        <v>98</v>
      </c>
      <c r="C30" s="80">
        <v>5792000</v>
      </c>
      <c r="D30" s="80">
        <v>5835000</v>
      </c>
      <c r="E30" s="80">
        <v>5880000</v>
      </c>
    </row>
    <row r="31" spans="1:5" ht="15" customHeight="1">
      <c r="A31" s="78" t="s">
        <v>99</v>
      </c>
      <c r="B31" s="79" t="s">
        <v>100</v>
      </c>
      <c r="C31" s="80">
        <v>3614000</v>
      </c>
      <c r="D31" s="80">
        <v>3657000</v>
      </c>
      <c r="E31" s="80">
        <v>3701000</v>
      </c>
    </row>
    <row r="32" spans="1:5" ht="64.5" customHeight="1">
      <c r="A32" s="78" t="s">
        <v>101</v>
      </c>
      <c r="B32" s="79" t="s">
        <v>102</v>
      </c>
      <c r="C32" s="80">
        <v>3614000</v>
      </c>
      <c r="D32" s="80">
        <v>3657000</v>
      </c>
      <c r="E32" s="80">
        <v>3701000</v>
      </c>
    </row>
    <row r="33" spans="1:5" ht="64.5" customHeight="1">
      <c r="A33" s="81" t="s">
        <v>101</v>
      </c>
      <c r="B33" s="82" t="s">
        <v>102</v>
      </c>
      <c r="C33" s="83">
        <v>3614000</v>
      </c>
      <c r="D33" s="83">
        <v>3657000</v>
      </c>
      <c r="E33" s="83">
        <v>3701000</v>
      </c>
    </row>
    <row r="34" spans="1:5" ht="15" customHeight="1">
      <c r="A34" s="78" t="s">
        <v>103</v>
      </c>
      <c r="B34" s="79" t="s">
        <v>104</v>
      </c>
      <c r="C34" s="80">
        <v>2178000</v>
      </c>
      <c r="D34" s="80">
        <v>2178000</v>
      </c>
      <c r="E34" s="80">
        <v>2179000</v>
      </c>
    </row>
    <row r="35" spans="1:5" ht="15" customHeight="1">
      <c r="A35" s="78" t="s">
        <v>105</v>
      </c>
      <c r="B35" s="79" t="s">
        <v>106</v>
      </c>
      <c r="C35" s="80">
        <v>1435000</v>
      </c>
      <c r="D35" s="80">
        <v>1435000</v>
      </c>
      <c r="E35" s="80">
        <v>1435000</v>
      </c>
    </row>
    <row r="36" spans="1:5" ht="48.75" customHeight="1">
      <c r="A36" s="81" t="s">
        <v>107</v>
      </c>
      <c r="B36" s="82" t="s">
        <v>108</v>
      </c>
      <c r="C36" s="83">
        <v>1435000</v>
      </c>
      <c r="D36" s="83">
        <v>1435000</v>
      </c>
      <c r="E36" s="83">
        <v>1435000</v>
      </c>
    </row>
    <row r="37" spans="1:5" ht="15" customHeight="1">
      <c r="A37" s="78" t="s">
        <v>109</v>
      </c>
      <c r="B37" s="79" t="s">
        <v>110</v>
      </c>
      <c r="C37" s="80">
        <v>743000</v>
      </c>
      <c r="D37" s="80">
        <v>743000</v>
      </c>
      <c r="E37" s="80">
        <v>744000</v>
      </c>
    </row>
    <row r="38" spans="1:5" ht="48.75" customHeight="1">
      <c r="A38" s="81" t="s">
        <v>111</v>
      </c>
      <c r="B38" s="82" t="s">
        <v>112</v>
      </c>
      <c r="C38" s="83">
        <v>743000</v>
      </c>
      <c r="D38" s="83">
        <v>743000</v>
      </c>
      <c r="E38" s="83">
        <v>744000</v>
      </c>
    </row>
    <row r="39" spans="1:5" ht="15" customHeight="1">
      <c r="A39" s="78" t="s">
        <v>113</v>
      </c>
      <c r="B39" s="79" t="s">
        <v>6</v>
      </c>
      <c r="C39" s="80">
        <v>46000</v>
      </c>
      <c r="D39" s="80">
        <v>46000</v>
      </c>
      <c r="E39" s="80">
        <v>46000</v>
      </c>
    </row>
    <row r="40" spans="1:5" ht="64.5" customHeight="1">
      <c r="A40" s="78" t="s">
        <v>114</v>
      </c>
      <c r="B40" s="79" t="s">
        <v>115</v>
      </c>
      <c r="C40" s="80">
        <v>46000</v>
      </c>
      <c r="D40" s="80">
        <v>46000</v>
      </c>
      <c r="E40" s="80">
        <v>46000</v>
      </c>
    </row>
    <row r="41" spans="1:5" ht="111.75" customHeight="1">
      <c r="A41" s="78" t="s">
        <v>116</v>
      </c>
      <c r="B41" s="79" t="s">
        <v>117</v>
      </c>
      <c r="C41" s="80">
        <v>46000</v>
      </c>
      <c r="D41" s="80">
        <v>46000</v>
      </c>
      <c r="E41" s="80">
        <v>46000</v>
      </c>
    </row>
    <row r="42" spans="1:5" ht="96" customHeight="1">
      <c r="A42" s="81" t="s">
        <v>116</v>
      </c>
      <c r="B42" s="82" t="s">
        <v>117</v>
      </c>
      <c r="C42" s="83">
        <v>46000</v>
      </c>
      <c r="D42" s="83">
        <v>46000</v>
      </c>
      <c r="E42" s="83">
        <v>46000</v>
      </c>
    </row>
    <row r="43" spans="1:5" ht="64.5" customHeight="1">
      <c r="A43" s="78" t="s">
        <v>118</v>
      </c>
      <c r="B43" s="79" t="s">
        <v>119</v>
      </c>
      <c r="C43" s="80">
        <v>3122400</v>
      </c>
      <c r="D43" s="80">
        <v>1650000</v>
      </c>
      <c r="E43" s="80">
        <v>1650000</v>
      </c>
    </row>
    <row r="44" spans="1:5" ht="144" customHeight="1">
      <c r="A44" s="78" t="s">
        <v>120</v>
      </c>
      <c r="B44" s="79" t="s">
        <v>121</v>
      </c>
      <c r="C44" s="80">
        <v>2422400</v>
      </c>
      <c r="D44" s="80">
        <v>1300000</v>
      </c>
      <c r="E44" s="80">
        <v>1300000</v>
      </c>
    </row>
    <row r="45" spans="1:5" ht="96" customHeight="1">
      <c r="A45" s="78" t="s">
        <v>122</v>
      </c>
      <c r="B45" s="79" t="s">
        <v>123</v>
      </c>
      <c r="C45" s="80">
        <v>2422400</v>
      </c>
      <c r="D45" s="80">
        <v>1300000</v>
      </c>
      <c r="E45" s="80">
        <v>1300000</v>
      </c>
    </row>
    <row r="46" spans="1:5" ht="111.75" customHeight="1">
      <c r="A46" s="81" t="s">
        <v>124</v>
      </c>
      <c r="B46" s="82" t="s">
        <v>125</v>
      </c>
      <c r="C46" s="83">
        <v>2422400</v>
      </c>
      <c r="D46" s="83">
        <v>1300000</v>
      </c>
      <c r="E46" s="83">
        <v>1300000</v>
      </c>
    </row>
    <row r="47" spans="1:5" ht="127.5" customHeight="1">
      <c r="A47" s="78" t="s">
        <v>126</v>
      </c>
      <c r="B47" s="79" t="s">
        <v>127</v>
      </c>
      <c r="C47" s="80">
        <v>700000</v>
      </c>
      <c r="D47" s="80">
        <v>350000</v>
      </c>
      <c r="E47" s="80">
        <v>350000</v>
      </c>
    </row>
    <row r="48" spans="1:5" ht="127.5" customHeight="1">
      <c r="A48" s="78" t="s">
        <v>128</v>
      </c>
      <c r="B48" s="79" t="s">
        <v>129</v>
      </c>
      <c r="C48" s="80">
        <v>700000</v>
      </c>
      <c r="D48" s="80">
        <v>350000</v>
      </c>
      <c r="E48" s="80">
        <v>350000</v>
      </c>
    </row>
    <row r="49" spans="1:5" ht="96" customHeight="1">
      <c r="A49" s="81" t="s">
        <v>130</v>
      </c>
      <c r="B49" s="82" t="s">
        <v>131</v>
      </c>
      <c r="C49" s="83">
        <v>700000</v>
      </c>
      <c r="D49" s="83">
        <v>350000</v>
      </c>
      <c r="E49" s="83">
        <v>350000</v>
      </c>
    </row>
    <row r="50" spans="1:5" ht="48.75" customHeight="1">
      <c r="A50" s="78" t="s">
        <v>132</v>
      </c>
      <c r="B50" s="79" t="s">
        <v>133</v>
      </c>
      <c r="C50" s="80">
        <v>110000</v>
      </c>
      <c r="D50" s="80">
        <v>110000</v>
      </c>
      <c r="E50" s="80">
        <v>110000</v>
      </c>
    </row>
    <row r="51" spans="1:5" ht="15" customHeight="1">
      <c r="A51" s="78" t="s">
        <v>134</v>
      </c>
      <c r="B51" s="79" t="s">
        <v>135</v>
      </c>
      <c r="C51" s="80">
        <v>110000</v>
      </c>
      <c r="D51" s="80">
        <v>110000</v>
      </c>
      <c r="E51" s="80">
        <v>110000</v>
      </c>
    </row>
    <row r="52" spans="1:5" ht="32.25" customHeight="1">
      <c r="A52" s="78" t="s">
        <v>136</v>
      </c>
      <c r="B52" s="79" t="s">
        <v>137</v>
      </c>
      <c r="C52" s="80">
        <v>110000</v>
      </c>
      <c r="D52" s="80">
        <v>110000</v>
      </c>
      <c r="E52" s="80">
        <v>110000</v>
      </c>
    </row>
    <row r="53" spans="1:5" ht="48.75" customHeight="1">
      <c r="A53" s="81" t="s">
        <v>138</v>
      </c>
      <c r="B53" s="82" t="s">
        <v>139</v>
      </c>
      <c r="C53" s="83">
        <v>110000</v>
      </c>
      <c r="D53" s="83">
        <v>110000</v>
      </c>
      <c r="E53" s="83">
        <v>110000</v>
      </c>
    </row>
    <row r="54" spans="1:5" ht="32.25" customHeight="1">
      <c r="A54" s="78" t="s">
        <v>140</v>
      </c>
      <c r="B54" s="79" t="s">
        <v>141</v>
      </c>
      <c r="C54" s="80">
        <v>330000</v>
      </c>
      <c r="D54" s="80">
        <v>180000</v>
      </c>
      <c r="E54" s="80">
        <v>180000</v>
      </c>
    </row>
    <row r="55" spans="1:5" ht="48.75" customHeight="1">
      <c r="A55" s="78" t="s">
        <v>142</v>
      </c>
      <c r="B55" s="79" t="s">
        <v>143</v>
      </c>
      <c r="C55" s="80">
        <v>300000</v>
      </c>
      <c r="D55" s="80">
        <v>150000</v>
      </c>
      <c r="E55" s="80">
        <v>150000</v>
      </c>
    </row>
    <row r="56" spans="1:5" ht="48.75" customHeight="1">
      <c r="A56" s="78" t="s">
        <v>144</v>
      </c>
      <c r="B56" s="79" t="s">
        <v>145</v>
      </c>
      <c r="C56" s="80">
        <v>300000</v>
      </c>
      <c r="D56" s="80">
        <v>150000</v>
      </c>
      <c r="E56" s="80">
        <v>150000</v>
      </c>
    </row>
    <row r="57" spans="1:5" ht="64.5" customHeight="1">
      <c r="A57" s="81" t="s">
        <v>146</v>
      </c>
      <c r="B57" s="82" t="s">
        <v>147</v>
      </c>
      <c r="C57" s="83">
        <v>300000</v>
      </c>
      <c r="D57" s="83">
        <v>150000</v>
      </c>
      <c r="E57" s="83">
        <v>150000</v>
      </c>
    </row>
    <row r="58" spans="1:5" ht="111.75" customHeight="1">
      <c r="A58" s="78" t="s">
        <v>148</v>
      </c>
      <c r="B58" s="79" t="s">
        <v>149</v>
      </c>
      <c r="C58" s="80">
        <v>30000</v>
      </c>
      <c r="D58" s="80">
        <v>30000</v>
      </c>
      <c r="E58" s="80">
        <v>30000</v>
      </c>
    </row>
    <row r="59" spans="1:5" ht="111.75" customHeight="1">
      <c r="A59" s="78" t="s">
        <v>150</v>
      </c>
      <c r="B59" s="79" t="s">
        <v>151</v>
      </c>
      <c r="C59" s="80">
        <v>30000</v>
      </c>
      <c r="D59" s="80">
        <v>30000</v>
      </c>
      <c r="E59" s="80">
        <v>30000</v>
      </c>
    </row>
    <row r="60" spans="1:5" ht="111.75" customHeight="1">
      <c r="A60" s="81" t="s">
        <v>152</v>
      </c>
      <c r="B60" s="82" t="s">
        <v>153</v>
      </c>
      <c r="C60" s="83">
        <v>30000</v>
      </c>
      <c r="D60" s="83">
        <v>30000</v>
      </c>
      <c r="E60" s="83">
        <v>30000</v>
      </c>
    </row>
    <row r="61" spans="1:5" ht="15" customHeight="1">
      <c r="A61" s="78" t="s">
        <v>154</v>
      </c>
      <c r="B61" s="79" t="s">
        <v>155</v>
      </c>
      <c r="C61" s="80">
        <v>200000</v>
      </c>
      <c r="D61" s="80">
        <v>200000</v>
      </c>
      <c r="E61" s="80">
        <v>200000</v>
      </c>
    </row>
    <row r="62" spans="1:5" ht="15" customHeight="1">
      <c r="A62" s="78" t="s">
        <v>156</v>
      </c>
      <c r="B62" s="79" t="s">
        <v>157</v>
      </c>
      <c r="C62" s="80">
        <v>200000</v>
      </c>
      <c r="D62" s="80">
        <v>200000</v>
      </c>
      <c r="E62" s="80">
        <v>200000</v>
      </c>
    </row>
    <row r="63" spans="1:5" ht="32.25" customHeight="1">
      <c r="A63" s="78" t="s">
        <v>158</v>
      </c>
      <c r="B63" s="79" t="s">
        <v>159</v>
      </c>
      <c r="C63" s="80">
        <v>200000</v>
      </c>
      <c r="D63" s="80">
        <v>200000</v>
      </c>
      <c r="E63" s="80">
        <v>200000</v>
      </c>
    </row>
    <row r="64" spans="1:5" ht="32.25" customHeight="1">
      <c r="A64" s="81" t="s">
        <v>158</v>
      </c>
      <c r="B64" s="82" t="s">
        <v>159</v>
      </c>
      <c r="C64" s="83">
        <v>200000</v>
      </c>
      <c r="D64" s="83">
        <v>200000</v>
      </c>
      <c r="E64" s="83">
        <v>200000</v>
      </c>
    </row>
    <row r="65" spans="1:5" ht="15" customHeight="1">
      <c r="A65" s="78" t="s">
        <v>160</v>
      </c>
      <c r="B65" s="79" t="s">
        <v>4</v>
      </c>
      <c r="C65" s="80">
        <v>31035636.44</v>
      </c>
      <c r="D65" s="80">
        <v>9060284</v>
      </c>
      <c r="E65" s="80">
        <v>9321807</v>
      </c>
    </row>
    <row r="66" spans="1:5" ht="48.75" customHeight="1">
      <c r="A66" s="78" t="s">
        <v>161</v>
      </c>
      <c r="B66" s="79" t="s">
        <v>162</v>
      </c>
      <c r="C66" s="80">
        <v>31023136.44</v>
      </c>
      <c r="D66" s="80">
        <v>9060284</v>
      </c>
      <c r="E66" s="80">
        <v>9321807</v>
      </c>
    </row>
    <row r="67" spans="1:5" ht="32.25" customHeight="1">
      <c r="A67" s="78" t="s">
        <v>163</v>
      </c>
      <c r="B67" s="79" t="s">
        <v>164</v>
      </c>
      <c r="C67" s="80">
        <v>294400</v>
      </c>
      <c r="D67" s="80">
        <v>292600</v>
      </c>
      <c r="E67" s="80">
        <v>289100</v>
      </c>
    </row>
    <row r="68" spans="1:5" ht="32.25" customHeight="1">
      <c r="A68" s="78" t="s">
        <v>165</v>
      </c>
      <c r="B68" s="79" t="s">
        <v>166</v>
      </c>
      <c r="C68" s="80">
        <v>294400</v>
      </c>
      <c r="D68" s="80">
        <v>292600</v>
      </c>
      <c r="E68" s="80">
        <v>289100</v>
      </c>
    </row>
    <row r="69" spans="1:5" ht="32.25" customHeight="1">
      <c r="A69" s="81" t="s">
        <v>167</v>
      </c>
      <c r="B69" s="82" t="s">
        <v>168</v>
      </c>
      <c r="C69" s="83">
        <v>294400</v>
      </c>
      <c r="D69" s="83">
        <v>292600</v>
      </c>
      <c r="E69" s="83">
        <v>289100</v>
      </c>
    </row>
    <row r="70" spans="1:5" ht="48.75" customHeight="1">
      <c r="A70" s="78" t="s">
        <v>169</v>
      </c>
      <c r="B70" s="79" t="s">
        <v>170</v>
      </c>
      <c r="C70" s="80">
        <v>25492598.44</v>
      </c>
      <c r="D70" s="80">
        <v>3394868</v>
      </c>
      <c r="E70" s="80">
        <v>3461973</v>
      </c>
    </row>
    <row r="71" spans="1:5" ht="32.25" customHeight="1">
      <c r="A71" s="78" t="s">
        <v>171</v>
      </c>
      <c r="B71" s="79" t="s">
        <v>172</v>
      </c>
      <c r="C71" s="80">
        <v>2515168</v>
      </c>
      <c r="D71" s="80">
        <v>2515168</v>
      </c>
      <c r="E71" s="80">
        <v>2582273</v>
      </c>
    </row>
    <row r="72" spans="1:5" ht="48.75" customHeight="1">
      <c r="A72" s="81" t="s">
        <v>173</v>
      </c>
      <c r="B72" s="82" t="s">
        <v>174</v>
      </c>
      <c r="C72" s="83">
        <v>2515168</v>
      </c>
      <c r="D72" s="83">
        <v>2515168</v>
      </c>
      <c r="E72" s="83">
        <v>2582273</v>
      </c>
    </row>
    <row r="73" spans="1:5" ht="15" customHeight="1">
      <c r="A73" s="78" t="s">
        <v>175</v>
      </c>
      <c r="B73" s="79" t="s">
        <v>176</v>
      </c>
      <c r="C73" s="80">
        <v>22977430.44</v>
      </c>
      <c r="D73" s="80">
        <v>879700</v>
      </c>
      <c r="E73" s="80">
        <v>879700</v>
      </c>
    </row>
    <row r="74" spans="1:5" ht="15" customHeight="1">
      <c r="A74" s="81" t="s">
        <v>177</v>
      </c>
      <c r="B74" s="82" t="s">
        <v>178</v>
      </c>
      <c r="C74" s="83">
        <v>22977430.44</v>
      </c>
      <c r="D74" s="83">
        <v>879700</v>
      </c>
      <c r="E74" s="83">
        <v>879700</v>
      </c>
    </row>
    <row r="75" spans="1:5" ht="32.25" customHeight="1">
      <c r="A75" s="78" t="s">
        <v>179</v>
      </c>
      <c r="B75" s="79" t="s">
        <v>180</v>
      </c>
      <c r="C75" s="80">
        <v>779409</v>
      </c>
      <c r="D75" s="80">
        <v>782416</v>
      </c>
      <c r="E75" s="80">
        <v>796734</v>
      </c>
    </row>
    <row r="76" spans="1:5" ht="48.75" customHeight="1">
      <c r="A76" s="78" t="s">
        <v>181</v>
      </c>
      <c r="B76" s="79" t="s">
        <v>182</v>
      </c>
      <c r="C76" s="80">
        <v>17609</v>
      </c>
      <c r="D76" s="80">
        <v>18016</v>
      </c>
      <c r="E76" s="80">
        <v>18534</v>
      </c>
    </row>
    <row r="77" spans="1:5" ht="48.75" customHeight="1">
      <c r="A77" s="81" t="s">
        <v>183</v>
      </c>
      <c r="B77" s="82" t="s">
        <v>184</v>
      </c>
      <c r="C77" s="83">
        <v>17609</v>
      </c>
      <c r="D77" s="83">
        <v>18016</v>
      </c>
      <c r="E77" s="83">
        <v>18534</v>
      </c>
    </row>
    <row r="78" spans="1:5" ht="48.75" customHeight="1">
      <c r="A78" s="78" t="s">
        <v>185</v>
      </c>
      <c r="B78" s="79" t="s">
        <v>186</v>
      </c>
      <c r="C78" s="80">
        <v>761800</v>
      </c>
      <c r="D78" s="80">
        <v>764400</v>
      </c>
      <c r="E78" s="80">
        <v>778200</v>
      </c>
    </row>
    <row r="79" spans="1:5" ht="64.5" customHeight="1">
      <c r="A79" s="81" t="s">
        <v>187</v>
      </c>
      <c r="B79" s="82" t="s">
        <v>188</v>
      </c>
      <c r="C79" s="83">
        <v>761800</v>
      </c>
      <c r="D79" s="83">
        <v>764400</v>
      </c>
      <c r="E79" s="83">
        <v>778200</v>
      </c>
    </row>
    <row r="80" spans="1:5" ht="15" customHeight="1">
      <c r="A80" s="78" t="s">
        <v>189</v>
      </c>
      <c r="B80" s="79" t="s">
        <v>190</v>
      </c>
      <c r="C80" s="80">
        <v>4456729</v>
      </c>
      <c r="D80" s="80">
        <v>4590400</v>
      </c>
      <c r="E80" s="80">
        <v>4774000</v>
      </c>
    </row>
    <row r="81" spans="1:5" ht="79.5" customHeight="1">
      <c r="A81" s="78" t="s">
        <v>191</v>
      </c>
      <c r="B81" s="79" t="s">
        <v>192</v>
      </c>
      <c r="C81" s="80">
        <v>4456729</v>
      </c>
      <c r="D81" s="80">
        <v>4590400</v>
      </c>
      <c r="E81" s="80">
        <v>4774000</v>
      </c>
    </row>
    <row r="82" spans="1:5" ht="96" customHeight="1">
      <c r="A82" s="81" t="s">
        <v>193</v>
      </c>
      <c r="B82" s="82" t="s">
        <v>194</v>
      </c>
      <c r="C82" s="83">
        <v>4456729</v>
      </c>
      <c r="D82" s="83">
        <v>4590400</v>
      </c>
      <c r="E82" s="83">
        <v>4774000</v>
      </c>
    </row>
    <row r="83" spans="1:5" ht="32.25" customHeight="1">
      <c r="A83" s="78" t="s">
        <v>195</v>
      </c>
      <c r="B83" s="79" t="s">
        <v>196</v>
      </c>
      <c r="C83" s="80">
        <v>2500</v>
      </c>
      <c r="D83" s="80">
        <v>0</v>
      </c>
      <c r="E83" s="80">
        <v>0</v>
      </c>
    </row>
    <row r="84" spans="1:5" ht="48.75" customHeight="1">
      <c r="A84" s="78" t="s">
        <v>197</v>
      </c>
      <c r="B84" s="79" t="s">
        <v>198</v>
      </c>
      <c r="C84" s="80">
        <v>2500</v>
      </c>
      <c r="D84" s="80">
        <v>0</v>
      </c>
      <c r="E84" s="80">
        <v>0</v>
      </c>
    </row>
    <row r="85" spans="1:5" ht="64.5" customHeight="1">
      <c r="A85" s="78" t="s">
        <v>199</v>
      </c>
      <c r="B85" s="79" t="s">
        <v>200</v>
      </c>
      <c r="C85" s="80">
        <v>2500</v>
      </c>
      <c r="D85" s="80">
        <v>0</v>
      </c>
      <c r="E85" s="80">
        <v>0</v>
      </c>
    </row>
    <row r="86" spans="1:5" ht="64.5" customHeight="1">
      <c r="A86" s="81" t="s">
        <v>199</v>
      </c>
      <c r="B86" s="82" t="s">
        <v>200</v>
      </c>
      <c r="C86" s="83">
        <v>2500</v>
      </c>
      <c r="D86" s="83">
        <v>0</v>
      </c>
      <c r="E86" s="83">
        <v>0</v>
      </c>
    </row>
    <row r="87" spans="1:5" ht="32.25" customHeight="1">
      <c r="A87" s="78" t="s">
        <v>201</v>
      </c>
      <c r="B87" s="79" t="s">
        <v>0</v>
      </c>
      <c r="C87" s="80">
        <v>10000</v>
      </c>
      <c r="D87" s="80">
        <v>0</v>
      </c>
      <c r="E87" s="80">
        <v>0</v>
      </c>
    </row>
    <row r="88" spans="1:5" ht="32.25" customHeight="1">
      <c r="A88" s="78" t="s">
        <v>202</v>
      </c>
      <c r="B88" s="79" t="s">
        <v>203</v>
      </c>
      <c r="C88" s="80">
        <v>10000</v>
      </c>
      <c r="D88" s="80">
        <v>0</v>
      </c>
      <c r="E88" s="80">
        <v>0</v>
      </c>
    </row>
    <row r="89" spans="1:5" ht="64.5" customHeight="1">
      <c r="A89" s="78" t="s">
        <v>204</v>
      </c>
      <c r="B89" s="79" t="s">
        <v>205</v>
      </c>
      <c r="C89" s="80">
        <v>10000</v>
      </c>
      <c r="D89" s="80">
        <v>0</v>
      </c>
      <c r="E89" s="80">
        <v>0</v>
      </c>
    </row>
    <row r="90" spans="1:5" ht="64.5" customHeight="1">
      <c r="A90" s="81" t="s">
        <v>204</v>
      </c>
      <c r="B90" s="82" t="s">
        <v>205</v>
      </c>
      <c r="C90" s="83">
        <v>10000</v>
      </c>
      <c r="D90" s="83">
        <v>0</v>
      </c>
      <c r="E90" s="83">
        <v>0</v>
      </c>
    </row>
    <row r="91" spans="1:5" ht="14.25" customHeight="1">
      <c r="A91" s="112" t="s">
        <v>19</v>
      </c>
      <c r="B91" s="112"/>
      <c r="C91" s="80">
        <v>72329528.44</v>
      </c>
      <c r="D91" s="80">
        <v>48803822</v>
      </c>
      <c r="E91" s="80">
        <v>49178335</v>
      </c>
    </row>
    <row r="93" spans="3:5" ht="18" customHeight="1">
      <c r="C93" s="84">
        <f>C91-'разработ 2020'!C50</f>
        <v>0</v>
      </c>
      <c r="D93" s="84">
        <f>D91-'разработ 2021'!C54</f>
        <v>0</v>
      </c>
      <c r="E93" s="84">
        <f>E91-'разработ 2022'!C54</f>
        <v>0</v>
      </c>
    </row>
  </sheetData>
  <sheetProtection/>
  <mergeCells count="8">
    <mergeCell ref="A5:A6"/>
    <mergeCell ref="B5:B6"/>
    <mergeCell ref="C5:E5"/>
    <mergeCell ref="A91:B91"/>
    <mergeCell ref="B1:E1"/>
    <mergeCell ref="C2:E2"/>
    <mergeCell ref="B3:E3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27" sqref="F27"/>
    </sheetView>
  </sheetViews>
  <sheetFormatPr defaultColWidth="9.33203125" defaultRowHeight="12.75"/>
  <cols>
    <col min="1" max="1" width="60.66015625" style="72" customWidth="1"/>
    <col min="2" max="3" width="7.66015625" style="72" customWidth="1"/>
    <col min="4" max="4" width="21.33203125" style="72" customWidth="1"/>
    <col min="5" max="5" width="21.5" style="72" customWidth="1"/>
    <col min="6" max="6" width="21" style="72" customWidth="1"/>
    <col min="7" max="16384" width="9.33203125" style="72" customWidth="1"/>
  </cols>
  <sheetData>
    <row r="1" spans="1:6" ht="15" customHeight="1">
      <c r="A1" s="76" t="s">
        <v>207</v>
      </c>
      <c r="B1" s="76" t="s">
        <v>208</v>
      </c>
      <c r="C1" s="76" t="s">
        <v>209</v>
      </c>
      <c r="D1" s="76" t="s">
        <v>210</v>
      </c>
      <c r="E1" s="76" t="s">
        <v>211</v>
      </c>
      <c r="F1" s="76" t="s">
        <v>212</v>
      </c>
    </row>
    <row r="2" spans="1:6" ht="15" customHeight="1">
      <c r="A2" s="90" t="s">
        <v>213</v>
      </c>
      <c r="B2" s="91" t="s">
        <v>14</v>
      </c>
      <c r="C2" s="91" t="s">
        <v>14</v>
      </c>
      <c r="D2" s="92">
        <v>73532469.44</v>
      </c>
      <c r="E2" s="92">
        <v>48803822</v>
      </c>
      <c r="F2" s="92">
        <v>49178335</v>
      </c>
    </row>
    <row r="3" spans="1:6" ht="15" customHeight="1">
      <c r="A3" s="93" t="s">
        <v>214</v>
      </c>
      <c r="B3" s="94" t="s">
        <v>215</v>
      </c>
      <c r="C3" s="94" t="s">
        <v>14</v>
      </c>
      <c r="D3" s="95" t="s">
        <v>14</v>
      </c>
      <c r="E3" s="95">
        <v>1020000</v>
      </c>
      <c r="F3" s="95">
        <v>2060000</v>
      </c>
    </row>
    <row r="4" spans="1:6" ht="15" customHeight="1">
      <c r="A4" s="93" t="s">
        <v>214</v>
      </c>
      <c r="B4" s="94" t="s">
        <v>215</v>
      </c>
      <c r="C4" s="94" t="s">
        <v>215</v>
      </c>
      <c r="D4" s="95" t="s">
        <v>14</v>
      </c>
      <c r="E4" s="95">
        <v>1020000</v>
      </c>
      <c r="F4" s="95">
        <v>2060000</v>
      </c>
    </row>
    <row r="5" spans="1:6" ht="15" customHeight="1">
      <c r="A5" s="93" t="s">
        <v>22</v>
      </c>
      <c r="B5" s="94" t="s">
        <v>216</v>
      </c>
      <c r="C5" s="94" t="s">
        <v>14</v>
      </c>
      <c r="D5" s="95">
        <v>26174815.81</v>
      </c>
      <c r="E5" s="95">
        <v>20730450.88</v>
      </c>
      <c r="F5" s="95">
        <v>19801507.77</v>
      </c>
    </row>
    <row r="6" spans="1:6" ht="64.5" customHeight="1">
      <c r="A6" s="93" t="s">
        <v>217</v>
      </c>
      <c r="B6" s="94" t="s">
        <v>216</v>
      </c>
      <c r="C6" s="94" t="s">
        <v>218</v>
      </c>
      <c r="D6" s="95">
        <v>14855478</v>
      </c>
      <c r="E6" s="95">
        <v>15656345</v>
      </c>
      <c r="F6" s="95">
        <v>15968356</v>
      </c>
    </row>
    <row r="7" spans="1:6" ht="48.75" customHeight="1">
      <c r="A7" s="93" t="s">
        <v>219</v>
      </c>
      <c r="B7" s="94" t="s">
        <v>216</v>
      </c>
      <c r="C7" s="94" t="s">
        <v>220</v>
      </c>
      <c r="D7" s="95">
        <v>1284200</v>
      </c>
      <c r="E7" s="95">
        <v>1284200</v>
      </c>
      <c r="F7" s="95">
        <v>1284200</v>
      </c>
    </row>
    <row r="8" spans="1:6" ht="15" customHeight="1">
      <c r="A8" s="93" t="s">
        <v>221</v>
      </c>
      <c r="B8" s="94" t="s">
        <v>216</v>
      </c>
      <c r="C8" s="94" t="s">
        <v>222</v>
      </c>
      <c r="D8" s="95">
        <v>500000</v>
      </c>
      <c r="E8" s="95">
        <v>600000</v>
      </c>
      <c r="F8" s="95">
        <v>600000</v>
      </c>
    </row>
    <row r="9" spans="1:6" ht="15" customHeight="1">
      <c r="A9" s="93" t="s">
        <v>223</v>
      </c>
      <c r="B9" s="94" t="s">
        <v>216</v>
      </c>
      <c r="C9" s="94" t="s">
        <v>224</v>
      </c>
      <c r="D9" s="95">
        <v>9535137.81</v>
      </c>
      <c r="E9" s="95">
        <v>3189905.88</v>
      </c>
      <c r="F9" s="95">
        <v>1948951.77</v>
      </c>
    </row>
    <row r="10" spans="1:6" ht="32.25" customHeight="1">
      <c r="A10" s="93" t="s">
        <v>225</v>
      </c>
      <c r="B10" s="94" t="s">
        <v>226</v>
      </c>
      <c r="C10" s="94" t="s">
        <v>14</v>
      </c>
      <c r="D10" s="95">
        <v>100000</v>
      </c>
      <c r="E10" s="95">
        <v>100000</v>
      </c>
      <c r="F10" s="95">
        <v>100000</v>
      </c>
    </row>
    <row r="11" spans="1:6" ht="48.75" customHeight="1">
      <c r="A11" s="93" t="s">
        <v>227</v>
      </c>
      <c r="B11" s="94" t="s">
        <v>226</v>
      </c>
      <c r="C11" s="94" t="s">
        <v>228</v>
      </c>
      <c r="D11" s="95">
        <v>100000</v>
      </c>
      <c r="E11" s="95">
        <v>100000</v>
      </c>
      <c r="F11" s="95">
        <v>100000</v>
      </c>
    </row>
    <row r="12" spans="1:6" ht="15" customHeight="1">
      <c r="A12" s="93" t="s">
        <v>24</v>
      </c>
      <c r="B12" s="94" t="s">
        <v>218</v>
      </c>
      <c r="C12" s="94" t="s">
        <v>14</v>
      </c>
      <c r="D12" s="95">
        <v>6806270.31</v>
      </c>
      <c r="E12" s="95">
        <v>4266238</v>
      </c>
      <c r="F12" s="95">
        <v>3083228</v>
      </c>
    </row>
    <row r="13" spans="1:6" ht="15" customHeight="1">
      <c r="A13" s="93" t="s">
        <v>229</v>
      </c>
      <c r="B13" s="94" t="s">
        <v>218</v>
      </c>
      <c r="C13" s="94" t="s">
        <v>228</v>
      </c>
      <c r="D13" s="95">
        <v>4598133</v>
      </c>
      <c r="E13" s="95">
        <v>4266238</v>
      </c>
      <c r="F13" s="95">
        <v>3083228</v>
      </c>
    </row>
    <row r="14" spans="1:6" ht="32.25" customHeight="1">
      <c r="A14" s="93" t="s">
        <v>230</v>
      </c>
      <c r="B14" s="94" t="s">
        <v>218</v>
      </c>
      <c r="C14" s="94" t="s">
        <v>231</v>
      </c>
      <c r="D14" s="95">
        <v>2208137.31</v>
      </c>
      <c r="E14" s="95" t="s">
        <v>14</v>
      </c>
      <c r="F14" s="95" t="s">
        <v>14</v>
      </c>
    </row>
    <row r="15" spans="1:6" ht="15" customHeight="1">
      <c r="A15" s="93" t="s">
        <v>25</v>
      </c>
      <c r="B15" s="94" t="s">
        <v>232</v>
      </c>
      <c r="C15" s="94" t="s">
        <v>14</v>
      </c>
      <c r="D15" s="95">
        <v>31145014.32</v>
      </c>
      <c r="E15" s="95">
        <v>12620501.12</v>
      </c>
      <c r="F15" s="95">
        <v>13668341.23</v>
      </c>
    </row>
    <row r="16" spans="1:6" ht="15" customHeight="1">
      <c r="A16" s="93" t="s">
        <v>233</v>
      </c>
      <c r="B16" s="94" t="s">
        <v>232</v>
      </c>
      <c r="C16" s="94" t="s">
        <v>216</v>
      </c>
      <c r="D16" s="95">
        <v>1239600</v>
      </c>
      <c r="E16" s="95">
        <v>1239600</v>
      </c>
      <c r="F16" s="95">
        <v>3796800</v>
      </c>
    </row>
    <row r="17" spans="1:6" ht="15" customHeight="1">
      <c r="A17" s="93" t="s">
        <v>234</v>
      </c>
      <c r="B17" s="94" t="s">
        <v>232</v>
      </c>
      <c r="C17" s="94" t="s">
        <v>235</v>
      </c>
      <c r="D17" s="95">
        <v>100000</v>
      </c>
      <c r="E17" s="95">
        <v>100000</v>
      </c>
      <c r="F17" s="95">
        <v>100000</v>
      </c>
    </row>
    <row r="18" spans="1:6" ht="15" customHeight="1">
      <c r="A18" s="93" t="s">
        <v>236</v>
      </c>
      <c r="B18" s="94" t="s">
        <v>232</v>
      </c>
      <c r="C18" s="94" t="s">
        <v>226</v>
      </c>
      <c r="D18" s="95">
        <v>29805414.32</v>
      </c>
      <c r="E18" s="95">
        <v>11280901.12</v>
      </c>
      <c r="F18" s="95">
        <v>9771541.23</v>
      </c>
    </row>
    <row r="19" spans="1:6" ht="15" customHeight="1">
      <c r="A19" s="93" t="s">
        <v>26</v>
      </c>
      <c r="B19" s="94" t="s">
        <v>237</v>
      </c>
      <c r="C19" s="94" t="s">
        <v>14</v>
      </c>
      <c r="D19" s="95">
        <v>4456729</v>
      </c>
      <c r="E19" s="95">
        <v>4590400</v>
      </c>
      <c r="F19" s="95">
        <v>4774000</v>
      </c>
    </row>
    <row r="20" spans="1:6" ht="15" customHeight="1">
      <c r="A20" s="93" t="s">
        <v>238</v>
      </c>
      <c r="B20" s="94" t="s">
        <v>237</v>
      </c>
      <c r="C20" s="94" t="s">
        <v>228</v>
      </c>
      <c r="D20" s="95">
        <v>4456729</v>
      </c>
      <c r="E20" s="95">
        <v>4590400</v>
      </c>
      <c r="F20" s="95">
        <v>4774000</v>
      </c>
    </row>
    <row r="21" spans="1:6" ht="15" customHeight="1">
      <c r="A21" s="93" t="s">
        <v>30</v>
      </c>
      <c r="B21" s="94" t="s">
        <v>239</v>
      </c>
      <c r="C21" s="94" t="s">
        <v>14</v>
      </c>
      <c r="D21" s="95">
        <v>1880140</v>
      </c>
      <c r="E21" s="95">
        <v>1898942</v>
      </c>
      <c r="F21" s="95">
        <v>1974898</v>
      </c>
    </row>
    <row r="22" spans="1:6" ht="15" customHeight="1">
      <c r="A22" s="93" t="s">
        <v>240</v>
      </c>
      <c r="B22" s="94" t="s">
        <v>239</v>
      </c>
      <c r="C22" s="94" t="s">
        <v>216</v>
      </c>
      <c r="D22" s="95">
        <v>1880140</v>
      </c>
      <c r="E22" s="95">
        <v>1898942</v>
      </c>
      <c r="F22" s="95">
        <v>1974898</v>
      </c>
    </row>
    <row r="23" spans="1:6" ht="15" customHeight="1">
      <c r="A23" s="93" t="s">
        <v>241</v>
      </c>
      <c r="B23" s="94" t="s">
        <v>222</v>
      </c>
      <c r="C23" s="94" t="s">
        <v>14</v>
      </c>
      <c r="D23" s="95">
        <v>2969500</v>
      </c>
      <c r="E23" s="95">
        <v>3577290</v>
      </c>
      <c r="F23" s="95">
        <v>3716360</v>
      </c>
    </row>
    <row r="24" spans="1:6" ht="15" customHeight="1">
      <c r="A24" s="93" t="s">
        <v>242</v>
      </c>
      <c r="B24" s="94" t="s">
        <v>222</v>
      </c>
      <c r="C24" s="94" t="s">
        <v>216</v>
      </c>
      <c r="D24" s="95">
        <v>2969500</v>
      </c>
      <c r="E24" s="95">
        <v>3577290</v>
      </c>
      <c r="F24" s="95">
        <v>3716360</v>
      </c>
    </row>
    <row r="26" spans="4:6" ht="12.75">
      <c r="D26" s="84">
        <f>D2-'разработ 2020'!C84</f>
        <v>0</v>
      </c>
      <c r="E26" s="84">
        <f>E2-'разработ 2021'!C89</f>
        <v>0</v>
      </c>
      <c r="F26" s="84">
        <f>F2-'разработ 2022'!C88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23" sqref="E23"/>
    </sheetView>
  </sheetViews>
  <sheetFormatPr defaultColWidth="9.33203125" defaultRowHeight="12.75"/>
  <cols>
    <col min="1" max="1" width="29" style="72" customWidth="1"/>
    <col min="2" max="2" width="74.33203125" style="72" customWidth="1"/>
    <col min="3" max="5" width="21.83203125" style="72" customWidth="1"/>
    <col min="6" max="16384" width="9.33203125" style="72" customWidth="1"/>
  </cols>
  <sheetData>
    <row r="1" spans="1:5" ht="15" customHeight="1">
      <c r="A1" s="71" t="s">
        <v>14</v>
      </c>
      <c r="B1" s="113" t="s">
        <v>243</v>
      </c>
      <c r="C1" s="113"/>
      <c r="D1" s="113"/>
      <c r="E1" s="113"/>
    </row>
    <row r="2" spans="1:5" ht="75" customHeight="1">
      <c r="A2" s="74" t="s">
        <v>14</v>
      </c>
      <c r="B2" s="74" t="s">
        <v>14</v>
      </c>
      <c r="C2" s="96" t="s">
        <v>14</v>
      </c>
      <c r="D2" s="114" t="s">
        <v>244</v>
      </c>
      <c r="E2" s="114"/>
    </row>
    <row r="3" spans="1:5" ht="12.75" customHeight="1">
      <c r="A3" s="74" t="s">
        <v>14</v>
      </c>
      <c r="B3" s="114" t="s">
        <v>14</v>
      </c>
      <c r="C3" s="114"/>
      <c r="D3" s="114"/>
      <c r="E3" s="114"/>
    </row>
    <row r="4" spans="1:5" ht="83.25" customHeight="1">
      <c r="A4" s="75" t="s">
        <v>14</v>
      </c>
      <c r="B4" s="115" t="s">
        <v>245</v>
      </c>
      <c r="C4" s="115"/>
      <c r="D4" s="115"/>
      <c r="E4" s="115"/>
    </row>
    <row r="5" spans="1:5" ht="79.5" customHeight="1">
      <c r="A5" s="110" t="s">
        <v>246</v>
      </c>
      <c r="B5" s="110" t="s">
        <v>247</v>
      </c>
      <c r="C5" s="110" t="s">
        <v>57</v>
      </c>
      <c r="D5" s="110"/>
      <c r="E5" s="110"/>
    </row>
    <row r="6" spans="1:5" ht="18.75" customHeight="1">
      <c r="A6" s="116" t="s">
        <v>14</v>
      </c>
      <c r="B6" s="110" t="s">
        <v>14</v>
      </c>
      <c r="C6" s="76" t="s">
        <v>58</v>
      </c>
      <c r="D6" s="76" t="s">
        <v>59</v>
      </c>
      <c r="E6" s="76" t="s">
        <v>60</v>
      </c>
    </row>
    <row r="7" spans="1:5" ht="14.25" customHeight="1">
      <c r="A7" s="97" t="s">
        <v>207</v>
      </c>
      <c r="B7" s="97" t="s">
        <v>208</v>
      </c>
      <c r="C7" s="97" t="s">
        <v>209</v>
      </c>
      <c r="D7" s="97" t="s">
        <v>210</v>
      </c>
      <c r="E7" s="97" t="s">
        <v>211</v>
      </c>
    </row>
    <row r="8" spans="1:5" ht="29.25" customHeight="1">
      <c r="A8" s="98" t="s">
        <v>248</v>
      </c>
      <c r="B8" s="99" t="s">
        <v>249</v>
      </c>
      <c r="C8" s="100">
        <v>1202941</v>
      </c>
      <c r="D8" s="100">
        <v>0</v>
      </c>
      <c r="E8" s="100">
        <v>0</v>
      </c>
    </row>
    <row r="9" spans="1:5" ht="14.25" customHeight="1">
      <c r="A9" s="98" t="s">
        <v>250</v>
      </c>
      <c r="B9" s="101" t="s">
        <v>251</v>
      </c>
      <c r="C9" s="100">
        <v>1202941</v>
      </c>
      <c r="D9" s="100">
        <v>0</v>
      </c>
      <c r="E9" s="100">
        <v>0</v>
      </c>
    </row>
    <row r="10" spans="1:5" ht="14.25" customHeight="1">
      <c r="A10" s="102" t="s">
        <v>252</v>
      </c>
      <c r="B10" s="103" t="s">
        <v>253</v>
      </c>
      <c r="C10" s="104">
        <v>-72329528.44</v>
      </c>
      <c r="D10" s="104">
        <v>-48803822</v>
      </c>
      <c r="E10" s="104">
        <v>-49178335</v>
      </c>
    </row>
    <row r="11" spans="1:5" ht="14.25" customHeight="1">
      <c r="A11" s="102" t="s">
        <v>254</v>
      </c>
      <c r="B11" s="103" t="s">
        <v>255</v>
      </c>
      <c r="C11" s="104">
        <v>-72329528.44</v>
      </c>
      <c r="D11" s="104">
        <v>-48803822</v>
      </c>
      <c r="E11" s="104">
        <v>-49178335</v>
      </c>
    </row>
    <row r="12" spans="1:5" ht="14.25" customHeight="1">
      <c r="A12" s="102" t="s">
        <v>256</v>
      </c>
      <c r="B12" s="103" t="s">
        <v>257</v>
      </c>
      <c r="C12" s="104">
        <v>-72329528.44</v>
      </c>
      <c r="D12" s="104">
        <v>-48803822</v>
      </c>
      <c r="E12" s="104">
        <v>-49178335</v>
      </c>
    </row>
    <row r="13" spans="1:5" ht="29.25" customHeight="1">
      <c r="A13" s="102" t="s">
        <v>258</v>
      </c>
      <c r="B13" s="105" t="s">
        <v>259</v>
      </c>
      <c r="C13" s="106">
        <v>-72329528.44</v>
      </c>
      <c r="D13" s="106">
        <v>-48803822</v>
      </c>
      <c r="E13" s="106">
        <v>-49178335</v>
      </c>
    </row>
    <row r="14" spans="1:5" ht="14.25" customHeight="1">
      <c r="A14" s="102" t="s">
        <v>260</v>
      </c>
      <c r="B14" s="103" t="s">
        <v>261</v>
      </c>
      <c r="C14" s="104">
        <v>73532469.44</v>
      </c>
      <c r="D14" s="104">
        <v>48803822</v>
      </c>
      <c r="E14" s="104">
        <v>49178335</v>
      </c>
    </row>
    <row r="15" spans="1:5" ht="14.25" customHeight="1">
      <c r="A15" s="102" t="s">
        <v>262</v>
      </c>
      <c r="B15" s="103" t="s">
        <v>263</v>
      </c>
      <c r="C15" s="104">
        <v>73532469.44</v>
      </c>
      <c r="D15" s="104">
        <v>48803822</v>
      </c>
      <c r="E15" s="104">
        <v>49178335</v>
      </c>
    </row>
    <row r="16" spans="1:5" ht="14.25" customHeight="1">
      <c r="A16" s="102" t="s">
        <v>264</v>
      </c>
      <c r="B16" s="103" t="s">
        <v>265</v>
      </c>
      <c r="C16" s="104">
        <v>73532469.44</v>
      </c>
      <c r="D16" s="104">
        <v>48803822</v>
      </c>
      <c r="E16" s="104">
        <v>49178335</v>
      </c>
    </row>
    <row r="17" spans="1:5" ht="29.25" customHeight="1">
      <c r="A17" s="102" t="s">
        <v>266</v>
      </c>
      <c r="B17" s="105" t="s">
        <v>267</v>
      </c>
      <c r="C17" s="106">
        <v>73532469.44</v>
      </c>
      <c r="D17" s="106">
        <v>48803822</v>
      </c>
      <c r="E17" s="106">
        <v>49178335</v>
      </c>
    </row>
  </sheetData>
  <sheetProtection/>
  <mergeCells count="7">
    <mergeCell ref="B1:E1"/>
    <mergeCell ref="D2:E2"/>
    <mergeCell ref="B3:E3"/>
    <mergeCell ref="B4:E4"/>
    <mergeCell ref="C5:E5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2" sqref="D2:F25"/>
    </sheetView>
  </sheetViews>
  <sheetFormatPr defaultColWidth="9.33203125" defaultRowHeight="12.75"/>
  <cols>
    <col min="1" max="1" width="60.66015625" style="72" customWidth="1"/>
    <col min="2" max="3" width="7.66015625" style="72" customWidth="1"/>
    <col min="4" max="4" width="21.33203125" style="72" customWidth="1"/>
    <col min="5" max="5" width="21.5" style="72" customWidth="1"/>
    <col min="6" max="6" width="21" style="72" customWidth="1"/>
    <col min="7" max="16384" width="9.33203125" style="72" customWidth="1"/>
  </cols>
  <sheetData>
    <row r="1" spans="1:6" ht="15" customHeight="1">
      <c r="A1" s="107" t="s">
        <v>207</v>
      </c>
      <c r="B1" s="107" t="s">
        <v>208</v>
      </c>
      <c r="C1" s="107" t="s">
        <v>209</v>
      </c>
      <c r="D1" s="107" t="s">
        <v>210</v>
      </c>
      <c r="E1" s="107" t="s">
        <v>211</v>
      </c>
      <c r="F1" s="107" t="s">
        <v>212</v>
      </c>
    </row>
    <row r="2" spans="1:6" ht="15" customHeight="1">
      <c r="A2" s="90" t="s">
        <v>213</v>
      </c>
      <c r="B2" s="91" t="s">
        <v>14</v>
      </c>
      <c r="C2" s="91" t="s">
        <v>14</v>
      </c>
      <c r="D2" s="92">
        <v>81127916.07</v>
      </c>
      <c r="E2" s="92">
        <v>48926822</v>
      </c>
      <c r="F2" s="92">
        <v>49304135</v>
      </c>
    </row>
    <row r="3" spans="1:6" ht="15" customHeight="1">
      <c r="A3" s="93" t="s">
        <v>214</v>
      </c>
      <c r="B3" s="108" t="s">
        <v>215</v>
      </c>
      <c r="C3" s="108" t="s">
        <v>14</v>
      </c>
      <c r="D3" s="95" t="s">
        <v>14</v>
      </c>
      <c r="E3" s="95">
        <v>1020000</v>
      </c>
      <c r="F3" s="95">
        <v>2060000</v>
      </c>
    </row>
    <row r="4" spans="1:6" ht="15" customHeight="1">
      <c r="A4" s="93" t="s">
        <v>214</v>
      </c>
      <c r="B4" s="108" t="s">
        <v>215</v>
      </c>
      <c r="C4" s="108" t="s">
        <v>215</v>
      </c>
      <c r="D4" s="95" t="s">
        <v>14</v>
      </c>
      <c r="E4" s="95">
        <v>1020000</v>
      </c>
      <c r="F4" s="95">
        <v>2060000</v>
      </c>
    </row>
    <row r="5" spans="1:6" ht="15" customHeight="1">
      <c r="A5" s="93" t="s">
        <v>22</v>
      </c>
      <c r="B5" s="108" t="s">
        <v>216</v>
      </c>
      <c r="C5" s="108" t="s">
        <v>14</v>
      </c>
      <c r="D5" s="95">
        <v>34216713.74</v>
      </c>
      <c r="E5" s="95">
        <v>20853450.88</v>
      </c>
      <c r="F5" s="95">
        <v>19927307.77</v>
      </c>
    </row>
    <row r="6" spans="1:6" ht="64.5" customHeight="1">
      <c r="A6" s="93" t="s">
        <v>217</v>
      </c>
      <c r="B6" s="108" t="s">
        <v>216</v>
      </c>
      <c r="C6" s="108" t="s">
        <v>218</v>
      </c>
      <c r="D6" s="95">
        <v>16819497.4</v>
      </c>
      <c r="E6" s="95">
        <v>15779345</v>
      </c>
      <c r="F6" s="95">
        <v>16094156</v>
      </c>
    </row>
    <row r="7" spans="1:6" ht="48.75" customHeight="1">
      <c r="A7" s="93" t="s">
        <v>219</v>
      </c>
      <c r="B7" s="108" t="s">
        <v>216</v>
      </c>
      <c r="C7" s="108" t="s">
        <v>220</v>
      </c>
      <c r="D7" s="95">
        <v>1284200</v>
      </c>
      <c r="E7" s="95">
        <v>1284200</v>
      </c>
      <c r="F7" s="95">
        <v>1284200</v>
      </c>
    </row>
    <row r="8" spans="1:6" ht="15" customHeight="1">
      <c r="A8" s="93" t="s">
        <v>221</v>
      </c>
      <c r="B8" s="108" t="s">
        <v>216</v>
      </c>
      <c r="C8" s="108" t="s">
        <v>222</v>
      </c>
      <c r="D8" s="95">
        <v>274177</v>
      </c>
      <c r="E8" s="95">
        <v>600000</v>
      </c>
      <c r="F8" s="95">
        <v>600000</v>
      </c>
    </row>
    <row r="9" spans="1:6" ht="15" customHeight="1">
      <c r="A9" s="93" t="s">
        <v>223</v>
      </c>
      <c r="B9" s="108" t="s">
        <v>216</v>
      </c>
      <c r="C9" s="108" t="s">
        <v>224</v>
      </c>
      <c r="D9" s="95">
        <v>15838839.34</v>
      </c>
      <c r="E9" s="95">
        <v>3189905.88</v>
      </c>
      <c r="F9" s="95">
        <v>1948951.77</v>
      </c>
    </row>
    <row r="10" spans="1:6" ht="32.25" customHeight="1">
      <c r="A10" s="93" t="s">
        <v>225</v>
      </c>
      <c r="B10" s="108" t="s">
        <v>226</v>
      </c>
      <c r="C10" s="108" t="s">
        <v>14</v>
      </c>
      <c r="D10" s="95">
        <v>100000</v>
      </c>
      <c r="E10" s="95">
        <v>100000</v>
      </c>
      <c r="F10" s="95">
        <v>100000</v>
      </c>
    </row>
    <row r="11" spans="1:6" ht="48.75" customHeight="1">
      <c r="A11" s="93" t="s">
        <v>227</v>
      </c>
      <c r="B11" s="108" t="s">
        <v>226</v>
      </c>
      <c r="C11" s="108" t="s">
        <v>228</v>
      </c>
      <c r="D11" s="95">
        <v>100000</v>
      </c>
      <c r="E11" s="95">
        <v>100000</v>
      </c>
      <c r="F11" s="95">
        <v>100000</v>
      </c>
    </row>
    <row r="12" spans="1:6" ht="15" customHeight="1">
      <c r="A12" s="93" t="s">
        <v>24</v>
      </c>
      <c r="B12" s="108" t="s">
        <v>218</v>
      </c>
      <c r="C12" s="108" t="s">
        <v>14</v>
      </c>
      <c r="D12" s="95">
        <v>5658273.96</v>
      </c>
      <c r="E12" s="95">
        <v>4266238</v>
      </c>
      <c r="F12" s="95">
        <v>3083228</v>
      </c>
    </row>
    <row r="13" spans="1:6" ht="15" customHeight="1">
      <c r="A13" s="93" t="s">
        <v>229</v>
      </c>
      <c r="B13" s="108" t="s">
        <v>218</v>
      </c>
      <c r="C13" s="108" t="s">
        <v>228</v>
      </c>
      <c r="D13" s="95">
        <v>5263855.75</v>
      </c>
      <c r="E13" s="95">
        <v>4266238</v>
      </c>
      <c r="F13" s="95">
        <v>3083228</v>
      </c>
    </row>
    <row r="14" spans="1:6" ht="32.25" customHeight="1">
      <c r="A14" s="93" t="s">
        <v>230</v>
      </c>
      <c r="B14" s="108" t="s">
        <v>218</v>
      </c>
      <c r="C14" s="108" t="s">
        <v>231</v>
      </c>
      <c r="D14" s="95">
        <v>394418.21</v>
      </c>
      <c r="E14" s="95" t="s">
        <v>14</v>
      </c>
      <c r="F14" s="95" t="s">
        <v>14</v>
      </c>
    </row>
    <row r="15" spans="1:6" ht="15" customHeight="1">
      <c r="A15" s="93" t="s">
        <v>25</v>
      </c>
      <c r="B15" s="108" t="s">
        <v>232</v>
      </c>
      <c r="C15" s="108" t="s">
        <v>14</v>
      </c>
      <c r="D15" s="95">
        <v>33468422.99</v>
      </c>
      <c r="E15" s="95">
        <v>12620501.12</v>
      </c>
      <c r="F15" s="95">
        <v>13668341.23</v>
      </c>
    </row>
    <row r="16" spans="1:6" ht="15" customHeight="1">
      <c r="A16" s="93" t="s">
        <v>233</v>
      </c>
      <c r="B16" s="108" t="s">
        <v>232</v>
      </c>
      <c r="C16" s="108" t="s">
        <v>216</v>
      </c>
      <c r="D16" s="95">
        <v>1428626.56</v>
      </c>
      <c r="E16" s="95">
        <v>1239600</v>
      </c>
      <c r="F16" s="95">
        <v>3796800</v>
      </c>
    </row>
    <row r="17" spans="1:6" ht="15" customHeight="1">
      <c r="A17" s="93" t="s">
        <v>234</v>
      </c>
      <c r="B17" s="108" t="s">
        <v>232</v>
      </c>
      <c r="C17" s="108" t="s">
        <v>235</v>
      </c>
      <c r="D17" s="95" t="s">
        <v>14</v>
      </c>
      <c r="E17" s="95">
        <v>100000</v>
      </c>
      <c r="F17" s="95">
        <v>100000</v>
      </c>
    </row>
    <row r="18" spans="1:6" ht="15" customHeight="1">
      <c r="A18" s="93" t="s">
        <v>236</v>
      </c>
      <c r="B18" s="108" t="s">
        <v>232</v>
      </c>
      <c r="C18" s="108" t="s">
        <v>226</v>
      </c>
      <c r="D18" s="95">
        <v>32039796.43</v>
      </c>
      <c r="E18" s="95">
        <v>11280901.12</v>
      </c>
      <c r="F18" s="95">
        <v>9771541.23</v>
      </c>
    </row>
    <row r="19" spans="1:6" ht="15" customHeight="1">
      <c r="A19" s="93" t="s">
        <v>26</v>
      </c>
      <c r="B19" s="108" t="s">
        <v>237</v>
      </c>
      <c r="C19" s="108" t="s">
        <v>14</v>
      </c>
      <c r="D19" s="95">
        <v>4456729</v>
      </c>
      <c r="E19" s="95">
        <v>4590400</v>
      </c>
      <c r="F19" s="95">
        <v>4774000</v>
      </c>
    </row>
    <row r="20" spans="1:6" ht="15" customHeight="1">
      <c r="A20" s="93" t="s">
        <v>238</v>
      </c>
      <c r="B20" s="108" t="s">
        <v>237</v>
      </c>
      <c r="C20" s="108" t="s">
        <v>228</v>
      </c>
      <c r="D20" s="95">
        <v>4456729</v>
      </c>
      <c r="E20" s="95">
        <v>4590400</v>
      </c>
      <c r="F20" s="95">
        <v>4774000</v>
      </c>
    </row>
    <row r="21" spans="1:6" ht="15" customHeight="1">
      <c r="A21" s="93" t="s">
        <v>30</v>
      </c>
      <c r="B21" s="108" t="s">
        <v>239</v>
      </c>
      <c r="C21" s="108" t="s">
        <v>14</v>
      </c>
      <c r="D21" s="95">
        <v>1986871</v>
      </c>
      <c r="E21" s="95">
        <v>1898942</v>
      </c>
      <c r="F21" s="95">
        <v>1974898</v>
      </c>
    </row>
    <row r="22" spans="1:6" ht="15" customHeight="1">
      <c r="A22" s="93" t="s">
        <v>240</v>
      </c>
      <c r="B22" s="108" t="s">
        <v>239</v>
      </c>
      <c r="C22" s="108" t="s">
        <v>216</v>
      </c>
      <c r="D22" s="95">
        <v>1880140</v>
      </c>
      <c r="E22" s="95">
        <v>1898942</v>
      </c>
      <c r="F22" s="95">
        <v>1974898</v>
      </c>
    </row>
    <row r="23" spans="1:6" ht="15" customHeight="1">
      <c r="A23" s="93" t="s">
        <v>281</v>
      </c>
      <c r="B23" s="108" t="s">
        <v>239</v>
      </c>
      <c r="C23" s="108" t="s">
        <v>226</v>
      </c>
      <c r="D23" s="95">
        <v>106731</v>
      </c>
      <c r="E23" s="95" t="s">
        <v>14</v>
      </c>
      <c r="F23" s="95" t="s">
        <v>14</v>
      </c>
    </row>
    <row r="24" spans="1:6" ht="15" customHeight="1">
      <c r="A24" s="93" t="s">
        <v>241</v>
      </c>
      <c r="B24" s="108" t="s">
        <v>222</v>
      </c>
      <c r="C24" s="108" t="s">
        <v>14</v>
      </c>
      <c r="D24" s="95">
        <v>1240905.38</v>
      </c>
      <c r="E24" s="95">
        <v>3577290</v>
      </c>
      <c r="F24" s="95">
        <v>3716360</v>
      </c>
    </row>
    <row r="25" spans="1:6" ht="15" customHeight="1">
      <c r="A25" s="93" t="s">
        <v>242</v>
      </c>
      <c r="B25" s="108" t="s">
        <v>222</v>
      </c>
      <c r="C25" s="108" t="s">
        <v>216</v>
      </c>
      <c r="D25" s="95">
        <v>1240905.38</v>
      </c>
      <c r="E25" s="95">
        <v>3577290</v>
      </c>
      <c r="F25" s="95">
        <v>3716360</v>
      </c>
    </row>
    <row r="27" spans="4:6" ht="12.75">
      <c r="D27" s="84">
        <f>D2-'разработ 2020'!E84</f>
        <v>0</v>
      </c>
      <c r="E27" s="84">
        <f>E2-'разработ 2021'!E89</f>
        <v>0</v>
      </c>
      <c r="F27" s="84">
        <f>F2-'разработ 2022'!E88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B1">
      <selection activeCell="C25" sqref="C25"/>
    </sheetView>
  </sheetViews>
  <sheetFormatPr defaultColWidth="9.33203125" defaultRowHeight="12.75"/>
  <cols>
    <col min="1" max="1" width="29" style="72" customWidth="1"/>
    <col min="2" max="2" width="74.33203125" style="72" customWidth="1"/>
    <col min="3" max="5" width="21.83203125" style="72" customWidth="1"/>
    <col min="6" max="16384" width="9.33203125" style="72" customWidth="1"/>
  </cols>
  <sheetData>
    <row r="1" spans="1:5" ht="15" customHeight="1">
      <c r="A1" s="87" t="s">
        <v>14</v>
      </c>
      <c r="B1" s="113" t="s">
        <v>243</v>
      </c>
      <c r="C1" s="113"/>
      <c r="D1" s="113"/>
      <c r="E1" s="113"/>
    </row>
    <row r="2" spans="1:5" ht="75" customHeight="1">
      <c r="A2" s="88" t="s">
        <v>14</v>
      </c>
      <c r="B2" s="88" t="s">
        <v>14</v>
      </c>
      <c r="C2" s="96" t="s">
        <v>14</v>
      </c>
      <c r="D2" s="114" t="s">
        <v>244</v>
      </c>
      <c r="E2" s="114"/>
    </row>
    <row r="3" spans="1:5" ht="12.75" customHeight="1">
      <c r="A3" s="88" t="s">
        <v>14</v>
      </c>
      <c r="B3" s="114" t="s">
        <v>14</v>
      </c>
      <c r="C3" s="114"/>
      <c r="D3" s="114"/>
      <c r="E3" s="114"/>
    </row>
    <row r="4" spans="1:5" ht="83.25" customHeight="1">
      <c r="A4" s="89" t="s">
        <v>14</v>
      </c>
      <c r="B4" s="115" t="s">
        <v>245</v>
      </c>
      <c r="C4" s="115"/>
      <c r="D4" s="115"/>
      <c r="E4" s="115"/>
    </row>
    <row r="5" spans="1:5" ht="79.5" customHeight="1">
      <c r="A5" s="110" t="s">
        <v>246</v>
      </c>
      <c r="B5" s="110" t="s">
        <v>247</v>
      </c>
      <c r="C5" s="110" t="s">
        <v>57</v>
      </c>
      <c r="D5" s="110"/>
      <c r="E5" s="110"/>
    </row>
    <row r="6" spans="1:5" ht="18.75" customHeight="1">
      <c r="A6" s="116" t="s">
        <v>14</v>
      </c>
      <c r="B6" s="110" t="s">
        <v>14</v>
      </c>
      <c r="C6" s="85" t="s">
        <v>58</v>
      </c>
      <c r="D6" s="85" t="s">
        <v>59</v>
      </c>
      <c r="E6" s="85" t="s">
        <v>60</v>
      </c>
    </row>
    <row r="7" spans="1:5" ht="14.25" customHeight="1">
      <c r="A7" s="97" t="s">
        <v>207</v>
      </c>
      <c r="B7" s="97" t="s">
        <v>208</v>
      </c>
      <c r="C7" s="97" t="s">
        <v>209</v>
      </c>
      <c r="D7" s="97" t="s">
        <v>210</v>
      </c>
      <c r="E7" s="97" t="s">
        <v>211</v>
      </c>
    </row>
    <row r="8" spans="1:5" ht="29.25" customHeight="1">
      <c r="A8" s="98" t="s">
        <v>248</v>
      </c>
      <c r="B8" s="99" t="s">
        <v>249</v>
      </c>
      <c r="C8" s="100">
        <v>3117118.98</v>
      </c>
      <c r="D8" s="100">
        <v>0</v>
      </c>
      <c r="E8" s="100">
        <v>0</v>
      </c>
    </row>
    <row r="9" spans="1:5" ht="14.25" customHeight="1">
      <c r="A9" s="98" t="s">
        <v>250</v>
      </c>
      <c r="B9" s="101" t="s">
        <v>251</v>
      </c>
      <c r="C9" s="100">
        <v>3117118.98</v>
      </c>
      <c r="D9" s="100">
        <v>0</v>
      </c>
      <c r="E9" s="100">
        <v>0</v>
      </c>
    </row>
    <row r="10" spans="1:5" ht="14.25" customHeight="1">
      <c r="A10" s="102" t="s">
        <v>252</v>
      </c>
      <c r="B10" s="103" t="s">
        <v>253</v>
      </c>
      <c r="C10" s="104">
        <v>-78010797.09</v>
      </c>
      <c r="D10" s="104">
        <v>-48926822</v>
      </c>
      <c r="E10" s="104">
        <v>-49304135</v>
      </c>
    </row>
    <row r="11" spans="1:5" ht="14.25" customHeight="1">
      <c r="A11" s="102" t="s">
        <v>254</v>
      </c>
      <c r="B11" s="103" t="s">
        <v>255</v>
      </c>
      <c r="C11" s="104">
        <v>-78010797.09</v>
      </c>
      <c r="D11" s="104">
        <v>-48926822</v>
      </c>
      <c r="E11" s="104">
        <v>-49304135</v>
      </c>
    </row>
    <row r="12" spans="1:5" ht="14.25" customHeight="1">
      <c r="A12" s="102" t="s">
        <v>256</v>
      </c>
      <c r="B12" s="103" t="s">
        <v>257</v>
      </c>
      <c r="C12" s="104">
        <v>-78010797.09</v>
      </c>
      <c r="D12" s="104">
        <v>-48926822</v>
      </c>
      <c r="E12" s="104">
        <v>-49304135</v>
      </c>
    </row>
    <row r="13" spans="1:5" ht="29.25" customHeight="1">
      <c r="A13" s="102" t="s">
        <v>258</v>
      </c>
      <c r="B13" s="105" t="s">
        <v>259</v>
      </c>
      <c r="C13" s="106">
        <v>-78010797.09</v>
      </c>
      <c r="D13" s="106">
        <v>-48926822</v>
      </c>
      <c r="E13" s="106">
        <v>-49304135</v>
      </c>
    </row>
    <row r="14" spans="1:5" ht="14.25" customHeight="1">
      <c r="A14" s="102" t="s">
        <v>260</v>
      </c>
      <c r="B14" s="103" t="s">
        <v>261</v>
      </c>
      <c r="C14" s="104">
        <v>81127916.07</v>
      </c>
      <c r="D14" s="104">
        <v>48926822</v>
      </c>
      <c r="E14" s="104">
        <v>49304135</v>
      </c>
    </row>
    <row r="15" spans="1:5" ht="14.25" customHeight="1">
      <c r="A15" s="102" t="s">
        <v>262</v>
      </c>
      <c r="B15" s="103" t="s">
        <v>263</v>
      </c>
      <c r="C15" s="104">
        <v>81127916.07</v>
      </c>
      <c r="D15" s="104">
        <v>48926822</v>
      </c>
      <c r="E15" s="104">
        <v>49304135</v>
      </c>
    </row>
    <row r="16" spans="1:5" ht="14.25" customHeight="1">
      <c r="A16" s="102" t="s">
        <v>264</v>
      </c>
      <c r="B16" s="103" t="s">
        <v>265</v>
      </c>
      <c r="C16" s="104">
        <v>81127916.07</v>
      </c>
      <c r="D16" s="104">
        <v>48926822</v>
      </c>
      <c r="E16" s="104">
        <v>49304135</v>
      </c>
    </row>
    <row r="17" spans="1:5" ht="29.25" customHeight="1">
      <c r="A17" s="102" t="s">
        <v>266</v>
      </c>
      <c r="B17" s="105" t="s">
        <v>267</v>
      </c>
      <c r="C17" s="106">
        <v>81127916.07</v>
      </c>
      <c r="D17" s="106">
        <v>48926822</v>
      </c>
      <c r="E17" s="106">
        <v>49304135</v>
      </c>
    </row>
    <row r="21" spans="3:5" ht="12.75">
      <c r="C21" s="84">
        <f>C13+'разработ 2020'!E50</f>
        <v>0</v>
      </c>
      <c r="D21" s="84">
        <f>D13+'разработ 2021'!E54</f>
        <v>0</v>
      </c>
      <c r="E21" s="84">
        <f>E11+'разработ 2022'!E54</f>
        <v>0</v>
      </c>
    </row>
    <row r="22" spans="3:5" ht="12.75">
      <c r="C22" s="84">
        <f>C17-'разработ 2020'!E84</f>
        <v>0</v>
      </c>
      <c r="D22" s="84">
        <f>D17-'разработ 2021'!E89</f>
        <v>0</v>
      </c>
      <c r="E22" s="84">
        <f>E17-'разработ 2022'!E88</f>
        <v>0</v>
      </c>
    </row>
  </sheetData>
  <sheetProtection/>
  <mergeCells count="7">
    <mergeCell ref="B1:E1"/>
    <mergeCell ref="D2:E2"/>
    <mergeCell ref="B3:E3"/>
    <mergeCell ref="B4:E4"/>
    <mergeCell ref="C5:E5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76">
      <selection activeCell="E91" sqref="E91"/>
    </sheetView>
  </sheetViews>
  <sheetFormatPr defaultColWidth="9.33203125" defaultRowHeight="12.75"/>
  <cols>
    <col min="1" max="1" width="28.5" style="72" customWidth="1"/>
    <col min="2" max="2" width="58.83203125" style="72" customWidth="1"/>
    <col min="3" max="3" width="19.83203125" style="72" customWidth="1"/>
    <col min="4" max="4" width="20" style="72" customWidth="1"/>
    <col min="5" max="5" width="19.83203125" style="72" customWidth="1"/>
    <col min="6" max="16384" width="9.33203125" style="72" customWidth="1"/>
  </cols>
  <sheetData>
    <row r="1" spans="1:5" ht="15" customHeight="1">
      <c r="A1" s="87" t="s">
        <v>14</v>
      </c>
      <c r="B1" s="113" t="s">
        <v>52</v>
      </c>
      <c r="C1" s="113"/>
      <c r="D1" s="113"/>
      <c r="E1" s="113"/>
    </row>
    <row r="2" spans="1:5" ht="75" customHeight="1">
      <c r="A2" s="88" t="s">
        <v>14</v>
      </c>
      <c r="B2" s="88" t="s">
        <v>14</v>
      </c>
      <c r="C2" s="114" t="s">
        <v>53</v>
      </c>
      <c r="D2" s="114"/>
      <c r="E2" s="114"/>
    </row>
    <row r="3" spans="1:5" ht="12.75" customHeight="1">
      <c r="A3" s="88" t="s">
        <v>14</v>
      </c>
      <c r="B3" s="114" t="s">
        <v>14</v>
      </c>
      <c r="C3" s="114"/>
      <c r="D3" s="114"/>
      <c r="E3" s="114"/>
    </row>
    <row r="4" spans="1:5" ht="81.75" customHeight="1">
      <c r="A4" s="115" t="s">
        <v>54</v>
      </c>
      <c r="B4" s="115"/>
      <c r="C4" s="115"/>
      <c r="D4" s="115"/>
      <c r="E4" s="115"/>
    </row>
    <row r="5" spans="1:5" ht="64.5" customHeight="1">
      <c r="A5" s="110" t="s">
        <v>55</v>
      </c>
      <c r="B5" s="110" t="s">
        <v>56</v>
      </c>
      <c r="C5" s="110" t="s">
        <v>57</v>
      </c>
      <c r="D5" s="110"/>
      <c r="E5" s="110"/>
    </row>
    <row r="6" spans="1:5" ht="19.5" customHeight="1">
      <c r="A6" s="111" t="s">
        <v>14</v>
      </c>
      <c r="B6" s="111" t="s">
        <v>14</v>
      </c>
      <c r="C6" s="86" t="s">
        <v>58</v>
      </c>
      <c r="D6" s="86" t="s">
        <v>59</v>
      </c>
      <c r="E6" s="86" t="s">
        <v>60</v>
      </c>
    </row>
    <row r="7" spans="1:5" ht="15" customHeight="1">
      <c r="A7" s="78" t="s">
        <v>61</v>
      </c>
      <c r="B7" s="79" t="s">
        <v>62</v>
      </c>
      <c r="C7" s="80">
        <v>42682040</v>
      </c>
      <c r="D7" s="80">
        <v>39743538</v>
      </c>
      <c r="E7" s="80">
        <v>39856528</v>
      </c>
    </row>
    <row r="8" spans="1:5" ht="15" customHeight="1">
      <c r="A8" s="78" t="s">
        <v>63</v>
      </c>
      <c r="B8" s="79" t="s">
        <v>64</v>
      </c>
      <c r="C8" s="80">
        <v>33936000</v>
      </c>
      <c r="D8" s="80">
        <v>30188000</v>
      </c>
      <c r="E8" s="80">
        <v>30188000</v>
      </c>
    </row>
    <row r="9" spans="1:5" ht="15" customHeight="1">
      <c r="A9" s="78" t="s">
        <v>65</v>
      </c>
      <c r="B9" s="79" t="s">
        <v>66</v>
      </c>
      <c r="C9" s="80">
        <v>33936000</v>
      </c>
      <c r="D9" s="80">
        <v>30188000</v>
      </c>
      <c r="E9" s="80">
        <v>30188000</v>
      </c>
    </row>
    <row r="10" spans="1:5" ht="111.75" customHeight="1">
      <c r="A10" s="78" t="s">
        <v>67</v>
      </c>
      <c r="B10" s="79" t="s">
        <v>68</v>
      </c>
      <c r="C10" s="80">
        <v>33648000</v>
      </c>
      <c r="D10" s="80">
        <v>30052000</v>
      </c>
      <c r="E10" s="80">
        <v>30052000</v>
      </c>
    </row>
    <row r="11" spans="1:5" ht="96" customHeight="1">
      <c r="A11" s="81" t="s">
        <v>67</v>
      </c>
      <c r="B11" s="82" t="s">
        <v>68</v>
      </c>
      <c r="C11" s="83">
        <v>33648000</v>
      </c>
      <c r="D11" s="83">
        <v>30052000</v>
      </c>
      <c r="E11" s="83">
        <v>30052000</v>
      </c>
    </row>
    <row r="12" spans="1:5" ht="159.75" customHeight="1">
      <c r="A12" s="78" t="s">
        <v>69</v>
      </c>
      <c r="B12" s="79" t="s">
        <v>70</v>
      </c>
      <c r="C12" s="80">
        <v>52000</v>
      </c>
      <c r="D12" s="80">
        <v>36000</v>
      </c>
      <c r="E12" s="80">
        <v>36000</v>
      </c>
    </row>
    <row r="13" spans="1:5" ht="144" customHeight="1">
      <c r="A13" s="81" t="s">
        <v>69</v>
      </c>
      <c r="B13" s="82" t="s">
        <v>70</v>
      </c>
      <c r="C13" s="83">
        <v>52000</v>
      </c>
      <c r="D13" s="83">
        <v>36000</v>
      </c>
      <c r="E13" s="83">
        <v>36000</v>
      </c>
    </row>
    <row r="14" spans="1:5" ht="64.5" customHeight="1">
      <c r="A14" s="78" t="s">
        <v>71</v>
      </c>
      <c r="B14" s="79" t="s">
        <v>72</v>
      </c>
      <c r="C14" s="80">
        <v>236000</v>
      </c>
      <c r="D14" s="80">
        <v>100000</v>
      </c>
      <c r="E14" s="80">
        <v>100000</v>
      </c>
    </row>
    <row r="15" spans="1:5" ht="64.5" customHeight="1">
      <c r="A15" s="81" t="s">
        <v>71</v>
      </c>
      <c r="B15" s="82" t="s">
        <v>72</v>
      </c>
      <c r="C15" s="83">
        <v>236000</v>
      </c>
      <c r="D15" s="83">
        <v>100000</v>
      </c>
      <c r="E15" s="83">
        <v>100000</v>
      </c>
    </row>
    <row r="16" spans="1:5" ht="48.75" customHeight="1">
      <c r="A16" s="78" t="s">
        <v>73</v>
      </c>
      <c r="B16" s="79" t="s">
        <v>74</v>
      </c>
      <c r="C16" s="80">
        <v>1277640</v>
      </c>
      <c r="D16" s="80">
        <v>1435538</v>
      </c>
      <c r="E16" s="80">
        <v>1503528</v>
      </c>
    </row>
    <row r="17" spans="1:5" ht="48.75" customHeight="1">
      <c r="A17" s="78" t="s">
        <v>75</v>
      </c>
      <c r="B17" s="79" t="s">
        <v>76</v>
      </c>
      <c r="C17" s="80">
        <v>1277640</v>
      </c>
      <c r="D17" s="80">
        <v>1435538</v>
      </c>
      <c r="E17" s="80">
        <v>1503528</v>
      </c>
    </row>
    <row r="18" spans="1:5" ht="96" customHeight="1">
      <c r="A18" s="78" t="s">
        <v>77</v>
      </c>
      <c r="B18" s="79" t="s">
        <v>78</v>
      </c>
      <c r="C18" s="80">
        <v>599940</v>
      </c>
      <c r="D18" s="80">
        <v>661759</v>
      </c>
      <c r="E18" s="80">
        <v>692038</v>
      </c>
    </row>
    <row r="19" spans="1:5" ht="159.75" customHeight="1">
      <c r="A19" s="81" t="s">
        <v>79</v>
      </c>
      <c r="B19" s="82" t="s">
        <v>80</v>
      </c>
      <c r="C19" s="83">
        <v>599940</v>
      </c>
      <c r="D19" s="83">
        <v>661759</v>
      </c>
      <c r="E19" s="83">
        <v>692038</v>
      </c>
    </row>
    <row r="20" spans="1:5" ht="127.5" customHeight="1">
      <c r="A20" s="78" t="s">
        <v>81</v>
      </c>
      <c r="B20" s="79" t="s">
        <v>82</v>
      </c>
      <c r="C20" s="80">
        <v>3770</v>
      </c>
      <c r="D20" s="80">
        <v>3321</v>
      </c>
      <c r="E20" s="80">
        <v>3412</v>
      </c>
    </row>
    <row r="21" spans="1:5" ht="176.25" customHeight="1">
      <c r="A21" s="81" t="s">
        <v>83</v>
      </c>
      <c r="B21" s="82" t="s">
        <v>84</v>
      </c>
      <c r="C21" s="83">
        <v>3770</v>
      </c>
      <c r="D21" s="83">
        <v>3321</v>
      </c>
      <c r="E21" s="83">
        <v>3412</v>
      </c>
    </row>
    <row r="22" spans="1:5" ht="96" customHeight="1">
      <c r="A22" s="78" t="s">
        <v>85</v>
      </c>
      <c r="B22" s="79" t="s">
        <v>86</v>
      </c>
      <c r="C22" s="80">
        <v>774180</v>
      </c>
      <c r="D22" s="80">
        <v>861974</v>
      </c>
      <c r="E22" s="80">
        <v>895913</v>
      </c>
    </row>
    <row r="23" spans="1:5" ht="159.75" customHeight="1">
      <c r="A23" s="81" t="s">
        <v>87</v>
      </c>
      <c r="B23" s="82" t="s">
        <v>88</v>
      </c>
      <c r="C23" s="83">
        <v>774180</v>
      </c>
      <c r="D23" s="83">
        <v>861974</v>
      </c>
      <c r="E23" s="83">
        <v>895913</v>
      </c>
    </row>
    <row r="24" spans="1:5" ht="96" customHeight="1">
      <c r="A24" s="78" t="s">
        <v>89</v>
      </c>
      <c r="B24" s="79" t="s">
        <v>90</v>
      </c>
      <c r="C24" s="80">
        <v>-100250</v>
      </c>
      <c r="D24" s="80">
        <v>-91516</v>
      </c>
      <c r="E24" s="80">
        <v>-87835</v>
      </c>
    </row>
    <row r="25" spans="1:5" ht="159.75" customHeight="1">
      <c r="A25" s="81" t="s">
        <v>91</v>
      </c>
      <c r="B25" s="82" t="s">
        <v>92</v>
      </c>
      <c r="C25" s="83">
        <v>-100250</v>
      </c>
      <c r="D25" s="83">
        <v>-91516</v>
      </c>
      <c r="E25" s="83">
        <v>-87835</v>
      </c>
    </row>
    <row r="26" spans="1:5" ht="15" customHeight="1">
      <c r="A26" s="78" t="s">
        <v>93</v>
      </c>
      <c r="B26" s="79" t="s">
        <v>5</v>
      </c>
      <c r="C26" s="80">
        <v>80000</v>
      </c>
      <c r="D26" s="80">
        <v>99000</v>
      </c>
      <c r="E26" s="80">
        <v>99000</v>
      </c>
    </row>
    <row r="27" spans="1:5" ht="15" customHeight="1">
      <c r="A27" s="78" t="s">
        <v>94</v>
      </c>
      <c r="B27" s="79" t="s">
        <v>95</v>
      </c>
      <c r="C27" s="80">
        <v>80000</v>
      </c>
      <c r="D27" s="80">
        <v>99000</v>
      </c>
      <c r="E27" s="80">
        <v>99000</v>
      </c>
    </row>
    <row r="28" spans="1:5" ht="15" customHeight="1">
      <c r="A28" s="78" t="s">
        <v>96</v>
      </c>
      <c r="B28" s="79" t="s">
        <v>95</v>
      </c>
      <c r="C28" s="80">
        <v>80000</v>
      </c>
      <c r="D28" s="80">
        <v>99000</v>
      </c>
      <c r="E28" s="80">
        <v>99000</v>
      </c>
    </row>
    <row r="29" spans="1:5" ht="15" customHeight="1">
      <c r="A29" s="81" t="s">
        <v>96</v>
      </c>
      <c r="B29" s="82" t="s">
        <v>95</v>
      </c>
      <c r="C29" s="83">
        <v>80000</v>
      </c>
      <c r="D29" s="83">
        <v>99000</v>
      </c>
      <c r="E29" s="83">
        <v>99000</v>
      </c>
    </row>
    <row r="30" spans="1:5" ht="15" customHeight="1">
      <c r="A30" s="78" t="s">
        <v>97</v>
      </c>
      <c r="B30" s="79" t="s">
        <v>98</v>
      </c>
      <c r="C30" s="80">
        <v>4750000</v>
      </c>
      <c r="D30" s="80">
        <v>5835000</v>
      </c>
      <c r="E30" s="80">
        <v>5880000</v>
      </c>
    </row>
    <row r="31" spans="1:5" ht="15" customHeight="1">
      <c r="A31" s="78" t="s">
        <v>99</v>
      </c>
      <c r="B31" s="79" t="s">
        <v>100</v>
      </c>
      <c r="C31" s="80">
        <v>2572000</v>
      </c>
      <c r="D31" s="80">
        <v>3657000</v>
      </c>
      <c r="E31" s="80">
        <v>3701000</v>
      </c>
    </row>
    <row r="32" spans="1:5" ht="64.5" customHeight="1">
      <c r="A32" s="78" t="s">
        <v>101</v>
      </c>
      <c r="B32" s="79" t="s">
        <v>102</v>
      </c>
      <c r="C32" s="80">
        <v>2572000</v>
      </c>
      <c r="D32" s="80">
        <v>3657000</v>
      </c>
      <c r="E32" s="80">
        <v>3701000</v>
      </c>
    </row>
    <row r="33" spans="1:5" ht="64.5" customHeight="1">
      <c r="A33" s="81" t="s">
        <v>101</v>
      </c>
      <c r="B33" s="82" t="s">
        <v>102</v>
      </c>
      <c r="C33" s="83">
        <v>2572000</v>
      </c>
      <c r="D33" s="83">
        <v>3657000</v>
      </c>
      <c r="E33" s="83">
        <v>3701000</v>
      </c>
    </row>
    <row r="34" spans="1:5" ht="15" customHeight="1">
      <c r="A34" s="78" t="s">
        <v>103</v>
      </c>
      <c r="B34" s="79" t="s">
        <v>104</v>
      </c>
      <c r="C34" s="80">
        <v>2178000</v>
      </c>
      <c r="D34" s="80">
        <v>2178000</v>
      </c>
      <c r="E34" s="80">
        <v>2179000</v>
      </c>
    </row>
    <row r="35" spans="1:5" ht="15" customHeight="1">
      <c r="A35" s="78" t="s">
        <v>105</v>
      </c>
      <c r="B35" s="79" t="s">
        <v>106</v>
      </c>
      <c r="C35" s="80">
        <v>1435000</v>
      </c>
      <c r="D35" s="80">
        <v>1435000</v>
      </c>
      <c r="E35" s="80">
        <v>1435000</v>
      </c>
    </row>
    <row r="36" spans="1:5" ht="48.75" customHeight="1">
      <c r="A36" s="81" t="s">
        <v>107</v>
      </c>
      <c r="B36" s="82" t="s">
        <v>108</v>
      </c>
      <c r="C36" s="83">
        <v>1435000</v>
      </c>
      <c r="D36" s="83">
        <v>1435000</v>
      </c>
      <c r="E36" s="83">
        <v>1435000</v>
      </c>
    </row>
    <row r="37" spans="1:5" ht="15" customHeight="1">
      <c r="A37" s="78" t="s">
        <v>109</v>
      </c>
      <c r="B37" s="79" t="s">
        <v>110</v>
      </c>
      <c r="C37" s="80">
        <v>743000</v>
      </c>
      <c r="D37" s="80">
        <v>743000</v>
      </c>
      <c r="E37" s="80">
        <v>744000</v>
      </c>
    </row>
    <row r="38" spans="1:5" ht="48.75" customHeight="1">
      <c r="A38" s="81" t="s">
        <v>111</v>
      </c>
      <c r="B38" s="82" t="s">
        <v>112</v>
      </c>
      <c r="C38" s="83">
        <v>743000</v>
      </c>
      <c r="D38" s="83">
        <v>743000</v>
      </c>
      <c r="E38" s="83">
        <v>744000</v>
      </c>
    </row>
    <row r="39" spans="1:5" ht="15" customHeight="1">
      <c r="A39" s="78" t="s">
        <v>113</v>
      </c>
      <c r="B39" s="79" t="s">
        <v>6</v>
      </c>
      <c r="C39" s="80">
        <v>40000</v>
      </c>
      <c r="D39" s="80">
        <v>46000</v>
      </c>
      <c r="E39" s="80">
        <v>46000</v>
      </c>
    </row>
    <row r="40" spans="1:5" ht="64.5" customHeight="1">
      <c r="A40" s="78" t="s">
        <v>114</v>
      </c>
      <c r="B40" s="79" t="s">
        <v>115</v>
      </c>
      <c r="C40" s="80">
        <v>40000</v>
      </c>
      <c r="D40" s="80">
        <v>46000</v>
      </c>
      <c r="E40" s="80">
        <v>46000</v>
      </c>
    </row>
    <row r="41" spans="1:5" ht="111.75" customHeight="1">
      <c r="A41" s="78" t="s">
        <v>116</v>
      </c>
      <c r="B41" s="79" t="s">
        <v>117</v>
      </c>
      <c r="C41" s="80">
        <v>40000</v>
      </c>
      <c r="D41" s="80">
        <v>46000</v>
      </c>
      <c r="E41" s="80">
        <v>46000</v>
      </c>
    </row>
    <row r="42" spans="1:5" ht="96" customHeight="1">
      <c r="A42" s="81" t="s">
        <v>116</v>
      </c>
      <c r="B42" s="82" t="s">
        <v>117</v>
      </c>
      <c r="C42" s="83">
        <v>40000</v>
      </c>
      <c r="D42" s="83">
        <v>46000</v>
      </c>
      <c r="E42" s="83">
        <v>46000</v>
      </c>
    </row>
    <row r="43" spans="1:5" ht="64.5" customHeight="1">
      <c r="A43" s="78" t="s">
        <v>118</v>
      </c>
      <c r="B43" s="79" t="s">
        <v>119</v>
      </c>
      <c r="C43" s="80">
        <v>2045400</v>
      </c>
      <c r="D43" s="80">
        <v>1650000</v>
      </c>
      <c r="E43" s="80">
        <v>1650000</v>
      </c>
    </row>
    <row r="44" spans="1:5" ht="144" customHeight="1">
      <c r="A44" s="78" t="s">
        <v>120</v>
      </c>
      <c r="B44" s="79" t="s">
        <v>121</v>
      </c>
      <c r="C44" s="80">
        <v>1405400</v>
      </c>
      <c r="D44" s="80">
        <v>1300000</v>
      </c>
      <c r="E44" s="80">
        <v>1300000</v>
      </c>
    </row>
    <row r="45" spans="1:5" ht="96" customHeight="1">
      <c r="A45" s="78" t="s">
        <v>122</v>
      </c>
      <c r="B45" s="79" t="s">
        <v>123</v>
      </c>
      <c r="C45" s="80">
        <v>1405400</v>
      </c>
      <c r="D45" s="80">
        <v>1300000</v>
      </c>
      <c r="E45" s="80">
        <v>1300000</v>
      </c>
    </row>
    <row r="46" spans="1:5" ht="111.75" customHeight="1">
      <c r="A46" s="81" t="s">
        <v>124</v>
      </c>
      <c r="B46" s="82" t="s">
        <v>125</v>
      </c>
      <c r="C46" s="83">
        <v>1405400</v>
      </c>
      <c r="D46" s="83">
        <v>1300000</v>
      </c>
      <c r="E46" s="83">
        <v>1300000</v>
      </c>
    </row>
    <row r="47" spans="1:5" ht="127.5" customHeight="1">
      <c r="A47" s="78" t="s">
        <v>126</v>
      </c>
      <c r="B47" s="79" t="s">
        <v>127</v>
      </c>
      <c r="C47" s="80">
        <v>640000</v>
      </c>
      <c r="D47" s="80">
        <v>350000</v>
      </c>
      <c r="E47" s="80">
        <v>350000</v>
      </c>
    </row>
    <row r="48" spans="1:5" ht="127.5" customHeight="1">
      <c r="A48" s="78" t="s">
        <v>128</v>
      </c>
      <c r="B48" s="79" t="s">
        <v>129</v>
      </c>
      <c r="C48" s="80">
        <v>640000</v>
      </c>
      <c r="D48" s="80">
        <v>350000</v>
      </c>
      <c r="E48" s="80">
        <v>350000</v>
      </c>
    </row>
    <row r="49" spans="1:5" ht="96" customHeight="1">
      <c r="A49" s="81" t="s">
        <v>130</v>
      </c>
      <c r="B49" s="82" t="s">
        <v>131</v>
      </c>
      <c r="C49" s="83">
        <v>640000</v>
      </c>
      <c r="D49" s="83">
        <v>350000</v>
      </c>
      <c r="E49" s="83">
        <v>350000</v>
      </c>
    </row>
    <row r="50" spans="1:5" ht="48.75" customHeight="1">
      <c r="A50" s="78" t="s">
        <v>132</v>
      </c>
      <c r="B50" s="79" t="s">
        <v>133</v>
      </c>
      <c r="C50" s="80">
        <v>130000</v>
      </c>
      <c r="D50" s="80">
        <v>110000</v>
      </c>
      <c r="E50" s="80">
        <v>110000</v>
      </c>
    </row>
    <row r="51" spans="1:5" ht="15" customHeight="1">
      <c r="A51" s="78" t="s">
        <v>134</v>
      </c>
      <c r="B51" s="79" t="s">
        <v>135</v>
      </c>
      <c r="C51" s="80">
        <v>130000</v>
      </c>
      <c r="D51" s="80">
        <v>110000</v>
      </c>
      <c r="E51" s="80">
        <v>110000</v>
      </c>
    </row>
    <row r="52" spans="1:5" ht="32.25" customHeight="1">
      <c r="A52" s="78" t="s">
        <v>136</v>
      </c>
      <c r="B52" s="79" t="s">
        <v>137</v>
      </c>
      <c r="C52" s="80">
        <v>130000</v>
      </c>
      <c r="D52" s="80">
        <v>110000</v>
      </c>
      <c r="E52" s="80">
        <v>110000</v>
      </c>
    </row>
    <row r="53" spans="1:5" ht="48.75" customHeight="1">
      <c r="A53" s="81" t="s">
        <v>138</v>
      </c>
      <c r="B53" s="82" t="s">
        <v>139</v>
      </c>
      <c r="C53" s="83">
        <v>130000</v>
      </c>
      <c r="D53" s="83">
        <v>110000</v>
      </c>
      <c r="E53" s="83">
        <v>110000</v>
      </c>
    </row>
    <row r="54" spans="1:5" ht="32.25" customHeight="1">
      <c r="A54" s="78" t="s">
        <v>140</v>
      </c>
      <c r="B54" s="79" t="s">
        <v>141</v>
      </c>
      <c r="C54" s="80">
        <v>208000</v>
      </c>
      <c r="D54" s="80">
        <v>180000</v>
      </c>
      <c r="E54" s="80">
        <v>180000</v>
      </c>
    </row>
    <row r="55" spans="1:5" ht="127.5" customHeight="1">
      <c r="A55" s="78" t="s">
        <v>268</v>
      </c>
      <c r="B55" s="79" t="s">
        <v>269</v>
      </c>
      <c r="C55" s="80">
        <v>93000</v>
      </c>
      <c r="D55" s="80">
        <v>0</v>
      </c>
      <c r="E55" s="80">
        <v>0</v>
      </c>
    </row>
    <row r="56" spans="1:5" ht="127.5" customHeight="1">
      <c r="A56" s="78" t="s">
        <v>270</v>
      </c>
      <c r="B56" s="79" t="s">
        <v>271</v>
      </c>
      <c r="C56" s="80">
        <v>93000</v>
      </c>
      <c r="D56" s="80">
        <v>0</v>
      </c>
      <c r="E56" s="80">
        <v>0</v>
      </c>
    </row>
    <row r="57" spans="1:5" ht="127.5" customHeight="1">
      <c r="A57" s="81" t="s">
        <v>270</v>
      </c>
      <c r="B57" s="82" t="s">
        <v>271</v>
      </c>
      <c r="C57" s="83">
        <v>93000</v>
      </c>
      <c r="D57" s="83">
        <v>0</v>
      </c>
      <c r="E57" s="83">
        <v>0</v>
      </c>
    </row>
    <row r="58" spans="1:5" ht="48.75" customHeight="1">
      <c r="A58" s="78" t="s">
        <v>142</v>
      </c>
      <c r="B58" s="79" t="s">
        <v>143</v>
      </c>
      <c r="C58" s="80">
        <v>100000</v>
      </c>
      <c r="D58" s="80">
        <v>150000</v>
      </c>
      <c r="E58" s="80">
        <v>150000</v>
      </c>
    </row>
    <row r="59" spans="1:5" ht="48.75" customHeight="1">
      <c r="A59" s="78" t="s">
        <v>144</v>
      </c>
      <c r="B59" s="79" t="s">
        <v>145</v>
      </c>
      <c r="C59" s="80">
        <v>100000</v>
      </c>
      <c r="D59" s="80">
        <v>150000</v>
      </c>
      <c r="E59" s="80">
        <v>150000</v>
      </c>
    </row>
    <row r="60" spans="1:5" ht="64.5" customHeight="1">
      <c r="A60" s="81" t="s">
        <v>146</v>
      </c>
      <c r="B60" s="82" t="s">
        <v>147</v>
      </c>
      <c r="C60" s="83">
        <v>100000</v>
      </c>
      <c r="D60" s="83">
        <v>150000</v>
      </c>
      <c r="E60" s="83">
        <v>150000</v>
      </c>
    </row>
    <row r="61" spans="1:5" ht="111.75" customHeight="1">
      <c r="A61" s="78" t="s">
        <v>148</v>
      </c>
      <c r="B61" s="79" t="s">
        <v>149</v>
      </c>
      <c r="C61" s="80">
        <v>15000</v>
      </c>
      <c r="D61" s="80">
        <v>30000</v>
      </c>
      <c r="E61" s="80">
        <v>30000</v>
      </c>
    </row>
    <row r="62" spans="1:5" ht="111.75" customHeight="1">
      <c r="A62" s="78" t="s">
        <v>150</v>
      </c>
      <c r="B62" s="79" t="s">
        <v>151</v>
      </c>
      <c r="C62" s="80">
        <v>15000</v>
      </c>
      <c r="D62" s="80">
        <v>30000</v>
      </c>
      <c r="E62" s="80">
        <v>30000</v>
      </c>
    </row>
    <row r="63" spans="1:5" ht="111.75" customHeight="1">
      <c r="A63" s="81" t="s">
        <v>152</v>
      </c>
      <c r="B63" s="82" t="s">
        <v>153</v>
      </c>
      <c r="C63" s="83">
        <v>15000</v>
      </c>
      <c r="D63" s="83">
        <v>30000</v>
      </c>
      <c r="E63" s="83">
        <v>30000</v>
      </c>
    </row>
    <row r="64" spans="1:5" ht="15" customHeight="1">
      <c r="A64" s="78" t="s">
        <v>154</v>
      </c>
      <c r="B64" s="79" t="s">
        <v>155</v>
      </c>
      <c r="C64" s="80">
        <v>215000</v>
      </c>
      <c r="D64" s="80">
        <v>200000</v>
      </c>
      <c r="E64" s="80">
        <v>200000</v>
      </c>
    </row>
    <row r="65" spans="1:5" ht="15" customHeight="1">
      <c r="A65" s="78" t="s">
        <v>156</v>
      </c>
      <c r="B65" s="79" t="s">
        <v>157</v>
      </c>
      <c r="C65" s="80">
        <v>215000</v>
      </c>
      <c r="D65" s="80">
        <v>200000</v>
      </c>
      <c r="E65" s="80">
        <v>200000</v>
      </c>
    </row>
    <row r="66" spans="1:5" ht="32.25" customHeight="1">
      <c r="A66" s="78" t="s">
        <v>158</v>
      </c>
      <c r="B66" s="79" t="s">
        <v>159</v>
      </c>
      <c r="C66" s="80">
        <v>215000</v>
      </c>
      <c r="D66" s="80">
        <v>200000</v>
      </c>
      <c r="E66" s="80">
        <v>200000</v>
      </c>
    </row>
    <row r="67" spans="1:5" ht="32.25" customHeight="1">
      <c r="A67" s="81" t="s">
        <v>158</v>
      </c>
      <c r="B67" s="82" t="s">
        <v>159</v>
      </c>
      <c r="C67" s="83">
        <v>215000</v>
      </c>
      <c r="D67" s="83">
        <v>200000</v>
      </c>
      <c r="E67" s="83">
        <v>200000</v>
      </c>
    </row>
    <row r="68" spans="1:5" ht="15" customHeight="1">
      <c r="A68" s="78" t="s">
        <v>160</v>
      </c>
      <c r="B68" s="79" t="s">
        <v>4</v>
      </c>
      <c r="C68" s="80">
        <v>35328757.09</v>
      </c>
      <c r="D68" s="80">
        <v>9183284</v>
      </c>
      <c r="E68" s="80">
        <v>9447607</v>
      </c>
    </row>
    <row r="69" spans="1:5" ht="48.75" customHeight="1">
      <c r="A69" s="78" t="s">
        <v>161</v>
      </c>
      <c r="B69" s="79" t="s">
        <v>162</v>
      </c>
      <c r="C69" s="80">
        <v>35328757.09</v>
      </c>
      <c r="D69" s="80">
        <v>9183284</v>
      </c>
      <c r="E69" s="80">
        <v>9447607</v>
      </c>
    </row>
    <row r="70" spans="1:5" ht="32.25" customHeight="1">
      <c r="A70" s="78" t="s">
        <v>272</v>
      </c>
      <c r="B70" s="79" t="s">
        <v>164</v>
      </c>
      <c r="C70" s="80">
        <v>294400</v>
      </c>
      <c r="D70" s="80">
        <v>292600</v>
      </c>
      <c r="E70" s="80">
        <v>289100</v>
      </c>
    </row>
    <row r="71" spans="1:5" ht="64.5" customHeight="1">
      <c r="A71" s="78" t="s">
        <v>273</v>
      </c>
      <c r="B71" s="79" t="s">
        <v>274</v>
      </c>
      <c r="C71" s="80">
        <v>294400</v>
      </c>
      <c r="D71" s="80">
        <v>292600</v>
      </c>
      <c r="E71" s="80">
        <v>289100</v>
      </c>
    </row>
    <row r="72" spans="1:5" ht="48.75" customHeight="1">
      <c r="A72" s="81" t="s">
        <v>275</v>
      </c>
      <c r="B72" s="82" t="s">
        <v>276</v>
      </c>
      <c r="C72" s="83">
        <v>294400</v>
      </c>
      <c r="D72" s="83">
        <v>292600</v>
      </c>
      <c r="E72" s="83">
        <v>289100</v>
      </c>
    </row>
    <row r="73" spans="1:5" ht="48.75" customHeight="1">
      <c r="A73" s="78" t="s">
        <v>169</v>
      </c>
      <c r="B73" s="79" t="s">
        <v>170</v>
      </c>
      <c r="C73" s="80">
        <v>23776143.16</v>
      </c>
      <c r="D73" s="80">
        <v>3394868</v>
      </c>
      <c r="E73" s="80">
        <v>3461973</v>
      </c>
    </row>
    <row r="74" spans="1:5" ht="32.25" customHeight="1">
      <c r="A74" s="78" t="s">
        <v>171</v>
      </c>
      <c r="B74" s="79" t="s">
        <v>172</v>
      </c>
      <c r="C74" s="80">
        <v>2515168</v>
      </c>
      <c r="D74" s="80">
        <v>2515168</v>
      </c>
      <c r="E74" s="80">
        <v>2582273</v>
      </c>
    </row>
    <row r="75" spans="1:5" ht="48.75" customHeight="1">
      <c r="A75" s="81" t="s">
        <v>173</v>
      </c>
      <c r="B75" s="82" t="s">
        <v>174</v>
      </c>
      <c r="C75" s="83">
        <v>2515168</v>
      </c>
      <c r="D75" s="83">
        <v>2515168</v>
      </c>
      <c r="E75" s="83">
        <v>2582273</v>
      </c>
    </row>
    <row r="76" spans="1:5" ht="15" customHeight="1">
      <c r="A76" s="78" t="s">
        <v>175</v>
      </c>
      <c r="B76" s="79" t="s">
        <v>176</v>
      </c>
      <c r="C76" s="80">
        <v>21260975.16</v>
      </c>
      <c r="D76" s="80">
        <v>879700</v>
      </c>
      <c r="E76" s="80">
        <v>879700</v>
      </c>
    </row>
    <row r="77" spans="1:5" ht="15" customHeight="1">
      <c r="A77" s="81" t="s">
        <v>177</v>
      </c>
      <c r="B77" s="82" t="s">
        <v>178</v>
      </c>
      <c r="C77" s="83">
        <v>21260975.16</v>
      </c>
      <c r="D77" s="83">
        <v>879700</v>
      </c>
      <c r="E77" s="83">
        <v>879700</v>
      </c>
    </row>
    <row r="78" spans="1:5" ht="32.25" customHeight="1">
      <c r="A78" s="78" t="s">
        <v>179</v>
      </c>
      <c r="B78" s="79" t="s">
        <v>180</v>
      </c>
      <c r="C78" s="80">
        <v>943909</v>
      </c>
      <c r="D78" s="80">
        <v>905416</v>
      </c>
      <c r="E78" s="80">
        <v>922534</v>
      </c>
    </row>
    <row r="79" spans="1:5" ht="48.75" customHeight="1">
      <c r="A79" s="78" t="s">
        <v>181</v>
      </c>
      <c r="B79" s="79" t="s">
        <v>182</v>
      </c>
      <c r="C79" s="80">
        <v>17609</v>
      </c>
      <c r="D79" s="80">
        <v>18016</v>
      </c>
      <c r="E79" s="80">
        <v>18534</v>
      </c>
    </row>
    <row r="80" spans="1:5" ht="48.75" customHeight="1">
      <c r="A80" s="81" t="s">
        <v>183</v>
      </c>
      <c r="B80" s="82" t="s">
        <v>184</v>
      </c>
      <c r="C80" s="83">
        <v>17609</v>
      </c>
      <c r="D80" s="83">
        <v>18016</v>
      </c>
      <c r="E80" s="83">
        <v>18534</v>
      </c>
    </row>
    <row r="81" spans="1:5" ht="48.75" customHeight="1">
      <c r="A81" s="78" t="s">
        <v>185</v>
      </c>
      <c r="B81" s="79" t="s">
        <v>186</v>
      </c>
      <c r="C81" s="80">
        <v>926300</v>
      </c>
      <c r="D81" s="80">
        <v>887400</v>
      </c>
      <c r="E81" s="80">
        <v>904000</v>
      </c>
    </row>
    <row r="82" spans="1:5" ht="64.5" customHeight="1">
      <c r="A82" s="81" t="s">
        <v>187</v>
      </c>
      <c r="B82" s="82" t="s">
        <v>188</v>
      </c>
      <c r="C82" s="83">
        <v>926300</v>
      </c>
      <c r="D82" s="83">
        <v>887400</v>
      </c>
      <c r="E82" s="83">
        <v>904000</v>
      </c>
    </row>
    <row r="83" spans="1:5" ht="15" customHeight="1">
      <c r="A83" s="78" t="s">
        <v>189</v>
      </c>
      <c r="B83" s="79" t="s">
        <v>190</v>
      </c>
      <c r="C83" s="80">
        <v>10314304.93</v>
      </c>
      <c r="D83" s="80">
        <v>4590400</v>
      </c>
      <c r="E83" s="80">
        <v>4774000</v>
      </c>
    </row>
    <row r="84" spans="1:5" ht="79.5" customHeight="1">
      <c r="A84" s="78" t="s">
        <v>191</v>
      </c>
      <c r="B84" s="79" t="s">
        <v>192</v>
      </c>
      <c r="C84" s="80">
        <v>4556729</v>
      </c>
      <c r="D84" s="80">
        <v>4590400</v>
      </c>
      <c r="E84" s="80">
        <v>4774000</v>
      </c>
    </row>
    <row r="85" spans="1:5" ht="96" customHeight="1">
      <c r="A85" s="81" t="s">
        <v>193</v>
      </c>
      <c r="B85" s="82" t="s">
        <v>194</v>
      </c>
      <c r="C85" s="83">
        <v>4556729</v>
      </c>
      <c r="D85" s="83">
        <v>4590400</v>
      </c>
      <c r="E85" s="83">
        <v>4774000</v>
      </c>
    </row>
    <row r="86" spans="1:5" ht="32.25" customHeight="1">
      <c r="A86" s="78" t="s">
        <v>277</v>
      </c>
      <c r="B86" s="79" t="s">
        <v>278</v>
      </c>
      <c r="C86" s="80">
        <v>5757575.93</v>
      </c>
      <c r="D86" s="80">
        <v>0</v>
      </c>
      <c r="E86" s="80">
        <v>0</v>
      </c>
    </row>
    <row r="87" spans="1:5" ht="32.25" customHeight="1">
      <c r="A87" s="81" t="s">
        <v>279</v>
      </c>
      <c r="B87" s="82" t="s">
        <v>280</v>
      </c>
      <c r="C87" s="83">
        <v>5757575.93</v>
      </c>
      <c r="D87" s="83">
        <v>0</v>
      </c>
      <c r="E87" s="83">
        <v>0</v>
      </c>
    </row>
    <row r="88" spans="1:5" ht="14.25" customHeight="1">
      <c r="A88" s="112" t="s">
        <v>19</v>
      </c>
      <c r="B88" s="112"/>
      <c r="C88" s="80">
        <v>78010797.09</v>
      </c>
      <c r="D88" s="80">
        <v>48926822</v>
      </c>
      <c r="E88" s="80">
        <v>49304135</v>
      </c>
    </row>
    <row r="90" spans="3:5" ht="12.75">
      <c r="C90" s="84">
        <f>C88-'разработ 2020'!E50</f>
        <v>0</v>
      </c>
      <c r="D90" s="84">
        <f>D88-'разработ 2021'!E54</f>
        <v>0</v>
      </c>
      <c r="E90" s="84">
        <f>E88-'разработ 2022'!E54</f>
        <v>0</v>
      </c>
    </row>
  </sheetData>
  <sheetProtection/>
  <mergeCells count="8">
    <mergeCell ref="A5:A6"/>
    <mergeCell ref="B5:B6"/>
    <mergeCell ref="C5:E5"/>
    <mergeCell ref="A88:B88"/>
    <mergeCell ref="B1:E1"/>
    <mergeCell ref="C2:E2"/>
    <mergeCell ref="B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Катя</cp:lastModifiedBy>
  <cp:lastPrinted>2020-11-10T09:56:18Z</cp:lastPrinted>
  <dcterms:created xsi:type="dcterms:W3CDTF">2004-10-11T06:47:09Z</dcterms:created>
  <dcterms:modified xsi:type="dcterms:W3CDTF">2020-11-10T09:56:23Z</dcterms:modified>
  <cp:category/>
  <cp:version/>
  <cp:contentType/>
  <cp:contentStatus/>
</cp:coreProperties>
</file>