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приложение 1" sheetId="7" r:id="rId1"/>
    <sheet name="приложение 6" sheetId="6" r:id="rId2"/>
  </sheets>
  <definedNames>
    <definedName name="_xlnm.Print_Titles" localSheetId="0">'приложение 1'!$21:$21</definedName>
    <definedName name="_xlnm.Print_Titles" localSheetId="1">'приложение 6'!$27:$27</definedName>
    <definedName name="_xlnm.Print_Area" localSheetId="0">'приложение 1'!$A$1:$R$247</definedName>
    <definedName name="_xlnm.Print_Area" localSheetId="1">'приложение 6'!$A$1:$R$465</definedName>
  </definedNames>
  <calcPr calcId="124519"/>
</workbook>
</file>

<file path=xl/calcChain.xml><?xml version="1.0" encoding="utf-8"?>
<calcChain xmlns="http://schemas.openxmlformats.org/spreadsheetml/2006/main">
  <c r="R239" i="7"/>
  <c r="R236"/>
  <c r="R235" s="1"/>
  <c r="R234" s="1"/>
  <c r="R240" s="1"/>
  <c r="R224"/>
  <c r="P224"/>
  <c r="R222"/>
  <c r="R220"/>
  <c r="R219" s="1"/>
  <c r="R218" s="1"/>
  <c r="R217" s="1"/>
  <c r="R216" s="1"/>
  <c r="R214"/>
  <c r="R212"/>
  <c r="R206"/>
  <c r="R205" s="1"/>
  <c r="R204" s="1"/>
  <c r="R203" s="1"/>
  <c r="R201"/>
  <c r="R200" s="1"/>
  <c r="R199" s="1"/>
  <c r="R198" s="1"/>
  <c r="R195"/>
  <c r="P195"/>
  <c r="R192"/>
  <c r="P192"/>
  <c r="R190"/>
  <c r="R188"/>
  <c r="R187"/>
  <c r="R185"/>
  <c r="R184"/>
  <c r="R181"/>
  <c r="R180"/>
  <c r="R179"/>
  <c r="R178"/>
  <c r="R172"/>
  <c r="R171" s="1"/>
  <c r="R169"/>
  <c r="R168" s="1"/>
  <c r="R167"/>
  <c r="R166" s="1"/>
  <c r="R165" s="1"/>
  <c r="R162"/>
  <c r="R160"/>
  <c r="R159" s="1"/>
  <c r="R157"/>
  <c r="R156"/>
  <c r="R155" s="1"/>
  <c r="R153"/>
  <c r="R151"/>
  <c r="R144"/>
  <c r="R143" s="1"/>
  <c r="R141"/>
  <c r="R140" s="1"/>
  <c r="R137"/>
  <c r="R135"/>
  <c r="R133"/>
  <c r="R131"/>
  <c r="R130"/>
  <c r="R129"/>
  <c r="R128"/>
  <c r="R125"/>
  <c r="R124" s="1"/>
  <c r="R123" s="1"/>
  <c r="R119"/>
  <c r="R117"/>
  <c r="R115"/>
  <c r="R114" s="1"/>
  <c r="R112"/>
  <c r="R110"/>
  <c r="R105" s="1"/>
  <c r="R104" s="1"/>
  <c r="R102"/>
  <c r="R101" s="1"/>
  <c r="R97"/>
  <c r="R96" s="1"/>
  <c r="R95" s="1"/>
  <c r="R93"/>
  <c r="R92" s="1"/>
  <c r="R91" s="1"/>
  <c r="R87"/>
  <c r="R86" s="1"/>
  <c r="R85" s="1"/>
  <c r="R84" s="1"/>
  <c r="R83" s="1"/>
  <c r="R82"/>
  <c r="R81" s="1"/>
  <c r="R79"/>
  <c r="R77"/>
  <c r="R75"/>
  <c r="R74" s="1"/>
  <c r="P74"/>
  <c r="R72"/>
  <c r="R71" s="1"/>
  <c r="P71"/>
  <c r="R70"/>
  <c r="R69"/>
  <c r="R65"/>
  <c r="R64"/>
  <c r="R63" s="1"/>
  <c r="R61"/>
  <c r="R60" s="1"/>
  <c r="R59" s="1"/>
  <c r="R58" s="1"/>
  <c r="R56"/>
  <c r="R55" s="1"/>
  <c r="R54" s="1"/>
  <c r="R52"/>
  <c r="R49"/>
  <c r="R47" s="1"/>
  <c r="R46" s="1"/>
  <c r="R45" s="1"/>
  <c r="R42"/>
  <c r="R41" s="1"/>
  <c r="P41"/>
  <c r="R39"/>
  <c r="R38"/>
  <c r="P38"/>
  <c r="R32"/>
  <c r="R31" s="1"/>
  <c r="R29"/>
  <c r="R28" s="1"/>
  <c r="R26"/>
  <c r="R454" i="6"/>
  <c r="R457"/>
  <c r="R453"/>
  <c r="R452"/>
  <c r="R458" s="1"/>
  <c r="R442"/>
  <c r="P442"/>
  <c r="R440"/>
  <c r="R438"/>
  <c r="R437" s="1"/>
  <c r="R436" s="1"/>
  <c r="R435" s="1"/>
  <c r="R434" s="1"/>
  <c r="R432"/>
  <c r="R430"/>
  <c r="R429" s="1"/>
  <c r="R428" s="1"/>
  <c r="R427" s="1"/>
  <c r="R426" s="1"/>
  <c r="R424"/>
  <c r="R423"/>
  <c r="R422" s="1"/>
  <c r="R421" s="1"/>
  <c r="R419"/>
  <c r="R418"/>
  <c r="R417" s="1"/>
  <c r="R416" s="1"/>
  <c r="R413"/>
  <c r="P413"/>
  <c r="R410"/>
  <c r="P410"/>
  <c r="R408"/>
  <c r="R406"/>
  <c r="R405"/>
  <c r="R403"/>
  <c r="R402"/>
  <c r="R401"/>
  <c r="R399"/>
  <c r="R398"/>
  <c r="R397"/>
  <c r="R396"/>
  <c r="R395" s="1"/>
  <c r="R394" s="1"/>
  <c r="R393" s="1"/>
  <c r="R392" s="1"/>
  <c r="R390"/>
  <c r="R389"/>
  <c r="R387"/>
  <c r="R386"/>
  <c r="R385"/>
  <c r="R384"/>
  <c r="R383" s="1"/>
  <c r="R382" s="1"/>
  <c r="R379" s="1"/>
  <c r="R380"/>
  <c r="R378"/>
  <c r="R377"/>
  <c r="R375"/>
  <c r="R374"/>
  <c r="R373" s="1"/>
  <c r="R368" s="1"/>
  <c r="R371"/>
  <c r="R369"/>
  <c r="R362"/>
  <c r="R361" s="1"/>
  <c r="R359"/>
  <c r="R358" s="1"/>
  <c r="R355"/>
  <c r="R353"/>
  <c r="R351"/>
  <c r="R349"/>
  <c r="R348"/>
  <c r="R347"/>
  <c r="R346"/>
  <c r="R345"/>
  <c r="R344" s="1"/>
  <c r="R343"/>
  <c r="R342" s="1"/>
  <c r="R341" s="1"/>
  <c r="R340" s="1"/>
  <c r="R337"/>
  <c r="R335"/>
  <c r="R333"/>
  <c r="R332"/>
  <c r="R330"/>
  <c r="R328"/>
  <c r="R323" s="1"/>
  <c r="R322" s="1"/>
  <c r="R320"/>
  <c r="R319"/>
  <c r="R318" s="1"/>
  <c r="R317" s="1"/>
  <c r="R315"/>
  <c r="R314"/>
  <c r="R313" s="1"/>
  <c r="R311"/>
  <c r="R310" s="1"/>
  <c r="R309" s="1"/>
  <c r="R305"/>
  <c r="R304" s="1"/>
  <c r="R303" s="1"/>
  <c r="R302" s="1"/>
  <c r="R301" s="1"/>
  <c r="R300"/>
  <c r="R299"/>
  <c r="R297"/>
  <c r="R295"/>
  <c r="R293"/>
  <c r="R292"/>
  <c r="P292"/>
  <c r="R290"/>
  <c r="R289" s="1"/>
  <c r="P289"/>
  <c r="R288"/>
  <c r="R287"/>
  <c r="R286" s="1"/>
  <c r="R285" s="1"/>
  <c r="R283"/>
  <c r="R282"/>
  <c r="R281" s="1"/>
  <c r="R279"/>
  <c r="R278" s="1"/>
  <c r="R277" s="1"/>
  <c r="R276" s="1"/>
  <c r="R274"/>
  <c r="R273" s="1"/>
  <c r="R272" s="1"/>
  <c r="R270"/>
  <c r="R267"/>
  <c r="R265" s="1"/>
  <c r="R264" s="1"/>
  <c r="R263" s="1"/>
  <c r="R260"/>
  <c r="R259" s="1"/>
  <c r="R254" s="1"/>
  <c r="R253" s="1"/>
  <c r="R252" s="1"/>
  <c r="P259"/>
  <c r="R257"/>
  <c r="R256"/>
  <c r="P256"/>
  <c r="R250"/>
  <c r="R249"/>
  <c r="R247"/>
  <c r="R246"/>
  <c r="R244"/>
  <c r="R243"/>
  <c r="R242" s="1"/>
  <c r="R241" s="1"/>
  <c r="R127" i="7" l="1"/>
  <c r="R126" s="1"/>
  <c r="R139"/>
  <c r="R183"/>
  <c r="R25"/>
  <c r="R24" s="1"/>
  <c r="R100"/>
  <c r="R99" s="1"/>
  <c r="R164"/>
  <c r="R161" s="1"/>
  <c r="R90"/>
  <c r="R36"/>
  <c r="R35" s="1"/>
  <c r="R34" s="1"/>
  <c r="R23" s="1"/>
  <c r="R177"/>
  <c r="R211"/>
  <c r="R210" s="1"/>
  <c r="R209" s="1"/>
  <c r="R208" s="1"/>
  <c r="R68"/>
  <c r="R67" s="1"/>
  <c r="R150"/>
  <c r="R146" s="1"/>
  <c r="R122"/>
  <c r="R308" i="6"/>
  <c r="R240" s="1"/>
  <c r="R445" s="1"/>
  <c r="R357"/>
  <c r="R364"/>
  <c r="R339"/>
  <c r="R176" i="7" l="1"/>
  <c r="R175" s="1"/>
  <c r="R174" s="1"/>
  <c r="R121"/>
  <c r="R22" s="1"/>
  <c r="R227" s="1"/>
  <c r="R32" i="6"/>
  <c r="R198"/>
  <c r="R201"/>
  <c r="R136"/>
  <c r="R135"/>
  <c r="R193"/>
  <c r="R191"/>
  <c r="R190"/>
  <c r="R83"/>
  <c r="R66"/>
  <c r="R67"/>
  <c r="R55"/>
  <c r="R230" l="1"/>
  <c r="P230"/>
  <c r="R228"/>
  <c r="R226"/>
  <c r="R225" s="1"/>
  <c r="R224" s="1"/>
  <c r="R223" s="1"/>
  <c r="R222" s="1"/>
  <c r="R220"/>
  <c r="R218"/>
  <c r="R217" s="1"/>
  <c r="R216" s="1"/>
  <c r="R215" s="1"/>
  <c r="R214" s="1"/>
  <c r="R212"/>
  <c r="R211"/>
  <c r="R210" s="1"/>
  <c r="R209" s="1"/>
  <c r="R207"/>
  <c r="R206"/>
  <c r="R205" s="1"/>
  <c r="R204" s="1"/>
  <c r="P201"/>
  <c r="P198"/>
  <c r="R196"/>
  <c r="R194"/>
  <c r="R187"/>
  <c r="R186"/>
  <c r="R185"/>
  <c r="R184"/>
  <c r="R183" s="1"/>
  <c r="R178"/>
  <c r="R177" s="1"/>
  <c r="R175"/>
  <c r="R174" s="1"/>
  <c r="R173"/>
  <c r="R172" s="1"/>
  <c r="R171" s="1"/>
  <c r="R170" s="1"/>
  <c r="R168"/>
  <c r="R166"/>
  <c r="R165" s="1"/>
  <c r="R163"/>
  <c r="R162"/>
  <c r="R161" s="1"/>
  <c r="R159"/>
  <c r="R157"/>
  <c r="R150"/>
  <c r="R149" s="1"/>
  <c r="R147"/>
  <c r="R146" s="1"/>
  <c r="R143"/>
  <c r="R141"/>
  <c r="R139"/>
  <c r="R137"/>
  <c r="R134"/>
  <c r="R131"/>
  <c r="R130" s="1"/>
  <c r="R129" s="1"/>
  <c r="R125"/>
  <c r="R123"/>
  <c r="R121"/>
  <c r="R120" s="1"/>
  <c r="R118"/>
  <c r="R116"/>
  <c r="R111" s="1"/>
  <c r="R110" s="1"/>
  <c r="R108"/>
  <c r="R107" s="1"/>
  <c r="R103"/>
  <c r="R102" s="1"/>
  <c r="R101" s="1"/>
  <c r="R99"/>
  <c r="R98" s="1"/>
  <c r="R97" s="1"/>
  <c r="R96" s="1"/>
  <c r="R93"/>
  <c r="R92" s="1"/>
  <c r="R91" s="1"/>
  <c r="R90" s="1"/>
  <c r="R89" s="1"/>
  <c r="R88"/>
  <c r="R87" s="1"/>
  <c r="R85"/>
  <c r="R81"/>
  <c r="R80" s="1"/>
  <c r="P80"/>
  <c r="R78"/>
  <c r="R77" s="1"/>
  <c r="P77"/>
  <c r="R76"/>
  <c r="R75" s="1"/>
  <c r="R71"/>
  <c r="R70" s="1"/>
  <c r="R69" s="1"/>
  <c r="R65"/>
  <c r="R64"/>
  <c r="R62"/>
  <c r="R61"/>
  <c r="R60" s="1"/>
  <c r="R58"/>
  <c r="R53"/>
  <c r="R52" s="1"/>
  <c r="R48"/>
  <c r="R47"/>
  <c r="P47"/>
  <c r="R45"/>
  <c r="R44" s="1"/>
  <c r="R42" s="1"/>
  <c r="R41" s="1"/>
  <c r="R40" s="1"/>
  <c r="P44"/>
  <c r="R38"/>
  <c r="R37" s="1"/>
  <c r="R35"/>
  <c r="R34" s="1"/>
  <c r="R106" l="1"/>
  <c r="R105" s="1"/>
  <c r="R145"/>
  <c r="R31"/>
  <c r="R30" s="1"/>
  <c r="R74"/>
  <c r="R73" s="1"/>
  <c r="R133"/>
  <c r="R132" s="1"/>
  <c r="R128" s="1"/>
  <c r="R156"/>
  <c r="R51"/>
  <c r="R189"/>
  <c r="R182" s="1"/>
  <c r="R181" s="1"/>
  <c r="R180" s="1"/>
  <c r="R152"/>
  <c r="R167"/>
  <c r="R127" l="1"/>
  <c r="R29"/>
  <c r="R28" s="1"/>
  <c r="R233" s="1"/>
</calcChain>
</file>

<file path=xl/sharedStrings.xml><?xml version="1.0" encoding="utf-8"?>
<sst xmlns="http://schemas.openxmlformats.org/spreadsheetml/2006/main" count="2226" uniqueCount="237">
  <si>
    <t/>
  </si>
  <si>
    <t>ИТОГО:</t>
  </si>
  <si>
    <t>0300902000</t>
  </si>
  <si>
    <t>Исполнение полномочий контрольно-счетного органа (Иные межбюджетные трансферты)</t>
  </si>
  <si>
    <t>Исполнение полномочий контрольно-счетного органа</t>
  </si>
  <si>
    <t>0300901000</t>
  </si>
  <si>
    <t>Формирование, утверждение, исполнение бюджета поселения и контроль за использованием данного бюджета (Иные межбюджетные трансферты)</t>
  </si>
  <si>
    <t>Формирование, утверждение, исполнение бюджета поселения и контроль за использованием данного бюджета</t>
  </si>
  <si>
    <t>0300900000</t>
  </si>
  <si>
    <t>Межбюджетные трансферты</t>
  </si>
  <si>
    <t>0300000000</t>
  </si>
  <si>
    <t>Реализация государственных (муниципальных) функций, связанных с государственным (муниципальным) управлением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</si>
  <si>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</si>
  <si>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</si>
  <si>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0300700000</t>
  </si>
  <si>
    <t>Обслуживание муниципального долга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</si>
  <si>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</si>
  <si>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</si>
  <si>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1100100000</t>
  </si>
  <si>
    <t>Иные закупки товаров, работ и услуг для обеспечения государственных (муниципальных) нужд</t>
  </si>
  <si>
    <t>Физическая культура</t>
  </si>
  <si>
    <t>1100000000</t>
  </si>
  <si>
    <t>Физкультура и спорт</t>
  </si>
  <si>
    <t>ФИЗИЧЕСКАЯ КУЛЬТУРА И СПОРТ</t>
  </si>
  <si>
    <t>05003S3250</t>
  </si>
  <si>
    <t>Софинансирование расходов на реализацию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 (Расходы на выплаты персоналу казенных учреждений)</t>
  </si>
  <si>
    <t>Софинансирование расходов на реализацию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</si>
  <si>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0500343250</t>
  </si>
  <si>
    <t>Реализация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 (Расходы на выплаты персоналу казенных учреждений)</t>
  </si>
  <si>
    <t>Реализация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</si>
  <si>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0500300000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</si>
  <si>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</si>
  <si>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</si>
  <si>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Расходы на выплаты персоналу казенных учреждений</t>
  </si>
  <si>
    <t>Обеспечение деятельности библиотек</t>
  </si>
  <si>
    <t>05002L5580</t>
  </si>
  <si>
    <t>Реализация мероприятий по обеспечению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(Иные закупки товаров, работ и услуг для обеспечения государственных (муниципальных) нужд)</t>
  </si>
  <si>
    <t>Реализация мероприятий по обеспечению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</si>
  <si>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0500200000</t>
  </si>
  <si>
    <t>Обеспечение деятельности домов культуры, культурно-библиотечных-досуговых центров</t>
  </si>
  <si>
    <t>0500000000</t>
  </si>
  <si>
    <t>Осуществление деятельности в области культуры</t>
  </si>
  <si>
    <t>Культура</t>
  </si>
  <si>
    <t>КУЛЬТУРА, КИНЕМАТОГРАФИЯ</t>
  </si>
  <si>
    <t>Реализация мероприятий по поддержке обустройства мест массового отдыха населения (городских парков) (Иные закупки товаров, работ и услуг для обеспечения государственных (муниципальных) нужд)</t>
  </si>
  <si>
    <t>Реализация мероприятий по поддержке обустройства мест массового отдыха населения (городских парков)</t>
  </si>
  <si>
    <t>Реализация мероприятий по формированию современной городской среды (Иные закупки товаров, работ и услуг для обеспечения государственных (муниципальных) нужд)</t>
  </si>
  <si>
    <t>Реализация мероприятий по формированию современной городской среды</t>
  </si>
  <si>
    <t>Реализация мероприятий по формированию современной городской среды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</si>
  <si>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7900400000</t>
  </si>
  <si>
    <t>Муниципальная целевая программа "Благоустройство территории Лахденпохского городского поселения и ремонт муниципального имущества на 2017-2018 годы»</t>
  </si>
  <si>
    <t>7900000000</t>
  </si>
  <si>
    <t>Муниципальные целевые программы</t>
  </si>
  <si>
    <t>0900500000</t>
  </si>
  <si>
    <t>Прочие мероприятия в области благоустройства</t>
  </si>
  <si>
    <t>0900400000</t>
  </si>
  <si>
    <t>Уличное освещение</t>
  </si>
  <si>
    <t>0900300000</t>
  </si>
  <si>
    <t>Содержание мест захоронений</t>
  </si>
  <si>
    <t>0900000000</t>
  </si>
  <si>
    <t>Осуществление деятельности в области жилищно-коммунального хозяйства</t>
  </si>
  <si>
    <t>0300600000</t>
  </si>
  <si>
    <t>Резервные средства</t>
  </si>
  <si>
    <t>Резервные средства для обеспечения планируемых расходных обязательств Лахденпохского городского поселения</t>
  </si>
  <si>
    <t>Благоустройство</t>
  </si>
  <si>
    <t>7900500000</t>
  </si>
  <si>
    <t>Программа комплексного развития систем коммунальной инфраструктуры Лахденпохского городского поселения на 2017-2018 годы</t>
  </si>
  <si>
    <t>0900200000</t>
  </si>
  <si>
    <t>Осуществление деятельности в области коммунального хозяйства</t>
  </si>
  <si>
    <t>Коммунальное хозяйство</t>
  </si>
  <si>
    <t>09001S9602</t>
  </si>
  <si>
    <t>Софинансирование мероприятий по переселению граждан из аварийного жилищного фонда с учетом необходимости развития малоэтажного строительства (Бюджетные инвестиции)</t>
  </si>
  <si>
    <t>Софинансирование мероприятий по переселению граждан из аварийного жилищного фонда с учетом необходимости развития малоэтажного строительства</t>
  </si>
  <si>
    <t>0900110000</t>
  </si>
  <si>
    <t>Взносы в фонд капитального ремонта (Иные закупки товаров, работ и услуг для обеспечения государственных (муниципальных) нужд)</t>
  </si>
  <si>
    <t>Взносы в фонд капитального ремонта</t>
  </si>
  <si>
    <t>0900109502</t>
  </si>
  <si>
    <t>0900100000</t>
  </si>
  <si>
    <t>Исполнение судебных актов</t>
  </si>
  <si>
    <t>Осуществление деятельности в области жилищного хозяйства</t>
  </si>
  <si>
    <t>0300800000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</si>
  <si>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</si>
  <si>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Жилищное хозяйство</t>
  </si>
  <si>
    <t>ЖИЛИЩНО-КОММУНАЛЬНОЕ ХОЗЯЙСТВО</t>
  </si>
  <si>
    <t>79006S3180</t>
  </si>
  <si>
    <t>Софинансирование расходов на реализацию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</si>
  <si>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Софинансирование расходов на реализацию мероприятий государственной программы Республики Карелия "Развитие транспортной системы"</t>
  </si>
  <si>
    <t>7900643180</t>
  </si>
  <si>
    <t>Реализация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</si>
  <si>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транспортной системы"</t>
  </si>
  <si>
    <t>7900600000</t>
  </si>
  <si>
    <t>Долгосрочная целевая программа Лахденпохского городского поселения "Развитие автомобильных дорог общего пользования местного значения Лахденпохского городского поселения на 2017-2018 годы»</t>
  </si>
  <si>
    <t>1000143180</t>
  </si>
  <si>
    <t>1000100000</t>
  </si>
  <si>
    <t>Содержание и ремонт дорог</t>
  </si>
  <si>
    <t>1000000000</t>
  </si>
  <si>
    <t>Дорожное хозяйство (дорожные фонды)</t>
  </si>
  <si>
    <t>НАЦИОНАЛЬНАЯ ЭКОНОМИКА</t>
  </si>
  <si>
    <t>7900700000</t>
  </si>
  <si>
    <t>Муниципальная целевая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«Лахденпохское городское поселение на 2015-2019 годы»</t>
  </si>
  <si>
    <t>Обеспечение пожарной безопасности</t>
  </si>
  <si>
    <t>0301500000</t>
  </si>
  <si>
    <t>Мероприятия в области предупреждения и ликвидации последствий чрезвычайных ситуаций и в области гражданской обороны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</si>
  <si>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</si>
  <si>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</si>
  <si>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0300151180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</si>
  <si>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</si>
  <si>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Осуществление первичного воинского учета на территориях, где отсутствуют военные комиссариаты</t>
  </si>
  <si>
    <t>0300100000</t>
  </si>
  <si>
    <t>Исполнение переданных государственных полномочий</t>
  </si>
  <si>
    <t>Мобилизационная и вневойсковая подготовка</t>
  </si>
  <si>
    <t>НАЦИОНАЛЬНАЯ ОБОРОНА</t>
  </si>
  <si>
    <t>0300400000</t>
  </si>
  <si>
    <t>Представительские расходы, связанные с управлением</t>
  </si>
  <si>
    <t>0300200000</t>
  </si>
  <si>
    <t>Учреждения, оказывающие обеспечивающие услуги</t>
  </si>
  <si>
    <t>Другие общегосударственные вопросы</t>
  </si>
  <si>
    <t>0200300000</t>
  </si>
  <si>
    <t>Резервный фонд администрации Лахденпохского городского поселения по предупреждению и ликвидации чрезвычайных ситуаций и последствий стихийных бедствий</t>
  </si>
  <si>
    <t>0200000000</t>
  </si>
  <si>
    <t>Резервные фонды исполнительных органов власти</t>
  </si>
  <si>
    <t>Резервные фонды</t>
  </si>
  <si>
    <t>0301100000</t>
  </si>
  <si>
    <t>Специальные расходы</t>
  </si>
  <si>
    <t>Обеспечение проведения выборов и референдумов</t>
  </si>
  <si>
    <t>0300142140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</si>
  <si>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(Иные закупки товаров, работ и услуг для обеспечения государственных (муниципальных) нужд)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</si>
  <si>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</si>
  <si>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0100300000</t>
  </si>
  <si>
    <t>Расходы на выплаты персоналу государственных (муниципальных) органов</t>
  </si>
  <si>
    <t>Глава Администрации</t>
  </si>
  <si>
    <t>0100200000</t>
  </si>
  <si>
    <t>Центральный аппарат</t>
  </si>
  <si>
    <t>0100000000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</si>
  <si>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</si>
  <si>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</si>
  <si>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</si>
  <si>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0100100000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</si>
  <si>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</si>
  <si>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</si>
  <si>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</si>
  <si>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</si>
  <si>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</si>
  <si>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(Расходы на выплаты персоналу государственных (муниципальных) органов)</t>
  </si>
  <si>
    <t xml:space="preserve"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      </t>
  </si>
  <si>
    <t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(Расходы на выплаты персоналу государственных (муниципальных) органов)</t>
  </si>
  <si>
    <t>01001S3170</t>
  </si>
  <si>
    <t>0100243170</t>
  </si>
  <si>
    <t>01002S3170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</si>
  <si>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(Расходы на выплаты персоналу казенных учреждений)</t>
  </si>
  <si>
    <t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(Расходы на выплаты персоналу казенных учреждений)</t>
  </si>
  <si>
    <t>0300243170</t>
  </si>
  <si>
    <t>03002S3170</t>
  </si>
  <si>
    <t>0500343170</t>
  </si>
  <si>
    <t>05003S3170</t>
  </si>
  <si>
    <t>10001S3180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</si>
  <si>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</si>
  <si>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(Бюджетные инвестиции)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</si>
  <si>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</si>
  <si>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</si>
  <si>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Муниципальная программа «Формирование современной городской среды на территории Лахденпохского городского поселения на 2018-2022  годы» в рамках реализации приоритетного проекта «Формирование комфортной городской среды»</t>
  </si>
  <si>
    <t>Основное мероприятие "Благоустройство общественных территорий Лахденпохского городского поселения"</t>
  </si>
  <si>
    <t>79201L5550</t>
  </si>
  <si>
    <t>Основное мероприятие "Благоустройство мест массового отдыха населения (городских парков) на территории Лахденпохского городского поселения"</t>
  </si>
  <si>
    <t>79203L5600</t>
  </si>
  <si>
    <t>79202L5550</t>
  </si>
  <si>
    <t>Основное мероприятие" Благоустройство дворовых территорий многоквартирных домов Лахденпохского городского поселения"</t>
  </si>
  <si>
    <t>Реализация мероприятий на поддержку местных инициатив граждан, проживающих в муниципальных образованиях</t>
  </si>
  <si>
    <t>Реализация мероприятий на поддержку местных инициатив граждан, проживающих в муниципальных образованиях(Иные закупки товаров, работ и услуг для обеспечения государственных (муниципальных) нужд)</t>
  </si>
  <si>
    <t>Софинансирование расходов на реализацию мероприятий на поддержку местных инициатив граждан, проживающих в муниципальных образованиях</t>
  </si>
  <si>
    <t>Софинансирование расходов на реализацию мероприятий на поддержку местных инициатив граждан, проживающих в муниципальных образованиях (Иные закупки товаров, работ и услуг для обеспечения государственных (муниципальных) нужд)</t>
  </si>
  <si>
    <t>Код</t>
  </si>
  <si>
    <t>на 2018 год</t>
  </si>
  <si>
    <t>Сумма на год</t>
  </si>
  <si>
    <t>Администрация Лахденпохского городского поселения</t>
  </si>
  <si>
    <t>032</t>
  </si>
  <si>
    <t>Совет Лахденпохского городского поселения</t>
  </si>
  <si>
    <t>раздела</t>
  </si>
  <si>
    <t>подраздела</t>
  </si>
  <si>
    <t>целевой статьи</t>
  </si>
  <si>
    <t>группы (группы и подгруппы) вида расходов</t>
  </si>
  <si>
    <t>главного распорядителя средств бюджета Лахденпохского городского поселения</t>
  </si>
  <si>
    <t>09005S3140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</si>
  <si>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</si>
  <si>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6</t>
  </si>
  <si>
    <t>к Порядку</t>
  </si>
  <si>
    <t>составления и ведения сводной</t>
  </si>
  <si>
    <t>бюджетной росписи бюджета</t>
  </si>
  <si>
    <t>Лахденпохского городского поселения</t>
  </si>
  <si>
    <t>УТВЕРЖДАЮ</t>
  </si>
  <si>
    <t>Глава Лахденпохского</t>
  </si>
  <si>
    <t>городского поселения</t>
  </si>
  <si>
    <t>____________________ Казымов Р.М.</t>
  </si>
  <si>
    <t>"30" марта 2018 г.</t>
  </si>
  <si>
    <t>Изменения сводной бюджетной росписи</t>
  </si>
  <si>
    <t>бюджета Лахденпохского городского поселения и лимитов бюджетных</t>
  </si>
  <si>
    <t>обязательств в соответствии с решением о внесении изменений в решение о бюджете</t>
  </si>
  <si>
    <t>Лахденпохского городского поселения на текущий финансовый год</t>
  </si>
  <si>
    <t xml:space="preserve">на 2018год </t>
  </si>
  <si>
    <t>(текущий финансовый год)</t>
  </si>
  <si>
    <t>(тыс.рублей)</t>
  </si>
  <si>
    <t xml:space="preserve">   1. Бюджетные ассигнования по расходам бюджета Лахденпохского городского поселения</t>
  </si>
  <si>
    <t xml:space="preserve">   2. Лимиты бюджетных обязательств</t>
  </si>
  <si>
    <t xml:space="preserve">3. Бюджетные ассигнования по источникам финансирования дефицита бюджета </t>
  </si>
  <si>
    <t>Источник финансирования дефицита бюджета</t>
  </si>
  <si>
    <t>на 2017 год</t>
  </si>
  <si>
    <t>032.00.00.00.00.00.0000.000</t>
  </si>
  <si>
    <t>ИСТОЧНИКИ ВНУТРЕННЕГО ФИНАНСИРОВАНИЯ ДЕФИЦИТОВ БЮДЖЕТОВ</t>
  </si>
  <si>
    <t>032.01.00.00.00.00.0000.000</t>
  </si>
  <si>
    <t>Погашение кредитов, предоставленных кредитными организациями в валюте Российской Федерации</t>
  </si>
  <si>
    <t>032.01.02.00.00.00.0000.000</t>
  </si>
  <si>
    <t>Погашение бюджетами городских поселений кредитов от кредитных организаций в валюте Российской Федерации</t>
  </si>
  <si>
    <t>032.01.02.00.00.13.0000.810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</si>
  <si>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</si>
  <si>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032.01.03.01.00.00.0000.000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</si>
  <si>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</si>
  <si>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032. 01.03.01.00.13.0000.810</t>
  </si>
  <si>
    <t>Начальник отдела экономики и финансов</t>
  </si>
  <si>
    <t>Егорова Ю.С.</t>
  </si>
  <si>
    <t>(подпись)</t>
  </si>
  <si>
    <t>(расшифровка подписи)</t>
  </si>
  <si>
    <t>Исполнитель</t>
  </si>
  <si>
    <t>30 марта 2018г.</t>
  </si>
  <si>
    <t xml:space="preserve"> </t>
  </si>
  <si>
    <t>20 июня 2018г.</t>
  </si>
  <si>
    <t>Приложение №1</t>
  </si>
  <si>
    <t>к Порядку составления и ведения сводной</t>
  </si>
  <si>
    <t>Глава Лахденпохского городского поселения</t>
  </si>
  <si>
    <t>Казымов Р.М._______________________</t>
  </si>
  <si>
    <t>Сводная бюджетная роспись бюджета Лахденпохского городского поселения</t>
  </si>
  <si>
    <t xml:space="preserve">    </t>
  </si>
  <si>
    <t>(очередной финансовый год)</t>
  </si>
  <si>
    <t>(тыс. рублей)</t>
  </si>
  <si>
    <t>1. Сводная роспись расходов бюджета Лахденпохского городского поселения</t>
  </si>
  <si>
    <t>на 01 июля 2018 года</t>
  </si>
  <si>
    <t>"30" июня 2018 г.</t>
  </si>
  <si>
    <t>2. Сводная роспись источников финансирования дефицит бюджета</t>
  </si>
</sst>
</file>

<file path=xl/styles.xml><?xml version="1.0" encoding="utf-8"?>
<styleSheet xmlns="http://schemas.openxmlformats.org/spreadsheetml/2006/main">
  <numFmts count="7">
    <numFmt numFmtId="164" formatCode="#,##0.00;[Red]\-#,##0.00"/>
    <numFmt numFmtId="165" formatCode="#,##0.00;[Red]\-#,##0.00;0.00"/>
    <numFmt numFmtId="166" formatCode="000"/>
    <numFmt numFmtId="167" formatCode="0000000000"/>
    <numFmt numFmtId="168" formatCode="00"/>
    <numFmt numFmtId="169" formatCode="0000"/>
    <numFmt numFmtId="170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indexed="8"/>
      <name val="Arial"/>
    </font>
    <font>
      <sz val="10"/>
      <name val="Arial"/>
      <charset val="204"/>
    </font>
    <font>
      <sz val="9"/>
      <name val="Arial"/>
      <charset val="204"/>
    </font>
    <font>
      <b/>
      <u/>
      <sz val="10"/>
      <name val="Arial"/>
      <family val="2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1" fillId="0" borderId="0" xfId="1" applyFill="1"/>
    <xf numFmtId="0" fontId="1" fillId="0" borderId="0" xfId="1" applyFill="1" applyProtection="1">
      <protection hidden="1"/>
    </xf>
    <xf numFmtId="166" fontId="3" fillId="0" borderId="7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Border="1"/>
    <xf numFmtId="0" fontId="1" fillId="0" borderId="0" xfId="1" applyFill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5" fontId="3" fillId="0" borderId="14" xfId="1" applyNumberFormat="1" applyFont="1" applyFill="1" applyBorder="1" applyAlignment="1" applyProtection="1">
      <protection hidden="1"/>
    </xf>
    <xf numFmtId="165" fontId="3" fillId="0" borderId="16" xfId="1" applyNumberFormat="1" applyFont="1" applyFill="1" applyBorder="1" applyAlignment="1" applyProtection="1">
      <protection hidden="1"/>
    </xf>
    <xf numFmtId="0" fontId="2" fillId="0" borderId="17" xfId="1" applyNumberFormat="1" applyFont="1" applyFill="1" applyBorder="1" applyAlignment="1" applyProtection="1">
      <protection hidden="1"/>
    </xf>
    <xf numFmtId="165" fontId="3" fillId="0" borderId="0" xfId="1" applyNumberFormat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alignment horizontal="right"/>
      <protection hidden="1"/>
    </xf>
    <xf numFmtId="0" fontId="1" fillId="0" borderId="0" xfId="1" applyFill="1" applyAlignment="1">
      <alignment horizontal="left"/>
    </xf>
    <xf numFmtId="168" fontId="3" fillId="0" borderId="7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right"/>
      <protection hidden="1"/>
    </xf>
    <xf numFmtId="166" fontId="3" fillId="0" borderId="7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right" wrapText="1"/>
      <protection hidden="1"/>
    </xf>
    <xf numFmtId="0" fontId="2" fillId="0" borderId="6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20" xfId="1" applyNumberFormat="1" applyFont="1" applyFill="1" applyBorder="1" applyAlignment="1" applyProtection="1">
      <alignment horizontal="right"/>
      <protection hidden="1"/>
    </xf>
    <xf numFmtId="0" fontId="2" fillId="0" borderId="20" xfId="1" applyNumberFormat="1" applyFont="1" applyFill="1" applyBorder="1" applyAlignment="1" applyProtection="1">
      <alignment horizontal="center"/>
      <protection hidden="1"/>
    </xf>
    <xf numFmtId="170" fontId="2" fillId="0" borderId="21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2" fillId="0" borderId="23" xfId="1" applyNumberFormat="1" applyFont="1" applyFill="1" applyBorder="1" applyAlignment="1" applyProtection="1">
      <alignment horizontal="center"/>
      <protection hidden="1"/>
    </xf>
    <xf numFmtId="167" fontId="3" fillId="0" borderId="7" xfId="1" applyNumberFormat="1" applyFont="1" applyFill="1" applyBorder="1" applyAlignment="1" applyProtection="1">
      <alignment horizontal="center"/>
      <protection hidden="1"/>
    </xf>
    <xf numFmtId="49" fontId="3" fillId="0" borderId="7" xfId="1" applyNumberFormat="1" applyFont="1" applyFill="1" applyBorder="1" applyAlignment="1" applyProtection="1">
      <alignment horizontal="center"/>
      <protection hidden="1"/>
    </xf>
    <xf numFmtId="167" fontId="3" fillId="0" borderId="7" xfId="1" applyNumberFormat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2" fillId="0" borderId="17" xfId="1" applyNumberFormat="1" applyFont="1" applyFill="1" applyBorder="1" applyAlignment="1" applyProtection="1">
      <alignment horizontal="center" vertical="center"/>
      <protection hidden="1"/>
    </xf>
    <xf numFmtId="0" fontId="2" fillId="0" borderId="19" xfId="1" applyNumberFormat="1" applyFont="1" applyFill="1" applyBorder="1" applyAlignment="1" applyProtection="1">
      <alignment horizontal="center" vertical="center"/>
      <protection hidden="1"/>
    </xf>
    <xf numFmtId="0" fontId="2" fillId="0" borderId="17" xfId="1" applyNumberFormat="1" applyFont="1" applyFill="1" applyBorder="1" applyAlignment="1" applyProtection="1">
      <alignment horizontal="center" vertical="center"/>
      <protection hidden="1"/>
    </xf>
    <xf numFmtId="0" fontId="2" fillId="0" borderId="19" xfId="1" applyNumberFormat="1" applyFont="1" applyFill="1" applyBorder="1" applyAlignment="1" applyProtection="1">
      <alignment horizontal="center" vertical="center"/>
      <protection hidden="1"/>
    </xf>
    <xf numFmtId="0" fontId="2" fillId="0" borderId="15" xfId="1" applyNumberFormat="1" applyFont="1" applyFill="1" applyBorder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6" fillId="0" borderId="0" xfId="1" applyNumberFormat="1" applyFont="1" applyFill="1" applyAlignment="1" applyProtection="1">
      <alignment horizontal="right" vertical="top" wrapText="1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1" fillId="0" borderId="0" xfId="1" applyFont="1" applyFill="1" applyBorder="1" applyProtection="1">
      <protection hidden="1"/>
    </xf>
    <xf numFmtId="0" fontId="7" fillId="0" borderId="0" xfId="0" applyFont="1" applyFill="1" applyAlignment="1">
      <alignment horizontal="right"/>
    </xf>
    <xf numFmtId="0" fontId="1" fillId="0" borderId="0" xfId="1" applyNumberFormat="1" applyFont="1" applyFill="1" applyAlignment="1" applyProtection="1">
      <alignment horizontal="right" vertical="top"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6" xfId="1" applyNumberFormat="1" applyFont="1" applyFill="1" applyBorder="1" applyAlignment="1" applyProtection="1">
      <alignment horizontal="center" vertical="center"/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1" applyNumberFormat="1" applyFont="1" applyFill="1" applyBorder="1" applyAlignment="1" applyProtection="1">
      <protection hidden="1"/>
    </xf>
    <xf numFmtId="165" fontId="3" fillId="0" borderId="40" xfId="1" applyNumberFormat="1" applyFont="1" applyFill="1" applyBorder="1" applyAlignment="1" applyProtection="1">
      <protection hidden="1"/>
    </xf>
    <xf numFmtId="165" fontId="3" fillId="0" borderId="41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right"/>
      <protection hidden="1"/>
    </xf>
    <xf numFmtId="165" fontId="2" fillId="0" borderId="2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Protection="1">
      <protection hidden="1"/>
    </xf>
    <xf numFmtId="0" fontId="3" fillId="0" borderId="28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48" xfId="1" applyNumberFormat="1" applyFont="1" applyFill="1" applyBorder="1" applyAlignment="1" applyProtection="1">
      <alignment horizontal="righ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32" xfId="1" applyNumberFormat="1" applyFont="1" applyFill="1" applyBorder="1" applyAlignment="1" applyProtection="1">
      <alignment horizontal="right"/>
      <protection hidden="1"/>
    </xf>
    <xf numFmtId="0" fontId="3" fillId="0" borderId="8" xfId="1" applyNumberFormat="1" applyFont="1" applyFill="1" applyBorder="1" applyAlignment="1" applyProtection="1">
      <alignment horizontal="left" wrapText="1"/>
      <protection hidden="1"/>
    </xf>
    <xf numFmtId="0" fontId="3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7" xfId="1" applyNumberFormat="1" applyFont="1" applyFill="1" applyBorder="1" applyAlignment="1" applyProtection="1">
      <alignment horizontal="center" wrapText="1"/>
      <protection hidden="1"/>
    </xf>
    <xf numFmtId="0" fontId="8" fillId="0" borderId="42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169" fontId="3" fillId="0" borderId="8" xfId="1" applyNumberFormat="1" applyFont="1" applyFill="1" applyBorder="1" applyAlignment="1" applyProtection="1">
      <alignment vertical="center" wrapText="1"/>
      <protection hidden="1"/>
    </xf>
    <xf numFmtId="169" fontId="3" fillId="0" borderId="7" xfId="1" applyNumberFormat="1" applyFont="1" applyFill="1" applyBorder="1" applyAlignment="1" applyProtection="1">
      <alignment vertical="center" wrapText="1"/>
      <protection hidden="1"/>
    </xf>
    <xf numFmtId="166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7" xfId="1" applyNumberFormat="1" applyFont="1" applyFill="1" applyBorder="1" applyAlignment="1" applyProtection="1">
      <alignment wrapText="1"/>
      <protection hidden="1"/>
    </xf>
    <xf numFmtId="0" fontId="1" fillId="0" borderId="4" xfId="1" applyNumberFormat="1" applyFont="1" applyFill="1" applyBorder="1" applyAlignment="1" applyProtection="1">
      <alignment horizontal="left"/>
      <protection hidden="1"/>
    </xf>
    <xf numFmtId="0" fontId="1" fillId="0" borderId="2" xfId="1" applyNumberFormat="1" applyFont="1" applyFill="1" applyBorder="1" applyAlignment="1" applyProtection="1">
      <alignment horizontal="left"/>
      <protection hidden="1"/>
    </xf>
    <xf numFmtId="0" fontId="1" fillId="0" borderId="25" xfId="1" applyNumberFormat="1" applyFont="1" applyFill="1" applyBorder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left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33" xfId="1" applyNumberFormat="1" applyFont="1" applyFill="1" applyBorder="1" applyAlignment="1" applyProtection="1">
      <alignment horizontal="center" vertical="center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left" wrapText="1"/>
      <protection hidden="1"/>
    </xf>
    <xf numFmtId="0" fontId="3" fillId="0" borderId="39" xfId="1" applyNumberFormat="1" applyFont="1" applyFill="1" applyBorder="1" applyAlignment="1" applyProtection="1">
      <alignment horizontal="left" wrapText="1"/>
      <protection hidden="1"/>
    </xf>
    <xf numFmtId="0" fontId="3" fillId="0" borderId="9" xfId="1" applyNumberFormat="1" applyFont="1" applyFill="1" applyBorder="1" applyAlignment="1" applyProtection="1">
      <alignment horizontal="center" wrapText="1"/>
      <protection hidden="1"/>
    </xf>
    <xf numFmtId="169" fontId="3" fillId="0" borderId="8" xfId="1" applyNumberFormat="1" applyFont="1" applyFill="1" applyBorder="1" applyAlignment="1" applyProtection="1">
      <alignment wrapText="1"/>
      <protection hidden="1"/>
    </xf>
    <xf numFmtId="169" fontId="3" fillId="0" borderId="7" xfId="1" applyNumberFormat="1" applyFont="1" applyFill="1" applyBorder="1" applyAlignment="1" applyProtection="1">
      <alignment wrapText="1"/>
      <protection hidden="1"/>
    </xf>
    <xf numFmtId="169" fontId="3" fillId="0" borderId="8" xfId="1" applyNumberFormat="1" applyFont="1" applyFill="1" applyBorder="1" applyAlignment="1" applyProtection="1">
      <alignment horizontal="left" wrapText="1"/>
      <protection hidden="1"/>
    </xf>
    <xf numFmtId="169" fontId="3" fillId="0" borderId="7" xfId="1" applyNumberFormat="1" applyFont="1" applyFill="1" applyBorder="1" applyAlignment="1" applyProtection="1">
      <alignment horizontal="left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17" xfId="1" applyNumberFormat="1" applyFont="1" applyFill="1" applyBorder="1" applyAlignment="1" applyProtection="1">
      <alignment horizontal="center" vertical="center"/>
      <protection hidden="1"/>
    </xf>
    <xf numFmtId="0" fontId="2" fillId="0" borderId="19" xfId="1" applyNumberFormat="1" applyFont="1" applyFill="1" applyBorder="1" applyAlignment="1" applyProtection="1">
      <alignment horizontal="center" vertical="center"/>
      <protection hidden="1"/>
    </xf>
    <xf numFmtId="0" fontId="2" fillId="0" borderId="22" xfId="1" applyNumberFormat="1" applyFont="1" applyFill="1" applyBorder="1" applyAlignment="1" applyProtection="1">
      <alignment horizontal="center" vertical="center"/>
      <protection hidden="1"/>
    </xf>
    <xf numFmtId="0" fontId="2" fillId="0" borderId="30" xfId="1" applyNumberFormat="1" applyFont="1" applyFill="1" applyBorder="1" applyAlignment="1" applyProtection="1">
      <alignment horizontal="center" vertical="center"/>
      <protection hidden="1"/>
    </xf>
    <xf numFmtId="0" fontId="2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28" xfId="1" applyNumberFormat="1" applyFont="1" applyFill="1" applyBorder="1" applyAlignment="1" applyProtection="1">
      <alignment horizontal="center" vertical="center"/>
      <protection hidden="1"/>
    </xf>
    <xf numFmtId="0" fontId="2" fillId="0" borderId="29" xfId="1" applyNumberFormat="1" applyFont="1" applyFill="1" applyBorder="1" applyAlignment="1" applyProtection="1">
      <alignment horizontal="center" vertical="center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center"/>
      <protection hidden="1"/>
    </xf>
    <xf numFmtId="0" fontId="2" fillId="0" borderId="12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left"/>
      <protection hidden="1"/>
    </xf>
    <xf numFmtId="0" fontId="3" fillId="0" borderId="2" xfId="1" applyNumberFormat="1" applyFont="1" applyFill="1" applyBorder="1" applyAlignment="1" applyProtection="1">
      <alignment horizontal="left"/>
      <protection hidden="1"/>
    </xf>
    <xf numFmtId="0" fontId="3" fillId="0" borderId="25" xfId="1" applyNumberFormat="1" applyFont="1" applyFill="1" applyBorder="1" applyAlignment="1" applyProtection="1">
      <alignment horizontal="left"/>
      <protection hidden="1"/>
    </xf>
    <xf numFmtId="169" fontId="3" fillId="0" borderId="24" xfId="1" applyNumberFormat="1" applyFont="1" applyFill="1" applyBorder="1" applyAlignment="1" applyProtection="1">
      <alignment wrapText="1"/>
      <protection hidden="1"/>
    </xf>
    <xf numFmtId="169" fontId="3" fillId="0" borderId="28" xfId="1" applyNumberFormat="1" applyFont="1" applyFill="1" applyBorder="1" applyAlignment="1" applyProtection="1">
      <alignment wrapText="1"/>
      <protection hidden="1"/>
    </xf>
    <xf numFmtId="169" fontId="3" fillId="0" borderId="29" xfId="1" applyNumberFormat="1" applyFont="1" applyFill="1" applyBorder="1" applyAlignment="1" applyProtection="1">
      <alignment wrapText="1"/>
      <protection hidden="1"/>
    </xf>
    <xf numFmtId="169" fontId="3" fillId="0" borderId="26" xfId="1" applyNumberFormat="1" applyFont="1" applyFill="1" applyBorder="1" applyAlignment="1" applyProtection="1">
      <alignment wrapText="1"/>
      <protection hidden="1"/>
    </xf>
    <xf numFmtId="169" fontId="3" fillId="0" borderId="14" xfId="1" applyNumberFormat="1" applyFont="1" applyFill="1" applyBorder="1" applyAlignment="1" applyProtection="1">
      <alignment wrapText="1"/>
      <protection hidden="1"/>
    </xf>
    <xf numFmtId="169" fontId="3" fillId="0" borderId="27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Alignment="1" applyProtection="1">
      <alignment horizontal="right" vertical="top" wrapText="1"/>
      <protection hidden="1"/>
    </xf>
    <xf numFmtId="0" fontId="1" fillId="0" borderId="0" xfId="1" applyAlignment="1" applyProtection="1"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28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0" fontId="9" fillId="0" borderId="0" xfId="1" applyFont="1" applyProtection="1">
      <protection hidden="1"/>
    </xf>
    <xf numFmtId="0" fontId="10" fillId="0" borderId="0" xfId="1" applyNumberFormat="1" applyFont="1" applyFill="1" applyAlignment="1" applyProtection="1">
      <alignment horizontal="right" vertical="top" wrapText="1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center" wrapText="1"/>
      <protection hidden="1"/>
    </xf>
    <xf numFmtId="0" fontId="12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left" wrapText="1"/>
      <protection hidden="1"/>
    </xf>
    <xf numFmtId="0" fontId="9" fillId="0" borderId="0" xfId="1" applyNumberFormat="1" applyFont="1" applyFill="1" applyAlignment="1" applyProtection="1">
      <alignment horizontal="left" wrapText="1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164" fontId="2" fillId="0" borderId="0" xfId="1" applyNumberFormat="1" applyFont="1" applyFill="1" applyBorder="1" applyAlignment="1" applyProtection="1">
      <protection hidden="1"/>
    </xf>
    <xf numFmtId="0" fontId="9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49"/>
  <sheetViews>
    <sheetView showGridLines="0" tabSelected="1" view="pageBreakPreview" topLeftCell="B1" zoomScaleSheetLayoutView="100" workbookViewId="0">
      <selection activeCell="R15" sqref="R15"/>
    </sheetView>
  </sheetViews>
  <sheetFormatPr defaultColWidth="9.140625" defaultRowHeight="12.75"/>
  <cols>
    <col min="1" max="1" width="1.42578125" style="4" hidden="1" customWidth="1"/>
    <col min="2" max="2" width="0.85546875" style="4" customWidth="1"/>
    <col min="3" max="3" width="0.7109375" style="4" customWidth="1"/>
    <col min="4" max="7" width="0.5703125" style="4" customWidth="1"/>
    <col min="8" max="8" width="0.7109375" style="4" customWidth="1"/>
    <col min="9" max="9" width="9.140625" style="4" customWidth="1"/>
    <col min="10" max="10" width="0.7109375" style="4" customWidth="1"/>
    <col min="11" max="11" width="0.5703125" style="4" customWidth="1"/>
    <col min="12" max="12" width="41.42578125" style="4" customWidth="1"/>
    <col min="13" max="13" width="14.5703125" style="4" customWidth="1"/>
    <col min="14" max="14" width="5.85546875" style="4" customWidth="1"/>
    <col min="15" max="15" width="7" style="4" customWidth="1"/>
    <col min="16" max="16" width="10.85546875" style="33" customWidth="1"/>
    <col min="17" max="17" width="10.42578125" style="4" customWidth="1"/>
    <col min="18" max="18" width="15" style="4" customWidth="1"/>
    <col min="19" max="19" width="3.85546875" style="4" hidden="1" customWidth="1"/>
    <col min="20" max="20" width="5.85546875" style="7" customWidth="1"/>
    <col min="21" max="249" width="9.140625" style="4" customWidth="1"/>
    <col min="250" max="16384" width="9.140625" style="4"/>
  </cols>
  <sheetData>
    <row r="1" spans="1:25" s="7" customFormat="1" ht="12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8" t="s">
        <v>183</v>
      </c>
      <c r="L1" s="128"/>
      <c r="M1" s="128"/>
      <c r="N1" s="128"/>
      <c r="O1" s="128"/>
      <c r="P1" s="128"/>
      <c r="Q1" s="128"/>
      <c r="R1" s="129" t="s">
        <v>225</v>
      </c>
      <c r="S1" s="15"/>
      <c r="T1" s="15"/>
      <c r="U1" s="15"/>
      <c r="V1" s="15"/>
      <c r="W1" s="15"/>
      <c r="X1" s="15"/>
      <c r="Y1" s="15"/>
    </row>
    <row r="2" spans="1:25" s="7" customFormat="1" ht="12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28"/>
      <c r="M2" s="128"/>
      <c r="N2" s="128"/>
      <c r="O2" s="128"/>
      <c r="P2" s="128"/>
      <c r="Q2" s="128"/>
      <c r="R2" s="129" t="s">
        <v>226</v>
      </c>
      <c r="S2" s="15"/>
      <c r="T2" s="15"/>
      <c r="U2" s="15"/>
      <c r="V2" s="15"/>
      <c r="W2" s="15"/>
      <c r="X2" s="15"/>
      <c r="Y2" s="15"/>
    </row>
    <row r="3" spans="1:25" s="7" customFormat="1" ht="12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28"/>
      <c r="M3" s="128"/>
      <c r="N3" s="128"/>
      <c r="O3" s="128"/>
      <c r="P3" s="128"/>
      <c r="Q3" s="128"/>
      <c r="R3" s="129" t="s">
        <v>187</v>
      </c>
      <c r="S3" s="15"/>
      <c r="T3" s="15"/>
      <c r="U3" s="15"/>
      <c r="V3" s="15"/>
      <c r="W3" s="15"/>
      <c r="X3" s="15"/>
      <c r="Y3" s="15"/>
    </row>
    <row r="4" spans="1:25" s="7" customFormat="1" ht="12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28"/>
      <c r="M4" s="128"/>
      <c r="N4" s="128"/>
      <c r="O4" s="128"/>
      <c r="P4" s="128"/>
      <c r="Q4" s="128"/>
      <c r="R4" s="129" t="s">
        <v>188</v>
      </c>
      <c r="S4" s="15"/>
      <c r="T4" s="15"/>
      <c r="U4" s="15"/>
      <c r="V4" s="15"/>
      <c r="W4" s="15"/>
      <c r="X4" s="15"/>
      <c r="Y4" s="15"/>
    </row>
    <row r="5" spans="1:25" s="7" customFormat="1" ht="12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8"/>
      <c r="L5" s="128"/>
      <c r="M5" s="128"/>
      <c r="N5" s="128"/>
      <c r="O5" s="128"/>
      <c r="P5" s="128"/>
      <c r="Q5" s="128"/>
      <c r="R5" s="129"/>
      <c r="S5" s="42"/>
      <c r="T5" s="42"/>
      <c r="U5" s="43"/>
      <c r="V5" s="15"/>
      <c r="W5" s="15"/>
      <c r="X5" s="15"/>
      <c r="Y5" s="15"/>
    </row>
    <row r="6" spans="1:25" s="7" customFormat="1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8"/>
      <c r="L6" s="128"/>
      <c r="M6" s="128"/>
      <c r="N6" s="128"/>
      <c r="O6" s="128"/>
      <c r="P6" s="128"/>
      <c r="Q6" s="128"/>
      <c r="R6" s="129" t="s">
        <v>189</v>
      </c>
      <c r="S6" s="15"/>
      <c r="T6" s="15"/>
      <c r="U6" s="15"/>
      <c r="V6" s="15"/>
      <c r="W6" s="15"/>
      <c r="X6" s="15"/>
      <c r="Y6" s="15"/>
    </row>
    <row r="7" spans="1:25" s="7" customFormat="1" ht="12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8"/>
      <c r="L7" s="128"/>
      <c r="M7" s="128"/>
      <c r="N7" s="128"/>
      <c r="O7" s="128"/>
      <c r="P7" s="128"/>
      <c r="Q7" s="128"/>
      <c r="R7" s="129" t="s">
        <v>227</v>
      </c>
      <c r="S7" s="15"/>
      <c r="T7" s="15"/>
      <c r="U7" s="15"/>
      <c r="V7" s="15"/>
      <c r="W7" s="15"/>
      <c r="X7" s="15"/>
      <c r="Y7" s="15"/>
    </row>
    <row r="8" spans="1:25" s="7" customFormat="1" ht="18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8"/>
      <c r="L8" s="128"/>
      <c r="M8" s="128"/>
      <c r="N8" s="128"/>
      <c r="O8" s="128"/>
      <c r="P8" s="128"/>
      <c r="Q8" s="128"/>
      <c r="R8" s="129" t="s">
        <v>228</v>
      </c>
      <c r="S8" s="8"/>
    </row>
    <row r="9" spans="1:25" s="7" customFormat="1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8"/>
      <c r="L9" s="128"/>
      <c r="M9" s="128"/>
      <c r="N9" s="128"/>
      <c r="O9" s="128"/>
      <c r="P9" s="128"/>
      <c r="Q9" s="128"/>
      <c r="R9" s="129" t="s">
        <v>235</v>
      </c>
      <c r="S9" s="8"/>
    </row>
    <row r="10" spans="1:25" ht="11.2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128"/>
      <c r="M10" s="128"/>
      <c r="N10" s="128"/>
      <c r="O10" s="128"/>
      <c r="P10" s="128"/>
      <c r="Q10" s="128"/>
      <c r="R10" s="127"/>
      <c r="S10" s="8"/>
      <c r="T10" s="4"/>
    </row>
    <row r="11" spans="1:25" s="7" customFormat="1" ht="12" customHeight="1">
      <c r="A11" s="122" t="s">
        <v>229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7"/>
      <c r="S11" s="15"/>
      <c r="T11" s="15"/>
      <c r="U11" s="15"/>
      <c r="V11" s="15"/>
      <c r="W11" s="15"/>
      <c r="X11" s="15"/>
      <c r="Y11" s="15"/>
    </row>
    <row r="12" spans="1:25" s="7" customFormat="1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130" t="s">
        <v>234</v>
      </c>
      <c r="M12" s="130"/>
      <c r="N12" s="130"/>
      <c r="O12" s="130"/>
      <c r="P12" s="130"/>
      <c r="Q12" s="46"/>
      <c r="R12" s="127"/>
      <c r="S12" s="15"/>
      <c r="T12" s="15"/>
      <c r="U12" s="15"/>
      <c r="V12" s="15"/>
      <c r="W12" s="15"/>
      <c r="X12" s="15"/>
      <c r="Y12" s="15"/>
    </row>
    <row r="13" spans="1:25" s="7" customFormat="1" ht="12.75" customHeight="1">
      <c r="A13" s="131"/>
      <c r="B13" s="131"/>
      <c r="C13" s="131"/>
      <c r="D13" s="131"/>
      <c r="E13" s="131"/>
      <c r="F13" s="131"/>
      <c r="G13" s="131"/>
      <c r="H13" s="131"/>
      <c r="I13" s="131" t="s">
        <v>230</v>
      </c>
      <c r="J13" s="131"/>
      <c r="K13" s="131"/>
      <c r="L13" s="132" t="s">
        <v>231</v>
      </c>
      <c r="M13" s="132"/>
      <c r="N13" s="132"/>
      <c r="O13" s="132"/>
      <c r="P13" s="132"/>
      <c r="Q13" s="131"/>
      <c r="R13" s="127"/>
      <c r="S13" s="15"/>
      <c r="T13" s="15"/>
      <c r="U13" s="15"/>
      <c r="V13" s="15"/>
      <c r="W13" s="15"/>
      <c r="X13" s="15"/>
      <c r="Y13" s="15"/>
    </row>
    <row r="14" spans="1:25" s="7" customFormat="1" ht="12.7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27"/>
      <c r="S14" s="15"/>
      <c r="T14" s="15"/>
      <c r="U14" s="15"/>
      <c r="V14" s="15"/>
      <c r="W14" s="15"/>
      <c r="X14" s="15"/>
      <c r="Y14" s="15"/>
    </row>
    <row r="15" spans="1:25" s="7" customFormat="1" ht="12.7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133"/>
      <c r="N15" s="133"/>
      <c r="O15" s="133"/>
      <c r="P15" s="133"/>
      <c r="Q15" s="133"/>
      <c r="R15" s="138" t="s">
        <v>232</v>
      </c>
      <c r="S15" s="42"/>
      <c r="T15" s="42"/>
      <c r="U15" s="43"/>
      <c r="V15" s="15"/>
      <c r="W15" s="15"/>
      <c r="X15" s="15"/>
      <c r="Y15" s="15"/>
    </row>
    <row r="16" spans="1:25" s="7" customFormat="1" ht="12.75" customHeight="1">
      <c r="A16" s="133"/>
      <c r="B16" s="135" t="s">
        <v>233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3"/>
      <c r="R16" s="127"/>
      <c r="S16" s="15"/>
      <c r="T16" s="15"/>
      <c r="U16" s="15"/>
      <c r="V16" s="15"/>
      <c r="W16" s="15"/>
      <c r="X16" s="15"/>
      <c r="Y16" s="15"/>
    </row>
    <row r="17" spans="1:19" s="7" customFormat="1" ht="12.75" customHeight="1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8"/>
      <c r="Q17" s="8"/>
      <c r="R17" s="15"/>
      <c r="S17" s="5"/>
    </row>
    <row r="18" spans="1:19" s="7" customFormat="1" ht="18" customHeight="1">
      <c r="A18" s="3"/>
      <c r="B18" s="93" t="s">
        <v>141</v>
      </c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102" t="s">
        <v>171</v>
      </c>
      <c r="N18" s="94"/>
      <c r="O18" s="94"/>
      <c r="P18" s="94"/>
      <c r="Q18" s="95"/>
      <c r="R18" s="106" t="s">
        <v>173</v>
      </c>
      <c r="S18" s="9"/>
    </row>
    <row r="19" spans="1:19" s="7" customFormat="1" ht="12.75" customHeight="1">
      <c r="A19" s="3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8"/>
      <c r="M19" s="103"/>
      <c r="N19" s="104"/>
      <c r="O19" s="104"/>
      <c r="P19" s="104"/>
      <c r="Q19" s="105"/>
      <c r="R19" s="107"/>
      <c r="S19" s="9"/>
    </row>
    <row r="20" spans="1:19" s="7" customFormat="1" ht="84" customHeight="1" thickBot="1">
      <c r="A20" s="3"/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1"/>
      <c r="M20" s="22" t="s">
        <v>181</v>
      </c>
      <c r="N20" s="23" t="s">
        <v>177</v>
      </c>
      <c r="O20" s="23" t="s">
        <v>178</v>
      </c>
      <c r="P20" s="23" t="s">
        <v>179</v>
      </c>
      <c r="Q20" s="23" t="s">
        <v>180</v>
      </c>
      <c r="R20" s="24" t="s">
        <v>172</v>
      </c>
      <c r="S20" s="9"/>
    </row>
    <row r="21" spans="1:19" s="7" customFormat="1" ht="12.75" customHeight="1" thickBot="1">
      <c r="A21" s="3"/>
      <c r="B21" s="108">
        <v>1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10"/>
      <c r="M21" s="29">
        <v>2</v>
      </c>
      <c r="N21" s="29">
        <v>3</v>
      </c>
      <c r="O21" s="29">
        <v>4</v>
      </c>
      <c r="P21" s="29">
        <v>5</v>
      </c>
      <c r="Q21" s="29">
        <v>6</v>
      </c>
      <c r="R21" s="38">
        <v>7</v>
      </c>
      <c r="S21" s="9"/>
    </row>
    <row r="22" spans="1:19" s="7" customFormat="1" ht="12.75" customHeight="1" thickBot="1">
      <c r="A22" s="3"/>
      <c r="B22" s="111" t="s">
        <v>174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3"/>
      <c r="M22" s="25" t="s">
        <v>175</v>
      </c>
      <c r="N22" s="26"/>
      <c r="O22" s="26"/>
      <c r="P22" s="26"/>
      <c r="Q22" s="26"/>
      <c r="R22" s="27">
        <f>R23+R83+R90+R99+R121+R174+R198+R203+R208</f>
        <v>103014.6725</v>
      </c>
      <c r="S22" s="9"/>
    </row>
    <row r="23" spans="1:19" s="7" customFormat="1" ht="12.75" customHeight="1">
      <c r="A23" s="18"/>
      <c r="B23" s="114" t="s">
        <v>140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21" t="s">
        <v>175</v>
      </c>
      <c r="N23" s="17">
        <v>1</v>
      </c>
      <c r="O23" s="17" t="s">
        <v>0</v>
      </c>
      <c r="P23" s="30" t="s">
        <v>0</v>
      </c>
      <c r="Q23" s="6" t="s">
        <v>0</v>
      </c>
      <c r="R23" s="12">
        <f>R24+R34+R45+R58+R63+R67</f>
        <v>11665.8</v>
      </c>
      <c r="S23" s="10"/>
    </row>
    <row r="24" spans="1:19" s="7" customFormat="1" ht="24" customHeight="1">
      <c r="A24" s="18"/>
      <c r="B24" s="117" t="s">
        <v>139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9" t="s">
        <v>175</v>
      </c>
      <c r="N24" s="17">
        <v>1</v>
      </c>
      <c r="O24" s="17">
        <v>2</v>
      </c>
      <c r="P24" s="30" t="s">
        <v>0</v>
      </c>
      <c r="Q24" s="6" t="s">
        <v>0</v>
      </c>
      <c r="R24" s="12">
        <f>R25</f>
        <v>904.51800000000003</v>
      </c>
      <c r="S24" s="10"/>
    </row>
    <row r="25" spans="1:19" s="7" customFormat="1" ht="24" customHeight="1">
      <c r="A25" s="18"/>
      <c r="B25" s="117" t="s">
        <v>134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9"/>
      <c r="M25" s="21" t="s">
        <v>175</v>
      </c>
      <c r="N25" s="17">
        <v>1</v>
      </c>
      <c r="O25" s="17">
        <v>2</v>
      </c>
      <c r="P25" s="30" t="s">
        <v>133</v>
      </c>
      <c r="Q25" s="6" t="s">
        <v>0</v>
      </c>
      <c r="R25" s="12">
        <f>R26+R28+R31</f>
        <v>904.51800000000003</v>
      </c>
      <c r="S25" s="10"/>
    </row>
    <row r="26" spans="1:19" s="7" customFormat="1" ht="12.75" customHeight="1">
      <c r="A26" s="18"/>
      <c r="B26" s="117" t="s">
        <v>138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19" t="s">
        <v>175</v>
      </c>
      <c r="N26" s="17">
        <v>1</v>
      </c>
      <c r="O26" s="17">
        <v>2</v>
      </c>
      <c r="P26" s="30" t="s">
        <v>137</v>
      </c>
      <c r="Q26" s="6" t="s">
        <v>0</v>
      </c>
      <c r="R26" s="12">
        <f>R27</f>
        <v>869.7</v>
      </c>
      <c r="S26" s="10"/>
    </row>
    <row r="27" spans="1:19" s="7" customFormat="1" ht="24" customHeight="1">
      <c r="A27" s="18"/>
      <c r="B27" s="89" t="s">
        <v>129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21" t="s">
        <v>175</v>
      </c>
      <c r="N27" s="17">
        <v>1</v>
      </c>
      <c r="O27" s="17">
        <v>2</v>
      </c>
      <c r="P27" s="30" t="s">
        <v>137</v>
      </c>
      <c r="Q27" s="6">
        <v>120</v>
      </c>
      <c r="R27" s="12">
        <v>869.7</v>
      </c>
      <c r="S27" s="10"/>
    </row>
    <row r="28" spans="1:19" s="7" customFormat="1" ht="57" customHeight="1">
      <c r="A28" s="18"/>
      <c r="B28" s="74" t="s">
        <v>142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19" t="s">
        <v>175</v>
      </c>
      <c r="N28" s="17">
        <v>1</v>
      </c>
      <c r="O28" s="17">
        <v>2</v>
      </c>
      <c r="P28" s="30">
        <v>100143170</v>
      </c>
      <c r="Q28" s="6" t="s">
        <v>0</v>
      </c>
      <c r="R28" s="12">
        <f>R29</f>
        <v>31.335999999999999</v>
      </c>
      <c r="S28" s="10"/>
    </row>
    <row r="29" spans="1:19" s="7" customFormat="1" ht="12.75" hidden="1" customHeight="1">
      <c r="A29" s="18"/>
      <c r="B29" s="89" t="s">
        <v>138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21" t="s">
        <v>175</v>
      </c>
      <c r="N29" s="17">
        <v>1</v>
      </c>
      <c r="O29" s="17">
        <v>2</v>
      </c>
      <c r="P29" s="30">
        <v>300943170</v>
      </c>
      <c r="Q29" s="6" t="s">
        <v>0</v>
      </c>
      <c r="R29" s="12">
        <f>R30</f>
        <v>31.335999999999999</v>
      </c>
      <c r="S29" s="10"/>
    </row>
    <row r="30" spans="1:19" s="7" customFormat="1" ht="60.75" customHeight="1">
      <c r="A30" s="18"/>
      <c r="B30" s="74" t="s">
        <v>143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19" t="s">
        <v>175</v>
      </c>
      <c r="N30" s="17">
        <v>1</v>
      </c>
      <c r="O30" s="17">
        <v>2</v>
      </c>
      <c r="P30" s="30">
        <v>100143170</v>
      </c>
      <c r="Q30" s="6">
        <v>120</v>
      </c>
      <c r="R30" s="12">
        <v>31.335999999999999</v>
      </c>
      <c r="S30" s="10"/>
    </row>
    <row r="31" spans="1:19" s="7" customFormat="1" ht="57" customHeight="1">
      <c r="A31" s="18"/>
      <c r="B31" s="74" t="s">
        <v>144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1" t="s">
        <v>175</v>
      </c>
      <c r="N31" s="17">
        <v>1</v>
      </c>
      <c r="O31" s="17">
        <v>2</v>
      </c>
      <c r="P31" s="30" t="s">
        <v>146</v>
      </c>
      <c r="Q31" s="6" t="s">
        <v>0</v>
      </c>
      <c r="R31" s="12">
        <f>R32</f>
        <v>3.4820000000000002</v>
      </c>
      <c r="S31" s="10"/>
    </row>
    <row r="32" spans="1:19" s="7" customFormat="1" ht="12.75" hidden="1" customHeight="1">
      <c r="A32" s="18"/>
      <c r="B32" s="89" t="s">
        <v>138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19" t="s">
        <v>175</v>
      </c>
      <c r="N32" s="17">
        <v>1</v>
      </c>
      <c r="O32" s="17">
        <v>2</v>
      </c>
      <c r="P32" s="30">
        <v>300943170</v>
      </c>
      <c r="Q32" s="6" t="s">
        <v>0</v>
      </c>
      <c r="R32" s="12">
        <f>R33</f>
        <v>3.4820000000000002</v>
      </c>
      <c r="S32" s="10"/>
    </row>
    <row r="33" spans="1:249" s="7" customFormat="1" ht="74.25" customHeight="1">
      <c r="A33" s="18"/>
      <c r="B33" s="74" t="s">
        <v>145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21" t="s">
        <v>175</v>
      </c>
      <c r="N33" s="17">
        <v>1</v>
      </c>
      <c r="O33" s="17">
        <v>2</v>
      </c>
      <c r="P33" s="30" t="s">
        <v>146</v>
      </c>
      <c r="Q33" s="6">
        <v>120</v>
      </c>
      <c r="R33" s="12">
        <v>3.4820000000000002</v>
      </c>
      <c r="S33" s="10"/>
    </row>
    <row r="34" spans="1:249" s="7" customFormat="1" ht="35.25" hidden="1" customHeight="1">
      <c r="A34" s="18"/>
      <c r="B34" s="89" t="s">
        <v>136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9" t="s">
        <v>175</v>
      </c>
      <c r="N34" s="17">
        <v>1</v>
      </c>
      <c r="O34" s="17">
        <v>3</v>
      </c>
      <c r="P34" s="30" t="s">
        <v>0</v>
      </c>
      <c r="Q34" s="6" t="s">
        <v>0</v>
      </c>
      <c r="R34" s="12">
        <f>R35</f>
        <v>0</v>
      </c>
      <c r="S34" s="10"/>
    </row>
    <row r="35" spans="1:249" s="7" customFormat="1" ht="24" hidden="1" customHeight="1">
      <c r="A35" s="18"/>
      <c r="B35" s="89" t="s">
        <v>134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21" t="s">
        <v>175</v>
      </c>
      <c r="N35" s="17">
        <v>1</v>
      </c>
      <c r="O35" s="17">
        <v>3</v>
      </c>
      <c r="P35" s="30" t="s">
        <v>133</v>
      </c>
      <c r="Q35" s="6" t="s">
        <v>0</v>
      </c>
      <c r="R35" s="12">
        <f>R36</f>
        <v>0</v>
      </c>
      <c r="S35" s="10"/>
    </row>
    <row r="36" spans="1:249" s="7" customFormat="1" ht="12.75" hidden="1" customHeight="1">
      <c r="A36" s="18"/>
      <c r="B36" s="89" t="s">
        <v>132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19" t="s">
        <v>175</v>
      </c>
      <c r="N36" s="17">
        <v>1</v>
      </c>
      <c r="O36" s="17">
        <v>3</v>
      </c>
      <c r="P36" s="30" t="s">
        <v>131</v>
      </c>
      <c r="Q36" s="6" t="s">
        <v>0</v>
      </c>
      <c r="R36" s="12">
        <f>R37+R44+R38+R41</f>
        <v>0</v>
      </c>
      <c r="S36" s="10"/>
    </row>
    <row r="37" spans="1:249" s="7" customFormat="1" ht="24" hidden="1" customHeight="1">
      <c r="A37" s="18"/>
      <c r="B37" s="89" t="s">
        <v>129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21" t="s">
        <v>175</v>
      </c>
      <c r="N37" s="17">
        <v>1</v>
      </c>
      <c r="O37" s="17">
        <v>3</v>
      </c>
      <c r="P37" s="30" t="s">
        <v>131</v>
      </c>
      <c r="Q37" s="6">
        <v>120</v>
      </c>
      <c r="R37" s="12"/>
      <c r="S37" s="10"/>
    </row>
    <row r="38" spans="1:249" s="7" customFormat="1" ht="57" hidden="1" customHeight="1">
      <c r="A38" s="18"/>
      <c r="B38" s="74" t="s">
        <v>142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9" t="s">
        <v>175</v>
      </c>
      <c r="N38" s="17">
        <v>1</v>
      </c>
      <c r="O38" s="17">
        <v>3</v>
      </c>
      <c r="P38" s="30" t="str">
        <f>P40</f>
        <v>0100243170</v>
      </c>
      <c r="Q38" s="6" t="s">
        <v>0</v>
      </c>
      <c r="R38" s="12">
        <f>R39</f>
        <v>0</v>
      </c>
      <c r="S38" s="10"/>
    </row>
    <row r="39" spans="1:249" s="7" customFormat="1" ht="12.75" hidden="1" customHeight="1">
      <c r="A39" s="18"/>
      <c r="B39" s="89" t="s">
        <v>138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21" t="s">
        <v>175</v>
      </c>
      <c r="N39" s="17">
        <v>1</v>
      </c>
      <c r="O39" s="17">
        <v>3</v>
      </c>
      <c r="P39" s="30">
        <v>300943170</v>
      </c>
      <c r="Q39" s="6" t="s">
        <v>0</v>
      </c>
      <c r="R39" s="12">
        <f>R40</f>
        <v>0</v>
      </c>
      <c r="S39" s="10"/>
    </row>
    <row r="40" spans="1:249" s="7" customFormat="1" ht="60.75" hidden="1" customHeight="1">
      <c r="A40" s="18"/>
      <c r="B40" s="74" t="s">
        <v>143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9" t="s">
        <v>175</v>
      </c>
      <c r="N40" s="17">
        <v>1</v>
      </c>
      <c r="O40" s="17">
        <v>3</v>
      </c>
      <c r="P40" s="31" t="s">
        <v>147</v>
      </c>
      <c r="Q40" s="6">
        <v>120</v>
      </c>
      <c r="R40" s="12"/>
      <c r="S40" s="10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</row>
    <row r="41" spans="1:249" s="7" customFormat="1" ht="57" hidden="1" customHeight="1">
      <c r="A41" s="18"/>
      <c r="B41" s="74" t="s">
        <v>144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21" t="s">
        <v>175</v>
      </c>
      <c r="N41" s="17">
        <v>1</v>
      </c>
      <c r="O41" s="17">
        <v>3</v>
      </c>
      <c r="P41" s="30" t="str">
        <f>P43</f>
        <v>01002S3170</v>
      </c>
      <c r="Q41" s="6" t="s">
        <v>0</v>
      </c>
      <c r="R41" s="12">
        <f>R42</f>
        <v>0</v>
      </c>
      <c r="S41" s="10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1:249" s="7" customFormat="1" ht="12.75" hidden="1" customHeight="1">
      <c r="A42" s="18"/>
      <c r="B42" s="89" t="s">
        <v>138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19" t="s">
        <v>175</v>
      </c>
      <c r="N42" s="17">
        <v>1</v>
      </c>
      <c r="O42" s="17">
        <v>3</v>
      </c>
      <c r="P42" s="30">
        <v>300943170</v>
      </c>
      <c r="Q42" s="6" t="s">
        <v>0</v>
      </c>
      <c r="R42" s="12">
        <f>R43</f>
        <v>0</v>
      </c>
      <c r="S42" s="10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</row>
    <row r="43" spans="1:249" ht="74.25" hidden="1" customHeight="1">
      <c r="A43" s="18"/>
      <c r="B43" s="74" t="s">
        <v>145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21" t="s">
        <v>175</v>
      </c>
      <c r="N43" s="17">
        <v>1</v>
      </c>
      <c r="O43" s="17">
        <v>3</v>
      </c>
      <c r="P43" s="31" t="s">
        <v>148</v>
      </c>
      <c r="Q43" s="6">
        <v>120</v>
      </c>
      <c r="R43" s="12"/>
      <c r="S43" s="10"/>
    </row>
    <row r="44" spans="1:249" ht="12.75" hidden="1" customHeight="1">
      <c r="A44" s="18"/>
      <c r="B44" s="89" t="s">
        <v>31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19" t="s">
        <v>175</v>
      </c>
      <c r="N44" s="17">
        <v>1</v>
      </c>
      <c r="O44" s="17">
        <v>3</v>
      </c>
      <c r="P44" s="30" t="s">
        <v>131</v>
      </c>
      <c r="Q44" s="6">
        <v>850</v>
      </c>
      <c r="R44" s="12"/>
      <c r="S44" s="10"/>
    </row>
    <row r="45" spans="1:249" ht="35.25" customHeight="1">
      <c r="A45" s="18"/>
      <c r="B45" s="89" t="s">
        <v>135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21" t="s">
        <v>175</v>
      </c>
      <c r="N45" s="17">
        <v>1</v>
      </c>
      <c r="O45" s="17">
        <v>4</v>
      </c>
      <c r="P45" s="30" t="s">
        <v>0</v>
      </c>
      <c r="Q45" s="6" t="s">
        <v>0</v>
      </c>
      <c r="R45" s="12">
        <f>R46+R52+R54</f>
        <v>6638.4</v>
      </c>
      <c r="S45" s="11"/>
      <c r="T45" s="14"/>
    </row>
    <row r="46" spans="1:249" ht="24" customHeight="1">
      <c r="A46" s="18"/>
      <c r="B46" s="89" t="s">
        <v>134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19" t="s">
        <v>175</v>
      </c>
      <c r="N46" s="17">
        <v>1</v>
      </c>
      <c r="O46" s="17">
        <v>4</v>
      </c>
      <c r="P46" s="30" t="s">
        <v>133</v>
      </c>
      <c r="Q46" s="6" t="s">
        <v>0</v>
      </c>
      <c r="R46" s="12">
        <f>R47</f>
        <v>6636.4</v>
      </c>
      <c r="S46" s="10"/>
    </row>
    <row r="47" spans="1:249" ht="12.75" customHeight="1">
      <c r="A47" s="18"/>
      <c r="B47" s="89" t="s">
        <v>132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21" t="s">
        <v>175</v>
      </c>
      <c r="N47" s="17">
        <v>1</v>
      </c>
      <c r="O47" s="17">
        <v>4</v>
      </c>
      <c r="P47" s="30" t="s">
        <v>131</v>
      </c>
      <c r="Q47" s="6" t="s">
        <v>0</v>
      </c>
      <c r="R47" s="12">
        <f>R48+R49+R50+R51</f>
        <v>6636.4</v>
      </c>
      <c r="S47" s="10"/>
    </row>
    <row r="48" spans="1:249" ht="24" customHeight="1">
      <c r="A48" s="18"/>
      <c r="B48" s="89" t="s">
        <v>129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19" t="s">
        <v>175</v>
      </c>
      <c r="N48" s="17">
        <v>1</v>
      </c>
      <c r="O48" s="17">
        <v>4</v>
      </c>
      <c r="P48" s="30" t="s">
        <v>131</v>
      </c>
      <c r="Q48" s="6">
        <v>120</v>
      </c>
      <c r="R48" s="12">
        <v>4737</v>
      </c>
      <c r="S48" s="10"/>
    </row>
    <row r="49" spans="1:19" ht="24" customHeight="1">
      <c r="A49" s="18"/>
      <c r="B49" s="89" t="s">
        <v>19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21" t="s">
        <v>175</v>
      </c>
      <c r="N49" s="17">
        <v>1</v>
      </c>
      <c r="O49" s="17">
        <v>4</v>
      </c>
      <c r="P49" s="30">
        <v>100200000</v>
      </c>
      <c r="Q49" s="6">
        <v>240</v>
      </c>
      <c r="R49" s="12">
        <f>1571.9+70+54+153.5</f>
        <v>1849.4</v>
      </c>
      <c r="S49" s="10"/>
    </row>
    <row r="50" spans="1:19" ht="24" hidden="1" customHeight="1">
      <c r="A50" s="18"/>
      <c r="B50" s="89" t="s">
        <v>32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19" t="s">
        <v>175</v>
      </c>
      <c r="N50" s="17">
        <v>1</v>
      </c>
      <c r="O50" s="17">
        <v>4</v>
      </c>
      <c r="P50" s="30" t="s">
        <v>131</v>
      </c>
      <c r="Q50" s="6">
        <v>320</v>
      </c>
      <c r="R50" s="12">
        <v>0</v>
      </c>
      <c r="S50" s="10"/>
    </row>
    <row r="51" spans="1:19" ht="12.75" customHeight="1">
      <c r="A51" s="18"/>
      <c r="B51" s="89" t="s">
        <v>31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21" t="s">
        <v>175</v>
      </c>
      <c r="N51" s="17">
        <v>1</v>
      </c>
      <c r="O51" s="17">
        <v>4</v>
      </c>
      <c r="P51" s="30" t="s">
        <v>131</v>
      </c>
      <c r="Q51" s="6">
        <v>850</v>
      </c>
      <c r="R51" s="12">
        <v>50</v>
      </c>
      <c r="S51" s="10"/>
    </row>
    <row r="52" spans="1:19" ht="12.75" hidden="1" customHeight="1">
      <c r="A52" s="18"/>
      <c r="B52" s="89" t="s">
        <v>130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19" t="s">
        <v>175</v>
      </c>
      <c r="N52" s="17">
        <v>1</v>
      </c>
      <c r="O52" s="17">
        <v>4</v>
      </c>
      <c r="P52" s="30" t="s">
        <v>128</v>
      </c>
      <c r="Q52" s="6" t="s">
        <v>0</v>
      </c>
      <c r="R52" s="12">
        <f>R53</f>
        <v>0</v>
      </c>
      <c r="S52" s="10"/>
    </row>
    <row r="53" spans="1:19" ht="24" hidden="1" customHeight="1">
      <c r="A53" s="18"/>
      <c r="B53" s="89" t="s">
        <v>129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21" t="s">
        <v>175</v>
      </c>
      <c r="N53" s="17">
        <v>1</v>
      </c>
      <c r="O53" s="17">
        <v>4</v>
      </c>
      <c r="P53" s="30" t="s">
        <v>128</v>
      </c>
      <c r="Q53" s="6">
        <v>120</v>
      </c>
      <c r="R53" s="12">
        <v>0</v>
      </c>
      <c r="S53" s="10"/>
    </row>
    <row r="54" spans="1:19" ht="24" customHeight="1">
      <c r="A54" s="18"/>
      <c r="B54" s="89" t="s">
        <v>11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19" t="s">
        <v>175</v>
      </c>
      <c r="N54" s="17">
        <v>1</v>
      </c>
      <c r="O54" s="17">
        <v>4</v>
      </c>
      <c r="P54" s="30" t="s">
        <v>10</v>
      </c>
      <c r="Q54" s="6" t="s">
        <v>0</v>
      </c>
      <c r="R54" s="12">
        <f>R55</f>
        <v>2</v>
      </c>
      <c r="S54" s="10"/>
    </row>
    <row r="55" spans="1:19" ht="12.75" customHeight="1">
      <c r="A55" s="18"/>
      <c r="B55" s="89" t="s">
        <v>109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21" t="s">
        <v>175</v>
      </c>
      <c r="N55" s="17">
        <v>1</v>
      </c>
      <c r="O55" s="17">
        <v>4</v>
      </c>
      <c r="P55" s="30" t="s">
        <v>108</v>
      </c>
      <c r="Q55" s="6" t="s">
        <v>0</v>
      </c>
      <c r="R55" s="12">
        <f>R56</f>
        <v>2</v>
      </c>
      <c r="S55" s="10"/>
    </row>
    <row r="56" spans="1:19" s="7" customFormat="1" ht="46.5" customHeight="1">
      <c r="A56" s="18"/>
      <c r="B56" s="89" t="s">
        <v>127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19" t="s">
        <v>175</v>
      </c>
      <c r="N56" s="17">
        <v>1</v>
      </c>
      <c r="O56" s="17">
        <v>4</v>
      </c>
      <c r="P56" s="30" t="s">
        <v>125</v>
      </c>
      <c r="Q56" s="6" t="s">
        <v>0</v>
      </c>
      <c r="R56" s="12">
        <f>R57</f>
        <v>2</v>
      </c>
      <c r="S56" s="10"/>
    </row>
    <row r="57" spans="1:19" s="7" customFormat="1" ht="69" customHeight="1">
      <c r="A57" s="18"/>
      <c r="B57" s="89" t="s">
        <v>126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21" t="s">
        <v>175</v>
      </c>
      <c r="N57" s="17">
        <v>1</v>
      </c>
      <c r="O57" s="17">
        <v>4</v>
      </c>
      <c r="P57" s="30" t="s">
        <v>125</v>
      </c>
      <c r="Q57" s="6">
        <v>240</v>
      </c>
      <c r="R57" s="12">
        <v>2</v>
      </c>
      <c r="S57" s="10"/>
    </row>
    <row r="58" spans="1:19" s="7" customFormat="1" ht="12.75" customHeight="1">
      <c r="A58" s="18"/>
      <c r="B58" s="89" t="s">
        <v>124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19" t="s">
        <v>175</v>
      </c>
      <c r="N58" s="17">
        <v>1</v>
      </c>
      <c r="O58" s="17">
        <v>7</v>
      </c>
      <c r="P58" s="30" t="s">
        <v>0</v>
      </c>
      <c r="Q58" s="6" t="s">
        <v>0</v>
      </c>
      <c r="R58" s="12">
        <f>R59</f>
        <v>453.36</v>
      </c>
      <c r="S58" s="10"/>
    </row>
    <row r="59" spans="1:19" s="7" customFormat="1" ht="24" customHeight="1">
      <c r="A59" s="18"/>
      <c r="B59" s="89" t="s">
        <v>11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21" t="s">
        <v>175</v>
      </c>
      <c r="N59" s="17">
        <v>1</v>
      </c>
      <c r="O59" s="17">
        <v>7</v>
      </c>
      <c r="P59" s="30" t="s">
        <v>10</v>
      </c>
      <c r="Q59" s="6" t="s">
        <v>0</v>
      </c>
      <c r="R59" s="12">
        <f>R60</f>
        <v>453.36</v>
      </c>
      <c r="S59" s="10"/>
    </row>
    <row r="60" spans="1:19" s="7" customFormat="1" ht="12.75" customHeight="1">
      <c r="A60" s="18"/>
      <c r="B60" s="89" t="s">
        <v>124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19" t="s">
        <v>175</v>
      </c>
      <c r="N60" s="17">
        <v>1</v>
      </c>
      <c r="O60" s="17">
        <v>7</v>
      </c>
      <c r="P60" s="30" t="s">
        <v>122</v>
      </c>
      <c r="Q60" s="6" t="s">
        <v>0</v>
      </c>
      <c r="R60" s="12">
        <f>R61</f>
        <v>453.36</v>
      </c>
      <c r="S60" s="10"/>
    </row>
    <row r="61" spans="1:19" s="7" customFormat="1" ht="24" customHeight="1">
      <c r="A61" s="18"/>
      <c r="B61" s="89" t="s">
        <v>19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21" t="s">
        <v>175</v>
      </c>
      <c r="N61" s="17">
        <v>1</v>
      </c>
      <c r="O61" s="17">
        <v>7</v>
      </c>
      <c r="P61" s="30" t="s">
        <v>122</v>
      </c>
      <c r="Q61" s="6">
        <v>240</v>
      </c>
      <c r="R61" s="12">
        <f>R62</f>
        <v>453.36</v>
      </c>
      <c r="S61" s="10"/>
    </row>
    <row r="62" spans="1:19" s="7" customFormat="1" ht="12.75" customHeight="1">
      <c r="A62" s="18"/>
      <c r="B62" s="89" t="s">
        <v>123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19" t="s">
        <v>175</v>
      </c>
      <c r="N62" s="17">
        <v>1</v>
      </c>
      <c r="O62" s="17">
        <v>7</v>
      </c>
      <c r="P62" s="30" t="s">
        <v>122</v>
      </c>
      <c r="Q62" s="6">
        <v>880</v>
      </c>
      <c r="R62" s="12">
        <v>453.36</v>
      </c>
      <c r="S62" s="10"/>
    </row>
    <row r="63" spans="1:19" s="7" customFormat="1" ht="12.75" customHeight="1">
      <c r="A63" s="18"/>
      <c r="B63" s="89" t="s">
        <v>121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21" t="s">
        <v>175</v>
      </c>
      <c r="N63" s="17">
        <v>1</v>
      </c>
      <c r="O63" s="17">
        <v>11</v>
      </c>
      <c r="P63" s="30" t="s">
        <v>0</v>
      </c>
      <c r="Q63" s="6" t="s">
        <v>0</v>
      </c>
      <c r="R63" s="12">
        <f>R64</f>
        <v>200</v>
      </c>
      <c r="S63" s="10"/>
    </row>
    <row r="64" spans="1:19" s="7" customFormat="1" ht="12.75" customHeight="1">
      <c r="A64" s="18"/>
      <c r="B64" s="89" t="s">
        <v>120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19" t="s">
        <v>175</v>
      </c>
      <c r="N64" s="17">
        <v>1</v>
      </c>
      <c r="O64" s="17">
        <v>11</v>
      </c>
      <c r="P64" s="30" t="s">
        <v>119</v>
      </c>
      <c r="Q64" s="6" t="s">
        <v>0</v>
      </c>
      <c r="R64" s="12">
        <f>R65</f>
        <v>200</v>
      </c>
      <c r="S64" s="10"/>
    </row>
    <row r="65" spans="1:19" s="7" customFormat="1" ht="35.25" customHeight="1">
      <c r="A65" s="18"/>
      <c r="B65" s="89" t="s">
        <v>118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21" t="s">
        <v>175</v>
      </c>
      <c r="N65" s="17">
        <v>1</v>
      </c>
      <c r="O65" s="17">
        <v>11</v>
      </c>
      <c r="P65" s="30" t="s">
        <v>117</v>
      </c>
      <c r="Q65" s="6" t="s">
        <v>0</v>
      </c>
      <c r="R65" s="12">
        <f>R66</f>
        <v>200</v>
      </c>
      <c r="S65" s="10"/>
    </row>
    <row r="66" spans="1:19" s="7" customFormat="1" ht="12.75" customHeight="1">
      <c r="A66" s="18"/>
      <c r="B66" s="89" t="s">
        <v>62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19" t="s">
        <v>175</v>
      </c>
      <c r="N66" s="17">
        <v>1</v>
      </c>
      <c r="O66" s="17">
        <v>11</v>
      </c>
      <c r="P66" s="30" t="s">
        <v>117</v>
      </c>
      <c r="Q66" s="6">
        <v>870</v>
      </c>
      <c r="R66" s="12">
        <v>200</v>
      </c>
      <c r="S66" s="10"/>
    </row>
    <row r="67" spans="1:19" s="7" customFormat="1" ht="12.75" customHeight="1">
      <c r="A67" s="18"/>
      <c r="B67" s="89" t="s">
        <v>116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21" t="s">
        <v>175</v>
      </c>
      <c r="N67" s="17">
        <v>1</v>
      </c>
      <c r="O67" s="17">
        <v>13</v>
      </c>
      <c r="P67" s="30" t="s">
        <v>0</v>
      </c>
      <c r="Q67" s="6" t="s">
        <v>0</v>
      </c>
      <c r="R67" s="12">
        <f>R68</f>
        <v>3469.5219999999999</v>
      </c>
      <c r="S67" s="10"/>
    </row>
    <row r="68" spans="1:19" s="7" customFormat="1" ht="24" customHeight="1">
      <c r="A68" s="18"/>
      <c r="B68" s="89" t="s">
        <v>11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19" t="s">
        <v>175</v>
      </c>
      <c r="N68" s="17">
        <v>1</v>
      </c>
      <c r="O68" s="17">
        <v>13</v>
      </c>
      <c r="P68" s="30" t="s">
        <v>10</v>
      </c>
      <c r="Q68" s="6" t="s">
        <v>0</v>
      </c>
      <c r="R68" s="12">
        <f>R69+R79+R81</f>
        <v>3469.5219999999999</v>
      </c>
      <c r="S68" s="10"/>
    </row>
    <row r="69" spans="1:19" s="7" customFormat="1" ht="12.75" customHeight="1">
      <c r="A69" s="18"/>
      <c r="B69" s="89" t="s">
        <v>115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21" t="s">
        <v>175</v>
      </c>
      <c r="N69" s="17">
        <v>1</v>
      </c>
      <c r="O69" s="17">
        <v>13</v>
      </c>
      <c r="P69" s="30" t="s">
        <v>114</v>
      </c>
      <c r="Q69" s="6" t="s">
        <v>0</v>
      </c>
      <c r="R69" s="12">
        <f>R70+R77+R78+R73+R76</f>
        <v>3199.5219999999999</v>
      </c>
      <c r="S69" s="10"/>
    </row>
    <row r="70" spans="1:19" s="7" customFormat="1" ht="12.75" customHeight="1">
      <c r="A70" s="18"/>
      <c r="B70" s="89" t="s">
        <v>33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19" t="s">
        <v>175</v>
      </c>
      <c r="N70" s="17">
        <v>1</v>
      </c>
      <c r="O70" s="17">
        <v>13</v>
      </c>
      <c r="P70" s="30" t="s">
        <v>114</v>
      </c>
      <c r="Q70" s="6">
        <v>110</v>
      </c>
      <c r="R70" s="12">
        <f>2045.6+247.4</f>
        <v>2293</v>
      </c>
      <c r="S70" s="10"/>
    </row>
    <row r="71" spans="1:19" s="7" customFormat="1" ht="57" customHeight="1">
      <c r="A71" s="18"/>
      <c r="B71" s="74" t="s">
        <v>142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21" t="s">
        <v>175</v>
      </c>
      <c r="N71" s="17">
        <v>1</v>
      </c>
      <c r="O71" s="17">
        <v>13</v>
      </c>
      <c r="P71" s="30" t="str">
        <f>P73</f>
        <v>0300243170</v>
      </c>
      <c r="Q71" s="6" t="s">
        <v>0</v>
      </c>
      <c r="R71" s="12">
        <f>R72</f>
        <v>73.664000000000001</v>
      </c>
      <c r="S71" s="10"/>
    </row>
    <row r="72" spans="1:19" s="7" customFormat="1" ht="12.75" hidden="1" customHeight="1">
      <c r="A72" s="18"/>
      <c r="B72" s="89" t="s">
        <v>138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19" t="s">
        <v>175</v>
      </c>
      <c r="N72" s="17">
        <v>1</v>
      </c>
      <c r="O72" s="17">
        <v>3</v>
      </c>
      <c r="P72" s="30">
        <v>300943170</v>
      </c>
      <c r="Q72" s="6" t="s">
        <v>0</v>
      </c>
      <c r="R72" s="12">
        <f>R73</f>
        <v>73.664000000000001</v>
      </c>
      <c r="S72" s="10"/>
    </row>
    <row r="73" spans="1:19" s="7" customFormat="1" ht="60.75" customHeight="1">
      <c r="A73" s="18"/>
      <c r="B73" s="74" t="s">
        <v>149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21" t="s">
        <v>175</v>
      </c>
      <c r="N73" s="17">
        <v>1</v>
      </c>
      <c r="O73" s="17">
        <v>13</v>
      </c>
      <c r="P73" s="31" t="s">
        <v>151</v>
      </c>
      <c r="Q73" s="6">
        <v>110</v>
      </c>
      <c r="R73" s="12">
        <v>73.664000000000001</v>
      </c>
      <c r="S73" s="10"/>
    </row>
    <row r="74" spans="1:19" s="7" customFormat="1" ht="57" customHeight="1">
      <c r="A74" s="18"/>
      <c r="B74" s="74" t="s">
        <v>144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19" t="s">
        <v>175</v>
      </c>
      <c r="N74" s="17">
        <v>1</v>
      </c>
      <c r="O74" s="17">
        <v>13</v>
      </c>
      <c r="P74" s="30" t="str">
        <f>P76</f>
        <v>03002S3170</v>
      </c>
      <c r="Q74" s="6" t="s">
        <v>0</v>
      </c>
      <c r="R74" s="12">
        <f>R75</f>
        <v>8.1850000000000005</v>
      </c>
      <c r="S74" s="10"/>
    </row>
    <row r="75" spans="1:19" s="7" customFormat="1" ht="12.75" hidden="1" customHeight="1">
      <c r="A75" s="18"/>
      <c r="B75" s="89" t="s">
        <v>138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21" t="s">
        <v>175</v>
      </c>
      <c r="N75" s="17">
        <v>1</v>
      </c>
      <c r="O75" s="17">
        <v>3</v>
      </c>
      <c r="P75" s="30">
        <v>300943170</v>
      </c>
      <c r="Q75" s="6" t="s">
        <v>0</v>
      </c>
      <c r="R75" s="12">
        <f>R76</f>
        <v>8.1850000000000005</v>
      </c>
      <c r="S75" s="10"/>
    </row>
    <row r="76" spans="1:19" s="7" customFormat="1" ht="74.25" customHeight="1">
      <c r="A76" s="18"/>
      <c r="B76" s="74" t="s">
        <v>150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19" t="s">
        <v>175</v>
      </c>
      <c r="N76" s="17">
        <v>1</v>
      </c>
      <c r="O76" s="17">
        <v>13</v>
      </c>
      <c r="P76" s="31" t="s">
        <v>152</v>
      </c>
      <c r="Q76" s="6">
        <v>110</v>
      </c>
      <c r="R76" s="12">
        <v>8.1850000000000005</v>
      </c>
      <c r="S76" s="10"/>
    </row>
    <row r="77" spans="1:19" s="7" customFormat="1" ht="24" customHeight="1">
      <c r="A77" s="18"/>
      <c r="B77" s="89" t="s">
        <v>19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21" t="s">
        <v>175</v>
      </c>
      <c r="N77" s="17">
        <v>1</v>
      </c>
      <c r="O77" s="17">
        <v>13</v>
      </c>
      <c r="P77" s="30" t="s">
        <v>114</v>
      </c>
      <c r="Q77" s="6">
        <v>240</v>
      </c>
      <c r="R77" s="12">
        <f>423.3+50+98+253.373</f>
        <v>824.673</v>
      </c>
      <c r="S77" s="10"/>
    </row>
    <row r="78" spans="1:19" s="7" customFormat="1" ht="12.75" hidden="1" customHeight="1">
      <c r="A78" s="18"/>
      <c r="B78" s="89" t="s">
        <v>31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19" t="s">
        <v>175</v>
      </c>
      <c r="N78" s="17">
        <v>1</v>
      </c>
      <c r="O78" s="17">
        <v>13</v>
      </c>
      <c r="P78" s="30" t="s">
        <v>114</v>
      </c>
      <c r="Q78" s="6">
        <v>850</v>
      </c>
      <c r="R78" s="12">
        <v>0</v>
      </c>
      <c r="S78" s="10"/>
    </row>
    <row r="79" spans="1:19" s="7" customFormat="1" ht="12.75" customHeight="1">
      <c r="A79" s="18"/>
      <c r="B79" s="89" t="s">
        <v>113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21" t="s">
        <v>175</v>
      </c>
      <c r="N79" s="17">
        <v>1</v>
      </c>
      <c r="O79" s="17">
        <v>13</v>
      </c>
      <c r="P79" s="30" t="s">
        <v>112</v>
      </c>
      <c r="Q79" s="6" t="s">
        <v>0</v>
      </c>
      <c r="R79" s="12">
        <f>R80</f>
        <v>50</v>
      </c>
      <c r="S79" s="10"/>
    </row>
    <row r="80" spans="1:19" s="7" customFormat="1" ht="24" customHeight="1">
      <c r="A80" s="18"/>
      <c r="B80" s="89" t="s">
        <v>19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19" t="s">
        <v>175</v>
      </c>
      <c r="N80" s="17">
        <v>1</v>
      </c>
      <c r="O80" s="17">
        <v>13</v>
      </c>
      <c r="P80" s="30" t="s">
        <v>112</v>
      </c>
      <c r="Q80" s="6">
        <v>240</v>
      </c>
      <c r="R80" s="12">
        <v>50</v>
      </c>
      <c r="S80" s="10"/>
    </row>
    <row r="81" spans="1:19" s="7" customFormat="1" ht="24" customHeight="1">
      <c r="A81" s="18"/>
      <c r="B81" s="89" t="s">
        <v>63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21" t="s">
        <v>175</v>
      </c>
      <c r="N81" s="17">
        <v>1</v>
      </c>
      <c r="O81" s="17">
        <v>13</v>
      </c>
      <c r="P81" s="30" t="s">
        <v>61</v>
      </c>
      <c r="Q81" s="6" t="s">
        <v>0</v>
      </c>
      <c r="R81" s="12">
        <f>R82</f>
        <v>220</v>
      </c>
      <c r="S81" s="10"/>
    </row>
    <row r="82" spans="1:19" s="7" customFormat="1" ht="12.75" customHeight="1">
      <c r="A82" s="18"/>
      <c r="B82" s="89" t="s">
        <v>62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19" t="s">
        <v>175</v>
      </c>
      <c r="N82" s="17">
        <v>1</v>
      </c>
      <c r="O82" s="17">
        <v>13</v>
      </c>
      <c r="P82" s="30" t="s">
        <v>61</v>
      </c>
      <c r="Q82" s="6">
        <v>870</v>
      </c>
      <c r="R82" s="12">
        <f>300+142-142-50-30</f>
        <v>220</v>
      </c>
      <c r="S82" s="10"/>
    </row>
    <row r="83" spans="1:19" s="7" customFormat="1" ht="12.75" customHeight="1">
      <c r="A83" s="18"/>
      <c r="B83" s="89" t="s">
        <v>111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21" t="s">
        <v>175</v>
      </c>
      <c r="N83" s="17">
        <v>2</v>
      </c>
      <c r="O83" s="17" t="s">
        <v>0</v>
      </c>
      <c r="P83" s="30" t="s">
        <v>0</v>
      </c>
      <c r="Q83" s="6" t="s">
        <v>0</v>
      </c>
      <c r="R83" s="12">
        <f>R84</f>
        <v>405</v>
      </c>
      <c r="S83" s="10"/>
    </row>
    <row r="84" spans="1:19" s="7" customFormat="1" ht="12.75" customHeight="1">
      <c r="A84" s="18"/>
      <c r="B84" s="89" t="s">
        <v>110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19" t="s">
        <v>175</v>
      </c>
      <c r="N84" s="17">
        <v>2</v>
      </c>
      <c r="O84" s="17">
        <v>3</v>
      </c>
      <c r="P84" s="30" t="s">
        <v>0</v>
      </c>
      <c r="Q84" s="6" t="s">
        <v>0</v>
      </c>
      <c r="R84" s="12">
        <f>R85</f>
        <v>405</v>
      </c>
      <c r="S84" s="10"/>
    </row>
    <row r="85" spans="1:19" s="7" customFormat="1" ht="24" customHeight="1">
      <c r="A85" s="18"/>
      <c r="B85" s="89" t="s">
        <v>11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21" t="s">
        <v>175</v>
      </c>
      <c r="N85" s="17">
        <v>2</v>
      </c>
      <c r="O85" s="17">
        <v>3</v>
      </c>
      <c r="P85" s="30" t="s">
        <v>10</v>
      </c>
      <c r="Q85" s="6" t="s">
        <v>0</v>
      </c>
      <c r="R85" s="12">
        <f>R86</f>
        <v>405</v>
      </c>
      <c r="S85" s="10"/>
    </row>
    <row r="86" spans="1:19" s="7" customFormat="1" ht="12.75" customHeight="1">
      <c r="A86" s="18"/>
      <c r="B86" s="89" t="s">
        <v>109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19" t="s">
        <v>175</v>
      </c>
      <c r="N86" s="17">
        <v>2</v>
      </c>
      <c r="O86" s="17">
        <v>3</v>
      </c>
      <c r="P86" s="30" t="s">
        <v>108</v>
      </c>
      <c r="Q86" s="6" t="s">
        <v>0</v>
      </c>
      <c r="R86" s="12">
        <f>R87</f>
        <v>405</v>
      </c>
      <c r="S86" s="10"/>
    </row>
    <row r="87" spans="1:19" s="7" customFormat="1" ht="24" customHeight="1">
      <c r="A87" s="18"/>
      <c r="B87" s="89" t="s">
        <v>107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21" t="s">
        <v>175</v>
      </c>
      <c r="N87" s="17">
        <v>2</v>
      </c>
      <c r="O87" s="17">
        <v>3</v>
      </c>
      <c r="P87" s="30" t="s">
        <v>105</v>
      </c>
      <c r="Q87" s="6" t="s">
        <v>0</v>
      </c>
      <c r="R87" s="12">
        <f>R88+R89</f>
        <v>405</v>
      </c>
      <c r="S87" s="10"/>
    </row>
    <row r="88" spans="1:19" s="7" customFormat="1" ht="35.25" customHeight="1">
      <c r="A88" s="18"/>
      <c r="B88" s="89" t="s">
        <v>106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19" t="s">
        <v>175</v>
      </c>
      <c r="N88" s="17">
        <v>2</v>
      </c>
      <c r="O88" s="17">
        <v>3</v>
      </c>
      <c r="P88" s="30" t="s">
        <v>105</v>
      </c>
      <c r="Q88" s="6">
        <v>120</v>
      </c>
      <c r="R88" s="12">
        <v>340</v>
      </c>
      <c r="S88" s="10"/>
    </row>
    <row r="89" spans="1:19" s="7" customFormat="1" ht="35.25" customHeight="1">
      <c r="A89" s="18"/>
      <c r="B89" s="89" t="s">
        <v>19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21" t="s">
        <v>175</v>
      </c>
      <c r="N89" s="17">
        <v>2</v>
      </c>
      <c r="O89" s="17">
        <v>3</v>
      </c>
      <c r="P89" s="30" t="s">
        <v>105</v>
      </c>
      <c r="Q89" s="6">
        <v>240</v>
      </c>
      <c r="R89" s="12">
        <v>65</v>
      </c>
      <c r="S89" s="10"/>
    </row>
    <row r="90" spans="1:19" s="7" customFormat="1" ht="24" customHeight="1">
      <c r="A90" s="18"/>
      <c r="B90" s="89" t="s">
        <v>104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19" t="s">
        <v>175</v>
      </c>
      <c r="N90" s="17">
        <v>3</v>
      </c>
      <c r="O90" s="17" t="s">
        <v>0</v>
      </c>
      <c r="P90" s="30" t="s">
        <v>0</v>
      </c>
      <c r="Q90" s="6" t="s">
        <v>0</v>
      </c>
      <c r="R90" s="12">
        <f>R91+R95</f>
        <v>209.5</v>
      </c>
      <c r="S90" s="10"/>
    </row>
    <row r="91" spans="1:19" s="7" customFormat="1" ht="24" hidden="1" customHeight="1">
      <c r="A91" s="18"/>
      <c r="B91" s="89" t="s">
        <v>103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21" t="s">
        <v>175</v>
      </c>
      <c r="N91" s="17">
        <v>3</v>
      </c>
      <c r="O91" s="17">
        <v>9</v>
      </c>
      <c r="P91" s="30" t="s">
        <v>0</v>
      </c>
      <c r="Q91" s="6" t="s">
        <v>0</v>
      </c>
      <c r="R91" s="12">
        <f>R92</f>
        <v>0</v>
      </c>
      <c r="S91" s="10"/>
    </row>
    <row r="92" spans="1:19" s="7" customFormat="1" ht="24" hidden="1" customHeight="1">
      <c r="A92" s="18"/>
      <c r="B92" s="89" t="s">
        <v>11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19" t="s">
        <v>175</v>
      </c>
      <c r="N92" s="17">
        <v>3</v>
      </c>
      <c r="O92" s="17">
        <v>9</v>
      </c>
      <c r="P92" s="30" t="s">
        <v>10</v>
      </c>
      <c r="Q92" s="6" t="s">
        <v>0</v>
      </c>
      <c r="R92" s="12">
        <f>R93</f>
        <v>0</v>
      </c>
      <c r="S92" s="10"/>
    </row>
    <row r="93" spans="1:19" s="7" customFormat="1" ht="24" hidden="1" customHeight="1">
      <c r="A93" s="18"/>
      <c r="B93" s="89" t="s">
        <v>102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21" t="s">
        <v>175</v>
      </c>
      <c r="N93" s="17">
        <v>3</v>
      </c>
      <c r="O93" s="17">
        <v>9</v>
      </c>
      <c r="P93" s="30" t="s">
        <v>101</v>
      </c>
      <c r="Q93" s="6" t="s">
        <v>0</v>
      </c>
      <c r="R93" s="12">
        <f>R94</f>
        <v>0</v>
      </c>
      <c r="S93" s="10"/>
    </row>
    <row r="94" spans="1:19" s="7" customFormat="1" ht="24" hidden="1" customHeight="1">
      <c r="A94" s="18"/>
      <c r="B94" s="89" t="s">
        <v>19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19" t="s">
        <v>175</v>
      </c>
      <c r="N94" s="17">
        <v>3</v>
      </c>
      <c r="O94" s="17">
        <v>9</v>
      </c>
      <c r="P94" s="30" t="s">
        <v>101</v>
      </c>
      <c r="Q94" s="6">
        <v>240</v>
      </c>
      <c r="R94" s="12"/>
      <c r="S94" s="10"/>
    </row>
    <row r="95" spans="1:19" s="7" customFormat="1" ht="12.75" customHeight="1">
      <c r="A95" s="18"/>
      <c r="B95" s="89" t="s">
        <v>100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21" t="s">
        <v>175</v>
      </c>
      <c r="N95" s="17">
        <v>3</v>
      </c>
      <c r="O95" s="17">
        <v>10</v>
      </c>
      <c r="P95" s="30" t="s">
        <v>0</v>
      </c>
      <c r="Q95" s="6" t="s">
        <v>0</v>
      </c>
      <c r="R95" s="12">
        <f>R96</f>
        <v>209.5</v>
      </c>
      <c r="S95" s="10"/>
    </row>
    <row r="96" spans="1:19" s="7" customFormat="1" ht="12.75" customHeight="1">
      <c r="A96" s="18"/>
      <c r="B96" s="89" t="s">
        <v>52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19" t="s">
        <v>175</v>
      </c>
      <c r="N96" s="17">
        <v>3</v>
      </c>
      <c r="O96" s="17">
        <v>10</v>
      </c>
      <c r="P96" s="30" t="s">
        <v>51</v>
      </c>
      <c r="Q96" s="6" t="s">
        <v>0</v>
      </c>
      <c r="R96" s="12">
        <f>R97</f>
        <v>209.5</v>
      </c>
      <c r="S96" s="10"/>
    </row>
    <row r="97" spans="1:249" s="7" customFormat="1" ht="56.25" customHeight="1">
      <c r="A97" s="18"/>
      <c r="B97" s="89" t="s">
        <v>99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21" t="s">
        <v>175</v>
      </c>
      <c r="N97" s="17">
        <v>3</v>
      </c>
      <c r="O97" s="17">
        <v>10</v>
      </c>
      <c r="P97" s="30" t="s">
        <v>98</v>
      </c>
      <c r="Q97" s="6" t="s">
        <v>0</v>
      </c>
      <c r="R97" s="12">
        <f>R98</f>
        <v>209.5</v>
      </c>
      <c r="S97" s="10"/>
    </row>
    <row r="98" spans="1:249" s="7" customFormat="1" ht="24" customHeight="1">
      <c r="A98" s="18"/>
      <c r="B98" s="89" t="s">
        <v>19</v>
      </c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19" t="s">
        <v>175</v>
      </c>
      <c r="N98" s="17">
        <v>3</v>
      </c>
      <c r="O98" s="17">
        <v>10</v>
      </c>
      <c r="P98" s="30" t="s">
        <v>98</v>
      </c>
      <c r="Q98" s="6">
        <v>240</v>
      </c>
      <c r="R98" s="12">
        <v>209.5</v>
      </c>
      <c r="S98" s="10"/>
    </row>
    <row r="99" spans="1:249" s="7" customFormat="1" ht="12.75" customHeight="1">
      <c r="A99" s="18"/>
      <c r="B99" s="89" t="s">
        <v>97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21" t="s">
        <v>175</v>
      </c>
      <c r="N99" s="17">
        <v>4</v>
      </c>
      <c r="O99" s="17" t="s">
        <v>0</v>
      </c>
      <c r="P99" s="30" t="s">
        <v>0</v>
      </c>
      <c r="Q99" s="6" t="s">
        <v>0</v>
      </c>
      <c r="R99" s="12">
        <f>R100</f>
        <v>12675.5</v>
      </c>
      <c r="S99" s="10"/>
    </row>
    <row r="100" spans="1:249" s="7" customFormat="1" ht="12.75" customHeight="1">
      <c r="A100" s="18"/>
      <c r="B100" s="89" t="s">
        <v>96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19" t="s">
        <v>175</v>
      </c>
      <c r="N100" s="17">
        <v>4</v>
      </c>
      <c r="O100" s="17">
        <v>9</v>
      </c>
      <c r="P100" s="30" t="s">
        <v>0</v>
      </c>
      <c r="Q100" s="6" t="s">
        <v>0</v>
      </c>
      <c r="R100" s="12">
        <f>R101+R104+R114+R117+R119</f>
        <v>12675.5</v>
      </c>
      <c r="S100" s="10"/>
    </row>
    <row r="101" spans="1:249" s="7" customFormat="1" ht="24" customHeight="1">
      <c r="A101" s="18"/>
      <c r="B101" s="89" t="s">
        <v>11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21" t="s">
        <v>175</v>
      </c>
      <c r="N101" s="17">
        <v>4</v>
      </c>
      <c r="O101" s="17">
        <v>9</v>
      </c>
      <c r="P101" s="30" t="s">
        <v>10</v>
      </c>
      <c r="Q101" s="6" t="s">
        <v>0</v>
      </c>
      <c r="R101" s="12">
        <f>R102</f>
        <v>2500</v>
      </c>
      <c r="S101" s="10"/>
    </row>
    <row r="102" spans="1:249" s="7" customFormat="1" ht="58.5" customHeight="1">
      <c r="A102" s="18"/>
      <c r="B102" s="89" t="s">
        <v>81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19" t="s">
        <v>175</v>
      </c>
      <c r="N102" s="17">
        <v>4</v>
      </c>
      <c r="O102" s="17">
        <v>9</v>
      </c>
      <c r="P102" s="30" t="s">
        <v>80</v>
      </c>
      <c r="Q102" s="6" t="s">
        <v>0</v>
      </c>
      <c r="R102" s="12">
        <f>R103</f>
        <v>2500</v>
      </c>
      <c r="S102" s="10"/>
    </row>
    <row r="103" spans="1:249" s="7" customFormat="1" ht="24" customHeight="1">
      <c r="A103" s="18"/>
      <c r="B103" s="89" t="s">
        <v>19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21" t="s">
        <v>175</v>
      </c>
      <c r="N103" s="17">
        <v>4</v>
      </c>
      <c r="O103" s="17">
        <v>9</v>
      </c>
      <c r="P103" s="30" t="s">
        <v>80</v>
      </c>
      <c r="Q103" s="6">
        <v>240</v>
      </c>
      <c r="R103" s="12">
        <v>2500</v>
      </c>
      <c r="S103" s="10"/>
    </row>
    <row r="104" spans="1:249" s="7" customFormat="1" ht="12.75" customHeight="1">
      <c r="A104" s="18"/>
      <c r="B104" s="89" t="s">
        <v>96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19" t="s">
        <v>175</v>
      </c>
      <c r="N104" s="17">
        <v>4</v>
      </c>
      <c r="O104" s="17">
        <v>9</v>
      </c>
      <c r="P104" s="30" t="s">
        <v>95</v>
      </c>
      <c r="Q104" s="6" t="s">
        <v>0</v>
      </c>
      <c r="R104" s="12">
        <f>R105</f>
        <v>7941</v>
      </c>
      <c r="S104" s="10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</row>
    <row r="105" spans="1:249" s="7" customFormat="1" ht="12.75" customHeight="1">
      <c r="A105" s="18"/>
      <c r="B105" s="89" t="s">
        <v>94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21" t="s">
        <v>175</v>
      </c>
      <c r="N105" s="17">
        <v>4</v>
      </c>
      <c r="O105" s="17">
        <v>9</v>
      </c>
      <c r="P105" s="30" t="s">
        <v>93</v>
      </c>
      <c r="Q105" s="6" t="s">
        <v>0</v>
      </c>
      <c r="R105" s="12">
        <f>R106+R110+R113+R107</f>
        <v>7941</v>
      </c>
      <c r="S105" s="10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</row>
    <row r="106" spans="1:249" s="7" customFormat="1" ht="24" customHeight="1">
      <c r="A106" s="18"/>
      <c r="B106" s="89" t="s">
        <v>19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19" t="s">
        <v>175</v>
      </c>
      <c r="N106" s="17">
        <v>4</v>
      </c>
      <c r="O106" s="17">
        <v>9</v>
      </c>
      <c r="P106" s="30" t="s">
        <v>93</v>
      </c>
      <c r="Q106" s="6">
        <v>240</v>
      </c>
      <c r="R106" s="12">
        <v>3371</v>
      </c>
      <c r="S106" s="10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</row>
    <row r="107" spans="1:249" ht="13.5" customHeight="1">
      <c r="A107" s="18"/>
      <c r="B107" s="89" t="s">
        <v>31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21" t="s">
        <v>175</v>
      </c>
      <c r="N107" s="17">
        <v>4</v>
      </c>
      <c r="O107" s="17">
        <v>9</v>
      </c>
      <c r="P107" s="30" t="s">
        <v>93</v>
      </c>
      <c r="Q107" s="6">
        <v>850</v>
      </c>
      <c r="R107" s="12">
        <v>50</v>
      </c>
      <c r="S107" s="10"/>
    </row>
    <row r="108" spans="1:249" ht="24" hidden="1" customHeight="1">
      <c r="A108" s="18"/>
      <c r="B108" s="89" t="s">
        <v>89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19" t="s">
        <v>175</v>
      </c>
      <c r="N108" s="17">
        <v>4</v>
      </c>
      <c r="O108" s="17">
        <v>9</v>
      </c>
      <c r="P108" s="30" t="s">
        <v>92</v>
      </c>
      <c r="Q108" s="6" t="s">
        <v>0</v>
      </c>
      <c r="R108" s="12">
        <v>0</v>
      </c>
      <c r="S108" s="10"/>
    </row>
    <row r="109" spans="1:249" ht="35.25" hidden="1" customHeight="1">
      <c r="A109" s="18"/>
      <c r="B109" s="89" t="s">
        <v>88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21" t="s">
        <v>175</v>
      </c>
      <c r="N109" s="17">
        <v>4</v>
      </c>
      <c r="O109" s="17">
        <v>9</v>
      </c>
      <c r="P109" s="30" t="s">
        <v>92</v>
      </c>
      <c r="Q109" s="6">
        <v>240</v>
      </c>
      <c r="R109" s="12">
        <v>0</v>
      </c>
      <c r="S109" s="10"/>
    </row>
    <row r="110" spans="1:249" ht="24" customHeight="1">
      <c r="A110" s="18"/>
      <c r="B110" s="89" t="s">
        <v>89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19" t="s">
        <v>175</v>
      </c>
      <c r="N110" s="17">
        <v>4</v>
      </c>
      <c r="O110" s="17">
        <v>9</v>
      </c>
      <c r="P110" s="30">
        <v>1000143180</v>
      </c>
      <c r="Q110" s="6" t="s">
        <v>0</v>
      </c>
      <c r="R110" s="12">
        <f>R111</f>
        <v>3616</v>
      </c>
      <c r="S110" s="10"/>
    </row>
    <row r="111" spans="1:249" ht="35.25" customHeight="1">
      <c r="A111" s="18"/>
      <c r="B111" s="89" t="s">
        <v>88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21" t="s">
        <v>175</v>
      </c>
      <c r="N111" s="17">
        <v>4</v>
      </c>
      <c r="O111" s="17">
        <v>9</v>
      </c>
      <c r="P111" s="30">
        <v>1000143180</v>
      </c>
      <c r="Q111" s="6">
        <v>240</v>
      </c>
      <c r="R111" s="12">
        <v>3616</v>
      </c>
      <c r="S111" s="10"/>
    </row>
    <row r="112" spans="1:249" ht="35.25" customHeight="1">
      <c r="A112" s="18"/>
      <c r="B112" s="89" t="s">
        <v>86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19" t="s">
        <v>175</v>
      </c>
      <c r="N112" s="17">
        <v>4</v>
      </c>
      <c r="O112" s="17">
        <v>9</v>
      </c>
      <c r="P112" s="30" t="s">
        <v>155</v>
      </c>
      <c r="Q112" s="6" t="s">
        <v>0</v>
      </c>
      <c r="R112" s="12">
        <f>R113</f>
        <v>904</v>
      </c>
      <c r="S112" s="10"/>
    </row>
    <row r="113" spans="1:20" ht="46.5" customHeight="1">
      <c r="A113" s="18"/>
      <c r="B113" s="89" t="s">
        <v>85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21" t="s">
        <v>175</v>
      </c>
      <c r="N113" s="17">
        <v>4</v>
      </c>
      <c r="O113" s="17">
        <v>9</v>
      </c>
      <c r="P113" s="30" t="s">
        <v>155</v>
      </c>
      <c r="Q113" s="6">
        <v>240</v>
      </c>
      <c r="R113" s="12">
        <v>904</v>
      </c>
      <c r="S113" s="10"/>
    </row>
    <row r="114" spans="1:20" ht="12.75" customHeight="1">
      <c r="A114" s="18"/>
      <c r="B114" s="89" t="s">
        <v>52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19" t="s">
        <v>175</v>
      </c>
      <c r="N114" s="17">
        <v>4</v>
      </c>
      <c r="O114" s="17">
        <v>9</v>
      </c>
      <c r="P114" s="30" t="s">
        <v>51</v>
      </c>
      <c r="Q114" s="6" t="s">
        <v>0</v>
      </c>
      <c r="R114" s="12">
        <f>R115</f>
        <v>2234.5</v>
      </c>
      <c r="S114" s="10"/>
    </row>
    <row r="115" spans="1:20" ht="35.25" customHeight="1">
      <c r="A115" s="18"/>
      <c r="B115" s="89" t="s">
        <v>91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21" t="s">
        <v>175</v>
      </c>
      <c r="N115" s="17">
        <v>4</v>
      </c>
      <c r="O115" s="17">
        <v>9</v>
      </c>
      <c r="P115" s="30" t="s">
        <v>90</v>
      </c>
      <c r="Q115" s="6" t="s">
        <v>0</v>
      </c>
      <c r="R115" s="12">
        <f>R116</f>
        <v>2234.5</v>
      </c>
      <c r="S115" s="11"/>
      <c r="T115" s="14"/>
    </row>
    <row r="116" spans="1:20" ht="24" customHeight="1">
      <c r="A116" s="18"/>
      <c r="B116" s="89" t="s">
        <v>19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19" t="s">
        <v>175</v>
      </c>
      <c r="N116" s="17">
        <v>4</v>
      </c>
      <c r="O116" s="17">
        <v>9</v>
      </c>
      <c r="P116" s="30" t="s">
        <v>90</v>
      </c>
      <c r="Q116" s="6">
        <v>240</v>
      </c>
      <c r="R116" s="12">
        <v>2234.5</v>
      </c>
      <c r="S116" s="10"/>
    </row>
    <row r="117" spans="1:20" ht="24" hidden="1" customHeight="1">
      <c r="A117" s="18"/>
      <c r="B117" s="89" t="s">
        <v>89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21" t="s">
        <v>175</v>
      </c>
      <c r="N117" s="17">
        <v>4</v>
      </c>
      <c r="O117" s="17">
        <v>9</v>
      </c>
      <c r="P117" s="30" t="s">
        <v>87</v>
      </c>
      <c r="Q117" s="6" t="s">
        <v>0</v>
      </c>
      <c r="R117" s="12">
        <f>R118</f>
        <v>0</v>
      </c>
      <c r="S117" s="10"/>
    </row>
    <row r="118" spans="1:20" ht="35.25" hidden="1" customHeight="1">
      <c r="A118" s="18"/>
      <c r="B118" s="89" t="s">
        <v>88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19" t="s">
        <v>175</v>
      </c>
      <c r="N118" s="17">
        <v>4</v>
      </c>
      <c r="O118" s="17">
        <v>9</v>
      </c>
      <c r="P118" s="30">
        <v>7900643180</v>
      </c>
      <c r="Q118" s="6">
        <v>240</v>
      </c>
      <c r="R118" s="12">
        <v>0</v>
      </c>
      <c r="S118" s="10"/>
    </row>
    <row r="119" spans="1:20" ht="35.25" hidden="1" customHeight="1">
      <c r="A119" s="18"/>
      <c r="B119" s="89" t="s">
        <v>86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21" t="s">
        <v>175</v>
      </c>
      <c r="N119" s="17">
        <v>4</v>
      </c>
      <c r="O119" s="17">
        <v>9</v>
      </c>
      <c r="P119" s="30" t="s">
        <v>84</v>
      </c>
      <c r="Q119" s="6" t="s">
        <v>0</v>
      </c>
      <c r="R119" s="12">
        <f>R120</f>
        <v>0</v>
      </c>
      <c r="S119" s="10"/>
    </row>
    <row r="120" spans="1:20" ht="46.5" hidden="1" customHeight="1">
      <c r="A120" s="18"/>
      <c r="B120" s="89" t="s">
        <v>85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19" t="s">
        <v>175</v>
      </c>
      <c r="N120" s="17">
        <v>4</v>
      </c>
      <c r="O120" s="17">
        <v>9</v>
      </c>
      <c r="P120" s="30" t="s">
        <v>84</v>
      </c>
      <c r="Q120" s="6">
        <v>240</v>
      </c>
      <c r="R120" s="12">
        <v>0</v>
      </c>
      <c r="S120" s="10"/>
    </row>
    <row r="121" spans="1:20" ht="12.75" customHeight="1">
      <c r="A121" s="18"/>
      <c r="B121" s="89" t="s">
        <v>83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21" t="s">
        <v>175</v>
      </c>
      <c r="N121" s="17">
        <v>5</v>
      </c>
      <c r="O121" s="17" t="s">
        <v>0</v>
      </c>
      <c r="P121" s="30" t="s">
        <v>0</v>
      </c>
      <c r="Q121" s="6" t="s">
        <v>0</v>
      </c>
      <c r="R121" s="12">
        <f>R122+R139+R146</f>
        <v>72514.944499999998</v>
      </c>
      <c r="S121" s="11"/>
      <c r="T121" s="14"/>
    </row>
    <row r="122" spans="1:20" ht="12.75" customHeight="1">
      <c r="A122" s="18"/>
      <c r="B122" s="89" t="s">
        <v>82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19" t="s">
        <v>175</v>
      </c>
      <c r="N122" s="17">
        <v>5</v>
      </c>
      <c r="O122" s="17">
        <v>1</v>
      </c>
      <c r="P122" s="30" t="s">
        <v>0</v>
      </c>
      <c r="Q122" s="6" t="s">
        <v>0</v>
      </c>
      <c r="R122" s="12">
        <f>R123+R126+R135</f>
        <v>62074.491499999996</v>
      </c>
      <c r="S122" s="10"/>
    </row>
    <row r="123" spans="1:20" ht="24" customHeight="1">
      <c r="A123" s="18"/>
      <c r="B123" s="89" t="s">
        <v>11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21" t="s">
        <v>175</v>
      </c>
      <c r="N123" s="17">
        <v>5</v>
      </c>
      <c r="O123" s="17">
        <v>1</v>
      </c>
      <c r="P123" s="30" t="s">
        <v>10</v>
      </c>
      <c r="Q123" s="6" t="s">
        <v>0</v>
      </c>
      <c r="R123" s="12">
        <f>R124</f>
        <v>2738.3989799999999</v>
      </c>
      <c r="S123" s="10"/>
    </row>
    <row r="124" spans="1:20" ht="57.75" customHeight="1">
      <c r="A124" s="18"/>
      <c r="B124" s="89" t="s">
        <v>81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19" t="s">
        <v>175</v>
      </c>
      <c r="N124" s="17">
        <v>5</v>
      </c>
      <c r="O124" s="17">
        <v>1</v>
      </c>
      <c r="P124" s="30" t="s">
        <v>80</v>
      </c>
      <c r="Q124" s="6" t="s">
        <v>0</v>
      </c>
      <c r="R124" s="12">
        <f>R125</f>
        <v>2738.3989799999999</v>
      </c>
      <c r="S124" s="10"/>
    </row>
    <row r="125" spans="1:20" ht="24" customHeight="1">
      <c r="A125" s="18"/>
      <c r="B125" s="89" t="s">
        <v>19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21" t="s">
        <v>175</v>
      </c>
      <c r="N125" s="17">
        <v>5</v>
      </c>
      <c r="O125" s="17">
        <v>1</v>
      </c>
      <c r="P125" s="30">
        <v>300800000</v>
      </c>
      <c r="Q125" s="6">
        <v>240</v>
      </c>
      <c r="R125" s="12">
        <f>4616.2-904-174.35391-50-0.325-33.302-361.2-4.33399-12.28612-338</f>
        <v>2738.3989799999999</v>
      </c>
      <c r="S125" s="10"/>
    </row>
    <row r="126" spans="1:20" ht="24" customHeight="1">
      <c r="A126" s="18"/>
      <c r="B126" s="89" t="s">
        <v>60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19" t="s">
        <v>175</v>
      </c>
      <c r="N126" s="17">
        <v>5</v>
      </c>
      <c r="O126" s="17">
        <v>1</v>
      </c>
      <c r="P126" s="30" t="s">
        <v>59</v>
      </c>
      <c r="Q126" s="6" t="s">
        <v>0</v>
      </c>
      <c r="R126" s="12">
        <f>R127</f>
        <v>58241.99252</v>
      </c>
      <c r="S126" s="10"/>
    </row>
    <row r="127" spans="1:20" ht="12.75" customHeight="1">
      <c r="A127" s="18"/>
      <c r="B127" s="89" t="s">
        <v>79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21" t="s">
        <v>175</v>
      </c>
      <c r="N127" s="17">
        <v>5</v>
      </c>
      <c r="O127" s="17">
        <v>1</v>
      </c>
      <c r="P127" s="30" t="s">
        <v>77</v>
      </c>
      <c r="Q127" s="6" t="s">
        <v>0</v>
      </c>
      <c r="R127" s="12">
        <f>R128+R129+R130+R131+R133</f>
        <v>58241.99252</v>
      </c>
      <c r="S127" s="10"/>
    </row>
    <row r="128" spans="1:20" s="7" customFormat="1" ht="24" customHeight="1">
      <c r="A128" s="18"/>
      <c r="B128" s="89" t="s">
        <v>19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19" t="s">
        <v>175</v>
      </c>
      <c r="N128" s="17">
        <v>5</v>
      </c>
      <c r="O128" s="17">
        <v>1</v>
      </c>
      <c r="P128" s="30">
        <v>900100000</v>
      </c>
      <c r="Q128" s="6">
        <v>240</v>
      </c>
      <c r="R128" s="12">
        <f>950+162.72479-98-70-54-50-196.853-51-54-50+4.33399+338</f>
        <v>831.20577999999989</v>
      </c>
      <c r="S128" s="10"/>
    </row>
    <row r="129" spans="1:249" s="7" customFormat="1" ht="12.75" customHeight="1">
      <c r="A129" s="18"/>
      <c r="B129" s="89" t="s">
        <v>78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21" t="s">
        <v>175</v>
      </c>
      <c r="N129" s="17">
        <v>5</v>
      </c>
      <c r="O129" s="17">
        <v>1</v>
      </c>
      <c r="P129" s="30" t="s">
        <v>77</v>
      </c>
      <c r="Q129" s="6">
        <v>830</v>
      </c>
      <c r="R129" s="12">
        <f>679.9+11.62912+12.28612+50</f>
        <v>753.8152399999999</v>
      </c>
      <c r="S129" s="10"/>
    </row>
    <row r="130" spans="1:249" s="7" customFormat="1" ht="12.75" customHeight="1">
      <c r="A130" s="18"/>
      <c r="B130" s="89" t="s">
        <v>31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19" t="s">
        <v>175</v>
      </c>
      <c r="N130" s="17">
        <v>5</v>
      </c>
      <c r="O130" s="17">
        <v>1</v>
      </c>
      <c r="P130" s="30">
        <v>900100000</v>
      </c>
      <c r="Q130" s="6">
        <v>850</v>
      </c>
      <c r="R130" s="12">
        <f>50+51+54+50+30-50</f>
        <v>185</v>
      </c>
      <c r="S130" s="10"/>
    </row>
    <row r="131" spans="1:249" ht="72.75" customHeight="1">
      <c r="A131" s="18"/>
      <c r="B131" s="74" t="s">
        <v>159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21" t="s">
        <v>175</v>
      </c>
      <c r="N131" s="17">
        <v>5</v>
      </c>
      <c r="O131" s="17">
        <v>1</v>
      </c>
      <c r="P131" s="30" t="s">
        <v>76</v>
      </c>
      <c r="Q131" s="6" t="s">
        <v>0</v>
      </c>
      <c r="R131" s="12">
        <f>R132</f>
        <v>42353.978629999998</v>
      </c>
      <c r="S131" s="10"/>
    </row>
    <row r="132" spans="1:249" ht="72" customHeight="1">
      <c r="A132" s="18"/>
      <c r="B132" s="89" t="s">
        <v>158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19" t="s">
        <v>175</v>
      </c>
      <c r="N132" s="17">
        <v>5</v>
      </c>
      <c r="O132" s="17">
        <v>1</v>
      </c>
      <c r="P132" s="30" t="s">
        <v>76</v>
      </c>
      <c r="Q132" s="6">
        <v>410</v>
      </c>
      <c r="R132" s="12">
        <v>42353.978629999998</v>
      </c>
      <c r="S132" s="10"/>
    </row>
    <row r="133" spans="1:249" ht="44.25" customHeight="1">
      <c r="A133" s="18"/>
      <c r="B133" s="89" t="s">
        <v>156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21" t="s">
        <v>175</v>
      </c>
      <c r="N133" s="17">
        <v>5</v>
      </c>
      <c r="O133" s="17">
        <v>1</v>
      </c>
      <c r="P133" s="30">
        <v>900109602</v>
      </c>
      <c r="Q133" s="6" t="s">
        <v>0</v>
      </c>
      <c r="R133" s="12">
        <f>R134</f>
        <v>14117.99287</v>
      </c>
      <c r="S133" s="10"/>
    </row>
    <row r="134" spans="1:249" ht="61.5" customHeight="1">
      <c r="A134" s="18"/>
      <c r="B134" s="74" t="s">
        <v>157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19" t="s">
        <v>175</v>
      </c>
      <c r="N134" s="17">
        <v>5</v>
      </c>
      <c r="O134" s="17">
        <v>1</v>
      </c>
      <c r="P134" s="30">
        <v>900109602</v>
      </c>
      <c r="Q134" s="6">
        <v>410</v>
      </c>
      <c r="R134" s="12">
        <v>14117.99287</v>
      </c>
      <c r="S134" s="10"/>
    </row>
    <row r="135" spans="1:249" ht="12.75" customHeight="1">
      <c r="A135" s="18"/>
      <c r="B135" s="89" t="s">
        <v>75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21" t="s">
        <v>175</v>
      </c>
      <c r="N135" s="17">
        <v>5</v>
      </c>
      <c r="O135" s="17">
        <v>1</v>
      </c>
      <c r="P135" s="30" t="s">
        <v>73</v>
      </c>
      <c r="Q135" s="6" t="s">
        <v>0</v>
      </c>
      <c r="R135" s="12">
        <f>R136</f>
        <v>1094.0999999999999</v>
      </c>
      <c r="S135" s="10"/>
    </row>
    <row r="136" spans="1:249" ht="24" customHeight="1">
      <c r="A136" s="18"/>
      <c r="B136" s="89" t="s">
        <v>74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19" t="s">
        <v>175</v>
      </c>
      <c r="N136" s="17">
        <v>5</v>
      </c>
      <c r="O136" s="17">
        <v>1</v>
      </c>
      <c r="P136" s="30" t="s">
        <v>73</v>
      </c>
      <c r="Q136" s="6">
        <v>240</v>
      </c>
      <c r="R136" s="12">
        <v>1094.0999999999999</v>
      </c>
      <c r="S136" s="10"/>
    </row>
    <row r="137" spans="1:249" ht="35.25" customHeight="1">
      <c r="A137" s="18"/>
      <c r="B137" s="89" t="s">
        <v>72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21" t="s">
        <v>175</v>
      </c>
      <c r="N137" s="17">
        <v>5</v>
      </c>
      <c r="O137" s="17">
        <v>1</v>
      </c>
      <c r="P137" s="30" t="s">
        <v>70</v>
      </c>
      <c r="Q137" s="6" t="s">
        <v>0</v>
      </c>
      <c r="R137" s="12">
        <f>R138</f>
        <v>0</v>
      </c>
      <c r="S137" s="10"/>
    </row>
    <row r="138" spans="1:249" s="7" customFormat="1" ht="35.25" customHeight="1">
      <c r="A138" s="18"/>
      <c r="B138" s="89" t="s">
        <v>71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19" t="s">
        <v>175</v>
      </c>
      <c r="N138" s="17">
        <v>5</v>
      </c>
      <c r="O138" s="17">
        <v>1</v>
      </c>
      <c r="P138" s="30" t="s">
        <v>70</v>
      </c>
      <c r="Q138" s="6">
        <v>410</v>
      </c>
      <c r="R138" s="12"/>
      <c r="S138" s="10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</row>
    <row r="139" spans="1:249" s="7" customFormat="1" ht="12.75" customHeight="1">
      <c r="A139" s="18"/>
      <c r="B139" s="89" t="s">
        <v>69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21" t="s">
        <v>175</v>
      </c>
      <c r="N139" s="17">
        <v>5</v>
      </c>
      <c r="O139" s="17">
        <v>2</v>
      </c>
      <c r="P139" s="30" t="s">
        <v>0</v>
      </c>
      <c r="Q139" s="6" t="s">
        <v>0</v>
      </c>
      <c r="R139" s="12">
        <f>R140+R143</f>
        <v>600</v>
      </c>
      <c r="S139" s="10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</row>
    <row r="140" spans="1:249" s="7" customFormat="1" ht="24" hidden="1" customHeight="1">
      <c r="A140" s="18"/>
      <c r="B140" s="89" t="s">
        <v>60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19" t="s">
        <v>175</v>
      </c>
      <c r="N140" s="17">
        <v>5</v>
      </c>
      <c r="O140" s="17">
        <v>2</v>
      </c>
      <c r="P140" s="30" t="s">
        <v>59</v>
      </c>
      <c r="Q140" s="6" t="s">
        <v>0</v>
      </c>
      <c r="R140" s="12">
        <f>R141</f>
        <v>0</v>
      </c>
      <c r="S140" s="10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</row>
    <row r="141" spans="1:249" s="7" customFormat="1" ht="12.75" hidden="1" customHeight="1">
      <c r="A141" s="18"/>
      <c r="B141" s="89" t="s">
        <v>68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21" t="s">
        <v>175</v>
      </c>
      <c r="N141" s="17">
        <v>5</v>
      </c>
      <c r="O141" s="17">
        <v>2</v>
      </c>
      <c r="P141" s="30" t="s">
        <v>67</v>
      </c>
      <c r="Q141" s="6" t="s">
        <v>0</v>
      </c>
      <c r="R141" s="12">
        <f>R142</f>
        <v>0</v>
      </c>
      <c r="S141" s="10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</row>
    <row r="142" spans="1:249" s="7" customFormat="1" ht="24" hidden="1" customHeight="1">
      <c r="A142" s="18"/>
      <c r="B142" s="89" t="s">
        <v>19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19" t="s">
        <v>175</v>
      </c>
      <c r="N142" s="17">
        <v>5</v>
      </c>
      <c r="O142" s="17">
        <v>2</v>
      </c>
      <c r="P142" s="30" t="s">
        <v>67</v>
      </c>
      <c r="Q142" s="6">
        <v>240</v>
      </c>
      <c r="R142" s="12">
        <v>0</v>
      </c>
      <c r="S142" s="10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</row>
    <row r="143" spans="1:249" s="7" customFormat="1" ht="12.75" customHeight="1">
      <c r="A143" s="18"/>
      <c r="B143" s="89" t="s">
        <v>52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21" t="s">
        <v>175</v>
      </c>
      <c r="N143" s="17">
        <v>5</v>
      </c>
      <c r="O143" s="17">
        <v>2</v>
      </c>
      <c r="P143" s="30" t="s">
        <v>51</v>
      </c>
      <c r="Q143" s="6" t="s">
        <v>0</v>
      </c>
      <c r="R143" s="12">
        <f>R144</f>
        <v>600</v>
      </c>
      <c r="S143" s="10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</row>
    <row r="144" spans="1:249" s="7" customFormat="1" ht="24" customHeight="1">
      <c r="A144" s="18"/>
      <c r="B144" s="89" t="s">
        <v>66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19" t="s">
        <v>175</v>
      </c>
      <c r="N144" s="17">
        <v>5</v>
      </c>
      <c r="O144" s="17">
        <v>2</v>
      </c>
      <c r="P144" s="30" t="s">
        <v>65</v>
      </c>
      <c r="Q144" s="6" t="s">
        <v>0</v>
      </c>
      <c r="R144" s="12">
        <f>R145</f>
        <v>600</v>
      </c>
      <c r="S144" s="10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</row>
    <row r="145" spans="1:249" s="7" customFormat="1" ht="24" customHeight="1">
      <c r="A145" s="18"/>
      <c r="B145" s="89" t="s">
        <v>19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21" t="s">
        <v>175</v>
      </c>
      <c r="N145" s="17">
        <v>5</v>
      </c>
      <c r="O145" s="17">
        <v>2</v>
      </c>
      <c r="P145" s="30" t="s">
        <v>65</v>
      </c>
      <c r="Q145" s="6">
        <v>240</v>
      </c>
      <c r="R145" s="12">
        <v>600</v>
      </c>
      <c r="S145" s="10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</row>
    <row r="146" spans="1:249" s="7" customFormat="1" ht="12.75" customHeight="1">
      <c r="A146" s="18"/>
      <c r="B146" s="89" t="s">
        <v>64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19" t="s">
        <v>175</v>
      </c>
      <c r="N146" s="17">
        <v>5</v>
      </c>
      <c r="O146" s="17">
        <v>3</v>
      </c>
      <c r="P146" s="30" t="s">
        <v>0</v>
      </c>
      <c r="Q146" s="6" t="s">
        <v>0</v>
      </c>
      <c r="R146" s="12">
        <f>R150+R161</f>
        <v>9840.4530000000013</v>
      </c>
      <c r="S146" s="10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</row>
    <row r="147" spans="1:249" s="7" customFormat="1" ht="24" hidden="1" customHeight="1">
      <c r="A147" s="18"/>
      <c r="B147" s="89" t="s">
        <v>11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21" t="s">
        <v>175</v>
      </c>
      <c r="N147" s="17">
        <v>5</v>
      </c>
      <c r="O147" s="17">
        <v>3</v>
      </c>
      <c r="P147" s="30" t="s">
        <v>10</v>
      </c>
      <c r="Q147" s="6" t="s">
        <v>0</v>
      </c>
      <c r="R147" s="12">
        <v>0</v>
      </c>
      <c r="S147" s="10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</row>
    <row r="148" spans="1:249" s="7" customFormat="1" ht="24" hidden="1" customHeight="1">
      <c r="A148" s="18"/>
      <c r="B148" s="89" t="s">
        <v>63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19" t="s">
        <v>175</v>
      </c>
      <c r="N148" s="17">
        <v>5</v>
      </c>
      <c r="O148" s="17">
        <v>3</v>
      </c>
      <c r="P148" s="30" t="s">
        <v>61</v>
      </c>
      <c r="Q148" s="6" t="s">
        <v>0</v>
      </c>
      <c r="R148" s="12">
        <v>0</v>
      </c>
      <c r="S148" s="10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</row>
    <row r="149" spans="1:249" s="7" customFormat="1" ht="12.75" hidden="1" customHeight="1">
      <c r="A149" s="18"/>
      <c r="B149" s="89" t="s">
        <v>62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21" t="s">
        <v>175</v>
      </c>
      <c r="N149" s="17">
        <v>5</v>
      </c>
      <c r="O149" s="17">
        <v>3</v>
      </c>
      <c r="P149" s="30" t="s">
        <v>61</v>
      </c>
      <c r="Q149" s="6">
        <v>870</v>
      </c>
      <c r="R149" s="12">
        <v>0</v>
      </c>
      <c r="S149" s="10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</row>
    <row r="150" spans="1:249" s="7" customFormat="1" ht="24" customHeight="1">
      <c r="A150" s="18"/>
      <c r="B150" s="89" t="s">
        <v>60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19" t="s">
        <v>175</v>
      </c>
      <c r="N150" s="17">
        <v>5</v>
      </c>
      <c r="O150" s="17">
        <v>3</v>
      </c>
      <c r="P150" s="30" t="s">
        <v>59</v>
      </c>
      <c r="Q150" s="6" t="s">
        <v>0</v>
      </c>
      <c r="R150" s="12">
        <f>R151+R153+R155+R157+R159</f>
        <v>6212.7530000000006</v>
      </c>
      <c r="S150" s="10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</row>
    <row r="151" spans="1:249" s="7" customFormat="1" ht="12.75" customHeight="1">
      <c r="A151" s="18"/>
      <c r="B151" s="89" t="s">
        <v>58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21" t="s">
        <v>175</v>
      </c>
      <c r="N151" s="17">
        <v>5</v>
      </c>
      <c r="O151" s="17">
        <v>3</v>
      </c>
      <c r="P151" s="30" t="s">
        <v>57</v>
      </c>
      <c r="Q151" s="6" t="s">
        <v>0</v>
      </c>
      <c r="R151" s="12">
        <f>R152</f>
        <v>288.89999999999998</v>
      </c>
      <c r="S151" s="10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</row>
    <row r="152" spans="1:249" s="7" customFormat="1" ht="24" customHeight="1">
      <c r="A152" s="18"/>
      <c r="B152" s="89" t="s">
        <v>19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19" t="s">
        <v>175</v>
      </c>
      <c r="N152" s="17">
        <v>5</v>
      </c>
      <c r="O152" s="17">
        <v>3</v>
      </c>
      <c r="P152" s="30" t="s">
        <v>57</v>
      </c>
      <c r="Q152" s="6">
        <v>240</v>
      </c>
      <c r="R152" s="12">
        <v>288.89999999999998</v>
      </c>
      <c r="S152" s="10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</row>
    <row r="153" spans="1:249" s="7" customFormat="1" ht="12.75" customHeight="1">
      <c r="A153" s="18"/>
      <c r="B153" s="89" t="s">
        <v>56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21" t="s">
        <v>175</v>
      </c>
      <c r="N153" s="17">
        <v>5</v>
      </c>
      <c r="O153" s="17">
        <v>3</v>
      </c>
      <c r="P153" s="30" t="s">
        <v>55</v>
      </c>
      <c r="Q153" s="6" t="s">
        <v>0</v>
      </c>
      <c r="R153" s="12">
        <f>R154</f>
        <v>2000</v>
      </c>
      <c r="S153" s="10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</row>
    <row r="154" spans="1:249" s="7" customFormat="1" ht="24" customHeight="1">
      <c r="A154" s="18"/>
      <c r="B154" s="89" t="s">
        <v>19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19" t="s">
        <v>175</v>
      </c>
      <c r="N154" s="17">
        <v>5</v>
      </c>
      <c r="O154" s="17">
        <v>3</v>
      </c>
      <c r="P154" s="30" t="s">
        <v>55</v>
      </c>
      <c r="Q154" s="6">
        <v>240</v>
      </c>
      <c r="R154" s="12">
        <v>2000</v>
      </c>
      <c r="S154" s="10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</row>
    <row r="155" spans="1:249" s="7" customFormat="1" ht="12.75" customHeight="1">
      <c r="A155" s="18"/>
      <c r="B155" s="89" t="s">
        <v>54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21" t="s">
        <v>175</v>
      </c>
      <c r="N155" s="17">
        <v>5</v>
      </c>
      <c r="O155" s="17">
        <v>3</v>
      </c>
      <c r="P155" s="30" t="s">
        <v>53</v>
      </c>
      <c r="Q155" s="6" t="s">
        <v>0</v>
      </c>
      <c r="R155" s="12">
        <f>R156</f>
        <v>2723.8530000000001</v>
      </c>
      <c r="S155" s="10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</row>
    <row r="156" spans="1:249" s="7" customFormat="1" ht="24" customHeight="1">
      <c r="A156" s="18"/>
      <c r="B156" s="89" t="s">
        <v>19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19" t="s">
        <v>175</v>
      </c>
      <c r="N156" s="17">
        <v>5</v>
      </c>
      <c r="O156" s="17">
        <v>3</v>
      </c>
      <c r="P156" s="30">
        <v>900500000</v>
      </c>
      <c r="Q156" s="6">
        <v>240</v>
      </c>
      <c r="R156" s="12">
        <f>2527+196.853</f>
        <v>2723.8530000000001</v>
      </c>
      <c r="S156" s="10"/>
    </row>
    <row r="157" spans="1:249" s="7" customFormat="1" ht="28.5" customHeight="1">
      <c r="A157" s="18"/>
      <c r="B157" s="89" t="s">
        <v>167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21" t="s">
        <v>175</v>
      </c>
      <c r="N157" s="17">
        <v>5</v>
      </c>
      <c r="O157" s="17">
        <v>3</v>
      </c>
      <c r="P157" s="30">
        <v>900543140</v>
      </c>
      <c r="Q157" s="6" t="s">
        <v>0</v>
      </c>
      <c r="R157" s="12">
        <f>R158</f>
        <v>657.6</v>
      </c>
      <c r="S157" s="10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</row>
    <row r="158" spans="1:249" s="7" customFormat="1" ht="38.25" customHeight="1">
      <c r="A158" s="18"/>
      <c r="B158" s="89" t="s">
        <v>168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19" t="s">
        <v>175</v>
      </c>
      <c r="N158" s="17">
        <v>5</v>
      </c>
      <c r="O158" s="17">
        <v>3</v>
      </c>
      <c r="P158" s="30">
        <v>900543140</v>
      </c>
      <c r="Q158" s="6">
        <v>240</v>
      </c>
      <c r="R158" s="12">
        <v>657.6</v>
      </c>
      <c r="S158" s="10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</row>
    <row r="159" spans="1:249" s="7" customFormat="1" ht="35.25" customHeight="1">
      <c r="A159" s="18"/>
      <c r="B159" s="89" t="s">
        <v>169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21" t="s">
        <v>175</v>
      </c>
      <c r="N159" s="17">
        <v>5</v>
      </c>
      <c r="O159" s="17">
        <v>3</v>
      </c>
      <c r="P159" s="30" t="s">
        <v>182</v>
      </c>
      <c r="Q159" s="6" t="s">
        <v>0</v>
      </c>
      <c r="R159" s="12">
        <f>R160</f>
        <v>542.4</v>
      </c>
      <c r="S159" s="10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</row>
    <row r="160" spans="1:249" s="7" customFormat="1" ht="44.25" customHeight="1">
      <c r="A160" s="18"/>
      <c r="B160" s="89" t="s">
        <v>170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19" t="s">
        <v>175</v>
      </c>
      <c r="N160" s="17">
        <v>5</v>
      </c>
      <c r="O160" s="17">
        <v>3</v>
      </c>
      <c r="P160" s="30" t="s">
        <v>182</v>
      </c>
      <c r="Q160" s="6">
        <v>240</v>
      </c>
      <c r="R160" s="12">
        <f>361.2+181.2</f>
        <v>542.4</v>
      </c>
      <c r="S160" s="10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</row>
    <row r="161" spans="1:249" s="7" customFormat="1" ht="12.75" customHeight="1">
      <c r="A161" s="18"/>
      <c r="B161" s="89" t="s">
        <v>52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21" t="s">
        <v>175</v>
      </c>
      <c r="N161" s="17">
        <v>5</v>
      </c>
      <c r="O161" s="17">
        <v>3</v>
      </c>
      <c r="P161" s="30" t="s">
        <v>51</v>
      </c>
      <c r="Q161" s="6" t="s">
        <v>0</v>
      </c>
      <c r="R161" s="12">
        <f>R162+R164</f>
        <v>3627.7000000000003</v>
      </c>
      <c r="S161" s="10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</row>
    <row r="162" spans="1:249" s="7" customFormat="1" ht="35.25" customHeight="1">
      <c r="A162" s="18"/>
      <c r="B162" s="89" t="s">
        <v>50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19" t="s">
        <v>175</v>
      </c>
      <c r="N162" s="17">
        <v>5</v>
      </c>
      <c r="O162" s="17">
        <v>3</v>
      </c>
      <c r="P162" s="30" t="s">
        <v>49</v>
      </c>
      <c r="Q162" s="6" t="s">
        <v>0</v>
      </c>
      <c r="R162" s="12">
        <f>R163</f>
        <v>1435</v>
      </c>
      <c r="S162" s="10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</row>
    <row r="163" spans="1:249" s="7" customFormat="1" ht="24" customHeight="1">
      <c r="A163" s="18"/>
      <c r="B163" s="89" t="s">
        <v>19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21" t="s">
        <v>175</v>
      </c>
      <c r="N163" s="17">
        <v>5</v>
      </c>
      <c r="O163" s="17">
        <v>3</v>
      </c>
      <c r="P163" s="30" t="s">
        <v>49</v>
      </c>
      <c r="Q163" s="6">
        <v>240</v>
      </c>
      <c r="R163" s="12">
        <v>1435</v>
      </c>
      <c r="S163" s="10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</row>
    <row r="164" spans="1:249" s="7" customFormat="1" ht="48.75" customHeight="1">
      <c r="A164" s="18"/>
      <c r="B164" s="89" t="s">
        <v>160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19" t="s">
        <v>175</v>
      </c>
      <c r="N164" s="17">
        <v>5</v>
      </c>
      <c r="O164" s="17">
        <v>3</v>
      </c>
      <c r="P164" s="30">
        <v>7920000000</v>
      </c>
      <c r="Q164" s="6" t="s">
        <v>0</v>
      </c>
      <c r="R164" s="12">
        <f>R165+R168+R171</f>
        <v>2192.7000000000003</v>
      </c>
      <c r="S164" s="10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</row>
    <row r="165" spans="1:249" s="7" customFormat="1" ht="24.75" customHeight="1">
      <c r="A165" s="18"/>
      <c r="B165" s="91" t="s">
        <v>161</v>
      </c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21" t="s">
        <v>175</v>
      </c>
      <c r="N165" s="17">
        <v>5</v>
      </c>
      <c r="O165" s="17">
        <v>3</v>
      </c>
      <c r="P165" s="30">
        <v>7920100000</v>
      </c>
      <c r="Q165" s="6" t="s">
        <v>0</v>
      </c>
      <c r="R165" s="12">
        <f>R166</f>
        <v>766.7</v>
      </c>
      <c r="S165" s="10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</row>
    <row r="166" spans="1:249" s="7" customFormat="1" ht="18.75" customHeight="1">
      <c r="A166" s="18"/>
      <c r="B166" s="89" t="s">
        <v>47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19" t="s">
        <v>175</v>
      </c>
      <c r="N166" s="17">
        <v>5</v>
      </c>
      <c r="O166" s="17">
        <v>3</v>
      </c>
      <c r="P166" s="30" t="s">
        <v>162</v>
      </c>
      <c r="Q166" s="6" t="s">
        <v>0</v>
      </c>
      <c r="R166" s="12">
        <f>R167</f>
        <v>766.7</v>
      </c>
      <c r="S166" s="10"/>
      <c r="U166" s="4"/>
      <c r="V166" s="16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</row>
    <row r="167" spans="1:249" s="7" customFormat="1" ht="32.25" customHeight="1">
      <c r="A167" s="18"/>
      <c r="B167" s="89" t="s">
        <v>46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21" t="s">
        <v>175</v>
      </c>
      <c r="N167" s="17">
        <v>5</v>
      </c>
      <c r="O167" s="17">
        <v>3</v>
      </c>
      <c r="P167" s="30" t="s">
        <v>162</v>
      </c>
      <c r="Q167" s="6">
        <v>240</v>
      </c>
      <c r="R167" s="12">
        <f>624.7+142</f>
        <v>766.7</v>
      </c>
      <c r="S167" s="10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</row>
    <row r="168" spans="1:249" s="7" customFormat="1" ht="30.75" customHeight="1">
      <c r="A168" s="18"/>
      <c r="B168" s="91" t="s">
        <v>166</v>
      </c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19" t="s">
        <v>175</v>
      </c>
      <c r="N168" s="17">
        <v>5</v>
      </c>
      <c r="O168" s="17">
        <v>3</v>
      </c>
      <c r="P168" s="30">
        <v>7920200000</v>
      </c>
      <c r="Q168" s="6" t="s">
        <v>0</v>
      </c>
      <c r="R168" s="12">
        <f>R169</f>
        <v>1249.4000000000001</v>
      </c>
      <c r="S168" s="10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</row>
    <row r="169" spans="1:249" s="7" customFormat="1" ht="32.25" customHeight="1">
      <c r="A169" s="18"/>
      <c r="B169" s="89" t="s">
        <v>47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21" t="s">
        <v>175</v>
      </c>
      <c r="N169" s="17">
        <v>5</v>
      </c>
      <c r="O169" s="17">
        <v>3</v>
      </c>
      <c r="P169" s="30" t="s">
        <v>165</v>
      </c>
      <c r="Q169" s="6" t="s">
        <v>0</v>
      </c>
      <c r="R169" s="12">
        <f>R170</f>
        <v>1249.4000000000001</v>
      </c>
      <c r="S169" s="10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</row>
    <row r="170" spans="1:249" s="7" customFormat="1" ht="51" customHeight="1">
      <c r="A170" s="18"/>
      <c r="B170" s="91" t="s">
        <v>48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19" t="s">
        <v>175</v>
      </c>
      <c r="N170" s="17">
        <v>5</v>
      </c>
      <c r="O170" s="17">
        <v>3</v>
      </c>
      <c r="P170" s="30" t="s">
        <v>165</v>
      </c>
      <c r="Q170" s="6">
        <v>810</v>
      </c>
      <c r="R170" s="12">
        <v>1249.4000000000001</v>
      </c>
      <c r="S170" s="10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</row>
    <row r="171" spans="1:249" s="7" customFormat="1" ht="32.25" customHeight="1">
      <c r="A171" s="18"/>
      <c r="B171" s="89" t="s">
        <v>163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21" t="s">
        <v>175</v>
      </c>
      <c r="N171" s="17">
        <v>5</v>
      </c>
      <c r="O171" s="17">
        <v>3</v>
      </c>
      <c r="P171" s="30">
        <v>7920300000</v>
      </c>
      <c r="Q171" s="6" t="s">
        <v>0</v>
      </c>
      <c r="R171" s="12">
        <f>R172</f>
        <v>176.6</v>
      </c>
      <c r="S171" s="10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</row>
    <row r="172" spans="1:249" s="7" customFormat="1" ht="32.25" customHeight="1">
      <c r="A172" s="18"/>
      <c r="B172" s="89" t="s">
        <v>45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19" t="s">
        <v>175</v>
      </c>
      <c r="N172" s="17">
        <v>5</v>
      </c>
      <c r="O172" s="17">
        <v>3</v>
      </c>
      <c r="P172" s="30" t="s">
        <v>164</v>
      </c>
      <c r="Q172" s="6" t="s">
        <v>0</v>
      </c>
      <c r="R172" s="12">
        <f>R173</f>
        <v>176.6</v>
      </c>
      <c r="S172" s="10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</row>
    <row r="173" spans="1:249" s="7" customFormat="1" ht="32.25" customHeight="1">
      <c r="A173" s="18"/>
      <c r="B173" s="89" t="s">
        <v>44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21" t="s">
        <v>175</v>
      </c>
      <c r="N173" s="17">
        <v>5</v>
      </c>
      <c r="O173" s="17">
        <v>3</v>
      </c>
      <c r="P173" s="30" t="s">
        <v>164</v>
      </c>
      <c r="Q173" s="6">
        <v>240</v>
      </c>
      <c r="R173" s="12">
        <v>176.6</v>
      </c>
      <c r="S173" s="10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</row>
    <row r="174" spans="1:249" s="7" customFormat="1" ht="12.75" customHeight="1">
      <c r="A174" s="18"/>
      <c r="B174" s="89" t="s">
        <v>43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19" t="s">
        <v>175</v>
      </c>
      <c r="N174" s="17">
        <v>8</v>
      </c>
      <c r="O174" s="17" t="s">
        <v>0</v>
      </c>
      <c r="P174" s="30" t="s">
        <v>0</v>
      </c>
      <c r="Q174" s="6" t="s">
        <v>0</v>
      </c>
      <c r="R174" s="12">
        <f>R175</f>
        <v>5278.9280000000008</v>
      </c>
      <c r="S174" s="10"/>
    </row>
    <row r="175" spans="1:249" s="7" customFormat="1" ht="12.75" customHeight="1">
      <c r="A175" s="18"/>
      <c r="B175" s="89" t="s">
        <v>42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21" t="s">
        <v>175</v>
      </c>
      <c r="N175" s="17">
        <v>8</v>
      </c>
      <c r="O175" s="17">
        <v>1</v>
      </c>
      <c r="P175" s="30" t="s">
        <v>0</v>
      </c>
      <c r="Q175" s="6" t="s">
        <v>0</v>
      </c>
      <c r="R175" s="12">
        <f>R176</f>
        <v>5278.9280000000008</v>
      </c>
      <c r="S175" s="10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</row>
    <row r="176" spans="1:249" s="7" customFormat="1" ht="12.75" customHeight="1">
      <c r="A176" s="18"/>
      <c r="B176" s="89" t="s">
        <v>41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19" t="s">
        <v>175</v>
      </c>
      <c r="N176" s="17">
        <v>8</v>
      </c>
      <c r="O176" s="17">
        <v>1</v>
      </c>
      <c r="P176" s="30" t="s">
        <v>40</v>
      </c>
      <c r="Q176" s="6" t="s">
        <v>0</v>
      </c>
      <c r="R176" s="12">
        <f>R177+R183</f>
        <v>5278.9280000000008</v>
      </c>
      <c r="S176" s="10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</row>
    <row r="177" spans="1:249" s="7" customFormat="1" ht="24" customHeight="1">
      <c r="A177" s="18"/>
      <c r="B177" s="89" t="s">
        <v>39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21" t="s">
        <v>175</v>
      </c>
      <c r="N177" s="17">
        <v>8</v>
      </c>
      <c r="O177" s="17">
        <v>1</v>
      </c>
      <c r="P177" s="30" t="s">
        <v>38</v>
      </c>
      <c r="Q177" s="6" t="s">
        <v>0</v>
      </c>
      <c r="R177" s="12">
        <f>R178+R179+R180</f>
        <v>79.407729999999987</v>
      </c>
      <c r="S177" s="10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</row>
    <row r="178" spans="1:249" s="7" customFormat="1" ht="12.75" customHeight="1">
      <c r="A178" s="18"/>
      <c r="B178" s="89" t="s">
        <v>33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19" t="s">
        <v>175</v>
      </c>
      <c r="N178" s="17">
        <v>8</v>
      </c>
      <c r="O178" s="17">
        <v>1</v>
      </c>
      <c r="P178" s="30" t="s">
        <v>38</v>
      </c>
      <c r="Q178" s="6">
        <v>110</v>
      </c>
      <c r="R178" s="12">
        <f>109.6-1-32.63928</f>
        <v>75.960719999999995</v>
      </c>
      <c r="S178" s="10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</row>
    <row r="179" spans="1:249" s="7" customFormat="1" ht="24" customHeight="1">
      <c r="A179" s="18"/>
      <c r="B179" s="89" t="s">
        <v>19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21" t="s">
        <v>175</v>
      </c>
      <c r="N179" s="17">
        <v>8</v>
      </c>
      <c r="O179" s="17">
        <v>1</v>
      </c>
      <c r="P179" s="30" t="s">
        <v>38</v>
      </c>
      <c r="Q179" s="6">
        <v>240</v>
      </c>
      <c r="R179" s="12">
        <f>10-7.4984</f>
        <v>2.5015999999999998</v>
      </c>
      <c r="S179" s="10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</row>
    <row r="180" spans="1:249" s="7" customFormat="1" ht="12.75" customHeight="1">
      <c r="A180" s="18"/>
      <c r="B180" s="89" t="s">
        <v>31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19" t="s">
        <v>175</v>
      </c>
      <c r="N180" s="17">
        <v>8</v>
      </c>
      <c r="O180" s="17">
        <v>1</v>
      </c>
      <c r="P180" s="30" t="s">
        <v>38</v>
      </c>
      <c r="Q180" s="6">
        <v>850</v>
      </c>
      <c r="R180" s="12">
        <f>0.1+1-0.15459</f>
        <v>0.94541000000000008</v>
      </c>
      <c r="S180" s="10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</row>
    <row r="181" spans="1:249" s="7" customFormat="1" ht="48.75" hidden="1" customHeight="1">
      <c r="A181" s="18"/>
      <c r="B181" s="89" t="s">
        <v>37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21" t="s">
        <v>175</v>
      </c>
      <c r="N181" s="17">
        <v>8</v>
      </c>
      <c r="O181" s="17">
        <v>1</v>
      </c>
      <c r="P181" s="30" t="s">
        <v>35</v>
      </c>
      <c r="Q181" s="6" t="s">
        <v>0</v>
      </c>
      <c r="R181" s="12">
        <f>R182</f>
        <v>0</v>
      </c>
      <c r="S181" s="10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</row>
    <row r="182" spans="1:249" s="7" customFormat="1" ht="57" hidden="1" customHeight="1">
      <c r="A182" s="18"/>
      <c r="B182" s="89" t="s">
        <v>36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19" t="s">
        <v>175</v>
      </c>
      <c r="N182" s="17">
        <v>8</v>
      </c>
      <c r="O182" s="17">
        <v>1</v>
      </c>
      <c r="P182" s="30" t="s">
        <v>35</v>
      </c>
      <c r="Q182" s="6">
        <v>240</v>
      </c>
      <c r="R182" s="12">
        <v>0</v>
      </c>
      <c r="S182" s="10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</row>
    <row r="183" spans="1:249" s="7" customFormat="1" ht="12.75" customHeight="1">
      <c r="A183" s="18"/>
      <c r="B183" s="89" t="s">
        <v>34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21" t="s">
        <v>175</v>
      </c>
      <c r="N183" s="17">
        <v>8</v>
      </c>
      <c r="O183" s="17">
        <v>1</v>
      </c>
      <c r="P183" s="30" t="s">
        <v>30</v>
      </c>
      <c r="Q183" s="6" t="s">
        <v>0</v>
      </c>
      <c r="R183" s="12">
        <f>R184+R185+R186+R187+R188+R190+R192+R195</f>
        <v>5199.5202700000009</v>
      </c>
      <c r="S183" s="10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</row>
    <row r="184" spans="1:249" s="7" customFormat="1" ht="12.75" customHeight="1">
      <c r="A184" s="18"/>
      <c r="B184" s="89" t="s">
        <v>33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19" t="s">
        <v>175</v>
      </c>
      <c r="N184" s="17">
        <v>8</v>
      </c>
      <c r="O184" s="17">
        <v>1</v>
      </c>
      <c r="P184" s="30">
        <v>500300000</v>
      </c>
      <c r="Q184" s="6">
        <v>110</v>
      </c>
      <c r="R184" s="12">
        <f>3134-134.858-16.96-190</f>
        <v>2792.1819999999998</v>
      </c>
      <c r="S184" s="10"/>
    </row>
    <row r="185" spans="1:249" s="7" customFormat="1" ht="24" customHeight="1">
      <c r="A185" s="18"/>
      <c r="B185" s="89" t="s">
        <v>19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21" t="s">
        <v>175</v>
      </c>
      <c r="N185" s="17">
        <v>8</v>
      </c>
      <c r="O185" s="17">
        <v>1</v>
      </c>
      <c r="P185" s="30" t="s">
        <v>30</v>
      </c>
      <c r="Q185" s="6">
        <v>240</v>
      </c>
      <c r="R185" s="12">
        <f>660.6+40.29227-20</f>
        <v>680.89227000000005</v>
      </c>
      <c r="S185" s="10"/>
    </row>
    <row r="186" spans="1:249" s="7" customFormat="1" ht="24" customHeight="1">
      <c r="A186" s="18"/>
      <c r="B186" s="89" t="s">
        <v>32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19" t="s">
        <v>175</v>
      </c>
      <c r="N186" s="17">
        <v>8</v>
      </c>
      <c r="O186" s="17">
        <v>1</v>
      </c>
      <c r="P186" s="30" t="s">
        <v>30</v>
      </c>
      <c r="Q186" s="6">
        <v>320</v>
      </c>
      <c r="R186" s="12">
        <v>190</v>
      </c>
      <c r="S186" s="10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</row>
    <row r="187" spans="1:249" s="7" customFormat="1" ht="12.75" customHeight="1">
      <c r="A187" s="18"/>
      <c r="B187" s="89" t="s">
        <v>31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21" t="s">
        <v>175</v>
      </c>
      <c r="N187" s="17">
        <v>8</v>
      </c>
      <c r="O187" s="17">
        <v>1</v>
      </c>
      <c r="P187" s="30" t="s">
        <v>30</v>
      </c>
      <c r="Q187" s="6">
        <v>850</v>
      </c>
      <c r="R187" s="12">
        <f>16.96+20</f>
        <v>36.96</v>
      </c>
      <c r="S187" s="10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</row>
    <row r="188" spans="1:249" s="7" customFormat="1" ht="45" customHeight="1">
      <c r="A188" s="18"/>
      <c r="B188" s="89" t="s">
        <v>29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19" t="s">
        <v>175</v>
      </c>
      <c r="N188" s="17">
        <v>8</v>
      </c>
      <c r="O188" s="17">
        <v>1</v>
      </c>
      <c r="P188" s="30" t="s">
        <v>27</v>
      </c>
      <c r="Q188" s="6" t="s">
        <v>0</v>
      </c>
      <c r="R188" s="12">
        <f>R189</f>
        <v>1213.7190000000001</v>
      </c>
      <c r="S188" s="10"/>
    </row>
    <row r="189" spans="1:249" s="7" customFormat="1" ht="57" customHeight="1">
      <c r="A189" s="18"/>
      <c r="B189" s="89" t="s">
        <v>28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21" t="s">
        <v>175</v>
      </c>
      <c r="N189" s="17">
        <v>8</v>
      </c>
      <c r="O189" s="17">
        <v>1</v>
      </c>
      <c r="P189" s="30" t="s">
        <v>27</v>
      </c>
      <c r="Q189" s="6">
        <v>110</v>
      </c>
      <c r="R189" s="12">
        <v>1213.7190000000001</v>
      </c>
      <c r="S189" s="10"/>
    </row>
    <row r="190" spans="1:249" s="7" customFormat="1" ht="48" customHeight="1">
      <c r="A190" s="18"/>
      <c r="B190" s="89" t="s">
        <v>26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19" t="s">
        <v>175</v>
      </c>
      <c r="N190" s="17">
        <v>8</v>
      </c>
      <c r="O190" s="17">
        <v>1</v>
      </c>
      <c r="P190" s="30" t="s">
        <v>24</v>
      </c>
      <c r="Q190" s="6" t="s">
        <v>0</v>
      </c>
      <c r="R190" s="12">
        <f>R191</f>
        <v>134.858</v>
      </c>
      <c r="S190" s="10"/>
    </row>
    <row r="191" spans="1:249" s="7" customFormat="1" ht="58.5" customHeight="1">
      <c r="A191" s="18"/>
      <c r="B191" s="89" t="s">
        <v>25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21" t="s">
        <v>175</v>
      </c>
      <c r="N191" s="17">
        <v>8</v>
      </c>
      <c r="O191" s="17">
        <v>1</v>
      </c>
      <c r="P191" s="30" t="s">
        <v>24</v>
      </c>
      <c r="Q191" s="6">
        <v>110</v>
      </c>
      <c r="R191" s="12">
        <v>134.858</v>
      </c>
      <c r="S191" s="10"/>
    </row>
    <row r="192" spans="1:249" s="7" customFormat="1" ht="57" customHeight="1">
      <c r="A192" s="18"/>
      <c r="B192" s="74" t="s">
        <v>142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19" t="s">
        <v>175</v>
      </c>
      <c r="N192" s="17">
        <v>8</v>
      </c>
      <c r="O192" s="17">
        <v>1</v>
      </c>
      <c r="P192" s="30" t="str">
        <f>P194</f>
        <v>0500343170</v>
      </c>
      <c r="Q192" s="6" t="s">
        <v>0</v>
      </c>
      <c r="R192" s="12">
        <f>R194</f>
        <v>135.81800000000001</v>
      </c>
      <c r="S192" s="10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</row>
    <row r="193" spans="1:249" s="7" customFormat="1" ht="12.75" hidden="1" customHeight="1">
      <c r="A193" s="18"/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21"/>
      <c r="N193" s="17"/>
      <c r="O193" s="17"/>
      <c r="P193" s="30"/>
      <c r="Q193" s="6"/>
      <c r="R193" s="12"/>
      <c r="S193" s="10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</row>
    <row r="194" spans="1:249" s="7" customFormat="1" ht="60.75" customHeight="1">
      <c r="A194" s="18"/>
      <c r="B194" s="74" t="s">
        <v>149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19" t="s">
        <v>175</v>
      </c>
      <c r="N194" s="17">
        <v>8</v>
      </c>
      <c r="O194" s="17">
        <v>1</v>
      </c>
      <c r="P194" s="31" t="s">
        <v>153</v>
      </c>
      <c r="Q194" s="6">
        <v>110</v>
      </c>
      <c r="R194" s="12">
        <v>135.81800000000001</v>
      </c>
      <c r="S194" s="10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</row>
    <row r="195" spans="1:249" s="7" customFormat="1" ht="57" customHeight="1">
      <c r="A195" s="18"/>
      <c r="B195" s="74" t="s">
        <v>144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21" t="s">
        <v>175</v>
      </c>
      <c r="N195" s="17">
        <v>8</v>
      </c>
      <c r="O195" s="17">
        <v>1</v>
      </c>
      <c r="P195" s="30" t="str">
        <f>P197</f>
        <v>05003S3170</v>
      </c>
      <c r="Q195" s="6" t="s">
        <v>0</v>
      </c>
      <c r="R195" s="12">
        <f>R197</f>
        <v>15.090999999999999</v>
      </c>
      <c r="S195" s="10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</row>
    <row r="196" spans="1:249" s="7" customFormat="1" ht="12.75" hidden="1" customHeight="1">
      <c r="A196" s="18"/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19"/>
      <c r="N196" s="17"/>
      <c r="O196" s="17"/>
      <c r="P196" s="30"/>
      <c r="Q196" s="6"/>
      <c r="R196" s="12"/>
      <c r="S196" s="10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</row>
    <row r="197" spans="1:249" s="7" customFormat="1" ht="74.25" customHeight="1">
      <c r="A197" s="18"/>
      <c r="B197" s="74" t="s">
        <v>150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21" t="s">
        <v>175</v>
      </c>
      <c r="N197" s="17">
        <v>8</v>
      </c>
      <c r="O197" s="17">
        <v>1</v>
      </c>
      <c r="P197" s="31" t="s">
        <v>154</v>
      </c>
      <c r="Q197" s="6">
        <v>110</v>
      </c>
      <c r="R197" s="12">
        <v>15.090999999999999</v>
      </c>
      <c r="S197" s="10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</row>
    <row r="198" spans="1:249" s="7" customFormat="1" ht="12.75" customHeight="1">
      <c r="A198" s="18"/>
      <c r="B198" s="89" t="s">
        <v>23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19" t="s">
        <v>175</v>
      </c>
      <c r="N198" s="17">
        <v>11</v>
      </c>
      <c r="O198" s="17" t="s">
        <v>0</v>
      </c>
      <c r="P198" s="30" t="s">
        <v>0</v>
      </c>
      <c r="Q198" s="6" t="s">
        <v>0</v>
      </c>
      <c r="R198" s="12">
        <f>R199</f>
        <v>50</v>
      </c>
      <c r="S198" s="10"/>
    </row>
    <row r="199" spans="1:249" s="7" customFormat="1" ht="12.75" customHeight="1">
      <c r="A199" s="18"/>
      <c r="B199" s="89" t="s">
        <v>20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21" t="s">
        <v>175</v>
      </c>
      <c r="N199" s="17">
        <v>11</v>
      </c>
      <c r="O199" s="17">
        <v>1</v>
      </c>
      <c r="P199" s="30" t="s">
        <v>0</v>
      </c>
      <c r="Q199" s="6" t="s">
        <v>0</v>
      </c>
      <c r="R199" s="12">
        <f>R200</f>
        <v>50</v>
      </c>
      <c r="S199" s="10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</row>
    <row r="200" spans="1:249" s="7" customFormat="1" ht="12.75" customHeight="1">
      <c r="A200" s="18"/>
      <c r="B200" s="89" t="s">
        <v>22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19" t="s">
        <v>175</v>
      </c>
      <c r="N200" s="17">
        <v>11</v>
      </c>
      <c r="O200" s="17">
        <v>1</v>
      </c>
      <c r="P200" s="30" t="s">
        <v>21</v>
      </c>
      <c r="Q200" s="6" t="s">
        <v>0</v>
      </c>
      <c r="R200" s="12">
        <f>R201</f>
        <v>50</v>
      </c>
      <c r="S200" s="10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</row>
    <row r="201" spans="1:249" s="7" customFormat="1" ht="12.75" customHeight="1">
      <c r="A201" s="18"/>
      <c r="B201" s="89" t="s">
        <v>20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21" t="s">
        <v>175</v>
      </c>
      <c r="N201" s="17">
        <v>11</v>
      </c>
      <c r="O201" s="17">
        <v>1</v>
      </c>
      <c r="P201" s="30" t="s">
        <v>18</v>
      </c>
      <c r="Q201" s="6" t="s">
        <v>0</v>
      </c>
      <c r="R201" s="12">
        <f>R202</f>
        <v>50</v>
      </c>
      <c r="S201" s="10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</row>
    <row r="202" spans="1:249" s="7" customFormat="1" ht="24" customHeight="1">
      <c r="A202" s="18"/>
      <c r="B202" s="89" t="s">
        <v>19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19" t="s">
        <v>175</v>
      </c>
      <c r="N202" s="17">
        <v>11</v>
      </c>
      <c r="O202" s="17">
        <v>1</v>
      </c>
      <c r="P202" s="30" t="s">
        <v>18</v>
      </c>
      <c r="Q202" s="6">
        <v>240</v>
      </c>
      <c r="R202" s="12">
        <v>50</v>
      </c>
      <c r="S202" s="10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</row>
    <row r="203" spans="1:249" s="7" customFormat="1" ht="12.75" customHeight="1">
      <c r="A203" s="18"/>
      <c r="B203" s="89" t="s">
        <v>17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21" t="s">
        <v>175</v>
      </c>
      <c r="N203" s="17">
        <v>13</v>
      </c>
      <c r="O203" s="17" t="s">
        <v>0</v>
      </c>
      <c r="P203" s="30" t="s">
        <v>0</v>
      </c>
      <c r="Q203" s="6" t="s">
        <v>0</v>
      </c>
      <c r="R203" s="12">
        <f>R204</f>
        <v>41</v>
      </c>
      <c r="S203" s="10"/>
    </row>
    <row r="204" spans="1:249" s="7" customFormat="1" ht="12.75" customHeight="1">
      <c r="A204" s="18"/>
      <c r="B204" s="89" t="s">
        <v>16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19" t="s">
        <v>175</v>
      </c>
      <c r="N204" s="17">
        <v>13</v>
      </c>
      <c r="O204" s="17">
        <v>1</v>
      </c>
      <c r="P204" s="30" t="s">
        <v>0</v>
      </c>
      <c r="Q204" s="6" t="s">
        <v>0</v>
      </c>
      <c r="R204" s="12">
        <f>R205</f>
        <v>41</v>
      </c>
      <c r="S204" s="10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</row>
    <row r="205" spans="1:249" s="7" customFormat="1" ht="24" customHeight="1">
      <c r="A205" s="18"/>
      <c r="B205" s="89" t="s">
        <v>11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21" t="s">
        <v>175</v>
      </c>
      <c r="N205" s="17">
        <v>13</v>
      </c>
      <c r="O205" s="17">
        <v>1</v>
      </c>
      <c r="P205" s="30" t="s">
        <v>10</v>
      </c>
      <c r="Q205" s="6" t="s">
        <v>0</v>
      </c>
      <c r="R205" s="12">
        <f>R206</f>
        <v>41</v>
      </c>
      <c r="S205" s="10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</row>
    <row r="206" spans="1:249" s="7" customFormat="1" ht="12.75" customHeight="1">
      <c r="A206" s="18"/>
      <c r="B206" s="89" t="s">
        <v>15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19" t="s">
        <v>175</v>
      </c>
      <c r="N206" s="17">
        <v>13</v>
      </c>
      <c r="O206" s="17">
        <v>1</v>
      </c>
      <c r="P206" s="30" t="s">
        <v>14</v>
      </c>
      <c r="Q206" s="6" t="s">
        <v>0</v>
      </c>
      <c r="R206" s="12">
        <f>R207</f>
        <v>41</v>
      </c>
      <c r="S206" s="10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</row>
    <row r="207" spans="1:249" s="7" customFormat="1" ht="12.75" customHeight="1">
      <c r="A207" s="18"/>
      <c r="B207" s="89" t="s">
        <v>15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21" t="s">
        <v>175</v>
      </c>
      <c r="N207" s="17">
        <v>13</v>
      </c>
      <c r="O207" s="17">
        <v>1</v>
      </c>
      <c r="P207" s="30" t="s">
        <v>14</v>
      </c>
      <c r="Q207" s="6">
        <v>730</v>
      </c>
      <c r="R207" s="12">
        <v>41</v>
      </c>
      <c r="S207" s="10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</row>
    <row r="208" spans="1:249" s="7" customFormat="1" ht="24" customHeight="1">
      <c r="A208" s="18"/>
      <c r="B208" s="89" t="s">
        <v>13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21" t="s">
        <v>175</v>
      </c>
      <c r="N208" s="17">
        <v>14</v>
      </c>
      <c r="O208" s="17" t="s">
        <v>0</v>
      </c>
      <c r="P208" s="30" t="s">
        <v>0</v>
      </c>
      <c r="Q208" s="6" t="s">
        <v>0</v>
      </c>
      <c r="R208" s="12">
        <f>R209</f>
        <v>174</v>
      </c>
      <c r="S208" s="10"/>
    </row>
    <row r="209" spans="1:249" s="7" customFormat="1" ht="12.75" customHeight="1">
      <c r="A209" s="18"/>
      <c r="B209" s="89" t="s">
        <v>12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19" t="s">
        <v>175</v>
      </c>
      <c r="N209" s="17">
        <v>14</v>
      </c>
      <c r="O209" s="17">
        <v>3</v>
      </c>
      <c r="P209" s="30" t="s">
        <v>0</v>
      </c>
      <c r="Q209" s="6" t="s">
        <v>0</v>
      </c>
      <c r="R209" s="12">
        <f>R210</f>
        <v>174</v>
      </c>
      <c r="S209" s="10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</row>
    <row r="210" spans="1:249" s="7" customFormat="1" ht="24" customHeight="1">
      <c r="A210" s="18"/>
      <c r="B210" s="89" t="s">
        <v>11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21" t="s">
        <v>175</v>
      </c>
      <c r="N210" s="17">
        <v>14</v>
      </c>
      <c r="O210" s="17">
        <v>3</v>
      </c>
      <c r="P210" s="30" t="s">
        <v>10</v>
      </c>
      <c r="Q210" s="6" t="s">
        <v>0</v>
      </c>
      <c r="R210" s="12">
        <f>R211</f>
        <v>174</v>
      </c>
      <c r="S210" s="10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</row>
    <row r="211" spans="1:249" s="7" customFormat="1" ht="12.75" customHeight="1">
      <c r="A211" s="18"/>
      <c r="B211" s="89" t="s">
        <v>9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21" t="s">
        <v>175</v>
      </c>
      <c r="N211" s="17">
        <v>14</v>
      </c>
      <c r="O211" s="17">
        <v>3</v>
      </c>
      <c r="P211" s="30" t="s">
        <v>8</v>
      </c>
      <c r="Q211" s="6" t="s">
        <v>0</v>
      </c>
      <c r="R211" s="12">
        <f>R212+R214</f>
        <v>174</v>
      </c>
      <c r="S211" s="10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</row>
    <row r="212" spans="1:249" s="7" customFormat="1" ht="24" hidden="1" customHeight="1">
      <c r="A212" s="18"/>
      <c r="B212" s="89" t="s">
        <v>7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19" t="s">
        <v>175</v>
      </c>
      <c r="N212" s="17">
        <v>14</v>
      </c>
      <c r="O212" s="17">
        <v>3</v>
      </c>
      <c r="P212" s="30" t="s">
        <v>5</v>
      </c>
      <c r="Q212" s="6" t="s">
        <v>0</v>
      </c>
      <c r="R212" s="12">
        <f>R213</f>
        <v>0</v>
      </c>
      <c r="S212" s="10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</row>
    <row r="213" spans="1:249" s="7" customFormat="1" ht="24" hidden="1" customHeight="1">
      <c r="A213" s="18"/>
      <c r="B213" s="89" t="s">
        <v>6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21" t="s">
        <v>175</v>
      </c>
      <c r="N213" s="17">
        <v>14</v>
      </c>
      <c r="O213" s="17">
        <v>3</v>
      </c>
      <c r="P213" s="30" t="s">
        <v>5</v>
      </c>
      <c r="Q213" s="6">
        <v>540</v>
      </c>
      <c r="R213" s="12"/>
      <c r="S213" s="10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</row>
    <row r="214" spans="1:249" s="7" customFormat="1" ht="12.75" customHeight="1">
      <c r="A214" s="18"/>
      <c r="B214" s="89" t="s">
        <v>4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21" t="s">
        <v>175</v>
      </c>
      <c r="N214" s="17">
        <v>14</v>
      </c>
      <c r="O214" s="17">
        <v>3</v>
      </c>
      <c r="P214" s="30" t="s">
        <v>2</v>
      </c>
      <c r="Q214" s="6" t="s">
        <v>0</v>
      </c>
      <c r="R214" s="12">
        <f>R215</f>
        <v>174</v>
      </c>
      <c r="S214" s="10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</row>
    <row r="215" spans="1:249" s="7" customFormat="1" ht="24" customHeight="1">
      <c r="A215" s="18"/>
      <c r="B215" s="89" t="s">
        <v>3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19" t="s">
        <v>175</v>
      </c>
      <c r="N215" s="17">
        <v>14</v>
      </c>
      <c r="O215" s="17">
        <v>3</v>
      </c>
      <c r="P215" s="30" t="s">
        <v>2</v>
      </c>
      <c r="Q215" s="6">
        <v>540</v>
      </c>
      <c r="R215" s="12">
        <v>174</v>
      </c>
      <c r="S215" s="10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</row>
    <row r="216" spans="1:249">
      <c r="B216" s="76" t="s">
        <v>176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20">
        <v>42</v>
      </c>
      <c r="N216" s="17" t="s">
        <v>0</v>
      </c>
      <c r="O216" s="17" t="s">
        <v>0</v>
      </c>
      <c r="P216" s="30" t="s">
        <v>0</v>
      </c>
      <c r="Q216" s="6" t="s">
        <v>0</v>
      </c>
      <c r="R216" s="12">
        <f>R217</f>
        <v>271.40000000000003</v>
      </c>
    </row>
    <row r="217" spans="1:249">
      <c r="B217" s="76" t="s">
        <v>140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20">
        <v>42</v>
      </c>
      <c r="N217" s="17">
        <v>1</v>
      </c>
      <c r="O217" s="17" t="s">
        <v>0</v>
      </c>
      <c r="P217" s="30" t="s">
        <v>0</v>
      </c>
      <c r="Q217" s="6" t="s">
        <v>0</v>
      </c>
      <c r="R217" s="12">
        <f>R218</f>
        <v>271.40000000000003</v>
      </c>
    </row>
    <row r="218" spans="1:249">
      <c r="B218" s="76" t="s">
        <v>136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20">
        <v>42</v>
      </c>
      <c r="N218" s="17">
        <v>1</v>
      </c>
      <c r="O218" s="17">
        <v>3</v>
      </c>
      <c r="P218" s="30" t="s">
        <v>0</v>
      </c>
      <c r="Q218" s="6" t="s">
        <v>0</v>
      </c>
      <c r="R218" s="12">
        <f>R219</f>
        <v>271.40000000000003</v>
      </c>
    </row>
    <row r="219" spans="1:249">
      <c r="B219" s="76" t="s">
        <v>134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20">
        <v>42</v>
      </c>
      <c r="N219" s="17">
        <v>1</v>
      </c>
      <c r="O219" s="17">
        <v>3</v>
      </c>
      <c r="P219" s="30" t="s">
        <v>133</v>
      </c>
      <c r="Q219" s="6" t="s">
        <v>0</v>
      </c>
      <c r="R219" s="12">
        <f>R220</f>
        <v>271.40000000000003</v>
      </c>
    </row>
    <row r="220" spans="1:249">
      <c r="B220" s="76" t="s">
        <v>132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20">
        <v>42</v>
      </c>
      <c r="N220" s="17">
        <v>1</v>
      </c>
      <c r="O220" s="17">
        <v>3</v>
      </c>
      <c r="P220" s="30" t="s">
        <v>131</v>
      </c>
      <c r="Q220" s="6" t="s">
        <v>0</v>
      </c>
      <c r="R220" s="12">
        <f>R221+R226+R223+R225</f>
        <v>271.40000000000003</v>
      </c>
    </row>
    <row r="221" spans="1:249">
      <c r="B221" s="76" t="s">
        <v>129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20">
        <v>42</v>
      </c>
      <c r="N221" s="17">
        <v>1</v>
      </c>
      <c r="O221" s="17">
        <v>3</v>
      </c>
      <c r="P221" s="30" t="s">
        <v>131</v>
      </c>
      <c r="Q221" s="6">
        <v>120</v>
      </c>
      <c r="R221" s="12">
        <v>225</v>
      </c>
    </row>
    <row r="222" spans="1:249">
      <c r="B222" s="74" t="s">
        <v>142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20">
        <v>42</v>
      </c>
      <c r="N222" s="17">
        <v>1</v>
      </c>
      <c r="O222" s="17">
        <v>3</v>
      </c>
      <c r="P222" s="30">
        <v>100243170</v>
      </c>
      <c r="Q222" s="6" t="s">
        <v>0</v>
      </c>
      <c r="R222" s="12" t="e">
        <f>R223+#REF!</f>
        <v>#REF!</v>
      </c>
    </row>
    <row r="223" spans="1:249">
      <c r="B223" s="74" t="s">
        <v>143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20">
        <v>42</v>
      </c>
      <c r="N223" s="17">
        <v>1</v>
      </c>
      <c r="O223" s="17">
        <v>3</v>
      </c>
      <c r="P223" s="32">
        <v>100243170</v>
      </c>
      <c r="Q223" s="6">
        <v>120</v>
      </c>
      <c r="R223" s="12">
        <v>39.630000000000003</v>
      </c>
    </row>
    <row r="224" spans="1:249">
      <c r="B224" s="74" t="s">
        <v>144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20">
        <v>42</v>
      </c>
      <c r="N224" s="17">
        <v>1</v>
      </c>
      <c r="O224" s="17">
        <v>3</v>
      </c>
      <c r="P224" s="30" t="str">
        <f>P225</f>
        <v>01002S3170</v>
      </c>
      <c r="Q224" s="6" t="s">
        <v>0</v>
      </c>
      <c r="R224" s="12">
        <f>R225+R229</f>
        <v>6.54</v>
      </c>
    </row>
    <row r="225" spans="1:249">
      <c r="B225" s="74" t="s">
        <v>145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20">
        <v>42</v>
      </c>
      <c r="N225" s="17">
        <v>1</v>
      </c>
      <c r="O225" s="17">
        <v>3</v>
      </c>
      <c r="P225" s="30" t="s">
        <v>148</v>
      </c>
      <c r="Q225" s="6">
        <v>120</v>
      </c>
      <c r="R225" s="12">
        <v>6.54</v>
      </c>
    </row>
    <row r="226" spans="1:249">
      <c r="B226" s="76" t="s">
        <v>31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20">
        <v>42</v>
      </c>
      <c r="N226" s="17">
        <v>1</v>
      </c>
      <c r="O226" s="17">
        <v>3</v>
      </c>
      <c r="P226" s="30" t="s">
        <v>131</v>
      </c>
      <c r="Q226" s="6">
        <v>850</v>
      </c>
      <c r="R226" s="12">
        <v>0.23</v>
      </c>
    </row>
    <row r="227" spans="1:249" s="7" customFormat="1" ht="17.25" customHeight="1" thickBot="1">
      <c r="A227" s="13"/>
      <c r="B227" s="78" t="s">
        <v>1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80"/>
      <c r="R227" s="2">
        <f>R216+R22</f>
        <v>103286.07249999999</v>
      </c>
      <c r="S227" s="48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</row>
    <row r="228" spans="1:249" s="7" customFormat="1" ht="17.25" customHeight="1">
      <c r="A228" s="9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7"/>
      <c r="S228" s="48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</row>
    <row r="229" spans="1:249" ht="12.75" customHeight="1">
      <c r="A229" s="39"/>
      <c r="B229" s="48" t="s">
        <v>236</v>
      </c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39"/>
      <c r="S229" s="7"/>
      <c r="T229" s="4"/>
    </row>
    <row r="230" spans="1:249">
      <c r="A230" s="39"/>
      <c r="B230" s="82" t="s">
        <v>188</v>
      </c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39"/>
      <c r="N230" s="39"/>
      <c r="O230" s="39"/>
      <c r="P230" s="39"/>
      <c r="Q230" s="39"/>
      <c r="R230" s="39"/>
      <c r="S230" s="7"/>
      <c r="T230" s="4"/>
    </row>
    <row r="231" spans="1:249" ht="13.5" thickBo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39"/>
      <c r="S231" s="7"/>
      <c r="T231" s="4"/>
    </row>
    <row r="232" spans="1:249" ht="13.5" thickBot="1">
      <c r="A232" s="49"/>
      <c r="B232" s="83" t="s">
        <v>141</v>
      </c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4" t="s">
        <v>204</v>
      </c>
      <c r="N232" s="85"/>
      <c r="O232" s="85"/>
      <c r="P232" s="85"/>
      <c r="Q232" s="85"/>
      <c r="R232" s="50" t="s">
        <v>173</v>
      </c>
      <c r="S232" s="7"/>
      <c r="T232" s="4"/>
    </row>
    <row r="233" spans="1:249" ht="13.5" thickBot="1">
      <c r="A233" s="49"/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51"/>
      <c r="M233" s="84"/>
      <c r="N233" s="85"/>
      <c r="O233" s="85"/>
      <c r="P233" s="85"/>
      <c r="Q233" s="85"/>
      <c r="R233" s="52" t="s">
        <v>205</v>
      </c>
      <c r="S233" s="7"/>
      <c r="T233" s="4"/>
    </row>
    <row r="234" spans="1:249">
      <c r="A234" s="53"/>
      <c r="B234" s="86" t="s">
        <v>174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7"/>
      <c r="M234" s="88" t="s">
        <v>206</v>
      </c>
      <c r="N234" s="88"/>
      <c r="O234" s="88"/>
      <c r="P234" s="88"/>
      <c r="Q234" s="88"/>
      <c r="R234" s="54">
        <f>R235</f>
        <v>-696.64</v>
      </c>
      <c r="S234" s="7"/>
      <c r="T234" s="4"/>
    </row>
    <row r="235" spans="1:249" ht="16.5" customHeight="1">
      <c r="A235" s="53"/>
      <c r="B235" s="65" t="s">
        <v>207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6"/>
      <c r="M235" s="67" t="s">
        <v>208</v>
      </c>
      <c r="N235" s="67"/>
      <c r="O235" s="67"/>
      <c r="P235" s="67"/>
      <c r="Q235" s="67"/>
      <c r="R235" s="55">
        <f>R236+R238</f>
        <v>-696.64</v>
      </c>
      <c r="S235" s="7"/>
      <c r="T235" s="4"/>
    </row>
    <row r="236" spans="1:249" ht="27.75" customHeight="1">
      <c r="A236" s="53"/>
      <c r="B236" s="65" t="s">
        <v>209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6"/>
      <c r="M236" s="67" t="s">
        <v>210</v>
      </c>
      <c r="N236" s="67"/>
      <c r="O236" s="67"/>
      <c r="P236" s="67"/>
      <c r="Q236" s="67"/>
      <c r="R236" s="55">
        <f>R237</f>
        <v>-311.64</v>
      </c>
      <c r="S236" s="7"/>
      <c r="T236" s="4"/>
    </row>
    <row r="237" spans="1:249" ht="27" customHeight="1">
      <c r="A237" s="53"/>
      <c r="B237" s="65" t="s">
        <v>211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6"/>
      <c r="M237" s="67" t="s">
        <v>212</v>
      </c>
      <c r="N237" s="67"/>
      <c r="O237" s="67"/>
      <c r="P237" s="67"/>
      <c r="Q237" s="67"/>
      <c r="R237" s="55">
        <v>-311.64</v>
      </c>
      <c r="S237" s="7"/>
      <c r="T237" s="4"/>
    </row>
    <row r="238" spans="1:249" ht="27.75" customHeight="1">
      <c r="A238" s="53"/>
      <c r="B238" s="68" t="s">
        <v>213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70"/>
      <c r="M238" s="67" t="s">
        <v>214</v>
      </c>
      <c r="N238" s="67"/>
      <c r="O238" s="67"/>
      <c r="P238" s="67"/>
      <c r="Q238" s="67"/>
      <c r="R238" s="55">
        <v>-385</v>
      </c>
      <c r="S238" s="7"/>
      <c r="T238" s="4"/>
    </row>
    <row r="239" spans="1:249" ht="24.75" customHeight="1">
      <c r="A239" s="53"/>
      <c r="B239" s="71" t="s">
        <v>215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3"/>
      <c r="M239" s="67" t="s">
        <v>216</v>
      </c>
      <c r="N239" s="67"/>
      <c r="O239" s="67"/>
      <c r="P239" s="67"/>
      <c r="Q239" s="67"/>
      <c r="R239" s="55">
        <f>R238</f>
        <v>-385</v>
      </c>
      <c r="S239" s="7"/>
      <c r="T239" s="4"/>
    </row>
    <row r="240" spans="1:249" ht="13.5" thickBot="1">
      <c r="A240" s="49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56"/>
      <c r="N240" s="56"/>
      <c r="O240" s="56"/>
      <c r="P240" s="56"/>
      <c r="Q240" s="56"/>
      <c r="R240" s="57">
        <f>R234</f>
        <v>-696.64</v>
      </c>
      <c r="S240" s="7"/>
      <c r="T240" s="4"/>
    </row>
    <row r="241" spans="1:20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7"/>
      <c r="T241" s="4"/>
    </row>
    <row r="242" spans="1:20">
      <c r="A242" s="39"/>
      <c r="B242" s="58" t="s">
        <v>217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59"/>
      <c r="Q242" s="39"/>
      <c r="R242" s="60" t="s">
        <v>218</v>
      </c>
      <c r="S242" s="7"/>
      <c r="T242" s="4"/>
    </row>
    <row r="243" spans="1:20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61" t="s">
        <v>219</v>
      </c>
      <c r="Q243" s="39"/>
      <c r="R243" s="62" t="s">
        <v>220</v>
      </c>
      <c r="S243" s="7"/>
      <c r="T243" s="4"/>
    </row>
    <row r="244" spans="1:20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61"/>
      <c r="Q244" s="39"/>
      <c r="R244" s="60"/>
      <c r="S244" s="7"/>
      <c r="T244" s="4"/>
    </row>
    <row r="245" spans="1:20">
      <c r="A245" s="39"/>
      <c r="B245" s="39" t="s">
        <v>221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59"/>
      <c r="Q245" s="39"/>
      <c r="R245" s="60" t="s">
        <v>218</v>
      </c>
      <c r="S245" s="7"/>
      <c r="T245" s="4"/>
    </row>
    <row r="246" spans="1:20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61" t="s">
        <v>219</v>
      </c>
      <c r="Q246" s="39"/>
      <c r="R246" s="62" t="s">
        <v>220</v>
      </c>
      <c r="S246" s="7"/>
      <c r="T246" s="4"/>
    </row>
    <row r="247" spans="1:20">
      <c r="A247" s="63"/>
      <c r="B247" s="63"/>
      <c r="C247" s="63" t="s">
        <v>224</v>
      </c>
      <c r="D247" s="63"/>
      <c r="E247" s="63"/>
      <c r="F247" s="63"/>
      <c r="G247" s="63"/>
      <c r="H247" s="63"/>
      <c r="I247" s="63"/>
      <c r="J247" s="63"/>
      <c r="K247" s="61"/>
      <c r="L247" s="61"/>
      <c r="M247" s="61"/>
      <c r="N247" s="61"/>
      <c r="O247" s="61"/>
      <c r="P247" s="61"/>
      <c r="Q247" s="61"/>
      <c r="R247" s="61"/>
      <c r="S247" s="7"/>
      <c r="T247" s="4"/>
    </row>
    <row r="248" spans="1:20">
      <c r="A248" s="63" t="s">
        <v>222</v>
      </c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8"/>
      <c r="S248" s="7"/>
      <c r="T248" s="4"/>
    </row>
    <row r="249" spans="1:20">
      <c r="A249" s="39" t="s">
        <v>223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7"/>
      <c r="T249" s="4"/>
    </row>
  </sheetData>
  <mergeCells count="230">
    <mergeCell ref="B240:L240"/>
    <mergeCell ref="A11:Q11"/>
    <mergeCell ref="L12:P12"/>
    <mergeCell ref="L13:P13"/>
    <mergeCell ref="B16:P16"/>
    <mergeCell ref="B237:L237"/>
    <mergeCell ref="M237:Q237"/>
    <mergeCell ref="B238:L238"/>
    <mergeCell ref="M238:Q238"/>
    <mergeCell ref="B239:L239"/>
    <mergeCell ref="M239:Q239"/>
    <mergeCell ref="B234:L234"/>
    <mergeCell ref="M234:Q234"/>
    <mergeCell ref="B235:L235"/>
    <mergeCell ref="M235:Q235"/>
    <mergeCell ref="B236:L236"/>
    <mergeCell ref="M236:Q236"/>
    <mergeCell ref="B230:L230"/>
    <mergeCell ref="B232:L232"/>
    <mergeCell ref="M232:Q233"/>
    <mergeCell ref="B225:L225"/>
    <mergeCell ref="B226:L226"/>
    <mergeCell ref="B227:Q227"/>
    <mergeCell ref="B219:L219"/>
    <mergeCell ref="B220:L220"/>
    <mergeCell ref="B221:L221"/>
    <mergeCell ref="B222:L222"/>
    <mergeCell ref="B223:L223"/>
    <mergeCell ref="B224:L224"/>
    <mergeCell ref="B213:L213"/>
    <mergeCell ref="B214:L214"/>
    <mergeCell ref="B215:L215"/>
    <mergeCell ref="B216:L216"/>
    <mergeCell ref="B217:L217"/>
    <mergeCell ref="B218:L218"/>
    <mergeCell ref="B207:L207"/>
    <mergeCell ref="B208:L208"/>
    <mergeCell ref="B209:L209"/>
    <mergeCell ref="B210:L210"/>
    <mergeCell ref="B211:L211"/>
    <mergeCell ref="B212:L212"/>
    <mergeCell ref="B201:L201"/>
    <mergeCell ref="B202:L202"/>
    <mergeCell ref="B203:L203"/>
    <mergeCell ref="B204:L204"/>
    <mergeCell ref="B205:L205"/>
    <mergeCell ref="B206:L206"/>
    <mergeCell ref="B195:L195"/>
    <mergeCell ref="B196:L196"/>
    <mergeCell ref="B197:L197"/>
    <mergeCell ref="B198:L198"/>
    <mergeCell ref="B199:L199"/>
    <mergeCell ref="B200:L200"/>
    <mergeCell ref="B189:L189"/>
    <mergeCell ref="B190:L190"/>
    <mergeCell ref="B191:L191"/>
    <mergeCell ref="B192:L192"/>
    <mergeCell ref="B193:L193"/>
    <mergeCell ref="B194:L194"/>
    <mergeCell ref="B183:L183"/>
    <mergeCell ref="B184:L184"/>
    <mergeCell ref="B185:L185"/>
    <mergeCell ref="B186:L186"/>
    <mergeCell ref="B187:L187"/>
    <mergeCell ref="B188:L188"/>
    <mergeCell ref="B177:L177"/>
    <mergeCell ref="B178:L178"/>
    <mergeCell ref="B179:L179"/>
    <mergeCell ref="B180:L180"/>
    <mergeCell ref="B181:L181"/>
    <mergeCell ref="B182:L182"/>
    <mergeCell ref="B171:L171"/>
    <mergeCell ref="B172:L172"/>
    <mergeCell ref="B173:L173"/>
    <mergeCell ref="B174:L174"/>
    <mergeCell ref="B175:L175"/>
    <mergeCell ref="B176:L176"/>
    <mergeCell ref="B165:L165"/>
    <mergeCell ref="B166:L166"/>
    <mergeCell ref="B167:L167"/>
    <mergeCell ref="B168:L168"/>
    <mergeCell ref="B169:L169"/>
    <mergeCell ref="B170:L170"/>
    <mergeCell ref="B159:L159"/>
    <mergeCell ref="B160:L160"/>
    <mergeCell ref="B161:L161"/>
    <mergeCell ref="B162:L162"/>
    <mergeCell ref="B163:L163"/>
    <mergeCell ref="B164:L164"/>
    <mergeCell ref="B153:L153"/>
    <mergeCell ref="B154:L154"/>
    <mergeCell ref="B155:L155"/>
    <mergeCell ref="B156:L156"/>
    <mergeCell ref="B157:L157"/>
    <mergeCell ref="B158:L158"/>
    <mergeCell ref="B147:L147"/>
    <mergeCell ref="B148:L148"/>
    <mergeCell ref="B149:L149"/>
    <mergeCell ref="B150:L150"/>
    <mergeCell ref="B151:L151"/>
    <mergeCell ref="B152:L152"/>
    <mergeCell ref="B141:L141"/>
    <mergeCell ref="B142:L142"/>
    <mergeCell ref="B143:L143"/>
    <mergeCell ref="B144:L144"/>
    <mergeCell ref="B145:L145"/>
    <mergeCell ref="B146:L146"/>
    <mergeCell ref="B135:L135"/>
    <mergeCell ref="B136:L136"/>
    <mergeCell ref="B137:L137"/>
    <mergeCell ref="B138:L138"/>
    <mergeCell ref="B139:L139"/>
    <mergeCell ref="B140:L140"/>
    <mergeCell ref="B129:L129"/>
    <mergeCell ref="B130:L130"/>
    <mergeCell ref="B131:L131"/>
    <mergeCell ref="B132:L132"/>
    <mergeCell ref="B133:L133"/>
    <mergeCell ref="B134:L134"/>
    <mergeCell ref="B123:L123"/>
    <mergeCell ref="B124:L124"/>
    <mergeCell ref="B125:L125"/>
    <mergeCell ref="B126:L126"/>
    <mergeCell ref="B127:L127"/>
    <mergeCell ref="B128:L128"/>
    <mergeCell ref="B117:L117"/>
    <mergeCell ref="B118:L118"/>
    <mergeCell ref="B119:L119"/>
    <mergeCell ref="B120:L120"/>
    <mergeCell ref="B121:L121"/>
    <mergeCell ref="B122:L122"/>
    <mergeCell ref="B111:L111"/>
    <mergeCell ref="B112:L112"/>
    <mergeCell ref="B113:L113"/>
    <mergeCell ref="B114:L114"/>
    <mergeCell ref="B115:L115"/>
    <mergeCell ref="B116:L116"/>
    <mergeCell ref="B105:L105"/>
    <mergeCell ref="B106:L106"/>
    <mergeCell ref="B107:L107"/>
    <mergeCell ref="B108:L108"/>
    <mergeCell ref="B109:L109"/>
    <mergeCell ref="B110:L110"/>
    <mergeCell ref="B99:L99"/>
    <mergeCell ref="B100:L100"/>
    <mergeCell ref="B101:L101"/>
    <mergeCell ref="B102:L102"/>
    <mergeCell ref="B103:L103"/>
    <mergeCell ref="B104:L104"/>
    <mergeCell ref="B93:L93"/>
    <mergeCell ref="B94:L94"/>
    <mergeCell ref="B95:L95"/>
    <mergeCell ref="B96:L96"/>
    <mergeCell ref="B97:L97"/>
    <mergeCell ref="B98:L98"/>
    <mergeCell ref="B87:L87"/>
    <mergeCell ref="B88:L88"/>
    <mergeCell ref="B89:L89"/>
    <mergeCell ref="B90:L90"/>
    <mergeCell ref="B91:L91"/>
    <mergeCell ref="B92:L92"/>
    <mergeCell ref="B81:L81"/>
    <mergeCell ref="B82:L82"/>
    <mergeCell ref="B83:L83"/>
    <mergeCell ref="B84:L84"/>
    <mergeCell ref="B85:L85"/>
    <mergeCell ref="B86:L86"/>
    <mergeCell ref="B75:L75"/>
    <mergeCell ref="B76:L76"/>
    <mergeCell ref="B77:L77"/>
    <mergeCell ref="B78:L78"/>
    <mergeCell ref="B79:L79"/>
    <mergeCell ref="B80:L80"/>
    <mergeCell ref="B69:L69"/>
    <mergeCell ref="B70:L70"/>
    <mergeCell ref="B71:L71"/>
    <mergeCell ref="B72:L72"/>
    <mergeCell ref="B73:L73"/>
    <mergeCell ref="B74:L74"/>
    <mergeCell ref="B63:L63"/>
    <mergeCell ref="B64:L64"/>
    <mergeCell ref="B65:L65"/>
    <mergeCell ref="B66:L66"/>
    <mergeCell ref="B67:L67"/>
    <mergeCell ref="B68:L68"/>
    <mergeCell ref="B57:L57"/>
    <mergeCell ref="B58:L58"/>
    <mergeCell ref="B59:L59"/>
    <mergeCell ref="B60:L60"/>
    <mergeCell ref="B61:L61"/>
    <mergeCell ref="B62:L62"/>
    <mergeCell ref="B51:L51"/>
    <mergeCell ref="B52:L52"/>
    <mergeCell ref="B53:L53"/>
    <mergeCell ref="B54:L54"/>
    <mergeCell ref="B55:L55"/>
    <mergeCell ref="B56:L56"/>
    <mergeCell ref="B45:L45"/>
    <mergeCell ref="B46:L46"/>
    <mergeCell ref="B47:L47"/>
    <mergeCell ref="B48:L48"/>
    <mergeCell ref="B49:L49"/>
    <mergeCell ref="B50:L50"/>
    <mergeCell ref="B39:L39"/>
    <mergeCell ref="B40:L40"/>
    <mergeCell ref="B41:L41"/>
    <mergeCell ref="B42:L42"/>
    <mergeCell ref="B43:L43"/>
    <mergeCell ref="B44:L44"/>
    <mergeCell ref="B33:L33"/>
    <mergeCell ref="B34:L34"/>
    <mergeCell ref="B35:L35"/>
    <mergeCell ref="B36:L36"/>
    <mergeCell ref="B37:L37"/>
    <mergeCell ref="B38:L38"/>
    <mergeCell ref="B27:L27"/>
    <mergeCell ref="B28:L28"/>
    <mergeCell ref="B29:L29"/>
    <mergeCell ref="B30:L30"/>
    <mergeCell ref="B31:L31"/>
    <mergeCell ref="B32:L32"/>
    <mergeCell ref="B21:L21"/>
    <mergeCell ref="B22:L22"/>
    <mergeCell ref="B23:L23"/>
    <mergeCell ref="B24:L24"/>
    <mergeCell ref="B25:L25"/>
    <mergeCell ref="B26:L26"/>
    <mergeCell ref="B18:L20"/>
    <mergeCell ref="M18:Q19"/>
    <mergeCell ref="R18:R19"/>
  </mergeCells>
  <pageMargins left="0.39370078740157483" right="0.39370078740157483" top="0.39370078740157483" bottom="0.39370078740157483" header="0.51181102362204722" footer="0.51181102362204722"/>
  <pageSetup paperSize="9" scale="50" fitToHeight="5" orientation="portrait" r:id="rId1"/>
  <headerFooter alignWithMargins="0"/>
  <rowBreaks count="1" manualBreakCount="1">
    <brk id="22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467"/>
  <sheetViews>
    <sheetView showGridLines="0" view="pageBreakPreview" topLeftCell="B435" zoomScaleSheetLayoutView="100" workbookViewId="0">
      <selection activeCell="R455" sqref="R455"/>
    </sheetView>
  </sheetViews>
  <sheetFormatPr defaultColWidth="9.140625" defaultRowHeight="12.75"/>
  <cols>
    <col min="1" max="1" width="1.42578125" style="4" hidden="1" customWidth="1"/>
    <col min="2" max="2" width="0.85546875" style="4" customWidth="1"/>
    <col min="3" max="3" width="0.7109375" style="4" customWidth="1"/>
    <col min="4" max="7" width="0.5703125" style="4" customWidth="1"/>
    <col min="8" max="8" width="0.7109375" style="4" customWidth="1"/>
    <col min="9" max="9" width="9.140625" style="4" customWidth="1"/>
    <col min="10" max="10" width="0.7109375" style="4" customWidth="1"/>
    <col min="11" max="11" width="0.5703125" style="4" customWidth="1"/>
    <col min="12" max="12" width="41.42578125" style="4" customWidth="1"/>
    <col min="13" max="13" width="14.5703125" style="4" customWidth="1"/>
    <col min="14" max="14" width="5.85546875" style="4" customWidth="1"/>
    <col min="15" max="15" width="7" style="4" customWidth="1"/>
    <col min="16" max="16" width="10.85546875" style="33" customWidth="1"/>
    <col min="17" max="17" width="10.42578125" style="4" customWidth="1"/>
    <col min="18" max="18" width="15" style="4" customWidth="1"/>
    <col min="19" max="19" width="3.85546875" style="4" hidden="1" customWidth="1"/>
    <col min="20" max="20" width="5.85546875" style="7" customWidth="1"/>
    <col min="21" max="249" width="9.140625" style="4" customWidth="1"/>
    <col min="250" max="16384" width="9.140625" style="4"/>
  </cols>
  <sheetData>
    <row r="1" spans="1:25" s="7" customFormat="1" ht="12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183</v>
      </c>
      <c r="M1" s="40"/>
      <c r="N1" s="40"/>
      <c r="O1" s="40"/>
      <c r="P1" s="40"/>
      <c r="Q1" s="40"/>
      <c r="R1" s="41" t="s">
        <v>184</v>
      </c>
      <c r="S1" s="15"/>
      <c r="T1" s="15"/>
      <c r="U1" s="15"/>
      <c r="V1" s="15"/>
      <c r="W1" s="15"/>
      <c r="X1" s="15"/>
      <c r="Y1" s="15"/>
    </row>
    <row r="2" spans="1:25" s="7" customFormat="1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40"/>
      <c r="N2" s="40"/>
      <c r="O2" s="40"/>
      <c r="P2" s="40"/>
      <c r="Q2" s="40"/>
      <c r="R2" s="41" t="s">
        <v>185</v>
      </c>
      <c r="S2" s="15"/>
      <c r="T2" s="15"/>
      <c r="U2" s="15"/>
      <c r="V2" s="15"/>
      <c r="W2" s="15"/>
      <c r="X2" s="15"/>
      <c r="Y2" s="15"/>
    </row>
    <row r="3" spans="1:25" s="7" customFormat="1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1" t="s">
        <v>186</v>
      </c>
      <c r="S3" s="15"/>
      <c r="T3" s="15"/>
      <c r="U3" s="15"/>
      <c r="V3" s="15"/>
      <c r="W3" s="15"/>
      <c r="X3" s="15"/>
      <c r="Y3" s="15"/>
    </row>
    <row r="4" spans="1:25" s="7" customFormat="1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40"/>
      <c r="N4" s="40"/>
      <c r="O4" s="40"/>
      <c r="P4" s="40"/>
      <c r="Q4" s="40"/>
      <c r="R4" s="41" t="s">
        <v>187</v>
      </c>
      <c r="S4" s="15"/>
      <c r="T4" s="15"/>
      <c r="U4" s="15"/>
      <c r="V4" s="15"/>
      <c r="W4" s="15"/>
      <c r="X4" s="15"/>
      <c r="Y4" s="15"/>
    </row>
    <row r="5" spans="1:25" s="7" customFormat="1" ht="12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M5" s="40"/>
      <c r="N5" s="40"/>
      <c r="O5" s="40"/>
      <c r="P5" s="40"/>
      <c r="Q5" s="40"/>
      <c r="R5" s="41" t="s">
        <v>188</v>
      </c>
      <c r="S5" s="42"/>
      <c r="T5" s="42"/>
      <c r="U5" s="43"/>
      <c r="V5" s="15"/>
      <c r="W5" s="15"/>
      <c r="X5" s="15"/>
      <c r="Y5" s="15"/>
    </row>
    <row r="6" spans="1:25" s="7" customFormat="1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4"/>
      <c r="M6" s="1"/>
      <c r="N6" s="1"/>
      <c r="O6" s="1"/>
      <c r="P6" s="1"/>
      <c r="Q6" s="1"/>
      <c r="R6" s="41"/>
      <c r="S6" s="15"/>
      <c r="T6" s="15"/>
      <c r="U6" s="15"/>
      <c r="V6" s="15"/>
      <c r="W6" s="15"/>
      <c r="X6" s="15"/>
      <c r="Y6" s="15"/>
    </row>
    <row r="7" spans="1:25" s="7" customFormat="1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4"/>
      <c r="M7" s="44"/>
      <c r="N7" s="44"/>
      <c r="O7" s="44"/>
      <c r="P7" s="44"/>
      <c r="Q7" s="44"/>
      <c r="R7" s="41" t="s">
        <v>189</v>
      </c>
      <c r="S7" s="15"/>
      <c r="T7" s="15"/>
      <c r="U7" s="15"/>
      <c r="V7" s="15"/>
      <c r="W7" s="15"/>
      <c r="X7" s="15"/>
      <c r="Y7" s="15"/>
    </row>
    <row r="8" spans="1:25" s="7" customFormat="1" ht="18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4"/>
      <c r="M8" s="44"/>
      <c r="N8" s="44"/>
      <c r="O8" s="44"/>
      <c r="P8" s="44"/>
      <c r="Q8" s="44"/>
      <c r="R8" s="41" t="s">
        <v>190</v>
      </c>
      <c r="S8" s="8"/>
    </row>
    <row r="9" spans="1:25" s="7" customFormat="1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44"/>
      <c r="M9" s="44"/>
      <c r="N9" s="44"/>
      <c r="O9" s="44"/>
      <c r="P9" s="44"/>
      <c r="Q9" s="44"/>
      <c r="R9" s="41" t="s">
        <v>191</v>
      </c>
      <c r="S9" s="8"/>
    </row>
    <row r="10" spans="1:25" ht="11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4"/>
      <c r="M10" s="44"/>
      <c r="N10" s="44"/>
      <c r="O10" s="44"/>
      <c r="P10" s="44"/>
      <c r="Q10" s="44"/>
      <c r="R10" s="41" t="s">
        <v>192</v>
      </c>
      <c r="S10" s="8"/>
      <c r="T10" s="4"/>
    </row>
    <row r="11" spans="1:25" s="7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4"/>
      <c r="M11" s="44"/>
      <c r="N11" s="44"/>
      <c r="O11" s="44"/>
      <c r="P11" s="44"/>
      <c r="Q11" s="44"/>
      <c r="R11" s="41" t="s">
        <v>193</v>
      </c>
      <c r="S11" s="15"/>
      <c r="T11" s="15"/>
      <c r="U11" s="15"/>
      <c r="V11" s="15"/>
      <c r="W11" s="15"/>
      <c r="X11" s="15"/>
      <c r="Y11" s="15"/>
    </row>
    <row r="12" spans="1:25" s="7" customFormat="1" ht="12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120"/>
      <c r="M12" s="121"/>
      <c r="N12" s="121"/>
      <c r="O12" s="121"/>
      <c r="P12" s="121"/>
      <c r="Q12" s="121"/>
      <c r="R12" s="39"/>
      <c r="S12" s="15"/>
      <c r="T12" s="15"/>
      <c r="U12" s="15"/>
      <c r="V12" s="15"/>
      <c r="W12" s="15"/>
      <c r="X12" s="15"/>
      <c r="Y12" s="15"/>
    </row>
    <row r="13" spans="1:25" s="7" customFormat="1" ht="12.75" customHeight="1">
      <c r="A13" s="122" t="s">
        <v>194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39"/>
      <c r="S13" s="15"/>
      <c r="T13" s="15"/>
      <c r="U13" s="15"/>
      <c r="V13" s="15"/>
      <c r="W13" s="15"/>
      <c r="X13" s="15"/>
      <c r="Y13" s="15"/>
    </row>
    <row r="14" spans="1:25" s="7" customFormat="1" ht="12.75" customHeight="1">
      <c r="A14" s="122" t="s">
        <v>195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39"/>
      <c r="S14" s="15"/>
      <c r="T14" s="15"/>
      <c r="U14" s="15"/>
      <c r="V14" s="15"/>
      <c r="W14" s="15"/>
      <c r="X14" s="15"/>
      <c r="Y14" s="15"/>
    </row>
    <row r="15" spans="1:25" s="7" customFormat="1" ht="12.75" customHeight="1">
      <c r="A15" s="122" t="s">
        <v>196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39"/>
      <c r="S15" s="42"/>
      <c r="T15" s="42"/>
      <c r="U15" s="43"/>
      <c r="V15" s="15"/>
      <c r="W15" s="15"/>
      <c r="X15" s="15"/>
      <c r="Y15" s="15"/>
    </row>
    <row r="16" spans="1:25" s="7" customFormat="1" ht="12.75" customHeight="1">
      <c r="A16" s="122" t="s">
        <v>197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45"/>
      <c r="S16" s="15"/>
      <c r="T16" s="15"/>
      <c r="U16" s="15"/>
      <c r="V16" s="15"/>
      <c r="W16" s="15"/>
      <c r="X16" s="15"/>
      <c r="Y16" s="15"/>
    </row>
    <row r="17" spans="1:25" s="7" customFormat="1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39"/>
      <c r="S17" s="15"/>
      <c r="T17" s="15"/>
      <c r="U17" s="15"/>
      <c r="V17" s="15"/>
      <c r="W17" s="15"/>
      <c r="X17" s="15"/>
      <c r="Y17" s="15"/>
    </row>
    <row r="18" spans="1:25" s="7" customFormat="1" ht="12.75" customHeight="1">
      <c r="A18" s="123" t="s">
        <v>198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39"/>
      <c r="S18" s="15"/>
      <c r="T18" s="15"/>
      <c r="U18" s="15"/>
      <c r="V18" s="15"/>
      <c r="W18" s="15"/>
      <c r="X18" s="15"/>
      <c r="Y18" s="15"/>
    </row>
    <row r="19" spans="1:25" s="7" customFormat="1" ht="12.75" customHeight="1">
      <c r="A19" s="124" t="s">
        <v>199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39"/>
      <c r="S19" s="15"/>
      <c r="T19" s="15"/>
      <c r="U19" s="15"/>
      <c r="V19" s="15"/>
      <c r="W19" s="15"/>
      <c r="X19" s="15"/>
      <c r="Y19" s="15"/>
    </row>
    <row r="20" spans="1:25" s="7" customFormat="1" ht="12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39"/>
      <c r="S20" s="15"/>
      <c r="T20" s="15"/>
      <c r="U20" s="15"/>
      <c r="V20" s="15"/>
      <c r="W20" s="15"/>
      <c r="X20" s="15"/>
      <c r="Y20" s="15"/>
    </row>
    <row r="21" spans="1:25" s="7" customFormat="1" ht="13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125" t="s">
        <v>200</v>
      </c>
      <c r="L21" s="125"/>
      <c r="M21" s="47"/>
      <c r="N21" s="47"/>
      <c r="O21" s="47"/>
      <c r="P21" s="47"/>
      <c r="Q21" s="47"/>
      <c r="R21" s="39"/>
      <c r="S21" s="8"/>
    </row>
    <row r="22" spans="1:25" s="7" customFormat="1" ht="12.75" customHeight="1">
      <c r="A22" s="126" t="s">
        <v>201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8"/>
    </row>
    <row r="23" spans="1:25" s="7" customFormat="1" ht="12.7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8"/>
      <c r="Q23" s="8"/>
      <c r="R23" s="15"/>
      <c r="S23" s="5"/>
    </row>
    <row r="24" spans="1:25" s="7" customFormat="1" ht="18" customHeight="1">
      <c r="A24" s="3"/>
      <c r="B24" s="93" t="s">
        <v>141</v>
      </c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102" t="s">
        <v>171</v>
      </c>
      <c r="N24" s="94"/>
      <c r="O24" s="94"/>
      <c r="P24" s="94"/>
      <c r="Q24" s="95"/>
      <c r="R24" s="106" t="s">
        <v>173</v>
      </c>
      <c r="S24" s="9"/>
    </row>
    <row r="25" spans="1:25" s="7" customFormat="1" ht="12.75" customHeight="1">
      <c r="A25" s="3"/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103"/>
      <c r="N25" s="104"/>
      <c r="O25" s="104"/>
      <c r="P25" s="104"/>
      <c r="Q25" s="105"/>
      <c r="R25" s="107"/>
      <c r="S25" s="9"/>
    </row>
    <row r="26" spans="1:25" s="7" customFormat="1" ht="84" customHeight="1" thickBot="1">
      <c r="A26" s="3"/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1"/>
      <c r="M26" s="22" t="s">
        <v>181</v>
      </c>
      <c r="N26" s="23" t="s">
        <v>177</v>
      </c>
      <c r="O26" s="23" t="s">
        <v>178</v>
      </c>
      <c r="P26" s="23" t="s">
        <v>179</v>
      </c>
      <c r="Q26" s="23" t="s">
        <v>180</v>
      </c>
      <c r="R26" s="24" t="s">
        <v>172</v>
      </c>
      <c r="S26" s="9"/>
    </row>
    <row r="27" spans="1:25" s="7" customFormat="1" ht="12.75" customHeight="1" thickBot="1">
      <c r="A27" s="3"/>
      <c r="B27" s="108">
        <v>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10"/>
      <c r="M27" s="29">
        <v>2</v>
      </c>
      <c r="N27" s="29">
        <v>3</v>
      </c>
      <c r="O27" s="29">
        <v>4</v>
      </c>
      <c r="P27" s="29">
        <v>5</v>
      </c>
      <c r="Q27" s="29">
        <v>6</v>
      </c>
      <c r="R27" s="38">
        <v>7</v>
      </c>
      <c r="S27" s="9"/>
    </row>
    <row r="28" spans="1:25" s="7" customFormat="1" ht="12.75" customHeight="1" thickBot="1">
      <c r="A28" s="3"/>
      <c r="B28" s="111" t="s">
        <v>174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3"/>
      <c r="M28" s="25" t="s">
        <v>175</v>
      </c>
      <c r="N28" s="26"/>
      <c r="O28" s="26"/>
      <c r="P28" s="26"/>
      <c r="Q28" s="26"/>
      <c r="R28" s="27">
        <f>R29+R89+R96+R105+R127+R180+R204+R209+R214</f>
        <v>103014.6725</v>
      </c>
      <c r="S28" s="9"/>
    </row>
    <row r="29" spans="1:25" s="7" customFormat="1" ht="12.75" customHeight="1">
      <c r="A29" s="18"/>
      <c r="B29" s="114" t="s">
        <v>140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6"/>
      <c r="M29" s="21" t="s">
        <v>175</v>
      </c>
      <c r="N29" s="17">
        <v>1</v>
      </c>
      <c r="O29" s="17" t="s">
        <v>0</v>
      </c>
      <c r="P29" s="30" t="s">
        <v>0</v>
      </c>
      <c r="Q29" s="6" t="s">
        <v>0</v>
      </c>
      <c r="R29" s="12">
        <f>R30+R40+R51+R64+R69+R73</f>
        <v>11665.8</v>
      </c>
      <c r="S29" s="10"/>
    </row>
    <row r="30" spans="1:25" s="7" customFormat="1" ht="24" customHeight="1">
      <c r="A30" s="18"/>
      <c r="B30" s="117" t="s">
        <v>139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9"/>
      <c r="M30" s="19" t="s">
        <v>175</v>
      </c>
      <c r="N30" s="17">
        <v>1</v>
      </c>
      <c r="O30" s="17">
        <v>2</v>
      </c>
      <c r="P30" s="30" t="s">
        <v>0</v>
      </c>
      <c r="Q30" s="6" t="s">
        <v>0</v>
      </c>
      <c r="R30" s="12">
        <f>R31</f>
        <v>904.51800000000003</v>
      </c>
      <c r="S30" s="10"/>
    </row>
    <row r="31" spans="1:25" s="7" customFormat="1" ht="24" customHeight="1">
      <c r="A31" s="18"/>
      <c r="B31" s="117" t="s">
        <v>134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21" t="s">
        <v>175</v>
      </c>
      <c r="N31" s="17">
        <v>1</v>
      </c>
      <c r="O31" s="17">
        <v>2</v>
      </c>
      <c r="P31" s="30" t="s">
        <v>133</v>
      </c>
      <c r="Q31" s="6" t="s">
        <v>0</v>
      </c>
      <c r="R31" s="12">
        <f>R32+R34+R37</f>
        <v>904.51800000000003</v>
      </c>
      <c r="S31" s="10"/>
    </row>
    <row r="32" spans="1:25" s="7" customFormat="1" ht="12.75" customHeight="1">
      <c r="A32" s="18"/>
      <c r="B32" s="117" t="s">
        <v>138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19" t="s">
        <v>175</v>
      </c>
      <c r="N32" s="17">
        <v>1</v>
      </c>
      <c r="O32" s="17">
        <v>2</v>
      </c>
      <c r="P32" s="30" t="s">
        <v>137</v>
      </c>
      <c r="Q32" s="6" t="s">
        <v>0</v>
      </c>
      <c r="R32" s="12">
        <f>R33</f>
        <v>869.7</v>
      </c>
      <c r="S32" s="10"/>
    </row>
    <row r="33" spans="1:19" s="7" customFormat="1" ht="24" customHeight="1">
      <c r="A33" s="18"/>
      <c r="B33" s="89" t="s">
        <v>129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21" t="s">
        <v>175</v>
      </c>
      <c r="N33" s="17">
        <v>1</v>
      </c>
      <c r="O33" s="17">
        <v>2</v>
      </c>
      <c r="P33" s="30" t="s">
        <v>137</v>
      </c>
      <c r="Q33" s="6">
        <v>120</v>
      </c>
      <c r="R33" s="12">
        <v>869.7</v>
      </c>
      <c r="S33" s="10"/>
    </row>
    <row r="34" spans="1:19" s="7" customFormat="1" ht="57" customHeight="1">
      <c r="A34" s="18"/>
      <c r="B34" s="74" t="s">
        <v>142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19" t="s">
        <v>175</v>
      </c>
      <c r="N34" s="17">
        <v>1</v>
      </c>
      <c r="O34" s="17">
        <v>2</v>
      </c>
      <c r="P34" s="30">
        <v>100143170</v>
      </c>
      <c r="Q34" s="6" t="s">
        <v>0</v>
      </c>
      <c r="R34" s="12">
        <f>R35</f>
        <v>31.335999999999999</v>
      </c>
      <c r="S34" s="10"/>
    </row>
    <row r="35" spans="1:19" s="7" customFormat="1" ht="12.75" hidden="1" customHeight="1">
      <c r="A35" s="18"/>
      <c r="B35" s="89" t="s">
        <v>138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21" t="s">
        <v>175</v>
      </c>
      <c r="N35" s="17">
        <v>1</v>
      </c>
      <c r="O35" s="17">
        <v>2</v>
      </c>
      <c r="P35" s="30">
        <v>300943170</v>
      </c>
      <c r="Q35" s="6" t="s">
        <v>0</v>
      </c>
      <c r="R35" s="12">
        <f>R36</f>
        <v>31.335999999999999</v>
      </c>
      <c r="S35" s="10"/>
    </row>
    <row r="36" spans="1:19" s="7" customFormat="1" ht="60.75" customHeight="1">
      <c r="A36" s="18"/>
      <c r="B36" s="74" t="s">
        <v>143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9" t="s">
        <v>175</v>
      </c>
      <c r="N36" s="17">
        <v>1</v>
      </c>
      <c r="O36" s="17">
        <v>2</v>
      </c>
      <c r="P36" s="30">
        <v>100143170</v>
      </c>
      <c r="Q36" s="6">
        <v>120</v>
      </c>
      <c r="R36" s="12">
        <v>31.335999999999999</v>
      </c>
      <c r="S36" s="10"/>
    </row>
    <row r="37" spans="1:19" s="7" customFormat="1" ht="57" customHeight="1">
      <c r="A37" s="18"/>
      <c r="B37" s="74" t="s">
        <v>144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21" t="s">
        <v>175</v>
      </c>
      <c r="N37" s="17">
        <v>1</v>
      </c>
      <c r="O37" s="17">
        <v>2</v>
      </c>
      <c r="P37" s="30" t="s">
        <v>146</v>
      </c>
      <c r="Q37" s="6" t="s">
        <v>0</v>
      </c>
      <c r="R37" s="12">
        <f>R38</f>
        <v>3.4820000000000002</v>
      </c>
      <c r="S37" s="10"/>
    </row>
    <row r="38" spans="1:19" s="7" customFormat="1" ht="12.75" hidden="1" customHeight="1">
      <c r="A38" s="18"/>
      <c r="B38" s="89" t="s">
        <v>138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19" t="s">
        <v>175</v>
      </c>
      <c r="N38" s="17">
        <v>1</v>
      </c>
      <c r="O38" s="17">
        <v>2</v>
      </c>
      <c r="P38" s="30">
        <v>300943170</v>
      </c>
      <c r="Q38" s="6" t="s">
        <v>0</v>
      </c>
      <c r="R38" s="12">
        <f>R39</f>
        <v>3.4820000000000002</v>
      </c>
      <c r="S38" s="10"/>
    </row>
    <row r="39" spans="1:19" s="7" customFormat="1" ht="74.25" customHeight="1">
      <c r="A39" s="18"/>
      <c r="B39" s="74" t="s">
        <v>145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21" t="s">
        <v>175</v>
      </c>
      <c r="N39" s="17">
        <v>1</v>
      </c>
      <c r="O39" s="17">
        <v>2</v>
      </c>
      <c r="P39" s="30" t="s">
        <v>146</v>
      </c>
      <c r="Q39" s="6">
        <v>120</v>
      </c>
      <c r="R39" s="12">
        <v>3.4820000000000002</v>
      </c>
      <c r="S39" s="10"/>
    </row>
    <row r="40" spans="1:19" s="7" customFormat="1" ht="35.25" hidden="1" customHeight="1">
      <c r="A40" s="18"/>
      <c r="B40" s="89" t="s">
        <v>136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19" t="s">
        <v>175</v>
      </c>
      <c r="N40" s="17">
        <v>1</v>
      </c>
      <c r="O40" s="17">
        <v>3</v>
      </c>
      <c r="P40" s="30" t="s">
        <v>0</v>
      </c>
      <c r="Q40" s="6" t="s">
        <v>0</v>
      </c>
      <c r="R40" s="12">
        <f>R41</f>
        <v>0</v>
      </c>
      <c r="S40" s="10"/>
    </row>
    <row r="41" spans="1:19" s="7" customFormat="1" ht="24" hidden="1" customHeight="1">
      <c r="A41" s="18"/>
      <c r="B41" s="89" t="s">
        <v>134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21" t="s">
        <v>175</v>
      </c>
      <c r="N41" s="17">
        <v>1</v>
      </c>
      <c r="O41" s="17">
        <v>3</v>
      </c>
      <c r="P41" s="30" t="s">
        <v>133</v>
      </c>
      <c r="Q41" s="6" t="s">
        <v>0</v>
      </c>
      <c r="R41" s="12">
        <f>R42</f>
        <v>0</v>
      </c>
      <c r="S41" s="10"/>
    </row>
    <row r="42" spans="1:19" s="7" customFormat="1" ht="12.75" hidden="1" customHeight="1">
      <c r="A42" s="18"/>
      <c r="B42" s="89" t="s">
        <v>132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19" t="s">
        <v>175</v>
      </c>
      <c r="N42" s="17">
        <v>1</v>
      </c>
      <c r="O42" s="17">
        <v>3</v>
      </c>
      <c r="P42" s="30" t="s">
        <v>131</v>
      </c>
      <c r="Q42" s="6" t="s">
        <v>0</v>
      </c>
      <c r="R42" s="12">
        <f>R43+R50+R44+R47</f>
        <v>0</v>
      </c>
      <c r="S42" s="10"/>
    </row>
    <row r="43" spans="1:19" s="7" customFormat="1" ht="24" hidden="1" customHeight="1">
      <c r="A43" s="18"/>
      <c r="B43" s="89" t="s">
        <v>129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21" t="s">
        <v>175</v>
      </c>
      <c r="N43" s="17">
        <v>1</v>
      </c>
      <c r="O43" s="17">
        <v>3</v>
      </c>
      <c r="P43" s="30" t="s">
        <v>131</v>
      </c>
      <c r="Q43" s="6">
        <v>120</v>
      </c>
      <c r="R43" s="12"/>
      <c r="S43" s="10"/>
    </row>
    <row r="44" spans="1:19" s="7" customFormat="1" ht="57" hidden="1" customHeight="1">
      <c r="A44" s="18"/>
      <c r="B44" s="74" t="s">
        <v>142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19" t="s">
        <v>175</v>
      </c>
      <c r="N44" s="17">
        <v>1</v>
      </c>
      <c r="O44" s="17">
        <v>3</v>
      </c>
      <c r="P44" s="30" t="str">
        <f>P46</f>
        <v>0100243170</v>
      </c>
      <c r="Q44" s="6" t="s">
        <v>0</v>
      </c>
      <c r="R44" s="12">
        <f>R45</f>
        <v>0</v>
      </c>
      <c r="S44" s="10"/>
    </row>
    <row r="45" spans="1:19" s="7" customFormat="1" ht="12.75" hidden="1" customHeight="1">
      <c r="A45" s="18"/>
      <c r="B45" s="89" t="s">
        <v>138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21" t="s">
        <v>175</v>
      </c>
      <c r="N45" s="17">
        <v>1</v>
      </c>
      <c r="O45" s="17">
        <v>3</v>
      </c>
      <c r="P45" s="30">
        <v>300943170</v>
      </c>
      <c r="Q45" s="6" t="s">
        <v>0</v>
      </c>
      <c r="R45" s="12">
        <f>R46</f>
        <v>0</v>
      </c>
      <c r="S45" s="10"/>
    </row>
    <row r="46" spans="1:19" ht="60.75" hidden="1" customHeight="1">
      <c r="A46" s="18"/>
      <c r="B46" s="74" t="s">
        <v>143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19" t="s">
        <v>175</v>
      </c>
      <c r="N46" s="17">
        <v>1</v>
      </c>
      <c r="O46" s="17">
        <v>3</v>
      </c>
      <c r="P46" s="31" t="s">
        <v>147</v>
      </c>
      <c r="Q46" s="6">
        <v>120</v>
      </c>
      <c r="R46" s="12"/>
      <c r="S46" s="10"/>
    </row>
    <row r="47" spans="1:19" ht="57" hidden="1" customHeight="1">
      <c r="A47" s="18"/>
      <c r="B47" s="74" t="s">
        <v>144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21" t="s">
        <v>175</v>
      </c>
      <c r="N47" s="17">
        <v>1</v>
      </c>
      <c r="O47" s="17">
        <v>3</v>
      </c>
      <c r="P47" s="30" t="str">
        <f>P49</f>
        <v>01002S3170</v>
      </c>
      <c r="Q47" s="6" t="s">
        <v>0</v>
      </c>
      <c r="R47" s="12">
        <f>R48</f>
        <v>0</v>
      </c>
      <c r="S47" s="10"/>
    </row>
    <row r="48" spans="1:19" ht="12.75" hidden="1" customHeight="1">
      <c r="A48" s="18"/>
      <c r="B48" s="89" t="s">
        <v>138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19" t="s">
        <v>175</v>
      </c>
      <c r="N48" s="17">
        <v>1</v>
      </c>
      <c r="O48" s="17">
        <v>3</v>
      </c>
      <c r="P48" s="30">
        <v>300943170</v>
      </c>
      <c r="Q48" s="6" t="s">
        <v>0</v>
      </c>
      <c r="R48" s="12">
        <f>R49</f>
        <v>0</v>
      </c>
      <c r="S48" s="10"/>
    </row>
    <row r="49" spans="1:20" ht="74.25" hidden="1" customHeight="1">
      <c r="A49" s="18"/>
      <c r="B49" s="74" t="s">
        <v>145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21" t="s">
        <v>175</v>
      </c>
      <c r="N49" s="17">
        <v>1</v>
      </c>
      <c r="O49" s="17">
        <v>3</v>
      </c>
      <c r="P49" s="31" t="s">
        <v>148</v>
      </c>
      <c r="Q49" s="6">
        <v>120</v>
      </c>
      <c r="R49" s="12"/>
      <c r="S49" s="10"/>
    </row>
    <row r="50" spans="1:20" ht="12.75" hidden="1" customHeight="1">
      <c r="A50" s="18"/>
      <c r="B50" s="89" t="s">
        <v>31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19" t="s">
        <v>175</v>
      </c>
      <c r="N50" s="17">
        <v>1</v>
      </c>
      <c r="O50" s="17">
        <v>3</v>
      </c>
      <c r="P50" s="30" t="s">
        <v>131</v>
      </c>
      <c r="Q50" s="6">
        <v>850</v>
      </c>
      <c r="R50" s="12"/>
      <c r="S50" s="10"/>
    </row>
    <row r="51" spans="1:20" ht="35.25" customHeight="1">
      <c r="A51" s="18"/>
      <c r="B51" s="89" t="s">
        <v>135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21" t="s">
        <v>175</v>
      </c>
      <c r="N51" s="17">
        <v>1</v>
      </c>
      <c r="O51" s="17">
        <v>4</v>
      </c>
      <c r="P51" s="30" t="s">
        <v>0</v>
      </c>
      <c r="Q51" s="6" t="s">
        <v>0</v>
      </c>
      <c r="R51" s="12">
        <f>R52+R58+R60</f>
        <v>6638.4</v>
      </c>
      <c r="S51" s="11"/>
      <c r="T51" s="14"/>
    </row>
    <row r="52" spans="1:20" ht="24" customHeight="1">
      <c r="A52" s="18"/>
      <c r="B52" s="89" t="s">
        <v>134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19" t="s">
        <v>175</v>
      </c>
      <c r="N52" s="17">
        <v>1</v>
      </c>
      <c r="O52" s="17">
        <v>4</v>
      </c>
      <c r="P52" s="30" t="s">
        <v>133</v>
      </c>
      <c r="Q52" s="6" t="s">
        <v>0</v>
      </c>
      <c r="R52" s="12">
        <f>R53</f>
        <v>6636.4</v>
      </c>
      <c r="S52" s="10"/>
    </row>
    <row r="53" spans="1:20" ht="12.75" customHeight="1">
      <c r="A53" s="18"/>
      <c r="B53" s="89" t="s">
        <v>132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21" t="s">
        <v>175</v>
      </c>
      <c r="N53" s="17">
        <v>1</v>
      </c>
      <c r="O53" s="17">
        <v>4</v>
      </c>
      <c r="P53" s="30" t="s">
        <v>131</v>
      </c>
      <c r="Q53" s="6" t="s">
        <v>0</v>
      </c>
      <c r="R53" s="12">
        <f>R54+R55+R56+R57</f>
        <v>6636.4</v>
      </c>
      <c r="S53" s="10"/>
    </row>
    <row r="54" spans="1:20" ht="24" customHeight="1">
      <c r="A54" s="18"/>
      <c r="B54" s="89" t="s">
        <v>129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19" t="s">
        <v>175</v>
      </c>
      <c r="N54" s="17">
        <v>1</v>
      </c>
      <c r="O54" s="17">
        <v>4</v>
      </c>
      <c r="P54" s="30" t="s">
        <v>131</v>
      </c>
      <c r="Q54" s="6">
        <v>120</v>
      </c>
      <c r="R54" s="12">
        <v>4737</v>
      </c>
      <c r="S54" s="10"/>
    </row>
    <row r="55" spans="1:20" ht="24" customHeight="1">
      <c r="A55" s="18"/>
      <c r="B55" s="89" t="s">
        <v>19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21" t="s">
        <v>175</v>
      </c>
      <c r="N55" s="17">
        <v>1</v>
      </c>
      <c r="O55" s="17">
        <v>4</v>
      </c>
      <c r="P55" s="30">
        <v>100200000</v>
      </c>
      <c r="Q55" s="6">
        <v>240</v>
      </c>
      <c r="R55" s="12">
        <f>1571.9+70+54+153.5</f>
        <v>1849.4</v>
      </c>
      <c r="S55" s="10"/>
    </row>
    <row r="56" spans="1:20" ht="24" hidden="1" customHeight="1">
      <c r="A56" s="18"/>
      <c r="B56" s="89" t="s">
        <v>32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19" t="s">
        <v>175</v>
      </c>
      <c r="N56" s="17">
        <v>1</v>
      </c>
      <c r="O56" s="17">
        <v>4</v>
      </c>
      <c r="P56" s="30" t="s">
        <v>131</v>
      </c>
      <c r="Q56" s="6">
        <v>320</v>
      </c>
      <c r="R56" s="12">
        <v>0</v>
      </c>
      <c r="S56" s="10"/>
    </row>
    <row r="57" spans="1:20" ht="12.75" customHeight="1">
      <c r="A57" s="18"/>
      <c r="B57" s="89" t="s">
        <v>31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21" t="s">
        <v>175</v>
      </c>
      <c r="N57" s="17">
        <v>1</v>
      </c>
      <c r="O57" s="17">
        <v>4</v>
      </c>
      <c r="P57" s="30" t="s">
        <v>131</v>
      </c>
      <c r="Q57" s="6">
        <v>850</v>
      </c>
      <c r="R57" s="12">
        <v>50</v>
      </c>
      <c r="S57" s="10"/>
    </row>
    <row r="58" spans="1:20" ht="12.75" hidden="1" customHeight="1">
      <c r="A58" s="18"/>
      <c r="B58" s="89" t="s">
        <v>130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19" t="s">
        <v>175</v>
      </c>
      <c r="N58" s="17">
        <v>1</v>
      </c>
      <c r="O58" s="17">
        <v>4</v>
      </c>
      <c r="P58" s="30" t="s">
        <v>128</v>
      </c>
      <c r="Q58" s="6" t="s">
        <v>0</v>
      </c>
      <c r="R58" s="12">
        <f>R59</f>
        <v>0</v>
      </c>
      <c r="S58" s="10"/>
    </row>
    <row r="59" spans="1:20" ht="24" hidden="1" customHeight="1">
      <c r="A59" s="18"/>
      <c r="B59" s="89" t="s">
        <v>129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21" t="s">
        <v>175</v>
      </c>
      <c r="N59" s="17">
        <v>1</v>
      </c>
      <c r="O59" s="17">
        <v>4</v>
      </c>
      <c r="P59" s="30" t="s">
        <v>128</v>
      </c>
      <c r="Q59" s="6">
        <v>120</v>
      </c>
      <c r="R59" s="12">
        <v>0</v>
      </c>
      <c r="S59" s="10"/>
    </row>
    <row r="60" spans="1:20" ht="24" customHeight="1">
      <c r="A60" s="18"/>
      <c r="B60" s="89" t="s">
        <v>11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19" t="s">
        <v>175</v>
      </c>
      <c r="N60" s="17">
        <v>1</v>
      </c>
      <c r="O60" s="17">
        <v>4</v>
      </c>
      <c r="P60" s="30" t="s">
        <v>10</v>
      </c>
      <c r="Q60" s="6" t="s">
        <v>0</v>
      </c>
      <c r="R60" s="12">
        <f>R61</f>
        <v>2</v>
      </c>
      <c r="S60" s="10"/>
    </row>
    <row r="61" spans="1:20" ht="12.75" customHeight="1">
      <c r="A61" s="18"/>
      <c r="B61" s="89" t="s">
        <v>109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21" t="s">
        <v>175</v>
      </c>
      <c r="N61" s="17">
        <v>1</v>
      </c>
      <c r="O61" s="17">
        <v>4</v>
      </c>
      <c r="P61" s="30" t="s">
        <v>108</v>
      </c>
      <c r="Q61" s="6" t="s">
        <v>0</v>
      </c>
      <c r="R61" s="12">
        <f>R62</f>
        <v>2</v>
      </c>
      <c r="S61" s="10"/>
    </row>
    <row r="62" spans="1:20" s="7" customFormat="1" ht="46.5" customHeight="1">
      <c r="A62" s="18"/>
      <c r="B62" s="89" t="s">
        <v>127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19" t="s">
        <v>175</v>
      </c>
      <c r="N62" s="17">
        <v>1</v>
      </c>
      <c r="O62" s="17">
        <v>4</v>
      </c>
      <c r="P62" s="30" t="s">
        <v>125</v>
      </c>
      <c r="Q62" s="6" t="s">
        <v>0</v>
      </c>
      <c r="R62" s="12">
        <f>R63</f>
        <v>2</v>
      </c>
      <c r="S62" s="10"/>
    </row>
    <row r="63" spans="1:20" s="7" customFormat="1" ht="69" customHeight="1">
      <c r="A63" s="18"/>
      <c r="B63" s="89" t="s">
        <v>126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21" t="s">
        <v>175</v>
      </c>
      <c r="N63" s="17">
        <v>1</v>
      </c>
      <c r="O63" s="17">
        <v>4</v>
      </c>
      <c r="P63" s="30" t="s">
        <v>125</v>
      </c>
      <c r="Q63" s="6">
        <v>240</v>
      </c>
      <c r="R63" s="12">
        <v>2</v>
      </c>
      <c r="S63" s="10"/>
    </row>
    <row r="64" spans="1:20" s="7" customFormat="1" ht="12.75" customHeight="1">
      <c r="A64" s="18"/>
      <c r="B64" s="89" t="s">
        <v>124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19" t="s">
        <v>175</v>
      </c>
      <c r="N64" s="17">
        <v>1</v>
      </c>
      <c r="O64" s="17">
        <v>7</v>
      </c>
      <c r="P64" s="30" t="s">
        <v>0</v>
      </c>
      <c r="Q64" s="6" t="s">
        <v>0</v>
      </c>
      <c r="R64" s="12">
        <f>R65</f>
        <v>453.36</v>
      </c>
      <c r="S64" s="10"/>
    </row>
    <row r="65" spans="1:19" s="7" customFormat="1" ht="24" customHeight="1">
      <c r="A65" s="18"/>
      <c r="B65" s="89" t="s">
        <v>11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21" t="s">
        <v>175</v>
      </c>
      <c r="N65" s="17">
        <v>1</v>
      </c>
      <c r="O65" s="17">
        <v>7</v>
      </c>
      <c r="P65" s="30" t="s">
        <v>10</v>
      </c>
      <c r="Q65" s="6" t="s">
        <v>0</v>
      </c>
      <c r="R65" s="12">
        <f>R66</f>
        <v>453.36</v>
      </c>
      <c r="S65" s="10"/>
    </row>
    <row r="66" spans="1:19" s="7" customFormat="1" ht="12.75" customHeight="1">
      <c r="A66" s="18"/>
      <c r="B66" s="89" t="s">
        <v>124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19" t="s">
        <v>175</v>
      </c>
      <c r="N66" s="17">
        <v>1</v>
      </c>
      <c r="O66" s="17">
        <v>7</v>
      </c>
      <c r="P66" s="30" t="s">
        <v>122</v>
      </c>
      <c r="Q66" s="6" t="s">
        <v>0</v>
      </c>
      <c r="R66" s="12">
        <f>R67</f>
        <v>453.36</v>
      </c>
      <c r="S66" s="10"/>
    </row>
    <row r="67" spans="1:19" s="7" customFormat="1" ht="24" customHeight="1">
      <c r="A67" s="18"/>
      <c r="B67" s="89" t="s">
        <v>19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21" t="s">
        <v>175</v>
      </c>
      <c r="N67" s="17">
        <v>1</v>
      </c>
      <c r="O67" s="17">
        <v>7</v>
      </c>
      <c r="P67" s="30" t="s">
        <v>122</v>
      </c>
      <c r="Q67" s="6">
        <v>240</v>
      </c>
      <c r="R67" s="12">
        <f>R68</f>
        <v>453.36</v>
      </c>
      <c r="S67" s="10"/>
    </row>
    <row r="68" spans="1:19" s="7" customFormat="1" ht="12.75" customHeight="1">
      <c r="A68" s="18"/>
      <c r="B68" s="89" t="s">
        <v>123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19" t="s">
        <v>175</v>
      </c>
      <c r="N68" s="17">
        <v>1</v>
      </c>
      <c r="O68" s="17">
        <v>7</v>
      </c>
      <c r="P68" s="30" t="s">
        <v>122</v>
      </c>
      <c r="Q68" s="6">
        <v>880</v>
      </c>
      <c r="R68" s="12">
        <v>453.36</v>
      </c>
      <c r="S68" s="10"/>
    </row>
    <row r="69" spans="1:19" s="7" customFormat="1" ht="12.75" customHeight="1">
      <c r="A69" s="18"/>
      <c r="B69" s="89" t="s">
        <v>121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21" t="s">
        <v>175</v>
      </c>
      <c r="N69" s="17">
        <v>1</v>
      </c>
      <c r="O69" s="17">
        <v>11</v>
      </c>
      <c r="P69" s="30" t="s">
        <v>0</v>
      </c>
      <c r="Q69" s="6" t="s">
        <v>0</v>
      </c>
      <c r="R69" s="12">
        <f>R70</f>
        <v>200</v>
      </c>
      <c r="S69" s="10"/>
    </row>
    <row r="70" spans="1:19" s="7" customFormat="1" ht="12.75" customHeight="1">
      <c r="A70" s="18"/>
      <c r="B70" s="89" t="s">
        <v>120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19" t="s">
        <v>175</v>
      </c>
      <c r="N70" s="17">
        <v>1</v>
      </c>
      <c r="O70" s="17">
        <v>11</v>
      </c>
      <c r="P70" s="30" t="s">
        <v>119</v>
      </c>
      <c r="Q70" s="6" t="s">
        <v>0</v>
      </c>
      <c r="R70" s="12">
        <f>R71</f>
        <v>200</v>
      </c>
      <c r="S70" s="10"/>
    </row>
    <row r="71" spans="1:19" s="7" customFormat="1" ht="35.25" customHeight="1">
      <c r="A71" s="18"/>
      <c r="B71" s="89" t="s">
        <v>118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21" t="s">
        <v>175</v>
      </c>
      <c r="N71" s="17">
        <v>1</v>
      </c>
      <c r="O71" s="17">
        <v>11</v>
      </c>
      <c r="P71" s="30" t="s">
        <v>117</v>
      </c>
      <c r="Q71" s="6" t="s">
        <v>0</v>
      </c>
      <c r="R71" s="12">
        <f>R72</f>
        <v>200</v>
      </c>
      <c r="S71" s="10"/>
    </row>
    <row r="72" spans="1:19" s="7" customFormat="1" ht="12.75" customHeight="1">
      <c r="A72" s="18"/>
      <c r="B72" s="89" t="s">
        <v>62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19" t="s">
        <v>175</v>
      </c>
      <c r="N72" s="17">
        <v>1</v>
      </c>
      <c r="O72" s="17">
        <v>11</v>
      </c>
      <c r="P72" s="30" t="s">
        <v>117</v>
      </c>
      <c r="Q72" s="6">
        <v>870</v>
      </c>
      <c r="R72" s="12">
        <v>200</v>
      </c>
      <c r="S72" s="10"/>
    </row>
    <row r="73" spans="1:19" s="7" customFormat="1" ht="12.75" customHeight="1">
      <c r="A73" s="18"/>
      <c r="B73" s="89" t="s">
        <v>116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21" t="s">
        <v>175</v>
      </c>
      <c r="N73" s="17">
        <v>1</v>
      </c>
      <c r="O73" s="17">
        <v>13</v>
      </c>
      <c r="P73" s="30" t="s">
        <v>0</v>
      </c>
      <c r="Q73" s="6" t="s">
        <v>0</v>
      </c>
      <c r="R73" s="12">
        <f>R74</f>
        <v>3469.5219999999999</v>
      </c>
      <c r="S73" s="10"/>
    </row>
    <row r="74" spans="1:19" s="7" customFormat="1" ht="24" customHeight="1">
      <c r="A74" s="18"/>
      <c r="B74" s="89" t="s">
        <v>11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19" t="s">
        <v>175</v>
      </c>
      <c r="N74" s="17">
        <v>1</v>
      </c>
      <c r="O74" s="17">
        <v>13</v>
      </c>
      <c r="P74" s="30" t="s">
        <v>10</v>
      </c>
      <c r="Q74" s="6" t="s">
        <v>0</v>
      </c>
      <c r="R74" s="12">
        <f>R75+R85+R87</f>
        <v>3469.5219999999999</v>
      </c>
      <c r="S74" s="10"/>
    </row>
    <row r="75" spans="1:19" s="7" customFormat="1" ht="12.75" customHeight="1">
      <c r="A75" s="18"/>
      <c r="B75" s="89" t="s">
        <v>115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21" t="s">
        <v>175</v>
      </c>
      <c r="N75" s="17">
        <v>1</v>
      </c>
      <c r="O75" s="17">
        <v>13</v>
      </c>
      <c r="P75" s="30" t="s">
        <v>114</v>
      </c>
      <c r="Q75" s="6" t="s">
        <v>0</v>
      </c>
      <c r="R75" s="12">
        <f>R76+R83+R84+R79+R82</f>
        <v>3199.5219999999999</v>
      </c>
      <c r="S75" s="10"/>
    </row>
    <row r="76" spans="1:19" s="7" customFormat="1" ht="12.75" customHeight="1">
      <c r="A76" s="18"/>
      <c r="B76" s="89" t="s">
        <v>33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19" t="s">
        <v>175</v>
      </c>
      <c r="N76" s="17">
        <v>1</v>
      </c>
      <c r="O76" s="17">
        <v>13</v>
      </c>
      <c r="P76" s="30" t="s">
        <v>114</v>
      </c>
      <c r="Q76" s="6">
        <v>110</v>
      </c>
      <c r="R76" s="12">
        <f>2045.6+247.4</f>
        <v>2293</v>
      </c>
      <c r="S76" s="10"/>
    </row>
    <row r="77" spans="1:19" s="7" customFormat="1" ht="57" customHeight="1">
      <c r="A77" s="18"/>
      <c r="B77" s="74" t="s">
        <v>142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21" t="s">
        <v>175</v>
      </c>
      <c r="N77" s="17">
        <v>1</v>
      </c>
      <c r="O77" s="17">
        <v>13</v>
      </c>
      <c r="P77" s="30" t="str">
        <f>P79</f>
        <v>0300243170</v>
      </c>
      <c r="Q77" s="6" t="s">
        <v>0</v>
      </c>
      <c r="R77" s="12">
        <f>R78</f>
        <v>73.664000000000001</v>
      </c>
      <c r="S77" s="10"/>
    </row>
    <row r="78" spans="1:19" s="7" customFormat="1" ht="12.75" hidden="1" customHeight="1">
      <c r="A78" s="18"/>
      <c r="B78" s="89" t="s">
        <v>138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19" t="s">
        <v>175</v>
      </c>
      <c r="N78" s="17">
        <v>1</v>
      </c>
      <c r="O78" s="17">
        <v>3</v>
      </c>
      <c r="P78" s="30">
        <v>300943170</v>
      </c>
      <c r="Q78" s="6" t="s">
        <v>0</v>
      </c>
      <c r="R78" s="12">
        <f>R79</f>
        <v>73.664000000000001</v>
      </c>
      <c r="S78" s="10"/>
    </row>
    <row r="79" spans="1:19" s="7" customFormat="1" ht="60.75" customHeight="1">
      <c r="A79" s="18"/>
      <c r="B79" s="74" t="s">
        <v>149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21" t="s">
        <v>175</v>
      </c>
      <c r="N79" s="17">
        <v>1</v>
      </c>
      <c r="O79" s="17">
        <v>13</v>
      </c>
      <c r="P79" s="31" t="s">
        <v>151</v>
      </c>
      <c r="Q79" s="6">
        <v>110</v>
      </c>
      <c r="R79" s="12">
        <v>73.664000000000001</v>
      </c>
      <c r="S79" s="10"/>
    </row>
    <row r="80" spans="1:19" s="7" customFormat="1" ht="57" customHeight="1">
      <c r="A80" s="18"/>
      <c r="B80" s="74" t="s">
        <v>144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19" t="s">
        <v>175</v>
      </c>
      <c r="N80" s="17">
        <v>1</v>
      </c>
      <c r="O80" s="17">
        <v>13</v>
      </c>
      <c r="P80" s="30" t="str">
        <f>P82</f>
        <v>03002S3170</v>
      </c>
      <c r="Q80" s="6" t="s">
        <v>0</v>
      </c>
      <c r="R80" s="12">
        <f>R81</f>
        <v>8.1850000000000005</v>
      </c>
      <c r="S80" s="10"/>
    </row>
    <row r="81" spans="1:19" s="7" customFormat="1" ht="12.75" hidden="1" customHeight="1">
      <c r="A81" s="18"/>
      <c r="B81" s="89" t="s">
        <v>138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21" t="s">
        <v>175</v>
      </c>
      <c r="N81" s="17">
        <v>1</v>
      </c>
      <c r="O81" s="17">
        <v>3</v>
      </c>
      <c r="P81" s="30">
        <v>300943170</v>
      </c>
      <c r="Q81" s="6" t="s">
        <v>0</v>
      </c>
      <c r="R81" s="12">
        <f>R82</f>
        <v>8.1850000000000005</v>
      </c>
      <c r="S81" s="10"/>
    </row>
    <row r="82" spans="1:19" s="7" customFormat="1" ht="74.25" customHeight="1">
      <c r="A82" s="18"/>
      <c r="B82" s="74" t="s">
        <v>150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19" t="s">
        <v>175</v>
      </c>
      <c r="N82" s="17">
        <v>1</v>
      </c>
      <c r="O82" s="17">
        <v>13</v>
      </c>
      <c r="P82" s="31" t="s">
        <v>152</v>
      </c>
      <c r="Q82" s="6">
        <v>110</v>
      </c>
      <c r="R82" s="12">
        <v>8.1850000000000005</v>
      </c>
      <c r="S82" s="10"/>
    </row>
    <row r="83" spans="1:19" s="7" customFormat="1" ht="24" customHeight="1">
      <c r="A83" s="18"/>
      <c r="B83" s="89" t="s">
        <v>19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21" t="s">
        <v>175</v>
      </c>
      <c r="N83" s="17">
        <v>1</v>
      </c>
      <c r="O83" s="17">
        <v>13</v>
      </c>
      <c r="P83" s="30" t="s">
        <v>114</v>
      </c>
      <c r="Q83" s="6">
        <v>240</v>
      </c>
      <c r="R83" s="12">
        <f>423.3+50+98+253.373</f>
        <v>824.673</v>
      </c>
      <c r="S83" s="10"/>
    </row>
    <row r="84" spans="1:19" s="7" customFormat="1" ht="12.75" hidden="1" customHeight="1">
      <c r="A84" s="18"/>
      <c r="B84" s="89" t="s">
        <v>31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19" t="s">
        <v>175</v>
      </c>
      <c r="N84" s="17">
        <v>1</v>
      </c>
      <c r="O84" s="17">
        <v>13</v>
      </c>
      <c r="P84" s="30" t="s">
        <v>114</v>
      </c>
      <c r="Q84" s="6">
        <v>850</v>
      </c>
      <c r="R84" s="12">
        <v>0</v>
      </c>
      <c r="S84" s="10"/>
    </row>
    <row r="85" spans="1:19" s="7" customFormat="1" ht="12.75" customHeight="1">
      <c r="A85" s="18"/>
      <c r="B85" s="89" t="s">
        <v>113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21" t="s">
        <v>175</v>
      </c>
      <c r="N85" s="17">
        <v>1</v>
      </c>
      <c r="O85" s="17">
        <v>13</v>
      </c>
      <c r="P85" s="30" t="s">
        <v>112</v>
      </c>
      <c r="Q85" s="6" t="s">
        <v>0</v>
      </c>
      <c r="R85" s="12">
        <f>R86</f>
        <v>50</v>
      </c>
      <c r="S85" s="10"/>
    </row>
    <row r="86" spans="1:19" s="7" customFormat="1" ht="24" customHeight="1">
      <c r="A86" s="18"/>
      <c r="B86" s="89" t="s">
        <v>19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19" t="s">
        <v>175</v>
      </c>
      <c r="N86" s="17">
        <v>1</v>
      </c>
      <c r="O86" s="17">
        <v>13</v>
      </c>
      <c r="P86" s="30" t="s">
        <v>112</v>
      </c>
      <c r="Q86" s="6">
        <v>240</v>
      </c>
      <c r="R86" s="12">
        <v>50</v>
      </c>
      <c r="S86" s="10"/>
    </row>
    <row r="87" spans="1:19" s="7" customFormat="1" ht="24" customHeight="1">
      <c r="A87" s="18"/>
      <c r="B87" s="89" t="s">
        <v>63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21" t="s">
        <v>175</v>
      </c>
      <c r="N87" s="17">
        <v>1</v>
      </c>
      <c r="O87" s="17">
        <v>13</v>
      </c>
      <c r="P87" s="30" t="s">
        <v>61</v>
      </c>
      <c r="Q87" s="6" t="s">
        <v>0</v>
      </c>
      <c r="R87" s="12">
        <f>R88</f>
        <v>220</v>
      </c>
      <c r="S87" s="10"/>
    </row>
    <row r="88" spans="1:19" s="7" customFormat="1" ht="12.75" customHeight="1">
      <c r="A88" s="18"/>
      <c r="B88" s="89" t="s">
        <v>62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19" t="s">
        <v>175</v>
      </c>
      <c r="N88" s="17">
        <v>1</v>
      </c>
      <c r="O88" s="17">
        <v>13</v>
      </c>
      <c r="P88" s="30" t="s">
        <v>61</v>
      </c>
      <c r="Q88" s="6">
        <v>870</v>
      </c>
      <c r="R88" s="12">
        <f>300+142-142-50-30</f>
        <v>220</v>
      </c>
      <c r="S88" s="10"/>
    </row>
    <row r="89" spans="1:19" s="7" customFormat="1" ht="12.75" customHeight="1">
      <c r="A89" s="18"/>
      <c r="B89" s="89" t="s">
        <v>111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21" t="s">
        <v>175</v>
      </c>
      <c r="N89" s="17">
        <v>2</v>
      </c>
      <c r="O89" s="17" t="s">
        <v>0</v>
      </c>
      <c r="P89" s="30" t="s">
        <v>0</v>
      </c>
      <c r="Q89" s="6" t="s">
        <v>0</v>
      </c>
      <c r="R89" s="12">
        <f>R90</f>
        <v>405</v>
      </c>
      <c r="S89" s="10"/>
    </row>
    <row r="90" spans="1:19" s="7" customFormat="1" ht="12.75" customHeight="1">
      <c r="A90" s="18"/>
      <c r="B90" s="89" t="s">
        <v>110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19" t="s">
        <v>175</v>
      </c>
      <c r="N90" s="17">
        <v>2</v>
      </c>
      <c r="O90" s="17">
        <v>3</v>
      </c>
      <c r="P90" s="30" t="s">
        <v>0</v>
      </c>
      <c r="Q90" s="6" t="s">
        <v>0</v>
      </c>
      <c r="R90" s="12">
        <f>R91</f>
        <v>405</v>
      </c>
      <c r="S90" s="10"/>
    </row>
    <row r="91" spans="1:19" s="7" customFormat="1" ht="24" customHeight="1">
      <c r="A91" s="18"/>
      <c r="B91" s="89" t="s">
        <v>11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21" t="s">
        <v>175</v>
      </c>
      <c r="N91" s="17">
        <v>2</v>
      </c>
      <c r="O91" s="17">
        <v>3</v>
      </c>
      <c r="P91" s="30" t="s">
        <v>10</v>
      </c>
      <c r="Q91" s="6" t="s">
        <v>0</v>
      </c>
      <c r="R91" s="12">
        <f>R92</f>
        <v>405</v>
      </c>
      <c r="S91" s="10"/>
    </row>
    <row r="92" spans="1:19" s="7" customFormat="1" ht="12.75" customHeight="1">
      <c r="A92" s="18"/>
      <c r="B92" s="89" t="s">
        <v>109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19" t="s">
        <v>175</v>
      </c>
      <c r="N92" s="17">
        <v>2</v>
      </c>
      <c r="O92" s="17">
        <v>3</v>
      </c>
      <c r="P92" s="30" t="s">
        <v>108</v>
      </c>
      <c r="Q92" s="6" t="s">
        <v>0</v>
      </c>
      <c r="R92" s="12">
        <f>R93</f>
        <v>405</v>
      </c>
      <c r="S92" s="10"/>
    </row>
    <row r="93" spans="1:19" s="7" customFormat="1" ht="24" customHeight="1">
      <c r="A93" s="18"/>
      <c r="B93" s="89" t="s">
        <v>107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21" t="s">
        <v>175</v>
      </c>
      <c r="N93" s="17">
        <v>2</v>
      </c>
      <c r="O93" s="17">
        <v>3</v>
      </c>
      <c r="P93" s="30" t="s">
        <v>105</v>
      </c>
      <c r="Q93" s="6" t="s">
        <v>0</v>
      </c>
      <c r="R93" s="12">
        <f>R94+R95</f>
        <v>405</v>
      </c>
      <c r="S93" s="10"/>
    </row>
    <row r="94" spans="1:19" s="7" customFormat="1" ht="35.25" customHeight="1">
      <c r="A94" s="18"/>
      <c r="B94" s="89" t="s">
        <v>106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19" t="s">
        <v>175</v>
      </c>
      <c r="N94" s="17">
        <v>2</v>
      </c>
      <c r="O94" s="17">
        <v>3</v>
      </c>
      <c r="P94" s="30" t="s">
        <v>105</v>
      </c>
      <c r="Q94" s="6">
        <v>120</v>
      </c>
      <c r="R94" s="12">
        <v>340</v>
      </c>
      <c r="S94" s="10"/>
    </row>
    <row r="95" spans="1:19" s="7" customFormat="1" ht="35.25" customHeight="1">
      <c r="A95" s="18"/>
      <c r="B95" s="89" t="s">
        <v>19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21" t="s">
        <v>175</v>
      </c>
      <c r="N95" s="17">
        <v>2</v>
      </c>
      <c r="O95" s="17">
        <v>3</v>
      </c>
      <c r="P95" s="30" t="s">
        <v>105</v>
      </c>
      <c r="Q95" s="6">
        <v>240</v>
      </c>
      <c r="R95" s="12">
        <v>65</v>
      </c>
      <c r="S95" s="10"/>
    </row>
    <row r="96" spans="1:19" s="7" customFormat="1" ht="24" customHeight="1">
      <c r="A96" s="18"/>
      <c r="B96" s="89" t="s">
        <v>104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19" t="s">
        <v>175</v>
      </c>
      <c r="N96" s="17">
        <v>3</v>
      </c>
      <c r="O96" s="17" t="s">
        <v>0</v>
      </c>
      <c r="P96" s="30" t="s">
        <v>0</v>
      </c>
      <c r="Q96" s="6" t="s">
        <v>0</v>
      </c>
      <c r="R96" s="12">
        <f>R97+R101</f>
        <v>209.5</v>
      </c>
      <c r="S96" s="10"/>
    </row>
    <row r="97" spans="1:19" s="7" customFormat="1" ht="24" hidden="1" customHeight="1">
      <c r="A97" s="18"/>
      <c r="B97" s="89" t="s">
        <v>103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21" t="s">
        <v>175</v>
      </c>
      <c r="N97" s="17">
        <v>3</v>
      </c>
      <c r="O97" s="17">
        <v>9</v>
      </c>
      <c r="P97" s="30" t="s">
        <v>0</v>
      </c>
      <c r="Q97" s="6" t="s">
        <v>0</v>
      </c>
      <c r="R97" s="12">
        <f>R98</f>
        <v>0</v>
      </c>
      <c r="S97" s="10"/>
    </row>
    <row r="98" spans="1:19" s="7" customFormat="1" ht="24" hidden="1" customHeight="1">
      <c r="A98" s="18"/>
      <c r="B98" s="89" t="s">
        <v>11</v>
      </c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19" t="s">
        <v>175</v>
      </c>
      <c r="N98" s="17">
        <v>3</v>
      </c>
      <c r="O98" s="17">
        <v>9</v>
      </c>
      <c r="P98" s="30" t="s">
        <v>10</v>
      </c>
      <c r="Q98" s="6" t="s">
        <v>0</v>
      </c>
      <c r="R98" s="12">
        <f>R99</f>
        <v>0</v>
      </c>
      <c r="S98" s="10"/>
    </row>
    <row r="99" spans="1:19" s="7" customFormat="1" ht="24" hidden="1" customHeight="1">
      <c r="A99" s="18"/>
      <c r="B99" s="89" t="s">
        <v>102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21" t="s">
        <v>175</v>
      </c>
      <c r="N99" s="17">
        <v>3</v>
      </c>
      <c r="O99" s="17">
        <v>9</v>
      </c>
      <c r="P99" s="30" t="s">
        <v>101</v>
      </c>
      <c r="Q99" s="6" t="s">
        <v>0</v>
      </c>
      <c r="R99" s="12">
        <f>R100</f>
        <v>0</v>
      </c>
      <c r="S99" s="10"/>
    </row>
    <row r="100" spans="1:19" s="7" customFormat="1" ht="24" hidden="1" customHeight="1">
      <c r="A100" s="18"/>
      <c r="B100" s="89" t="s">
        <v>19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19" t="s">
        <v>175</v>
      </c>
      <c r="N100" s="17">
        <v>3</v>
      </c>
      <c r="O100" s="17">
        <v>9</v>
      </c>
      <c r="P100" s="30" t="s">
        <v>101</v>
      </c>
      <c r="Q100" s="6">
        <v>240</v>
      </c>
      <c r="R100" s="12"/>
      <c r="S100" s="10"/>
    </row>
    <row r="101" spans="1:19" s="7" customFormat="1" ht="12.75" customHeight="1">
      <c r="A101" s="18"/>
      <c r="B101" s="89" t="s">
        <v>100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21" t="s">
        <v>175</v>
      </c>
      <c r="N101" s="17">
        <v>3</v>
      </c>
      <c r="O101" s="17">
        <v>10</v>
      </c>
      <c r="P101" s="30" t="s">
        <v>0</v>
      </c>
      <c r="Q101" s="6" t="s">
        <v>0</v>
      </c>
      <c r="R101" s="12">
        <f>R102</f>
        <v>209.5</v>
      </c>
      <c r="S101" s="10"/>
    </row>
    <row r="102" spans="1:19" s="7" customFormat="1" ht="12.75" customHeight="1">
      <c r="A102" s="18"/>
      <c r="B102" s="89" t="s">
        <v>52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19" t="s">
        <v>175</v>
      </c>
      <c r="N102" s="17">
        <v>3</v>
      </c>
      <c r="O102" s="17">
        <v>10</v>
      </c>
      <c r="P102" s="30" t="s">
        <v>51</v>
      </c>
      <c r="Q102" s="6" t="s">
        <v>0</v>
      </c>
      <c r="R102" s="12">
        <f>R103</f>
        <v>209.5</v>
      </c>
      <c r="S102" s="10"/>
    </row>
    <row r="103" spans="1:19" s="7" customFormat="1" ht="56.25" customHeight="1">
      <c r="A103" s="18"/>
      <c r="B103" s="89" t="s">
        <v>99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21" t="s">
        <v>175</v>
      </c>
      <c r="N103" s="17">
        <v>3</v>
      </c>
      <c r="O103" s="17">
        <v>10</v>
      </c>
      <c r="P103" s="30" t="s">
        <v>98</v>
      </c>
      <c r="Q103" s="6" t="s">
        <v>0</v>
      </c>
      <c r="R103" s="12">
        <f>R104</f>
        <v>209.5</v>
      </c>
      <c r="S103" s="10"/>
    </row>
    <row r="104" spans="1:19" s="7" customFormat="1" ht="24" customHeight="1">
      <c r="A104" s="18"/>
      <c r="B104" s="89" t="s">
        <v>19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19" t="s">
        <v>175</v>
      </c>
      <c r="N104" s="17">
        <v>3</v>
      </c>
      <c r="O104" s="17">
        <v>10</v>
      </c>
      <c r="P104" s="30" t="s">
        <v>98</v>
      </c>
      <c r="Q104" s="6">
        <v>240</v>
      </c>
      <c r="R104" s="12">
        <v>209.5</v>
      </c>
      <c r="S104" s="10"/>
    </row>
    <row r="105" spans="1:19" s="7" customFormat="1" ht="12.75" customHeight="1">
      <c r="A105" s="18"/>
      <c r="B105" s="89" t="s">
        <v>97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21" t="s">
        <v>175</v>
      </c>
      <c r="N105" s="17">
        <v>4</v>
      </c>
      <c r="O105" s="17" t="s">
        <v>0</v>
      </c>
      <c r="P105" s="30" t="s">
        <v>0</v>
      </c>
      <c r="Q105" s="6" t="s">
        <v>0</v>
      </c>
      <c r="R105" s="12">
        <f>R106</f>
        <v>12675.5</v>
      </c>
      <c r="S105" s="10"/>
    </row>
    <row r="106" spans="1:19" s="7" customFormat="1" ht="12.75" customHeight="1">
      <c r="A106" s="18"/>
      <c r="B106" s="89" t="s">
        <v>96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19" t="s">
        <v>175</v>
      </c>
      <c r="N106" s="17">
        <v>4</v>
      </c>
      <c r="O106" s="17">
        <v>9</v>
      </c>
      <c r="P106" s="30" t="s">
        <v>0</v>
      </c>
      <c r="Q106" s="6" t="s">
        <v>0</v>
      </c>
      <c r="R106" s="12">
        <f>R107+R110+R120+R123+R125</f>
        <v>12675.5</v>
      </c>
      <c r="S106" s="10"/>
    </row>
    <row r="107" spans="1:19" s="7" customFormat="1" ht="24" customHeight="1">
      <c r="A107" s="18"/>
      <c r="B107" s="89" t="s">
        <v>11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21" t="s">
        <v>175</v>
      </c>
      <c r="N107" s="17">
        <v>4</v>
      </c>
      <c r="O107" s="17">
        <v>9</v>
      </c>
      <c r="P107" s="30" t="s">
        <v>10</v>
      </c>
      <c r="Q107" s="6" t="s">
        <v>0</v>
      </c>
      <c r="R107" s="12">
        <f>R108</f>
        <v>2500</v>
      </c>
      <c r="S107" s="10"/>
    </row>
    <row r="108" spans="1:19" s="7" customFormat="1" ht="58.5" customHeight="1">
      <c r="A108" s="18"/>
      <c r="B108" s="89" t="s">
        <v>81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19" t="s">
        <v>175</v>
      </c>
      <c r="N108" s="17">
        <v>4</v>
      </c>
      <c r="O108" s="17">
        <v>9</v>
      </c>
      <c r="P108" s="30" t="s">
        <v>80</v>
      </c>
      <c r="Q108" s="6" t="s">
        <v>0</v>
      </c>
      <c r="R108" s="12">
        <f>R109</f>
        <v>2500</v>
      </c>
      <c r="S108" s="10"/>
    </row>
    <row r="109" spans="1:19" s="7" customFormat="1" ht="24" customHeight="1">
      <c r="A109" s="18"/>
      <c r="B109" s="89" t="s">
        <v>19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21" t="s">
        <v>175</v>
      </c>
      <c r="N109" s="17">
        <v>4</v>
      </c>
      <c r="O109" s="17">
        <v>9</v>
      </c>
      <c r="P109" s="30" t="s">
        <v>80</v>
      </c>
      <c r="Q109" s="6">
        <v>240</v>
      </c>
      <c r="R109" s="12">
        <v>2500</v>
      </c>
      <c r="S109" s="10"/>
    </row>
    <row r="110" spans="1:19" ht="12.75" customHeight="1">
      <c r="A110" s="18"/>
      <c r="B110" s="89" t="s">
        <v>96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19" t="s">
        <v>175</v>
      </c>
      <c r="N110" s="17">
        <v>4</v>
      </c>
      <c r="O110" s="17">
        <v>9</v>
      </c>
      <c r="P110" s="30" t="s">
        <v>95</v>
      </c>
      <c r="Q110" s="6" t="s">
        <v>0</v>
      </c>
      <c r="R110" s="12">
        <f>R111</f>
        <v>7941</v>
      </c>
      <c r="S110" s="10"/>
    </row>
    <row r="111" spans="1:19" ht="12.75" customHeight="1">
      <c r="A111" s="18"/>
      <c r="B111" s="89" t="s">
        <v>94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21" t="s">
        <v>175</v>
      </c>
      <c r="N111" s="17">
        <v>4</v>
      </c>
      <c r="O111" s="17">
        <v>9</v>
      </c>
      <c r="P111" s="30" t="s">
        <v>93</v>
      </c>
      <c r="Q111" s="6" t="s">
        <v>0</v>
      </c>
      <c r="R111" s="12">
        <f>R112+R116+R119+R113</f>
        <v>7941</v>
      </c>
      <c r="S111" s="10"/>
    </row>
    <row r="112" spans="1:19" ht="24" customHeight="1">
      <c r="A112" s="18"/>
      <c r="B112" s="89" t="s">
        <v>19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19" t="s">
        <v>175</v>
      </c>
      <c r="N112" s="17">
        <v>4</v>
      </c>
      <c r="O112" s="17">
        <v>9</v>
      </c>
      <c r="P112" s="30" t="s">
        <v>93</v>
      </c>
      <c r="Q112" s="6">
        <v>240</v>
      </c>
      <c r="R112" s="12">
        <v>3371</v>
      </c>
      <c r="S112" s="10"/>
    </row>
    <row r="113" spans="1:20" ht="13.5" customHeight="1">
      <c r="A113" s="18"/>
      <c r="B113" s="89" t="s">
        <v>31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21" t="s">
        <v>175</v>
      </c>
      <c r="N113" s="17">
        <v>4</v>
      </c>
      <c r="O113" s="17">
        <v>9</v>
      </c>
      <c r="P113" s="30" t="s">
        <v>93</v>
      </c>
      <c r="Q113" s="6">
        <v>850</v>
      </c>
      <c r="R113" s="12">
        <v>50</v>
      </c>
      <c r="S113" s="10"/>
    </row>
    <row r="114" spans="1:20" ht="24" hidden="1" customHeight="1">
      <c r="A114" s="18"/>
      <c r="B114" s="89" t="s">
        <v>89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19" t="s">
        <v>175</v>
      </c>
      <c r="N114" s="17">
        <v>4</v>
      </c>
      <c r="O114" s="17">
        <v>9</v>
      </c>
      <c r="P114" s="30" t="s">
        <v>92</v>
      </c>
      <c r="Q114" s="6" t="s">
        <v>0</v>
      </c>
      <c r="R114" s="12">
        <v>0</v>
      </c>
      <c r="S114" s="10"/>
    </row>
    <row r="115" spans="1:20" ht="35.25" hidden="1" customHeight="1">
      <c r="A115" s="18"/>
      <c r="B115" s="89" t="s">
        <v>88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21" t="s">
        <v>175</v>
      </c>
      <c r="N115" s="17">
        <v>4</v>
      </c>
      <c r="O115" s="17">
        <v>9</v>
      </c>
      <c r="P115" s="30" t="s">
        <v>92</v>
      </c>
      <c r="Q115" s="6">
        <v>240</v>
      </c>
      <c r="R115" s="12">
        <v>0</v>
      </c>
      <c r="S115" s="10"/>
    </row>
    <row r="116" spans="1:20" ht="24" customHeight="1">
      <c r="A116" s="18"/>
      <c r="B116" s="89" t="s">
        <v>89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19" t="s">
        <v>175</v>
      </c>
      <c r="N116" s="17">
        <v>4</v>
      </c>
      <c r="O116" s="17">
        <v>9</v>
      </c>
      <c r="P116" s="30">
        <v>1000143180</v>
      </c>
      <c r="Q116" s="6" t="s">
        <v>0</v>
      </c>
      <c r="R116" s="12">
        <f>R117</f>
        <v>3616</v>
      </c>
      <c r="S116" s="10"/>
    </row>
    <row r="117" spans="1:20" ht="35.25" customHeight="1">
      <c r="A117" s="18"/>
      <c r="B117" s="89" t="s">
        <v>88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21" t="s">
        <v>175</v>
      </c>
      <c r="N117" s="17">
        <v>4</v>
      </c>
      <c r="O117" s="17">
        <v>9</v>
      </c>
      <c r="P117" s="30">
        <v>1000143180</v>
      </c>
      <c r="Q117" s="6">
        <v>240</v>
      </c>
      <c r="R117" s="12">
        <v>3616</v>
      </c>
      <c r="S117" s="10"/>
    </row>
    <row r="118" spans="1:20" ht="35.25" customHeight="1">
      <c r="A118" s="18"/>
      <c r="B118" s="89" t="s">
        <v>86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19" t="s">
        <v>175</v>
      </c>
      <c r="N118" s="17">
        <v>4</v>
      </c>
      <c r="O118" s="17">
        <v>9</v>
      </c>
      <c r="P118" s="30" t="s">
        <v>155</v>
      </c>
      <c r="Q118" s="6" t="s">
        <v>0</v>
      </c>
      <c r="R118" s="12">
        <f>R119</f>
        <v>904</v>
      </c>
      <c r="S118" s="10"/>
    </row>
    <row r="119" spans="1:20" ht="46.5" customHeight="1">
      <c r="A119" s="18"/>
      <c r="B119" s="89" t="s">
        <v>85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21" t="s">
        <v>175</v>
      </c>
      <c r="N119" s="17">
        <v>4</v>
      </c>
      <c r="O119" s="17">
        <v>9</v>
      </c>
      <c r="P119" s="30" t="s">
        <v>155</v>
      </c>
      <c r="Q119" s="6">
        <v>240</v>
      </c>
      <c r="R119" s="12">
        <v>904</v>
      </c>
      <c r="S119" s="10"/>
    </row>
    <row r="120" spans="1:20" ht="12.75" customHeight="1">
      <c r="A120" s="18"/>
      <c r="B120" s="89" t="s">
        <v>52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19" t="s">
        <v>175</v>
      </c>
      <c r="N120" s="17">
        <v>4</v>
      </c>
      <c r="O120" s="17">
        <v>9</v>
      </c>
      <c r="P120" s="30" t="s">
        <v>51</v>
      </c>
      <c r="Q120" s="6" t="s">
        <v>0</v>
      </c>
      <c r="R120" s="12">
        <f>R121</f>
        <v>2234.5</v>
      </c>
      <c r="S120" s="10"/>
    </row>
    <row r="121" spans="1:20" ht="35.25" customHeight="1">
      <c r="A121" s="18"/>
      <c r="B121" s="89" t="s">
        <v>91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21" t="s">
        <v>175</v>
      </c>
      <c r="N121" s="17">
        <v>4</v>
      </c>
      <c r="O121" s="17">
        <v>9</v>
      </c>
      <c r="P121" s="30" t="s">
        <v>90</v>
      </c>
      <c r="Q121" s="6" t="s">
        <v>0</v>
      </c>
      <c r="R121" s="12">
        <f>R122</f>
        <v>2234.5</v>
      </c>
      <c r="S121" s="11"/>
      <c r="T121" s="14"/>
    </row>
    <row r="122" spans="1:20" ht="24" customHeight="1">
      <c r="A122" s="18"/>
      <c r="B122" s="89" t="s">
        <v>19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19" t="s">
        <v>175</v>
      </c>
      <c r="N122" s="17">
        <v>4</v>
      </c>
      <c r="O122" s="17">
        <v>9</v>
      </c>
      <c r="P122" s="30" t="s">
        <v>90</v>
      </c>
      <c r="Q122" s="6">
        <v>240</v>
      </c>
      <c r="R122" s="12">
        <v>2234.5</v>
      </c>
      <c r="S122" s="10"/>
    </row>
    <row r="123" spans="1:20" ht="24" hidden="1" customHeight="1">
      <c r="A123" s="18"/>
      <c r="B123" s="89" t="s">
        <v>89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21" t="s">
        <v>175</v>
      </c>
      <c r="N123" s="17">
        <v>4</v>
      </c>
      <c r="O123" s="17">
        <v>9</v>
      </c>
      <c r="P123" s="30" t="s">
        <v>87</v>
      </c>
      <c r="Q123" s="6" t="s">
        <v>0</v>
      </c>
      <c r="R123" s="12">
        <f>R124</f>
        <v>0</v>
      </c>
      <c r="S123" s="10"/>
    </row>
    <row r="124" spans="1:20" ht="35.25" hidden="1" customHeight="1">
      <c r="A124" s="18"/>
      <c r="B124" s="89" t="s">
        <v>88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19" t="s">
        <v>175</v>
      </c>
      <c r="N124" s="17">
        <v>4</v>
      </c>
      <c r="O124" s="17">
        <v>9</v>
      </c>
      <c r="P124" s="30">
        <v>7900643180</v>
      </c>
      <c r="Q124" s="6">
        <v>240</v>
      </c>
      <c r="R124" s="12">
        <v>0</v>
      </c>
      <c r="S124" s="10"/>
    </row>
    <row r="125" spans="1:20" ht="35.25" hidden="1" customHeight="1">
      <c r="A125" s="18"/>
      <c r="B125" s="89" t="s">
        <v>86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21" t="s">
        <v>175</v>
      </c>
      <c r="N125" s="17">
        <v>4</v>
      </c>
      <c r="O125" s="17">
        <v>9</v>
      </c>
      <c r="P125" s="30" t="s">
        <v>84</v>
      </c>
      <c r="Q125" s="6" t="s">
        <v>0</v>
      </c>
      <c r="R125" s="12">
        <f>R126</f>
        <v>0</v>
      </c>
      <c r="S125" s="10"/>
    </row>
    <row r="126" spans="1:20" ht="46.5" hidden="1" customHeight="1">
      <c r="A126" s="18"/>
      <c r="B126" s="89" t="s">
        <v>85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19" t="s">
        <v>175</v>
      </c>
      <c r="N126" s="17">
        <v>4</v>
      </c>
      <c r="O126" s="17">
        <v>9</v>
      </c>
      <c r="P126" s="30" t="s">
        <v>84</v>
      </c>
      <c r="Q126" s="6">
        <v>240</v>
      </c>
      <c r="R126" s="12">
        <v>0</v>
      </c>
      <c r="S126" s="10"/>
    </row>
    <row r="127" spans="1:20" ht="12.75" customHeight="1">
      <c r="A127" s="18"/>
      <c r="B127" s="89" t="s">
        <v>83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21" t="s">
        <v>175</v>
      </c>
      <c r="N127" s="17">
        <v>5</v>
      </c>
      <c r="O127" s="17" t="s">
        <v>0</v>
      </c>
      <c r="P127" s="30" t="s">
        <v>0</v>
      </c>
      <c r="Q127" s="6" t="s">
        <v>0</v>
      </c>
      <c r="R127" s="12">
        <f>R128+R145+R152</f>
        <v>72514.944499999998</v>
      </c>
      <c r="S127" s="11"/>
      <c r="T127" s="14"/>
    </row>
    <row r="128" spans="1:20" ht="12.75" customHeight="1">
      <c r="A128" s="18"/>
      <c r="B128" s="89" t="s">
        <v>82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19" t="s">
        <v>175</v>
      </c>
      <c r="N128" s="17">
        <v>5</v>
      </c>
      <c r="O128" s="17">
        <v>1</v>
      </c>
      <c r="P128" s="30" t="s">
        <v>0</v>
      </c>
      <c r="Q128" s="6" t="s">
        <v>0</v>
      </c>
      <c r="R128" s="12">
        <f>R129+R132+R141</f>
        <v>62074.491499999996</v>
      </c>
      <c r="S128" s="10"/>
    </row>
    <row r="129" spans="1:249" ht="24" customHeight="1">
      <c r="A129" s="18"/>
      <c r="B129" s="89" t="s">
        <v>11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21" t="s">
        <v>175</v>
      </c>
      <c r="N129" s="17">
        <v>5</v>
      </c>
      <c r="O129" s="17">
        <v>1</v>
      </c>
      <c r="P129" s="30" t="s">
        <v>10</v>
      </c>
      <c r="Q129" s="6" t="s">
        <v>0</v>
      </c>
      <c r="R129" s="12">
        <f>R130</f>
        <v>2738.3989799999999</v>
      </c>
      <c r="S129" s="10"/>
    </row>
    <row r="130" spans="1:249" ht="57.75" customHeight="1">
      <c r="A130" s="18"/>
      <c r="B130" s="89" t="s">
        <v>81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19" t="s">
        <v>175</v>
      </c>
      <c r="N130" s="17">
        <v>5</v>
      </c>
      <c r="O130" s="17">
        <v>1</v>
      </c>
      <c r="P130" s="30" t="s">
        <v>80</v>
      </c>
      <c r="Q130" s="6" t="s">
        <v>0</v>
      </c>
      <c r="R130" s="12">
        <f>R131</f>
        <v>2738.3989799999999</v>
      </c>
      <c r="S130" s="10"/>
    </row>
    <row r="131" spans="1:249" ht="24" customHeight="1">
      <c r="A131" s="18"/>
      <c r="B131" s="89" t="s">
        <v>19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21" t="s">
        <v>175</v>
      </c>
      <c r="N131" s="17">
        <v>5</v>
      </c>
      <c r="O131" s="17">
        <v>1</v>
      </c>
      <c r="P131" s="30">
        <v>300800000</v>
      </c>
      <c r="Q131" s="6">
        <v>240</v>
      </c>
      <c r="R131" s="12">
        <f>4616.2-904-174.35391-50-0.325-33.302-361.2-4.33399-12.28612-338</f>
        <v>2738.3989799999999</v>
      </c>
      <c r="S131" s="10"/>
    </row>
    <row r="132" spans="1:249" ht="24" customHeight="1">
      <c r="A132" s="18"/>
      <c r="B132" s="89" t="s">
        <v>60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19" t="s">
        <v>175</v>
      </c>
      <c r="N132" s="17">
        <v>5</v>
      </c>
      <c r="O132" s="17">
        <v>1</v>
      </c>
      <c r="P132" s="30" t="s">
        <v>59</v>
      </c>
      <c r="Q132" s="6" t="s">
        <v>0</v>
      </c>
      <c r="R132" s="12">
        <f>R133</f>
        <v>58241.99252</v>
      </c>
      <c r="S132" s="10"/>
    </row>
    <row r="133" spans="1:249" ht="12.75" customHeight="1">
      <c r="A133" s="18"/>
      <c r="B133" s="89" t="s">
        <v>79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21" t="s">
        <v>175</v>
      </c>
      <c r="N133" s="17">
        <v>5</v>
      </c>
      <c r="O133" s="17">
        <v>1</v>
      </c>
      <c r="P133" s="30" t="s">
        <v>77</v>
      </c>
      <c r="Q133" s="6" t="s">
        <v>0</v>
      </c>
      <c r="R133" s="12">
        <f>R134+R135+R136+R137+R139</f>
        <v>58241.99252</v>
      </c>
      <c r="S133" s="10"/>
    </row>
    <row r="134" spans="1:249" s="7" customFormat="1" ht="24" customHeight="1">
      <c r="A134" s="18"/>
      <c r="B134" s="89" t="s">
        <v>19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19" t="s">
        <v>175</v>
      </c>
      <c r="N134" s="17">
        <v>5</v>
      </c>
      <c r="O134" s="17">
        <v>1</v>
      </c>
      <c r="P134" s="30">
        <v>900100000</v>
      </c>
      <c r="Q134" s="6">
        <v>240</v>
      </c>
      <c r="R134" s="12">
        <f>950+162.72479-98-70-54-50-196.853-51-54-50+4.33399+338</f>
        <v>831.20577999999989</v>
      </c>
      <c r="S134" s="10"/>
    </row>
    <row r="135" spans="1:249" s="7" customFormat="1" ht="12.75" customHeight="1">
      <c r="A135" s="18"/>
      <c r="B135" s="89" t="s">
        <v>78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21" t="s">
        <v>175</v>
      </c>
      <c r="N135" s="17">
        <v>5</v>
      </c>
      <c r="O135" s="17">
        <v>1</v>
      </c>
      <c r="P135" s="30" t="s">
        <v>77</v>
      </c>
      <c r="Q135" s="6">
        <v>830</v>
      </c>
      <c r="R135" s="12">
        <f>679.9+11.62912+12.28612+50</f>
        <v>753.8152399999999</v>
      </c>
      <c r="S135" s="10"/>
    </row>
    <row r="136" spans="1:249" s="7" customFormat="1" ht="12.75" customHeight="1">
      <c r="A136" s="18"/>
      <c r="B136" s="89" t="s">
        <v>31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19" t="s">
        <v>175</v>
      </c>
      <c r="N136" s="17">
        <v>5</v>
      </c>
      <c r="O136" s="17">
        <v>1</v>
      </c>
      <c r="P136" s="30">
        <v>900100000</v>
      </c>
      <c r="Q136" s="6">
        <v>850</v>
      </c>
      <c r="R136" s="12">
        <f>50+51+54+50+30-50</f>
        <v>185</v>
      </c>
      <c r="S136" s="10"/>
    </row>
    <row r="137" spans="1:249" ht="72.75" customHeight="1">
      <c r="A137" s="18"/>
      <c r="B137" s="74" t="s">
        <v>159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21" t="s">
        <v>175</v>
      </c>
      <c r="N137" s="17">
        <v>5</v>
      </c>
      <c r="O137" s="17">
        <v>1</v>
      </c>
      <c r="P137" s="30" t="s">
        <v>76</v>
      </c>
      <c r="Q137" s="6" t="s">
        <v>0</v>
      </c>
      <c r="R137" s="12">
        <f>R138</f>
        <v>42353.978629999998</v>
      </c>
      <c r="S137" s="10"/>
    </row>
    <row r="138" spans="1:249" ht="72" customHeight="1">
      <c r="A138" s="18"/>
      <c r="B138" s="89" t="s">
        <v>158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19" t="s">
        <v>175</v>
      </c>
      <c r="N138" s="17">
        <v>5</v>
      </c>
      <c r="O138" s="17">
        <v>1</v>
      </c>
      <c r="P138" s="30" t="s">
        <v>76</v>
      </c>
      <c r="Q138" s="6">
        <v>410</v>
      </c>
      <c r="R138" s="12">
        <v>42353.978629999998</v>
      </c>
      <c r="S138" s="10"/>
    </row>
    <row r="139" spans="1:249" ht="44.25" customHeight="1">
      <c r="A139" s="18"/>
      <c r="B139" s="89" t="s">
        <v>156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21" t="s">
        <v>175</v>
      </c>
      <c r="N139" s="17">
        <v>5</v>
      </c>
      <c r="O139" s="17">
        <v>1</v>
      </c>
      <c r="P139" s="30">
        <v>900109602</v>
      </c>
      <c r="Q139" s="6" t="s">
        <v>0</v>
      </c>
      <c r="R139" s="12">
        <f>R140</f>
        <v>14117.99287</v>
      </c>
      <c r="S139" s="10"/>
    </row>
    <row r="140" spans="1:249" ht="61.5" customHeight="1">
      <c r="A140" s="18"/>
      <c r="B140" s="74" t="s">
        <v>157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19" t="s">
        <v>175</v>
      </c>
      <c r="N140" s="17">
        <v>5</v>
      </c>
      <c r="O140" s="17">
        <v>1</v>
      </c>
      <c r="P140" s="30">
        <v>900109602</v>
      </c>
      <c r="Q140" s="6">
        <v>410</v>
      </c>
      <c r="R140" s="12">
        <v>14117.99287</v>
      </c>
      <c r="S140" s="10"/>
    </row>
    <row r="141" spans="1:249" ht="12.75" customHeight="1">
      <c r="A141" s="18"/>
      <c r="B141" s="89" t="s">
        <v>75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21" t="s">
        <v>175</v>
      </c>
      <c r="N141" s="17">
        <v>5</v>
      </c>
      <c r="O141" s="17">
        <v>1</v>
      </c>
      <c r="P141" s="30" t="s">
        <v>73</v>
      </c>
      <c r="Q141" s="6" t="s">
        <v>0</v>
      </c>
      <c r="R141" s="12">
        <f>R142</f>
        <v>1094.0999999999999</v>
      </c>
      <c r="S141" s="10"/>
    </row>
    <row r="142" spans="1:249" ht="24" customHeight="1">
      <c r="A142" s="18"/>
      <c r="B142" s="89" t="s">
        <v>74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19" t="s">
        <v>175</v>
      </c>
      <c r="N142" s="17">
        <v>5</v>
      </c>
      <c r="O142" s="17">
        <v>1</v>
      </c>
      <c r="P142" s="30" t="s">
        <v>73</v>
      </c>
      <c r="Q142" s="6">
        <v>240</v>
      </c>
      <c r="R142" s="12">
        <v>1094.0999999999999</v>
      </c>
      <c r="S142" s="10"/>
    </row>
    <row r="143" spans="1:249" ht="35.25" customHeight="1">
      <c r="A143" s="18"/>
      <c r="B143" s="89" t="s">
        <v>72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21" t="s">
        <v>175</v>
      </c>
      <c r="N143" s="17">
        <v>5</v>
      </c>
      <c r="O143" s="17">
        <v>1</v>
      </c>
      <c r="P143" s="30" t="s">
        <v>70</v>
      </c>
      <c r="Q143" s="6" t="s">
        <v>0</v>
      </c>
      <c r="R143" s="12">
        <f>R144</f>
        <v>0</v>
      </c>
      <c r="S143" s="10"/>
    </row>
    <row r="144" spans="1:249" s="7" customFormat="1" ht="35.25" customHeight="1">
      <c r="A144" s="18"/>
      <c r="B144" s="89" t="s">
        <v>71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19" t="s">
        <v>175</v>
      </c>
      <c r="N144" s="17">
        <v>5</v>
      </c>
      <c r="O144" s="17">
        <v>1</v>
      </c>
      <c r="P144" s="30" t="s">
        <v>70</v>
      </c>
      <c r="Q144" s="6">
        <v>410</v>
      </c>
      <c r="R144" s="12"/>
      <c r="S144" s="10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</row>
    <row r="145" spans="1:249" s="7" customFormat="1" ht="12.75" customHeight="1">
      <c r="A145" s="18"/>
      <c r="B145" s="89" t="s">
        <v>69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21" t="s">
        <v>175</v>
      </c>
      <c r="N145" s="17">
        <v>5</v>
      </c>
      <c r="O145" s="17">
        <v>2</v>
      </c>
      <c r="P145" s="30" t="s">
        <v>0</v>
      </c>
      <c r="Q145" s="6" t="s">
        <v>0</v>
      </c>
      <c r="R145" s="12">
        <f>R146+R149</f>
        <v>600</v>
      </c>
      <c r="S145" s="10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</row>
    <row r="146" spans="1:249" s="7" customFormat="1" ht="24" hidden="1" customHeight="1">
      <c r="A146" s="18"/>
      <c r="B146" s="89" t="s">
        <v>60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19" t="s">
        <v>175</v>
      </c>
      <c r="N146" s="17">
        <v>5</v>
      </c>
      <c r="O146" s="17">
        <v>2</v>
      </c>
      <c r="P146" s="30" t="s">
        <v>59</v>
      </c>
      <c r="Q146" s="6" t="s">
        <v>0</v>
      </c>
      <c r="R146" s="12">
        <f>R147</f>
        <v>0</v>
      </c>
      <c r="S146" s="10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</row>
    <row r="147" spans="1:249" s="7" customFormat="1" ht="12.75" hidden="1" customHeight="1">
      <c r="A147" s="18"/>
      <c r="B147" s="89" t="s">
        <v>68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21" t="s">
        <v>175</v>
      </c>
      <c r="N147" s="17">
        <v>5</v>
      </c>
      <c r="O147" s="17">
        <v>2</v>
      </c>
      <c r="P147" s="30" t="s">
        <v>67</v>
      </c>
      <c r="Q147" s="6" t="s">
        <v>0</v>
      </c>
      <c r="R147" s="12">
        <f>R148</f>
        <v>0</v>
      </c>
      <c r="S147" s="10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</row>
    <row r="148" spans="1:249" s="7" customFormat="1" ht="24" hidden="1" customHeight="1">
      <c r="A148" s="18"/>
      <c r="B148" s="89" t="s">
        <v>19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19" t="s">
        <v>175</v>
      </c>
      <c r="N148" s="17">
        <v>5</v>
      </c>
      <c r="O148" s="17">
        <v>2</v>
      </c>
      <c r="P148" s="30" t="s">
        <v>67</v>
      </c>
      <c r="Q148" s="6">
        <v>240</v>
      </c>
      <c r="R148" s="12">
        <v>0</v>
      </c>
      <c r="S148" s="10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</row>
    <row r="149" spans="1:249" s="7" customFormat="1" ht="12.75" customHeight="1">
      <c r="A149" s="18"/>
      <c r="B149" s="89" t="s">
        <v>52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21" t="s">
        <v>175</v>
      </c>
      <c r="N149" s="17">
        <v>5</v>
      </c>
      <c r="O149" s="17">
        <v>2</v>
      </c>
      <c r="P149" s="30" t="s">
        <v>51</v>
      </c>
      <c r="Q149" s="6" t="s">
        <v>0</v>
      </c>
      <c r="R149" s="12">
        <f>R150</f>
        <v>600</v>
      </c>
      <c r="S149" s="10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</row>
    <row r="150" spans="1:249" s="7" customFormat="1" ht="24" customHeight="1">
      <c r="A150" s="18"/>
      <c r="B150" s="89" t="s">
        <v>66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19" t="s">
        <v>175</v>
      </c>
      <c r="N150" s="17">
        <v>5</v>
      </c>
      <c r="O150" s="17">
        <v>2</v>
      </c>
      <c r="P150" s="30" t="s">
        <v>65</v>
      </c>
      <c r="Q150" s="6" t="s">
        <v>0</v>
      </c>
      <c r="R150" s="12">
        <f>R151</f>
        <v>600</v>
      </c>
      <c r="S150" s="10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</row>
    <row r="151" spans="1:249" s="7" customFormat="1" ht="24" customHeight="1">
      <c r="A151" s="18"/>
      <c r="B151" s="89" t="s">
        <v>19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21" t="s">
        <v>175</v>
      </c>
      <c r="N151" s="17">
        <v>5</v>
      </c>
      <c r="O151" s="17">
        <v>2</v>
      </c>
      <c r="P151" s="30" t="s">
        <v>65</v>
      </c>
      <c r="Q151" s="6">
        <v>240</v>
      </c>
      <c r="R151" s="12">
        <v>600</v>
      </c>
      <c r="S151" s="10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</row>
    <row r="152" spans="1:249" s="7" customFormat="1" ht="12.75" customHeight="1">
      <c r="A152" s="18"/>
      <c r="B152" s="89" t="s">
        <v>64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19" t="s">
        <v>175</v>
      </c>
      <c r="N152" s="17">
        <v>5</v>
      </c>
      <c r="O152" s="17">
        <v>3</v>
      </c>
      <c r="P152" s="30" t="s">
        <v>0</v>
      </c>
      <c r="Q152" s="6" t="s">
        <v>0</v>
      </c>
      <c r="R152" s="12">
        <f>R156+R167</f>
        <v>9840.4530000000013</v>
      </c>
      <c r="S152" s="10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</row>
    <row r="153" spans="1:249" s="7" customFormat="1" ht="24" hidden="1" customHeight="1">
      <c r="A153" s="18"/>
      <c r="B153" s="89" t="s">
        <v>11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21" t="s">
        <v>175</v>
      </c>
      <c r="N153" s="17">
        <v>5</v>
      </c>
      <c r="O153" s="17">
        <v>3</v>
      </c>
      <c r="P153" s="30" t="s">
        <v>10</v>
      </c>
      <c r="Q153" s="6" t="s">
        <v>0</v>
      </c>
      <c r="R153" s="12">
        <v>0</v>
      </c>
      <c r="S153" s="10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</row>
    <row r="154" spans="1:249" s="7" customFormat="1" ht="24" hidden="1" customHeight="1">
      <c r="A154" s="18"/>
      <c r="B154" s="89" t="s">
        <v>63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19" t="s">
        <v>175</v>
      </c>
      <c r="N154" s="17">
        <v>5</v>
      </c>
      <c r="O154" s="17">
        <v>3</v>
      </c>
      <c r="P154" s="30" t="s">
        <v>61</v>
      </c>
      <c r="Q154" s="6" t="s">
        <v>0</v>
      </c>
      <c r="R154" s="12">
        <v>0</v>
      </c>
      <c r="S154" s="10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</row>
    <row r="155" spans="1:249" s="7" customFormat="1" ht="12.75" hidden="1" customHeight="1">
      <c r="A155" s="18"/>
      <c r="B155" s="89" t="s">
        <v>62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21" t="s">
        <v>175</v>
      </c>
      <c r="N155" s="17">
        <v>5</v>
      </c>
      <c r="O155" s="17">
        <v>3</v>
      </c>
      <c r="P155" s="30" t="s">
        <v>61</v>
      </c>
      <c r="Q155" s="6">
        <v>870</v>
      </c>
      <c r="R155" s="12">
        <v>0</v>
      </c>
      <c r="S155" s="10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</row>
    <row r="156" spans="1:249" s="7" customFormat="1" ht="24" customHeight="1">
      <c r="A156" s="18"/>
      <c r="B156" s="89" t="s">
        <v>60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19" t="s">
        <v>175</v>
      </c>
      <c r="N156" s="17">
        <v>5</v>
      </c>
      <c r="O156" s="17">
        <v>3</v>
      </c>
      <c r="P156" s="30" t="s">
        <v>59</v>
      </c>
      <c r="Q156" s="6" t="s">
        <v>0</v>
      </c>
      <c r="R156" s="12">
        <f>R157+R159+R161+R163+R165</f>
        <v>6212.7530000000006</v>
      </c>
      <c r="S156" s="10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</row>
    <row r="157" spans="1:249" s="7" customFormat="1" ht="12.75" customHeight="1">
      <c r="A157" s="18"/>
      <c r="B157" s="89" t="s">
        <v>58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21" t="s">
        <v>175</v>
      </c>
      <c r="N157" s="17">
        <v>5</v>
      </c>
      <c r="O157" s="17">
        <v>3</v>
      </c>
      <c r="P157" s="30" t="s">
        <v>57</v>
      </c>
      <c r="Q157" s="6" t="s">
        <v>0</v>
      </c>
      <c r="R157" s="12">
        <f>R158</f>
        <v>288.89999999999998</v>
      </c>
      <c r="S157" s="10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</row>
    <row r="158" spans="1:249" s="7" customFormat="1" ht="24" customHeight="1">
      <c r="A158" s="18"/>
      <c r="B158" s="89" t="s">
        <v>19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19" t="s">
        <v>175</v>
      </c>
      <c r="N158" s="17">
        <v>5</v>
      </c>
      <c r="O158" s="17">
        <v>3</v>
      </c>
      <c r="P158" s="30" t="s">
        <v>57</v>
      </c>
      <c r="Q158" s="6">
        <v>240</v>
      </c>
      <c r="R158" s="12">
        <v>288.89999999999998</v>
      </c>
      <c r="S158" s="10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</row>
    <row r="159" spans="1:249" s="7" customFormat="1" ht="12.75" customHeight="1">
      <c r="A159" s="18"/>
      <c r="B159" s="89" t="s">
        <v>56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21" t="s">
        <v>175</v>
      </c>
      <c r="N159" s="17">
        <v>5</v>
      </c>
      <c r="O159" s="17">
        <v>3</v>
      </c>
      <c r="P159" s="30" t="s">
        <v>55</v>
      </c>
      <c r="Q159" s="6" t="s">
        <v>0</v>
      </c>
      <c r="R159" s="12">
        <f>R160</f>
        <v>2000</v>
      </c>
      <c r="S159" s="10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</row>
    <row r="160" spans="1:249" s="7" customFormat="1" ht="24" customHeight="1">
      <c r="A160" s="18"/>
      <c r="B160" s="89" t="s">
        <v>19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19" t="s">
        <v>175</v>
      </c>
      <c r="N160" s="17">
        <v>5</v>
      </c>
      <c r="O160" s="17">
        <v>3</v>
      </c>
      <c r="P160" s="30" t="s">
        <v>55</v>
      </c>
      <c r="Q160" s="6">
        <v>240</v>
      </c>
      <c r="R160" s="12">
        <v>2000</v>
      </c>
      <c r="S160" s="10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</row>
    <row r="161" spans="1:249" s="7" customFormat="1" ht="12.75" customHeight="1">
      <c r="A161" s="18"/>
      <c r="B161" s="89" t="s">
        <v>54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21" t="s">
        <v>175</v>
      </c>
      <c r="N161" s="17">
        <v>5</v>
      </c>
      <c r="O161" s="17">
        <v>3</v>
      </c>
      <c r="P161" s="30" t="s">
        <v>53</v>
      </c>
      <c r="Q161" s="6" t="s">
        <v>0</v>
      </c>
      <c r="R161" s="12">
        <f>R162</f>
        <v>2723.8530000000001</v>
      </c>
      <c r="S161" s="10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</row>
    <row r="162" spans="1:249" s="7" customFormat="1" ht="24" customHeight="1">
      <c r="A162" s="18"/>
      <c r="B162" s="89" t="s">
        <v>19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19" t="s">
        <v>175</v>
      </c>
      <c r="N162" s="17">
        <v>5</v>
      </c>
      <c r="O162" s="17">
        <v>3</v>
      </c>
      <c r="P162" s="30">
        <v>900500000</v>
      </c>
      <c r="Q162" s="6">
        <v>240</v>
      </c>
      <c r="R162" s="12">
        <f>2527+196.853</f>
        <v>2723.8530000000001</v>
      </c>
      <c r="S162" s="10"/>
    </row>
    <row r="163" spans="1:249" s="7" customFormat="1" ht="28.5" customHeight="1">
      <c r="A163" s="18"/>
      <c r="B163" s="89" t="s">
        <v>167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21" t="s">
        <v>175</v>
      </c>
      <c r="N163" s="17">
        <v>5</v>
      </c>
      <c r="O163" s="17">
        <v>3</v>
      </c>
      <c r="P163" s="30">
        <v>900543140</v>
      </c>
      <c r="Q163" s="6" t="s">
        <v>0</v>
      </c>
      <c r="R163" s="12">
        <f>R164</f>
        <v>657.6</v>
      </c>
      <c r="S163" s="10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</row>
    <row r="164" spans="1:249" s="7" customFormat="1" ht="38.25" customHeight="1">
      <c r="A164" s="18"/>
      <c r="B164" s="89" t="s">
        <v>168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19" t="s">
        <v>175</v>
      </c>
      <c r="N164" s="17">
        <v>5</v>
      </c>
      <c r="O164" s="17">
        <v>3</v>
      </c>
      <c r="P164" s="30">
        <v>900543140</v>
      </c>
      <c r="Q164" s="6">
        <v>240</v>
      </c>
      <c r="R164" s="12">
        <v>657.6</v>
      </c>
      <c r="S164" s="10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</row>
    <row r="165" spans="1:249" s="7" customFormat="1" ht="35.25" customHeight="1">
      <c r="A165" s="18"/>
      <c r="B165" s="89" t="s">
        <v>169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21" t="s">
        <v>175</v>
      </c>
      <c r="N165" s="17">
        <v>5</v>
      </c>
      <c r="O165" s="17">
        <v>3</v>
      </c>
      <c r="P165" s="30" t="s">
        <v>182</v>
      </c>
      <c r="Q165" s="6" t="s">
        <v>0</v>
      </c>
      <c r="R165" s="12">
        <f>R166</f>
        <v>542.4</v>
      </c>
      <c r="S165" s="10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</row>
    <row r="166" spans="1:249" s="7" customFormat="1" ht="44.25" customHeight="1">
      <c r="A166" s="18"/>
      <c r="B166" s="89" t="s">
        <v>170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19" t="s">
        <v>175</v>
      </c>
      <c r="N166" s="17">
        <v>5</v>
      </c>
      <c r="O166" s="17">
        <v>3</v>
      </c>
      <c r="P166" s="30" t="s">
        <v>182</v>
      </c>
      <c r="Q166" s="6">
        <v>240</v>
      </c>
      <c r="R166" s="12">
        <f>361.2+181.2</f>
        <v>542.4</v>
      </c>
      <c r="S166" s="10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</row>
    <row r="167" spans="1:249" s="7" customFormat="1" ht="12.75" customHeight="1">
      <c r="A167" s="18"/>
      <c r="B167" s="89" t="s">
        <v>52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21" t="s">
        <v>175</v>
      </c>
      <c r="N167" s="17">
        <v>5</v>
      </c>
      <c r="O167" s="17">
        <v>3</v>
      </c>
      <c r="P167" s="30" t="s">
        <v>51</v>
      </c>
      <c r="Q167" s="6" t="s">
        <v>0</v>
      </c>
      <c r="R167" s="12">
        <f>R168+R170</f>
        <v>3627.7000000000003</v>
      </c>
      <c r="S167" s="10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</row>
    <row r="168" spans="1:249" s="7" customFormat="1" ht="35.25" customHeight="1">
      <c r="A168" s="18"/>
      <c r="B168" s="89" t="s">
        <v>50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19" t="s">
        <v>175</v>
      </c>
      <c r="N168" s="17">
        <v>5</v>
      </c>
      <c r="O168" s="17">
        <v>3</v>
      </c>
      <c r="P168" s="30" t="s">
        <v>49</v>
      </c>
      <c r="Q168" s="6" t="s">
        <v>0</v>
      </c>
      <c r="R168" s="12">
        <f>R169</f>
        <v>1435</v>
      </c>
      <c r="S168" s="10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</row>
    <row r="169" spans="1:249" s="7" customFormat="1" ht="24" customHeight="1">
      <c r="A169" s="18"/>
      <c r="B169" s="89" t="s">
        <v>19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21" t="s">
        <v>175</v>
      </c>
      <c r="N169" s="17">
        <v>5</v>
      </c>
      <c r="O169" s="17">
        <v>3</v>
      </c>
      <c r="P169" s="30" t="s">
        <v>49</v>
      </c>
      <c r="Q169" s="6">
        <v>240</v>
      </c>
      <c r="R169" s="12">
        <v>1435</v>
      </c>
      <c r="S169" s="10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</row>
    <row r="170" spans="1:249" s="7" customFormat="1" ht="48.75" customHeight="1">
      <c r="A170" s="18"/>
      <c r="B170" s="89" t="s">
        <v>160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19" t="s">
        <v>175</v>
      </c>
      <c r="N170" s="17">
        <v>5</v>
      </c>
      <c r="O170" s="17">
        <v>3</v>
      </c>
      <c r="P170" s="30">
        <v>7920000000</v>
      </c>
      <c r="Q170" s="6" t="s">
        <v>0</v>
      </c>
      <c r="R170" s="12">
        <f>R171+R174+R177</f>
        <v>2192.7000000000003</v>
      </c>
      <c r="S170" s="10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</row>
    <row r="171" spans="1:249" s="7" customFormat="1" ht="24.75" customHeight="1">
      <c r="A171" s="18"/>
      <c r="B171" s="91" t="s">
        <v>161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21" t="s">
        <v>175</v>
      </c>
      <c r="N171" s="17">
        <v>5</v>
      </c>
      <c r="O171" s="17">
        <v>3</v>
      </c>
      <c r="P171" s="30">
        <v>7920100000</v>
      </c>
      <c r="Q171" s="6" t="s">
        <v>0</v>
      </c>
      <c r="R171" s="12">
        <f>R172</f>
        <v>766.7</v>
      </c>
      <c r="S171" s="10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</row>
    <row r="172" spans="1:249" s="7" customFormat="1" ht="18.75" customHeight="1">
      <c r="A172" s="18"/>
      <c r="B172" s="89" t="s">
        <v>47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19" t="s">
        <v>175</v>
      </c>
      <c r="N172" s="17">
        <v>5</v>
      </c>
      <c r="O172" s="17">
        <v>3</v>
      </c>
      <c r="P172" s="30" t="s">
        <v>162</v>
      </c>
      <c r="Q172" s="6" t="s">
        <v>0</v>
      </c>
      <c r="R172" s="12">
        <f>R173</f>
        <v>766.7</v>
      </c>
      <c r="S172" s="10"/>
      <c r="U172" s="4"/>
      <c r="V172" s="16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</row>
    <row r="173" spans="1:249" s="7" customFormat="1" ht="32.25" customHeight="1">
      <c r="A173" s="18"/>
      <c r="B173" s="89" t="s">
        <v>46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21" t="s">
        <v>175</v>
      </c>
      <c r="N173" s="17">
        <v>5</v>
      </c>
      <c r="O173" s="17">
        <v>3</v>
      </c>
      <c r="P173" s="30" t="s">
        <v>162</v>
      </c>
      <c r="Q173" s="6">
        <v>240</v>
      </c>
      <c r="R173" s="12">
        <f>624.7+142</f>
        <v>766.7</v>
      </c>
      <c r="S173" s="10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</row>
    <row r="174" spans="1:249" s="7" customFormat="1" ht="30.75" customHeight="1">
      <c r="A174" s="18"/>
      <c r="B174" s="91" t="s">
        <v>166</v>
      </c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19" t="s">
        <v>175</v>
      </c>
      <c r="N174" s="17">
        <v>5</v>
      </c>
      <c r="O174" s="17">
        <v>3</v>
      </c>
      <c r="P174" s="30">
        <v>7920200000</v>
      </c>
      <c r="Q174" s="6" t="s">
        <v>0</v>
      </c>
      <c r="R174" s="12">
        <f>R175</f>
        <v>1249.4000000000001</v>
      </c>
      <c r="S174" s="10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</row>
    <row r="175" spans="1:249" s="7" customFormat="1" ht="32.25" customHeight="1">
      <c r="A175" s="18"/>
      <c r="B175" s="89" t="s">
        <v>47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21" t="s">
        <v>175</v>
      </c>
      <c r="N175" s="17">
        <v>5</v>
      </c>
      <c r="O175" s="17">
        <v>3</v>
      </c>
      <c r="P175" s="30" t="s">
        <v>165</v>
      </c>
      <c r="Q175" s="6" t="s">
        <v>0</v>
      </c>
      <c r="R175" s="12">
        <f>R176</f>
        <v>1249.4000000000001</v>
      </c>
      <c r="S175" s="10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</row>
    <row r="176" spans="1:249" s="7" customFormat="1" ht="51" customHeight="1">
      <c r="A176" s="18"/>
      <c r="B176" s="91" t="s">
        <v>48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19" t="s">
        <v>175</v>
      </c>
      <c r="N176" s="17">
        <v>5</v>
      </c>
      <c r="O176" s="17">
        <v>3</v>
      </c>
      <c r="P176" s="30" t="s">
        <v>165</v>
      </c>
      <c r="Q176" s="6">
        <v>810</v>
      </c>
      <c r="R176" s="12">
        <v>1249.4000000000001</v>
      </c>
      <c r="S176" s="10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</row>
    <row r="177" spans="1:249" s="7" customFormat="1" ht="32.25" customHeight="1">
      <c r="A177" s="18"/>
      <c r="B177" s="89" t="s">
        <v>163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21" t="s">
        <v>175</v>
      </c>
      <c r="N177" s="17">
        <v>5</v>
      </c>
      <c r="O177" s="17">
        <v>3</v>
      </c>
      <c r="P177" s="30">
        <v>7920300000</v>
      </c>
      <c r="Q177" s="6" t="s">
        <v>0</v>
      </c>
      <c r="R177" s="12">
        <f>R178</f>
        <v>176.6</v>
      </c>
      <c r="S177" s="10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</row>
    <row r="178" spans="1:249" s="7" customFormat="1" ht="32.25" customHeight="1">
      <c r="A178" s="18"/>
      <c r="B178" s="89" t="s">
        <v>45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19" t="s">
        <v>175</v>
      </c>
      <c r="N178" s="17">
        <v>5</v>
      </c>
      <c r="O178" s="17">
        <v>3</v>
      </c>
      <c r="P178" s="30" t="s">
        <v>164</v>
      </c>
      <c r="Q178" s="6" t="s">
        <v>0</v>
      </c>
      <c r="R178" s="12">
        <f>R179</f>
        <v>176.6</v>
      </c>
      <c r="S178" s="10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</row>
    <row r="179" spans="1:249" s="7" customFormat="1" ht="32.25" customHeight="1">
      <c r="A179" s="18"/>
      <c r="B179" s="89" t="s">
        <v>44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21" t="s">
        <v>175</v>
      </c>
      <c r="N179" s="17">
        <v>5</v>
      </c>
      <c r="O179" s="17">
        <v>3</v>
      </c>
      <c r="P179" s="30" t="s">
        <v>164</v>
      </c>
      <c r="Q179" s="6">
        <v>240</v>
      </c>
      <c r="R179" s="12">
        <v>176.6</v>
      </c>
      <c r="S179" s="10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</row>
    <row r="180" spans="1:249" s="7" customFormat="1" ht="12.75" customHeight="1">
      <c r="A180" s="18"/>
      <c r="B180" s="89" t="s">
        <v>43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19" t="s">
        <v>175</v>
      </c>
      <c r="N180" s="17">
        <v>8</v>
      </c>
      <c r="O180" s="17" t="s">
        <v>0</v>
      </c>
      <c r="P180" s="30" t="s">
        <v>0</v>
      </c>
      <c r="Q180" s="6" t="s">
        <v>0</v>
      </c>
      <c r="R180" s="12">
        <f>R181</f>
        <v>5278.9280000000008</v>
      </c>
      <c r="S180" s="10"/>
    </row>
    <row r="181" spans="1:249" s="7" customFormat="1" ht="12.75" customHeight="1">
      <c r="A181" s="18"/>
      <c r="B181" s="89" t="s">
        <v>42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21" t="s">
        <v>175</v>
      </c>
      <c r="N181" s="17">
        <v>8</v>
      </c>
      <c r="O181" s="17">
        <v>1</v>
      </c>
      <c r="P181" s="30" t="s">
        <v>0</v>
      </c>
      <c r="Q181" s="6" t="s">
        <v>0</v>
      </c>
      <c r="R181" s="12">
        <f>R182</f>
        <v>5278.9280000000008</v>
      </c>
      <c r="S181" s="10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</row>
    <row r="182" spans="1:249" s="7" customFormat="1" ht="12.75" customHeight="1">
      <c r="A182" s="18"/>
      <c r="B182" s="89" t="s">
        <v>41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19" t="s">
        <v>175</v>
      </c>
      <c r="N182" s="17">
        <v>8</v>
      </c>
      <c r="O182" s="17">
        <v>1</v>
      </c>
      <c r="P182" s="30" t="s">
        <v>40</v>
      </c>
      <c r="Q182" s="6" t="s">
        <v>0</v>
      </c>
      <c r="R182" s="12">
        <f>R183+R189</f>
        <v>5278.9280000000008</v>
      </c>
      <c r="S182" s="10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</row>
    <row r="183" spans="1:249" s="7" customFormat="1" ht="24" customHeight="1">
      <c r="A183" s="18"/>
      <c r="B183" s="89" t="s">
        <v>39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21" t="s">
        <v>175</v>
      </c>
      <c r="N183" s="17">
        <v>8</v>
      </c>
      <c r="O183" s="17">
        <v>1</v>
      </c>
      <c r="P183" s="30" t="s">
        <v>38</v>
      </c>
      <c r="Q183" s="6" t="s">
        <v>0</v>
      </c>
      <c r="R183" s="12">
        <f>R184+R185+R186</f>
        <v>79.407729999999987</v>
      </c>
      <c r="S183" s="10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</row>
    <row r="184" spans="1:249" s="7" customFormat="1" ht="12.75" customHeight="1">
      <c r="A184" s="18"/>
      <c r="B184" s="89" t="s">
        <v>33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19" t="s">
        <v>175</v>
      </c>
      <c r="N184" s="17">
        <v>8</v>
      </c>
      <c r="O184" s="17">
        <v>1</v>
      </c>
      <c r="P184" s="30" t="s">
        <v>38</v>
      </c>
      <c r="Q184" s="6">
        <v>110</v>
      </c>
      <c r="R184" s="12">
        <f>109.6-1-32.63928</f>
        <v>75.960719999999995</v>
      </c>
      <c r="S184" s="10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</row>
    <row r="185" spans="1:249" s="7" customFormat="1" ht="24" customHeight="1">
      <c r="A185" s="18"/>
      <c r="B185" s="89" t="s">
        <v>19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21" t="s">
        <v>175</v>
      </c>
      <c r="N185" s="17">
        <v>8</v>
      </c>
      <c r="O185" s="17">
        <v>1</v>
      </c>
      <c r="P185" s="30" t="s">
        <v>38</v>
      </c>
      <c r="Q185" s="6">
        <v>240</v>
      </c>
      <c r="R185" s="12">
        <f>10-7.4984</f>
        <v>2.5015999999999998</v>
      </c>
      <c r="S185" s="10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</row>
    <row r="186" spans="1:249" s="7" customFormat="1" ht="12.75" customHeight="1">
      <c r="A186" s="18"/>
      <c r="B186" s="89" t="s">
        <v>31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19" t="s">
        <v>175</v>
      </c>
      <c r="N186" s="17">
        <v>8</v>
      </c>
      <c r="O186" s="17">
        <v>1</v>
      </c>
      <c r="P186" s="30" t="s">
        <v>38</v>
      </c>
      <c r="Q186" s="6">
        <v>850</v>
      </c>
      <c r="R186" s="12">
        <f>0.1+1-0.15459</f>
        <v>0.94541000000000008</v>
      </c>
      <c r="S186" s="10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</row>
    <row r="187" spans="1:249" s="7" customFormat="1" ht="48.75" hidden="1" customHeight="1">
      <c r="A187" s="18"/>
      <c r="B187" s="89" t="s">
        <v>37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21" t="s">
        <v>175</v>
      </c>
      <c r="N187" s="17">
        <v>8</v>
      </c>
      <c r="O187" s="17">
        <v>1</v>
      </c>
      <c r="P187" s="30" t="s">
        <v>35</v>
      </c>
      <c r="Q187" s="6" t="s">
        <v>0</v>
      </c>
      <c r="R187" s="12">
        <f>R188</f>
        <v>0</v>
      </c>
      <c r="S187" s="10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</row>
    <row r="188" spans="1:249" s="7" customFormat="1" ht="57" hidden="1" customHeight="1">
      <c r="A188" s="18"/>
      <c r="B188" s="89" t="s">
        <v>36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19" t="s">
        <v>175</v>
      </c>
      <c r="N188" s="17">
        <v>8</v>
      </c>
      <c r="O188" s="17">
        <v>1</v>
      </c>
      <c r="P188" s="30" t="s">
        <v>35</v>
      </c>
      <c r="Q188" s="6">
        <v>240</v>
      </c>
      <c r="R188" s="12">
        <v>0</v>
      </c>
      <c r="S188" s="10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</row>
    <row r="189" spans="1:249" s="7" customFormat="1" ht="12.75" customHeight="1">
      <c r="A189" s="18"/>
      <c r="B189" s="89" t="s">
        <v>34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21" t="s">
        <v>175</v>
      </c>
      <c r="N189" s="17">
        <v>8</v>
      </c>
      <c r="O189" s="17">
        <v>1</v>
      </c>
      <c r="P189" s="30" t="s">
        <v>30</v>
      </c>
      <c r="Q189" s="6" t="s">
        <v>0</v>
      </c>
      <c r="R189" s="12">
        <f>R190+R191+R192+R193+R194+R196+R198+R201</f>
        <v>5199.5202700000009</v>
      </c>
      <c r="S189" s="10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</row>
    <row r="190" spans="1:249" s="7" customFormat="1" ht="12.75" customHeight="1">
      <c r="A190" s="18"/>
      <c r="B190" s="89" t="s">
        <v>33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19" t="s">
        <v>175</v>
      </c>
      <c r="N190" s="17">
        <v>8</v>
      </c>
      <c r="O190" s="17">
        <v>1</v>
      </c>
      <c r="P190" s="30">
        <v>500300000</v>
      </c>
      <c r="Q190" s="6">
        <v>110</v>
      </c>
      <c r="R190" s="12">
        <f>3134-134.858-16.96-190</f>
        <v>2792.1819999999998</v>
      </c>
      <c r="S190" s="10"/>
    </row>
    <row r="191" spans="1:249" s="7" customFormat="1" ht="24" customHeight="1">
      <c r="A191" s="18"/>
      <c r="B191" s="89" t="s">
        <v>19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21" t="s">
        <v>175</v>
      </c>
      <c r="N191" s="17">
        <v>8</v>
      </c>
      <c r="O191" s="17">
        <v>1</v>
      </c>
      <c r="P191" s="30" t="s">
        <v>30</v>
      </c>
      <c r="Q191" s="6">
        <v>240</v>
      </c>
      <c r="R191" s="12">
        <f>660.6+40.29227-20</f>
        <v>680.89227000000005</v>
      </c>
      <c r="S191" s="10"/>
    </row>
    <row r="192" spans="1:249" s="7" customFormat="1" ht="24" customHeight="1">
      <c r="A192" s="18"/>
      <c r="B192" s="89" t="s">
        <v>32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19" t="s">
        <v>175</v>
      </c>
      <c r="N192" s="17">
        <v>8</v>
      </c>
      <c r="O192" s="17">
        <v>1</v>
      </c>
      <c r="P192" s="30" t="s">
        <v>30</v>
      </c>
      <c r="Q192" s="6">
        <v>320</v>
      </c>
      <c r="R192" s="12">
        <v>190</v>
      </c>
      <c r="S192" s="10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</row>
    <row r="193" spans="1:249" s="7" customFormat="1" ht="12.75" customHeight="1">
      <c r="A193" s="18"/>
      <c r="B193" s="89" t="s">
        <v>31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21" t="s">
        <v>175</v>
      </c>
      <c r="N193" s="17">
        <v>8</v>
      </c>
      <c r="O193" s="17">
        <v>1</v>
      </c>
      <c r="P193" s="30" t="s">
        <v>30</v>
      </c>
      <c r="Q193" s="6">
        <v>850</v>
      </c>
      <c r="R193" s="12">
        <f>16.96+20</f>
        <v>36.96</v>
      </c>
      <c r="S193" s="10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</row>
    <row r="194" spans="1:249" s="7" customFormat="1" ht="45" customHeight="1">
      <c r="A194" s="18"/>
      <c r="B194" s="89" t="s">
        <v>29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19" t="s">
        <v>175</v>
      </c>
      <c r="N194" s="17">
        <v>8</v>
      </c>
      <c r="O194" s="17">
        <v>1</v>
      </c>
      <c r="P194" s="30" t="s">
        <v>27</v>
      </c>
      <c r="Q194" s="6" t="s">
        <v>0</v>
      </c>
      <c r="R194" s="12">
        <f>R195</f>
        <v>1213.7190000000001</v>
      </c>
      <c r="S194" s="10"/>
    </row>
    <row r="195" spans="1:249" s="7" customFormat="1" ht="57" customHeight="1">
      <c r="A195" s="18"/>
      <c r="B195" s="89" t="s">
        <v>28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21" t="s">
        <v>175</v>
      </c>
      <c r="N195" s="17">
        <v>8</v>
      </c>
      <c r="O195" s="17">
        <v>1</v>
      </c>
      <c r="P195" s="30" t="s">
        <v>27</v>
      </c>
      <c r="Q195" s="6">
        <v>110</v>
      </c>
      <c r="R195" s="12">
        <v>1213.7190000000001</v>
      </c>
      <c r="S195" s="10"/>
    </row>
    <row r="196" spans="1:249" s="7" customFormat="1" ht="48" customHeight="1">
      <c r="A196" s="18"/>
      <c r="B196" s="89" t="s">
        <v>26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19" t="s">
        <v>175</v>
      </c>
      <c r="N196" s="17">
        <v>8</v>
      </c>
      <c r="O196" s="17">
        <v>1</v>
      </c>
      <c r="P196" s="30" t="s">
        <v>24</v>
      </c>
      <c r="Q196" s="6" t="s">
        <v>0</v>
      </c>
      <c r="R196" s="12">
        <f>R197</f>
        <v>134.858</v>
      </c>
      <c r="S196" s="10"/>
    </row>
    <row r="197" spans="1:249" s="7" customFormat="1" ht="58.5" customHeight="1">
      <c r="A197" s="18"/>
      <c r="B197" s="89" t="s">
        <v>25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21" t="s">
        <v>175</v>
      </c>
      <c r="N197" s="17">
        <v>8</v>
      </c>
      <c r="O197" s="17">
        <v>1</v>
      </c>
      <c r="P197" s="30" t="s">
        <v>24</v>
      </c>
      <c r="Q197" s="6">
        <v>110</v>
      </c>
      <c r="R197" s="12">
        <v>134.858</v>
      </c>
      <c r="S197" s="10"/>
    </row>
    <row r="198" spans="1:249" s="7" customFormat="1" ht="57" customHeight="1">
      <c r="A198" s="18"/>
      <c r="B198" s="74" t="s">
        <v>142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19" t="s">
        <v>175</v>
      </c>
      <c r="N198" s="17">
        <v>8</v>
      </c>
      <c r="O198" s="17">
        <v>1</v>
      </c>
      <c r="P198" s="30" t="str">
        <f>P200</f>
        <v>0500343170</v>
      </c>
      <c r="Q198" s="6" t="s">
        <v>0</v>
      </c>
      <c r="R198" s="12">
        <f>R200</f>
        <v>135.81800000000001</v>
      </c>
      <c r="S198" s="10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</row>
    <row r="199" spans="1:249" s="7" customFormat="1" ht="12.75" hidden="1" customHeight="1">
      <c r="A199" s="18"/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21"/>
      <c r="N199" s="17"/>
      <c r="O199" s="17"/>
      <c r="P199" s="30"/>
      <c r="Q199" s="6"/>
      <c r="R199" s="12"/>
      <c r="S199" s="10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</row>
    <row r="200" spans="1:249" s="7" customFormat="1" ht="60.75" customHeight="1">
      <c r="A200" s="18"/>
      <c r="B200" s="74" t="s">
        <v>149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19" t="s">
        <v>175</v>
      </c>
      <c r="N200" s="17">
        <v>8</v>
      </c>
      <c r="O200" s="17">
        <v>1</v>
      </c>
      <c r="P200" s="31" t="s">
        <v>153</v>
      </c>
      <c r="Q200" s="6">
        <v>110</v>
      </c>
      <c r="R200" s="12">
        <v>135.81800000000001</v>
      </c>
      <c r="S200" s="10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</row>
    <row r="201" spans="1:249" s="7" customFormat="1" ht="57" customHeight="1">
      <c r="A201" s="18"/>
      <c r="B201" s="74" t="s">
        <v>144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21" t="s">
        <v>175</v>
      </c>
      <c r="N201" s="17">
        <v>8</v>
      </c>
      <c r="O201" s="17">
        <v>1</v>
      </c>
      <c r="P201" s="30" t="str">
        <f>P203</f>
        <v>05003S3170</v>
      </c>
      <c r="Q201" s="6" t="s">
        <v>0</v>
      </c>
      <c r="R201" s="12">
        <f>R203</f>
        <v>15.090999999999999</v>
      </c>
      <c r="S201" s="10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</row>
    <row r="202" spans="1:249" s="7" customFormat="1" ht="12.75" hidden="1" customHeight="1">
      <c r="A202" s="18"/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19"/>
      <c r="N202" s="17"/>
      <c r="O202" s="17"/>
      <c r="P202" s="30"/>
      <c r="Q202" s="6"/>
      <c r="R202" s="12"/>
      <c r="S202" s="10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</row>
    <row r="203" spans="1:249" s="7" customFormat="1" ht="74.25" customHeight="1">
      <c r="A203" s="18"/>
      <c r="B203" s="74" t="s">
        <v>150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21" t="s">
        <v>175</v>
      </c>
      <c r="N203" s="17">
        <v>8</v>
      </c>
      <c r="O203" s="17">
        <v>1</v>
      </c>
      <c r="P203" s="31" t="s">
        <v>154</v>
      </c>
      <c r="Q203" s="6">
        <v>110</v>
      </c>
      <c r="R203" s="12">
        <v>15.090999999999999</v>
      </c>
      <c r="S203" s="10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</row>
    <row r="204" spans="1:249" s="7" customFormat="1" ht="12.75" customHeight="1">
      <c r="A204" s="18"/>
      <c r="B204" s="89" t="s">
        <v>23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19" t="s">
        <v>175</v>
      </c>
      <c r="N204" s="17">
        <v>11</v>
      </c>
      <c r="O204" s="17" t="s">
        <v>0</v>
      </c>
      <c r="P204" s="30" t="s">
        <v>0</v>
      </c>
      <c r="Q204" s="6" t="s">
        <v>0</v>
      </c>
      <c r="R204" s="12">
        <f>R205</f>
        <v>50</v>
      </c>
      <c r="S204" s="10"/>
    </row>
    <row r="205" spans="1:249" s="7" customFormat="1" ht="12.75" customHeight="1">
      <c r="A205" s="18"/>
      <c r="B205" s="89" t="s">
        <v>20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21" t="s">
        <v>175</v>
      </c>
      <c r="N205" s="17">
        <v>11</v>
      </c>
      <c r="O205" s="17">
        <v>1</v>
      </c>
      <c r="P205" s="30" t="s">
        <v>0</v>
      </c>
      <c r="Q205" s="6" t="s">
        <v>0</v>
      </c>
      <c r="R205" s="12">
        <f>R206</f>
        <v>50</v>
      </c>
      <c r="S205" s="10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</row>
    <row r="206" spans="1:249" s="7" customFormat="1" ht="12.75" customHeight="1">
      <c r="A206" s="18"/>
      <c r="B206" s="89" t="s">
        <v>22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19" t="s">
        <v>175</v>
      </c>
      <c r="N206" s="17">
        <v>11</v>
      </c>
      <c r="O206" s="17">
        <v>1</v>
      </c>
      <c r="P206" s="30" t="s">
        <v>21</v>
      </c>
      <c r="Q206" s="6" t="s">
        <v>0</v>
      </c>
      <c r="R206" s="12">
        <f>R207</f>
        <v>50</v>
      </c>
      <c r="S206" s="10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</row>
    <row r="207" spans="1:249" s="7" customFormat="1" ht="12.75" customHeight="1">
      <c r="A207" s="18"/>
      <c r="B207" s="89" t="s">
        <v>20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21" t="s">
        <v>175</v>
      </c>
      <c r="N207" s="17">
        <v>11</v>
      </c>
      <c r="O207" s="17">
        <v>1</v>
      </c>
      <c r="P207" s="30" t="s">
        <v>18</v>
      </c>
      <c r="Q207" s="6" t="s">
        <v>0</v>
      </c>
      <c r="R207" s="12">
        <f>R208</f>
        <v>50</v>
      </c>
      <c r="S207" s="10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</row>
    <row r="208" spans="1:249" s="7" customFormat="1" ht="24" customHeight="1">
      <c r="A208" s="18"/>
      <c r="B208" s="89" t="s">
        <v>19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19" t="s">
        <v>175</v>
      </c>
      <c r="N208" s="17">
        <v>11</v>
      </c>
      <c r="O208" s="17">
        <v>1</v>
      </c>
      <c r="P208" s="30" t="s">
        <v>18</v>
      </c>
      <c r="Q208" s="6">
        <v>240</v>
      </c>
      <c r="R208" s="12">
        <v>50</v>
      </c>
      <c r="S208" s="10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</row>
    <row r="209" spans="1:249" s="7" customFormat="1" ht="12.75" customHeight="1">
      <c r="A209" s="18"/>
      <c r="B209" s="89" t="s">
        <v>17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21" t="s">
        <v>175</v>
      </c>
      <c r="N209" s="17">
        <v>13</v>
      </c>
      <c r="O209" s="17" t="s">
        <v>0</v>
      </c>
      <c r="P209" s="30" t="s">
        <v>0</v>
      </c>
      <c r="Q209" s="6" t="s">
        <v>0</v>
      </c>
      <c r="R209" s="12">
        <f>R210</f>
        <v>41</v>
      </c>
      <c r="S209" s="10"/>
    </row>
    <row r="210" spans="1:249" s="7" customFormat="1" ht="12.75" customHeight="1">
      <c r="A210" s="18"/>
      <c r="B210" s="89" t="s">
        <v>16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19" t="s">
        <v>175</v>
      </c>
      <c r="N210" s="17">
        <v>13</v>
      </c>
      <c r="O210" s="17">
        <v>1</v>
      </c>
      <c r="P210" s="30" t="s">
        <v>0</v>
      </c>
      <c r="Q210" s="6" t="s">
        <v>0</v>
      </c>
      <c r="R210" s="12">
        <f>R211</f>
        <v>41</v>
      </c>
      <c r="S210" s="10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</row>
    <row r="211" spans="1:249" s="7" customFormat="1" ht="24" customHeight="1">
      <c r="A211" s="18"/>
      <c r="B211" s="89" t="s">
        <v>11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21" t="s">
        <v>175</v>
      </c>
      <c r="N211" s="17">
        <v>13</v>
      </c>
      <c r="O211" s="17">
        <v>1</v>
      </c>
      <c r="P211" s="30" t="s">
        <v>10</v>
      </c>
      <c r="Q211" s="6" t="s">
        <v>0</v>
      </c>
      <c r="R211" s="12">
        <f>R212</f>
        <v>41</v>
      </c>
      <c r="S211" s="10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</row>
    <row r="212" spans="1:249" s="7" customFormat="1" ht="12.75" customHeight="1">
      <c r="A212" s="18"/>
      <c r="B212" s="89" t="s">
        <v>15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19" t="s">
        <v>175</v>
      </c>
      <c r="N212" s="17">
        <v>13</v>
      </c>
      <c r="O212" s="17">
        <v>1</v>
      </c>
      <c r="P212" s="30" t="s">
        <v>14</v>
      </c>
      <c r="Q212" s="6" t="s">
        <v>0</v>
      </c>
      <c r="R212" s="12">
        <f>R213</f>
        <v>41</v>
      </c>
      <c r="S212" s="10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</row>
    <row r="213" spans="1:249" s="7" customFormat="1" ht="12.75" customHeight="1">
      <c r="A213" s="18"/>
      <c r="B213" s="89" t="s">
        <v>15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21" t="s">
        <v>175</v>
      </c>
      <c r="N213" s="17">
        <v>13</v>
      </c>
      <c r="O213" s="17">
        <v>1</v>
      </c>
      <c r="P213" s="30" t="s">
        <v>14</v>
      </c>
      <c r="Q213" s="6">
        <v>730</v>
      </c>
      <c r="R213" s="12">
        <v>41</v>
      </c>
      <c r="S213" s="10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</row>
    <row r="214" spans="1:249" s="7" customFormat="1" ht="24" customHeight="1">
      <c r="A214" s="18"/>
      <c r="B214" s="89" t="s">
        <v>13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21" t="s">
        <v>175</v>
      </c>
      <c r="N214" s="17">
        <v>14</v>
      </c>
      <c r="O214" s="17" t="s">
        <v>0</v>
      </c>
      <c r="P214" s="30" t="s">
        <v>0</v>
      </c>
      <c r="Q214" s="6" t="s">
        <v>0</v>
      </c>
      <c r="R214" s="12">
        <f>R215</f>
        <v>174</v>
      </c>
      <c r="S214" s="10"/>
    </row>
    <row r="215" spans="1:249" s="7" customFormat="1" ht="12.75" customHeight="1">
      <c r="A215" s="18"/>
      <c r="B215" s="89" t="s">
        <v>12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19" t="s">
        <v>175</v>
      </c>
      <c r="N215" s="17">
        <v>14</v>
      </c>
      <c r="O215" s="17">
        <v>3</v>
      </c>
      <c r="P215" s="30" t="s">
        <v>0</v>
      </c>
      <c r="Q215" s="6" t="s">
        <v>0</v>
      </c>
      <c r="R215" s="12">
        <f>R216</f>
        <v>174</v>
      </c>
      <c r="S215" s="10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</row>
    <row r="216" spans="1:249" s="7" customFormat="1" ht="24" customHeight="1">
      <c r="A216" s="18"/>
      <c r="B216" s="89" t="s">
        <v>11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21" t="s">
        <v>175</v>
      </c>
      <c r="N216" s="17">
        <v>14</v>
      </c>
      <c r="O216" s="17">
        <v>3</v>
      </c>
      <c r="P216" s="30" t="s">
        <v>10</v>
      </c>
      <c r="Q216" s="6" t="s">
        <v>0</v>
      </c>
      <c r="R216" s="12">
        <f>R217</f>
        <v>174</v>
      </c>
      <c r="S216" s="10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</row>
    <row r="217" spans="1:249" s="7" customFormat="1" ht="12.75" customHeight="1">
      <c r="A217" s="18"/>
      <c r="B217" s="89" t="s">
        <v>9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21" t="s">
        <v>175</v>
      </c>
      <c r="N217" s="17">
        <v>14</v>
      </c>
      <c r="O217" s="17">
        <v>3</v>
      </c>
      <c r="P217" s="30" t="s">
        <v>8</v>
      </c>
      <c r="Q217" s="6" t="s">
        <v>0</v>
      </c>
      <c r="R217" s="12">
        <f>R218+R220</f>
        <v>174</v>
      </c>
      <c r="S217" s="10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</row>
    <row r="218" spans="1:249" s="7" customFormat="1" ht="24" hidden="1" customHeight="1">
      <c r="A218" s="18"/>
      <c r="B218" s="89" t="s">
        <v>7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19" t="s">
        <v>175</v>
      </c>
      <c r="N218" s="17">
        <v>14</v>
      </c>
      <c r="O218" s="17">
        <v>3</v>
      </c>
      <c r="P218" s="30" t="s">
        <v>5</v>
      </c>
      <c r="Q218" s="6" t="s">
        <v>0</v>
      </c>
      <c r="R218" s="12">
        <f>R219</f>
        <v>0</v>
      </c>
      <c r="S218" s="10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</row>
    <row r="219" spans="1:249" s="7" customFormat="1" ht="24" hidden="1" customHeight="1">
      <c r="A219" s="18"/>
      <c r="B219" s="89" t="s">
        <v>6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21" t="s">
        <v>175</v>
      </c>
      <c r="N219" s="17">
        <v>14</v>
      </c>
      <c r="O219" s="17">
        <v>3</v>
      </c>
      <c r="P219" s="30" t="s">
        <v>5</v>
      </c>
      <c r="Q219" s="6">
        <v>540</v>
      </c>
      <c r="R219" s="12"/>
      <c r="S219" s="10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</row>
    <row r="220" spans="1:249" s="7" customFormat="1" ht="12.75" customHeight="1">
      <c r="A220" s="18"/>
      <c r="B220" s="89" t="s">
        <v>4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21" t="s">
        <v>175</v>
      </c>
      <c r="N220" s="17">
        <v>14</v>
      </c>
      <c r="O220" s="17">
        <v>3</v>
      </c>
      <c r="P220" s="30" t="s">
        <v>2</v>
      </c>
      <c r="Q220" s="6" t="s">
        <v>0</v>
      </c>
      <c r="R220" s="12">
        <f>R221</f>
        <v>174</v>
      </c>
      <c r="S220" s="10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</row>
    <row r="221" spans="1:249" s="7" customFormat="1" ht="24" customHeight="1">
      <c r="A221" s="18"/>
      <c r="B221" s="89" t="s">
        <v>3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19" t="s">
        <v>175</v>
      </c>
      <c r="N221" s="17">
        <v>14</v>
      </c>
      <c r="O221" s="17">
        <v>3</v>
      </c>
      <c r="P221" s="30" t="s">
        <v>2</v>
      </c>
      <c r="Q221" s="6">
        <v>540</v>
      </c>
      <c r="R221" s="12">
        <v>174</v>
      </c>
      <c r="S221" s="10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</row>
    <row r="222" spans="1:249">
      <c r="B222" s="76" t="s">
        <v>176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20">
        <v>42</v>
      </c>
      <c r="N222" s="17" t="s">
        <v>0</v>
      </c>
      <c r="O222" s="17" t="s">
        <v>0</v>
      </c>
      <c r="P222" s="30" t="s">
        <v>0</v>
      </c>
      <c r="Q222" s="6" t="s">
        <v>0</v>
      </c>
      <c r="R222" s="12">
        <f>R223</f>
        <v>271.40000000000003</v>
      </c>
    </row>
    <row r="223" spans="1:249">
      <c r="B223" s="76" t="s">
        <v>140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20">
        <v>42</v>
      </c>
      <c r="N223" s="17">
        <v>1</v>
      </c>
      <c r="O223" s="17" t="s">
        <v>0</v>
      </c>
      <c r="P223" s="30" t="s">
        <v>0</v>
      </c>
      <c r="Q223" s="6" t="s">
        <v>0</v>
      </c>
      <c r="R223" s="12">
        <f>R224</f>
        <v>271.40000000000003</v>
      </c>
    </row>
    <row r="224" spans="1:249">
      <c r="B224" s="76" t="s">
        <v>136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20">
        <v>42</v>
      </c>
      <c r="N224" s="17">
        <v>1</v>
      </c>
      <c r="O224" s="17">
        <v>3</v>
      </c>
      <c r="P224" s="30" t="s">
        <v>0</v>
      </c>
      <c r="Q224" s="6" t="s">
        <v>0</v>
      </c>
      <c r="R224" s="12">
        <f>R225</f>
        <v>271.40000000000003</v>
      </c>
    </row>
    <row r="225" spans="1:249">
      <c r="B225" s="76" t="s">
        <v>134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20">
        <v>42</v>
      </c>
      <c r="N225" s="17">
        <v>1</v>
      </c>
      <c r="O225" s="17">
        <v>3</v>
      </c>
      <c r="P225" s="30" t="s">
        <v>133</v>
      </c>
      <c r="Q225" s="6" t="s">
        <v>0</v>
      </c>
      <c r="R225" s="12">
        <f>R226</f>
        <v>271.40000000000003</v>
      </c>
    </row>
    <row r="226" spans="1:249">
      <c r="B226" s="76" t="s">
        <v>132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20">
        <v>42</v>
      </c>
      <c r="N226" s="17">
        <v>1</v>
      </c>
      <c r="O226" s="17">
        <v>3</v>
      </c>
      <c r="P226" s="30" t="s">
        <v>131</v>
      </c>
      <c r="Q226" s="6" t="s">
        <v>0</v>
      </c>
      <c r="R226" s="12">
        <f>R227+R232+R229+R231</f>
        <v>271.40000000000003</v>
      </c>
    </row>
    <row r="227" spans="1:249">
      <c r="B227" s="76" t="s">
        <v>129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20">
        <v>42</v>
      </c>
      <c r="N227" s="17">
        <v>1</v>
      </c>
      <c r="O227" s="17">
        <v>3</v>
      </c>
      <c r="P227" s="30" t="s">
        <v>131</v>
      </c>
      <c r="Q227" s="6">
        <v>120</v>
      </c>
      <c r="R227" s="12">
        <v>225</v>
      </c>
    </row>
    <row r="228" spans="1:249">
      <c r="B228" s="74" t="s">
        <v>142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20">
        <v>42</v>
      </c>
      <c r="N228" s="17">
        <v>1</v>
      </c>
      <c r="O228" s="17">
        <v>3</v>
      </c>
      <c r="P228" s="30">
        <v>100243170</v>
      </c>
      <c r="Q228" s="6" t="s">
        <v>0</v>
      </c>
      <c r="R228" s="12">
        <f>R229+R235</f>
        <v>39.630000000000003</v>
      </c>
    </row>
    <row r="229" spans="1:249">
      <c r="B229" s="74" t="s">
        <v>143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20">
        <v>42</v>
      </c>
      <c r="N229" s="17">
        <v>1</v>
      </c>
      <c r="O229" s="17">
        <v>3</v>
      </c>
      <c r="P229" s="32">
        <v>100243170</v>
      </c>
      <c r="Q229" s="6">
        <v>120</v>
      </c>
      <c r="R229" s="12">
        <v>39.630000000000003</v>
      </c>
    </row>
    <row r="230" spans="1:249">
      <c r="B230" s="74" t="s">
        <v>144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20">
        <v>42</v>
      </c>
      <c r="N230" s="17">
        <v>1</v>
      </c>
      <c r="O230" s="17">
        <v>3</v>
      </c>
      <c r="P230" s="30" t="str">
        <f>P231</f>
        <v>01002S3170</v>
      </c>
      <c r="Q230" s="6" t="s">
        <v>0</v>
      </c>
      <c r="R230" s="12">
        <f>R231+R447</f>
        <v>6.54</v>
      </c>
    </row>
    <row r="231" spans="1:249">
      <c r="B231" s="74" t="s">
        <v>145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20">
        <v>42</v>
      </c>
      <c r="N231" s="17">
        <v>1</v>
      </c>
      <c r="O231" s="17">
        <v>3</v>
      </c>
      <c r="P231" s="30" t="s">
        <v>148</v>
      </c>
      <c r="Q231" s="6">
        <v>120</v>
      </c>
      <c r="R231" s="12">
        <v>6.54</v>
      </c>
    </row>
    <row r="232" spans="1:249">
      <c r="B232" s="76" t="s">
        <v>31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20">
        <v>42</v>
      </c>
      <c r="N232" s="17">
        <v>1</v>
      </c>
      <c r="O232" s="17">
        <v>3</v>
      </c>
      <c r="P232" s="30" t="s">
        <v>131</v>
      </c>
      <c r="Q232" s="6">
        <v>850</v>
      </c>
      <c r="R232" s="12">
        <v>0.23</v>
      </c>
    </row>
    <row r="233" spans="1:249" s="7" customFormat="1" ht="17.25" customHeight="1" thickBot="1">
      <c r="A233" s="13"/>
      <c r="B233" s="78" t="s">
        <v>1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80"/>
      <c r="R233" s="2">
        <f>R222+R28</f>
        <v>103286.07249999999</v>
      </c>
      <c r="S233" s="1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</row>
    <row r="234" spans="1:249" s="7" customFormat="1" ht="12.75" customHeight="1">
      <c r="A234" s="81" t="s">
        <v>202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"/>
    </row>
    <row r="235" spans="1:249" ht="13.5" thickBot="1"/>
    <row r="236" spans="1:249" s="7" customFormat="1" ht="18" customHeight="1">
      <c r="A236" s="3"/>
      <c r="B236" s="93" t="s">
        <v>141</v>
      </c>
      <c r="C236" s="94"/>
      <c r="D236" s="94"/>
      <c r="E236" s="94"/>
      <c r="F236" s="94"/>
      <c r="G236" s="94"/>
      <c r="H236" s="94"/>
      <c r="I236" s="94"/>
      <c r="J236" s="94"/>
      <c r="K236" s="94"/>
      <c r="L236" s="95"/>
      <c r="M236" s="102" t="s">
        <v>171</v>
      </c>
      <c r="N236" s="94"/>
      <c r="O236" s="94"/>
      <c r="P236" s="94"/>
      <c r="Q236" s="95"/>
      <c r="R236" s="106" t="s">
        <v>173</v>
      </c>
      <c r="S236" s="9"/>
    </row>
    <row r="237" spans="1:249" s="7" customFormat="1" ht="12.75" customHeight="1">
      <c r="A237" s="3"/>
      <c r="B237" s="96"/>
      <c r="C237" s="97"/>
      <c r="D237" s="97"/>
      <c r="E237" s="97"/>
      <c r="F237" s="97"/>
      <c r="G237" s="97"/>
      <c r="H237" s="97"/>
      <c r="I237" s="97"/>
      <c r="J237" s="97"/>
      <c r="K237" s="97"/>
      <c r="L237" s="98"/>
      <c r="M237" s="103"/>
      <c r="N237" s="104"/>
      <c r="O237" s="104"/>
      <c r="P237" s="104"/>
      <c r="Q237" s="105"/>
      <c r="R237" s="107"/>
      <c r="S237" s="9"/>
    </row>
    <row r="238" spans="1:249" s="7" customFormat="1" ht="84" customHeight="1" thickBot="1">
      <c r="A238" s="3"/>
      <c r="B238" s="99"/>
      <c r="C238" s="100"/>
      <c r="D238" s="100"/>
      <c r="E238" s="100"/>
      <c r="F238" s="100"/>
      <c r="G238" s="100"/>
      <c r="H238" s="100"/>
      <c r="I238" s="100"/>
      <c r="J238" s="100"/>
      <c r="K238" s="100"/>
      <c r="L238" s="101"/>
      <c r="M238" s="22" t="s">
        <v>181</v>
      </c>
      <c r="N238" s="23" t="s">
        <v>177</v>
      </c>
      <c r="O238" s="23" t="s">
        <v>178</v>
      </c>
      <c r="P238" s="23" t="s">
        <v>179</v>
      </c>
      <c r="Q238" s="23" t="s">
        <v>180</v>
      </c>
      <c r="R238" s="24" t="s">
        <v>172</v>
      </c>
      <c r="S238" s="9"/>
    </row>
    <row r="239" spans="1:249" s="7" customFormat="1" ht="12.75" customHeight="1" thickBot="1">
      <c r="A239" s="3"/>
      <c r="B239" s="108">
        <v>1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10"/>
      <c r="M239" s="29">
        <v>2</v>
      </c>
      <c r="N239" s="29">
        <v>3</v>
      </c>
      <c r="O239" s="29">
        <v>4</v>
      </c>
      <c r="P239" s="29">
        <v>5</v>
      </c>
      <c r="Q239" s="29">
        <v>6</v>
      </c>
      <c r="R239" s="38">
        <v>7</v>
      </c>
      <c r="S239" s="9"/>
    </row>
    <row r="240" spans="1:249" s="7" customFormat="1" ht="12.75" customHeight="1" thickBot="1">
      <c r="A240" s="3"/>
      <c r="B240" s="111" t="s">
        <v>174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3"/>
      <c r="M240" s="25" t="s">
        <v>175</v>
      </c>
      <c r="N240" s="26"/>
      <c r="O240" s="26"/>
      <c r="P240" s="26"/>
      <c r="Q240" s="26"/>
      <c r="R240" s="27">
        <f>R241+R301+R308+R317+R339+R392+R416+R421+R426</f>
        <v>103014.6725</v>
      </c>
      <c r="S240" s="9"/>
    </row>
    <row r="241" spans="1:19" s="7" customFormat="1" ht="12.75" customHeight="1">
      <c r="A241" s="18"/>
      <c r="B241" s="114" t="s">
        <v>140</v>
      </c>
      <c r="C241" s="115"/>
      <c r="D241" s="115"/>
      <c r="E241" s="115"/>
      <c r="F241" s="115"/>
      <c r="G241" s="115"/>
      <c r="H241" s="115"/>
      <c r="I241" s="115"/>
      <c r="J241" s="115"/>
      <c r="K241" s="115"/>
      <c r="L241" s="116"/>
      <c r="M241" s="21" t="s">
        <v>175</v>
      </c>
      <c r="N241" s="17">
        <v>1</v>
      </c>
      <c r="O241" s="17" t="s">
        <v>0</v>
      </c>
      <c r="P241" s="30" t="s">
        <v>0</v>
      </c>
      <c r="Q241" s="6" t="s">
        <v>0</v>
      </c>
      <c r="R241" s="12">
        <f>R242+R252+R263+R276+R281+R285</f>
        <v>11665.8</v>
      </c>
      <c r="S241" s="10"/>
    </row>
    <row r="242" spans="1:19" s="7" customFormat="1" ht="24" customHeight="1">
      <c r="A242" s="18"/>
      <c r="B242" s="117" t="s">
        <v>139</v>
      </c>
      <c r="C242" s="118"/>
      <c r="D242" s="118"/>
      <c r="E242" s="118"/>
      <c r="F242" s="118"/>
      <c r="G242" s="118"/>
      <c r="H242" s="118"/>
      <c r="I242" s="118"/>
      <c r="J242" s="118"/>
      <c r="K242" s="118"/>
      <c r="L242" s="119"/>
      <c r="M242" s="19" t="s">
        <v>175</v>
      </c>
      <c r="N242" s="17">
        <v>1</v>
      </c>
      <c r="O242" s="17">
        <v>2</v>
      </c>
      <c r="P242" s="30" t="s">
        <v>0</v>
      </c>
      <c r="Q242" s="6" t="s">
        <v>0</v>
      </c>
      <c r="R242" s="12">
        <f>R243</f>
        <v>904.51800000000003</v>
      </c>
      <c r="S242" s="10"/>
    </row>
    <row r="243" spans="1:19" s="7" customFormat="1" ht="24" customHeight="1">
      <c r="A243" s="18"/>
      <c r="B243" s="117" t="s">
        <v>134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9"/>
      <c r="M243" s="21" t="s">
        <v>175</v>
      </c>
      <c r="N243" s="17">
        <v>1</v>
      </c>
      <c r="O243" s="17">
        <v>2</v>
      </c>
      <c r="P243" s="30" t="s">
        <v>133</v>
      </c>
      <c r="Q243" s="6" t="s">
        <v>0</v>
      </c>
      <c r="R243" s="12">
        <f>R244+R246+R249</f>
        <v>904.51800000000003</v>
      </c>
      <c r="S243" s="10"/>
    </row>
    <row r="244" spans="1:19" s="7" customFormat="1" ht="12.75" customHeight="1">
      <c r="A244" s="18"/>
      <c r="B244" s="117" t="s">
        <v>138</v>
      </c>
      <c r="C244" s="118"/>
      <c r="D244" s="118"/>
      <c r="E244" s="118"/>
      <c r="F244" s="118"/>
      <c r="G244" s="118"/>
      <c r="H244" s="118"/>
      <c r="I244" s="118"/>
      <c r="J244" s="118"/>
      <c r="K244" s="118"/>
      <c r="L244" s="119"/>
      <c r="M244" s="19" t="s">
        <v>175</v>
      </c>
      <c r="N244" s="17">
        <v>1</v>
      </c>
      <c r="O244" s="17">
        <v>2</v>
      </c>
      <c r="P244" s="30" t="s">
        <v>137</v>
      </c>
      <c r="Q244" s="6" t="s">
        <v>0</v>
      </c>
      <c r="R244" s="12">
        <f>R245</f>
        <v>869.7</v>
      </c>
      <c r="S244" s="10"/>
    </row>
    <row r="245" spans="1:19" s="7" customFormat="1" ht="24" customHeight="1">
      <c r="A245" s="18"/>
      <c r="B245" s="89" t="s">
        <v>129</v>
      </c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21" t="s">
        <v>175</v>
      </c>
      <c r="N245" s="17">
        <v>1</v>
      </c>
      <c r="O245" s="17">
        <v>2</v>
      </c>
      <c r="P245" s="30" t="s">
        <v>137</v>
      </c>
      <c r="Q245" s="6">
        <v>120</v>
      </c>
      <c r="R245" s="12">
        <v>869.7</v>
      </c>
      <c r="S245" s="10"/>
    </row>
    <row r="246" spans="1:19" s="7" customFormat="1" ht="57" customHeight="1">
      <c r="A246" s="18"/>
      <c r="B246" s="74" t="s">
        <v>142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19" t="s">
        <v>175</v>
      </c>
      <c r="N246" s="17">
        <v>1</v>
      </c>
      <c r="O246" s="17">
        <v>2</v>
      </c>
      <c r="P246" s="30">
        <v>100143170</v>
      </c>
      <c r="Q246" s="6" t="s">
        <v>0</v>
      </c>
      <c r="R246" s="12">
        <f>R247</f>
        <v>31.335999999999999</v>
      </c>
      <c r="S246" s="10"/>
    </row>
    <row r="247" spans="1:19" s="7" customFormat="1" ht="12.75" hidden="1" customHeight="1">
      <c r="A247" s="18"/>
      <c r="B247" s="89" t="s">
        <v>138</v>
      </c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21" t="s">
        <v>175</v>
      </c>
      <c r="N247" s="17">
        <v>1</v>
      </c>
      <c r="O247" s="17">
        <v>2</v>
      </c>
      <c r="P247" s="30">
        <v>300943170</v>
      </c>
      <c r="Q247" s="6" t="s">
        <v>0</v>
      </c>
      <c r="R247" s="12">
        <f>R248</f>
        <v>31.335999999999999</v>
      </c>
      <c r="S247" s="10"/>
    </row>
    <row r="248" spans="1:19" s="7" customFormat="1" ht="60.75" customHeight="1">
      <c r="A248" s="18"/>
      <c r="B248" s="74" t="s">
        <v>143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19" t="s">
        <v>175</v>
      </c>
      <c r="N248" s="17">
        <v>1</v>
      </c>
      <c r="O248" s="17">
        <v>2</v>
      </c>
      <c r="P248" s="30">
        <v>100143170</v>
      </c>
      <c r="Q248" s="6">
        <v>120</v>
      </c>
      <c r="R248" s="12">
        <v>31.335999999999999</v>
      </c>
      <c r="S248" s="10"/>
    </row>
    <row r="249" spans="1:19" s="7" customFormat="1" ht="57" customHeight="1">
      <c r="A249" s="18"/>
      <c r="B249" s="74" t="s">
        <v>144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21" t="s">
        <v>175</v>
      </c>
      <c r="N249" s="17">
        <v>1</v>
      </c>
      <c r="O249" s="17">
        <v>2</v>
      </c>
      <c r="P249" s="30" t="s">
        <v>146</v>
      </c>
      <c r="Q249" s="6" t="s">
        <v>0</v>
      </c>
      <c r="R249" s="12">
        <f>R250</f>
        <v>3.4820000000000002</v>
      </c>
      <c r="S249" s="10"/>
    </row>
    <row r="250" spans="1:19" s="7" customFormat="1" ht="12.75" hidden="1" customHeight="1">
      <c r="A250" s="18"/>
      <c r="B250" s="89" t="s">
        <v>138</v>
      </c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19" t="s">
        <v>175</v>
      </c>
      <c r="N250" s="17">
        <v>1</v>
      </c>
      <c r="O250" s="17">
        <v>2</v>
      </c>
      <c r="P250" s="30">
        <v>300943170</v>
      </c>
      <c r="Q250" s="6" t="s">
        <v>0</v>
      </c>
      <c r="R250" s="12">
        <f>R251</f>
        <v>3.4820000000000002</v>
      </c>
      <c r="S250" s="10"/>
    </row>
    <row r="251" spans="1:19" s="7" customFormat="1" ht="74.25" customHeight="1">
      <c r="A251" s="18"/>
      <c r="B251" s="74" t="s">
        <v>145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21" t="s">
        <v>175</v>
      </c>
      <c r="N251" s="17">
        <v>1</v>
      </c>
      <c r="O251" s="17">
        <v>2</v>
      </c>
      <c r="P251" s="30" t="s">
        <v>146</v>
      </c>
      <c r="Q251" s="6">
        <v>120</v>
      </c>
      <c r="R251" s="12">
        <v>3.4820000000000002</v>
      </c>
      <c r="S251" s="10"/>
    </row>
    <row r="252" spans="1:19" s="7" customFormat="1" ht="35.25" hidden="1" customHeight="1">
      <c r="A252" s="18"/>
      <c r="B252" s="89" t="s">
        <v>136</v>
      </c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19" t="s">
        <v>175</v>
      </c>
      <c r="N252" s="17">
        <v>1</v>
      </c>
      <c r="O252" s="17">
        <v>3</v>
      </c>
      <c r="P252" s="30" t="s">
        <v>0</v>
      </c>
      <c r="Q252" s="6" t="s">
        <v>0</v>
      </c>
      <c r="R252" s="12">
        <f>R253</f>
        <v>0</v>
      </c>
      <c r="S252" s="10"/>
    </row>
    <row r="253" spans="1:19" s="7" customFormat="1" ht="24" hidden="1" customHeight="1">
      <c r="A253" s="18"/>
      <c r="B253" s="89" t="s">
        <v>134</v>
      </c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21" t="s">
        <v>175</v>
      </c>
      <c r="N253" s="17">
        <v>1</v>
      </c>
      <c r="O253" s="17">
        <v>3</v>
      </c>
      <c r="P253" s="30" t="s">
        <v>133</v>
      </c>
      <c r="Q253" s="6" t="s">
        <v>0</v>
      </c>
      <c r="R253" s="12">
        <f>R254</f>
        <v>0</v>
      </c>
      <c r="S253" s="10"/>
    </row>
    <row r="254" spans="1:19" s="7" customFormat="1" ht="12.75" hidden="1" customHeight="1">
      <c r="A254" s="18"/>
      <c r="B254" s="89" t="s">
        <v>132</v>
      </c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19" t="s">
        <v>175</v>
      </c>
      <c r="N254" s="17">
        <v>1</v>
      </c>
      <c r="O254" s="17">
        <v>3</v>
      </c>
      <c r="P254" s="30" t="s">
        <v>131</v>
      </c>
      <c r="Q254" s="6" t="s">
        <v>0</v>
      </c>
      <c r="R254" s="12">
        <f>R255+R262+R256+R259</f>
        <v>0</v>
      </c>
      <c r="S254" s="10"/>
    </row>
    <row r="255" spans="1:19" s="7" customFormat="1" ht="24" hidden="1" customHeight="1">
      <c r="A255" s="18"/>
      <c r="B255" s="89" t="s">
        <v>129</v>
      </c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21" t="s">
        <v>175</v>
      </c>
      <c r="N255" s="17">
        <v>1</v>
      </c>
      <c r="O255" s="17">
        <v>3</v>
      </c>
      <c r="P255" s="30" t="s">
        <v>131</v>
      </c>
      <c r="Q255" s="6">
        <v>120</v>
      </c>
      <c r="R255" s="12"/>
      <c r="S255" s="10"/>
    </row>
    <row r="256" spans="1:19" s="7" customFormat="1" ht="57" hidden="1" customHeight="1">
      <c r="A256" s="18"/>
      <c r="B256" s="74" t="s">
        <v>142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19" t="s">
        <v>175</v>
      </c>
      <c r="N256" s="17">
        <v>1</v>
      </c>
      <c r="O256" s="17">
        <v>3</v>
      </c>
      <c r="P256" s="30" t="str">
        <f>P258</f>
        <v>0100243170</v>
      </c>
      <c r="Q256" s="6" t="s">
        <v>0</v>
      </c>
      <c r="R256" s="12">
        <f>R257</f>
        <v>0</v>
      </c>
      <c r="S256" s="10"/>
    </row>
    <row r="257" spans="1:20" s="7" customFormat="1" ht="12.75" hidden="1" customHeight="1">
      <c r="A257" s="18"/>
      <c r="B257" s="89" t="s">
        <v>138</v>
      </c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21" t="s">
        <v>175</v>
      </c>
      <c r="N257" s="17">
        <v>1</v>
      </c>
      <c r="O257" s="17">
        <v>3</v>
      </c>
      <c r="P257" s="30">
        <v>300943170</v>
      </c>
      <c r="Q257" s="6" t="s">
        <v>0</v>
      </c>
      <c r="R257" s="12">
        <f>R258</f>
        <v>0</v>
      </c>
      <c r="S257" s="10"/>
    </row>
    <row r="258" spans="1:20" ht="60.75" hidden="1" customHeight="1">
      <c r="A258" s="18"/>
      <c r="B258" s="74" t="s">
        <v>143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19" t="s">
        <v>175</v>
      </c>
      <c r="N258" s="17">
        <v>1</v>
      </c>
      <c r="O258" s="17">
        <v>3</v>
      </c>
      <c r="P258" s="31" t="s">
        <v>147</v>
      </c>
      <c r="Q258" s="6">
        <v>120</v>
      </c>
      <c r="R258" s="12"/>
      <c r="S258" s="10"/>
    </row>
    <row r="259" spans="1:20" ht="57" hidden="1" customHeight="1">
      <c r="A259" s="18"/>
      <c r="B259" s="74" t="s">
        <v>144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21" t="s">
        <v>175</v>
      </c>
      <c r="N259" s="17">
        <v>1</v>
      </c>
      <c r="O259" s="17">
        <v>3</v>
      </c>
      <c r="P259" s="30" t="str">
        <f>P261</f>
        <v>01002S3170</v>
      </c>
      <c r="Q259" s="6" t="s">
        <v>0</v>
      </c>
      <c r="R259" s="12">
        <f>R260</f>
        <v>0</v>
      </c>
      <c r="S259" s="10"/>
    </row>
    <row r="260" spans="1:20" ht="12.75" hidden="1" customHeight="1">
      <c r="A260" s="18"/>
      <c r="B260" s="89" t="s">
        <v>138</v>
      </c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19" t="s">
        <v>175</v>
      </c>
      <c r="N260" s="17">
        <v>1</v>
      </c>
      <c r="O260" s="17">
        <v>3</v>
      </c>
      <c r="P260" s="30">
        <v>300943170</v>
      </c>
      <c r="Q260" s="6" t="s">
        <v>0</v>
      </c>
      <c r="R260" s="12">
        <f>R261</f>
        <v>0</v>
      </c>
      <c r="S260" s="10"/>
    </row>
    <row r="261" spans="1:20" ht="74.25" hidden="1" customHeight="1">
      <c r="A261" s="18"/>
      <c r="B261" s="74" t="s">
        <v>145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21" t="s">
        <v>175</v>
      </c>
      <c r="N261" s="17">
        <v>1</v>
      </c>
      <c r="O261" s="17">
        <v>3</v>
      </c>
      <c r="P261" s="31" t="s">
        <v>148</v>
      </c>
      <c r="Q261" s="6">
        <v>120</v>
      </c>
      <c r="R261" s="12"/>
      <c r="S261" s="10"/>
    </row>
    <row r="262" spans="1:20" ht="12.75" hidden="1" customHeight="1">
      <c r="A262" s="18"/>
      <c r="B262" s="89" t="s">
        <v>31</v>
      </c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19" t="s">
        <v>175</v>
      </c>
      <c r="N262" s="17">
        <v>1</v>
      </c>
      <c r="O262" s="17">
        <v>3</v>
      </c>
      <c r="P262" s="30" t="s">
        <v>131</v>
      </c>
      <c r="Q262" s="6">
        <v>850</v>
      </c>
      <c r="R262" s="12"/>
      <c r="S262" s="10"/>
    </row>
    <row r="263" spans="1:20" ht="35.25" customHeight="1">
      <c r="A263" s="18"/>
      <c r="B263" s="89" t="s">
        <v>135</v>
      </c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21" t="s">
        <v>175</v>
      </c>
      <c r="N263" s="17">
        <v>1</v>
      </c>
      <c r="O263" s="17">
        <v>4</v>
      </c>
      <c r="P263" s="30" t="s">
        <v>0</v>
      </c>
      <c r="Q263" s="6" t="s">
        <v>0</v>
      </c>
      <c r="R263" s="12">
        <f>R264+R270+R272</f>
        <v>6638.4</v>
      </c>
      <c r="S263" s="11"/>
      <c r="T263" s="14"/>
    </row>
    <row r="264" spans="1:20" ht="24" customHeight="1">
      <c r="A264" s="18"/>
      <c r="B264" s="89" t="s">
        <v>134</v>
      </c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19" t="s">
        <v>175</v>
      </c>
      <c r="N264" s="17">
        <v>1</v>
      </c>
      <c r="O264" s="17">
        <v>4</v>
      </c>
      <c r="P264" s="30" t="s">
        <v>133</v>
      </c>
      <c r="Q264" s="6" t="s">
        <v>0</v>
      </c>
      <c r="R264" s="12">
        <f>R265</f>
        <v>6636.4</v>
      </c>
      <c r="S264" s="10"/>
    </row>
    <row r="265" spans="1:20" ht="12.75" customHeight="1">
      <c r="A265" s="18"/>
      <c r="B265" s="89" t="s">
        <v>132</v>
      </c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21" t="s">
        <v>175</v>
      </c>
      <c r="N265" s="17">
        <v>1</v>
      </c>
      <c r="O265" s="17">
        <v>4</v>
      </c>
      <c r="P265" s="30" t="s">
        <v>131</v>
      </c>
      <c r="Q265" s="6" t="s">
        <v>0</v>
      </c>
      <c r="R265" s="12">
        <f>R266+R267+R268+R269</f>
        <v>6636.4</v>
      </c>
      <c r="S265" s="10"/>
    </row>
    <row r="266" spans="1:20" ht="24" customHeight="1">
      <c r="A266" s="18"/>
      <c r="B266" s="89" t="s">
        <v>129</v>
      </c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19" t="s">
        <v>175</v>
      </c>
      <c r="N266" s="17">
        <v>1</v>
      </c>
      <c r="O266" s="17">
        <v>4</v>
      </c>
      <c r="P266" s="30" t="s">
        <v>131</v>
      </c>
      <c r="Q266" s="6">
        <v>120</v>
      </c>
      <c r="R266" s="12">
        <v>4737</v>
      </c>
      <c r="S266" s="10"/>
    </row>
    <row r="267" spans="1:20" ht="24" customHeight="1">
      <c r="A267" s="18"/>
      <c r="B267" s="89" t="s">
        <v>19</v>
      </c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21" t="s">
        <v>175</v>
      </c>
      <c r="N267" s="17">
        <v>1</v>
      </c>
      <c r="O267" s="17">
        <v>4</v>
      </c>
      <c r="P267" s="30">
        <v>100200000</v>
      </c>
      <c r="Q267" s="6">
        <v>240</v>
      </c>
      <c r="R267" s="12">
        <f>1571.9+70+54+153.5</f>
        <v>1849.4</v>
      </c>
      <c r="S267" s="10"/>
    </row>
    <row r="268" spans="1:20" ht="24" hidden="1" customHeight="1">
      <c r="A268" s="18"/>
      <c r="B268" s="89" t="s">
        <v>32</v>
      </c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19" t="s">
        <v>175</v>
      </c>
      <c r="N268" s="17">
        <v>1</v>
      </c>
      <c r="O268" s="17">
        <v>4</v>
      </c>
      <c r="P268" s="30" t="s">
        <v>131</v>
      </c>
      <c r="Q268" s="6">
        <v>320</v>
      </c>
      <c r="R268" s="12">
        <v>0</v>
      </c>
      <c r="S268" s="10"/>
    </row>
    <row r="269" spans="1:20" ht="12.75" customHeight="1">
      <c r="A269" s="18"/>
      <c r="B269" s="89" t="s">
        <v>31</v>
      </c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21" t="s">
        <v>175</v>
      </c>
      <c r="N269" s="17">
        <v>1</v>
      </c>
      <c r="O269" s="17">
        <v>4</v>
      </c>
      <c r="P269" s="30" t="s">
        <v>131</v>
      </c>
      <c r="Q269" s="6">
        <v>850</v>
      </c>
      <c r="R269" s="12">
        <v>50</v>
      </c>
      <c r="S269" s="10"/>
    </row>
    <row r="270" spans="1:20" ht="12.75" hidden="1" customHeight="1">
      <c r="A270" s="18"/>
      <c r="B270" s="89" t="s">
        <v>130</v>
      </c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19" t="s">
        <v>175</v>
      </c>
      <c r="N270" s="17">
        <v>1</v>
      </c>
      <c r="O270" s="17">
        <v>4</v>
      </c>
      <c r="P270" s="30" t="s">
        <v>128</v>
      </c>
      <c r="Q270" s="6" t="s">
        <v>0</v>
      </c>
      <c r="R270" s="12">
        <f>R271</f>
        <v>0</v>
      </c>
      <c r="S270" s="10"/>
    </row>
    <row r="271" spans="1:20" ht="24" hidden="1" customHeight="1">
      <c r="A271" s="18"/>
      <c r="B271" s="89" t="s">
        <v>129</v>
      </c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21" t="s">
        <v>175</v>
      </c>
      <c r="N271" s="17">
        <v>1</v>
      </c>
      <c r="O271" s="17">
        <v>4</v>
      </c>
      <c r="P271" s="30" t="s">
        <v>128</v>
      </c>
      <c r="Q271" s="6">
        <v>120</v>
      </c>
      <c r="R271" s="12">
        <v>0</v>
      </c>
      <c r="S271" s="10"/>
    </row>
    <row r="272" spans="1:20" ht="24" customHeight="1">
      <c r="A272" s="18"/>
      <c r="B272" s="89" t="s">
        <v>11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19" t="s">
        <v>175</v>
      </c>
      <c r="N272" s="17">
        <v>1</v>
      </c>
      <c r="O272" s="17">
        <v>4</v>
      </c>
      <c r="P272" s="30" t="s">
        <v>10</v>
      </c>
      <c r="Q272" s="6" t="s">
        <v>0</v>
      </c>
      <c r="R272" s="12">
        <f>R273</f>
        <v>2</v>
      </c>
      <c r="S272" s="10"/>
    </row>
    <row r="273" spans="1:19" ht="12.75" customHeight="1">
      <c r="A273" s="18"/>
      <c r="B273" s="89" t="s">
        <v>109</v>
      </c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21" t="s">
        <v>175</v>
      </c>
      <c r="N273" s="17">
        <v>1</v>
      </c>
      <c r="O273" s="17">
        <v>4</v>
      </c>
      <c r="P273" s="30" t="s">
        <v>108</v>
      </c>
      <c r="Q273" s="6" t="s">
        <v>0</v>
      </c>
      <c r="R273" s="12">
        <f>R274</f>
        <v>2</v>
      </c>
      <c r="S273" s="10"/>
    </row>
    <row r="274" spans="1:19" s="7" customFormat="1" ht="46.5" customHeight="1">
      <c r="A274" s="18"/>
      <c r="B274" s="89" t="s">
        <v>127</v>
      </c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19" t="s">
        <v>175</v>
      </c>
      <c r="N274" s="17">
        <v>1</v>
      </c>
      <c r="O274" s="17">
        <v>4</v>
      </c>
      <c r="P274" s="30" t="s">
        <v>125</v>
      </c>
      <c r="Q274" s="6" t="s">
        <v>0</v>
      </c>
      <c r="R274" s="12">
        <f>R275</f>
        <v>2</v>
      </c>
      <c r="S274" s="10"/>
    </row>
    <row r="275" spans="1:19" s="7" customFormat="1" ht="69" customHeight="1">
      <c r="A275" s="18"/>
      <c r="B275" s="89" t="s">
        <v>126</v>
      </c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21" t="s">
        <v>175</v>
      </c>
      <c r="N275" s="17">
        <v>1</v>
      </c>
      <c r="O275" s="17">
        <v>4</v>
      </c>
      <c r="P275" s="30" t="s">
        <v>125</v>
      </c>
      <c r="Q275" s="6">
        <v>240</v>
      </c>
      <c r="R275" s="12">
        <v>2</v>
      </c>
      <c r="S275" s="10"/>
    </row>
    <row r="276" spans="1:19" s="7" customFormat="1" ht="12.75" customHeight="1">
      <c r="A276" s="18"/>
      <c r="B276" s="89" t="s">
        <v>124</v>
      </c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19" t="s">
        <v>175</v>
      </c>
      <c r="N276" s="17">
        <v>1</v>
      </c>
      <c r="O276" s="17">
        <v>7</v>
      </c>
      <c r="P276" s="30" t="s">
        <v>0</v>
      </c>
      <c r="Q276" s="6" t="s">
        <v>0</v>
      </c>
      <c r="R276" s="12">
        <f>R277</f>
        <v>453.36</v>
      </c>
      <c r="S276" s="10"/>
    </row>
    <row r="277" spans="1:19" s="7" customFormat="1" ht="24" customHeight="1">
      <c r="A277" s="18"/>
      <c r="B277" s="89" t="s">
        <v>11</v>
      </c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21" t="s">
        <v>175</v>
      </c>
      <c r="N277" s="17">
        <v>1</v>
      </c>
      <c r="O277" s="17">
        <v>7</v>
      </c>
      <c r="P277" s="30" t="s">
        <v>10</v>
      </c>
      <c r="Q277" s="6" t="s">
        <v>0</v>
      </c>
      <c r="R277" s="12">
        <f>R278</f>
        <v>453.36</v>
      </c>
      <c r="S277" s="10"/>
    </row>
    <row r="278" spans="1:19" s="7" customFormat="1" ht="12.75" customHeight="1">
      <c r="A278" s="18"/>
      <c r="B278" s="89" t="s">
        <v>124</v>
      </c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19" t="s">
        <v>175</v>
      </c>
      <c r="N278" s="17">
        <v>1</v>
      </c>
      <c r="O278" s="17">
        <v>7</v>
      </c>
      <c r="P278" s="30" t="s">
        <v>122</v>
      </c>
      <c r="Q278" s="6" t="s">
        <v>0</v>
      </c>
      <c r="R278" s="12">
        <f>R279</f>
        <v>453.36</v>
      </c>
      <c r="S278" s="10"/>
    </row>
    <row r="279" spans="1:19" s="7" customFormat="1" ht="24" customHeight="1">
      <c r="A279" s="18"/>
      <c r="B279" s="89" t="s">
        <v>19</v>
      </c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21" t="s">
        <v>175</v>
      </c>
      <c r="N279" s="17">
        <v>1</v>
      </c>
      <c r="O279" s="17">
        <v>7</v>
      </c>
      <c r="P279" s="30" t="s">
        <v>122</v>
      </c>
      <c r="Q279" s="6">
        <v>240</v>
      </c>
      <c r="R279" s="12">
        <f>R280</f>
        <v>453.36</v>
      </c>
      <c r="S279" s="10"/>
    </row>
    <row r="280" spans="1:19" s="7" customFormat="1" ht="12.75" customHeight="1">
      <c r="A280" s="18"/>
      <c r="B280" s="89" t="s">
        <v>123</v>
      </c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19" t="s">
        <v>175</v>
      </c>
      <c r="N280" s="17">
        <v>1</v>
      </c>
      <c r="O280" s="17">
        <v>7</v>
      </c>
      <c r="P280" s="30" t="s">
        <v>122</v>
      </c>
      <c r="Q280" s="6">
        <v>880</v>
      </c>
      <c r="R280" s="12">
        <v>453.36</v>
      </c>
      <c r="S280" s="10"/>
    </row>
    <row r="281" spans="1:19" s="7" customFormat="1" ht="12.75" customHeight="1">
      <c r="A281" s="18"/>
      <c r="B281" s="89" t="s">
        <v>121</v>
      </c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21" t="s">
        <v>175</v>
      </c>
      <c r="N281" s="17">
        <v>1</v>
      </c>
      <c r="O281" s="17">
        <v>11</v>
      </c>
      <c r="P281" s="30" t="s">
        <v>0</v>
      </c>
      <c r="Q281" s="6" t="s">
        <v>0</v>
      </c>
      <c r="R281" s="12">
        <f>R282</f>
        <v>200</v>
      </c>
      <c r="S281" s="10"/>
    </row>
    <row r="282" spans="1:19" s="7" customFormat="1" ht="12.75" customHeight="1">
      <c r="A282" s="18"/>
      <c r="B282" s="89" t="s">
        <v>120</v>
      </c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19" t="s">
        <v>175</v>
      </c>
      <c r="N282" s="17">
        <v>1</v>
      </c>
      <c r="O282" s="17">
        <v>11</v>
      </c>
      <c r="P282" s="30" t="s">
        <v>119</v>
      </c>
      <c r="Q282" s="6" t="s">
        <v>0</v>
      </c>
      <c r="R282" s="12">
        <f>R283</f>
        <v>200</v>
      </c>
      <c r="S282" s="10"/>
    </row>
    <row r="283" spans="1:19" s="7" customFormat="1" ht="35.25" customHeight="1">
      <c r="A283" s="18"/>
      <c r="B283" s="89" t="s">
        <v>118</v>
      </c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21" t="s">
        <v>175</v>
      </c>
      <c r="N283" s="17">
        <v>1</v>
      </c>
      <c r="O283" s="17">
        <v>11</v>
      </c>
      <c r="P283" s="30" t="s">
        <v>117</v>
      </c>
      <c r="Q283" s="6" t="s">
        <v>0</v>
      </c>
      <c r="R283" s="12">
        <f>R284</f>
        <v>200</v>
      </c>
      <c r="S283" s="10"/>
    </row>
    <row r="284" spans="1:19" s="7" customFormat="1" ht="12.75" customHeight="1">
      <c r="A284" s="18"/>
      <c r="B284" s="89" t="s">
        <v>62</v>
      </c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19" t="s">
        <v>175</v>
      </c>
      <c r="N284" s="17">
        <v>1</v>
      </c>
      <c r="O284" s="17">
        <v>11</v>
      </c>
      <c r="P284" s="30" t="s">
        <v>117</v>
      </c>
      <c r="Q284" s="6">
        <v>870</v>
      </c>
      <c r="R284" s="12">
        <v>200</v>
      </c>
      <c r="S284" s="10"/>
    </row>
    <row r="285" spans="1:19" s="7" customFormat="1" ht="12.75" customHeight="1">
      <c r="A285" s="18"/>
      <c r="B285" s="89" t="s">
        <v>116</v>
      </c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21" t="s">
        <v>175</v>
      </c>
      <c r="N285" s="17">
        <v>1</v>
      </c>
      <c r="O285" s="17">
        <v>13</v>
      </c>
      <c r="P285" s="30" t="s">
        <v>0</v>
      </c>
      <c r="Q285" s="6" t="s">
        <v>0</v>
      </c>
      <c r="R285" s="12">
        <f>R286</f>
        <v>3469.5219999999999</v>
      </c>
      <c r="S285" s="10"/>
    </row>
    <row r="286" spans="1:19" s="7" customFormat="1" ht="24" customHeight="1">
      <c r="A286" s="18"/>
      <c r="B286" s="89" t="s">
        <v>11</v>
      </c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19" t="s">
        <v>175</v>
      </c>
      <c r="N286" s="17">
        <v>1</v>
      </c>
      <c r="O286" s="17">
        <v>13</v>
      </c>
      <c r="P286" s="30" t="s">
        <v>10</v>
      </c>
      <c r="Q286" s="6" t="s">
        <v>0</v>
      </c>
      <c r="R286" s="12">
        <f>R287+R297+R299</f>
        <v>3469.5219999999999</v>
      </c>
      <c r="S286" s="10"/>
    </row>
    <row r="287" spans="1:19" s="7" customFormat="1" ht="12.75" customHeight="1">
      <c r="A287" s="18"/>
      <c r="B287" s="89" t="s">
        <v>115</v>
      </c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21" t="s">
        <v>175</v>
      </c>
      <c r="N287" s="17">
        <v>1</v>
      </c>
      <c r="O287" s="17">
        <v>13</v>
      </c>
      <c r="P287" s="30" t="s">
        <v>114</v>
      </c>
      <c r="Q287" s="6" t="s">
        <v>0</v>
      </c>
      <c r="R287" s="12">
        <f>R288+R295+R296+R291+R294</f>
        <v>3199.5219999999999</v>
      </c>
      <c r="S287" s="10"/>
    </row>
    <row r="288" spans="1:19" s="7" customFormat="1" ht="12.75" customHeight="1">
      <c r="A288" s="18"/>
      <c r="B288" s="89" t="s">
        <v>33</v>
      </c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19" t="s">
        <v>175</v>
      </c>
      <c r="N288" s="17">
        <v>1</v>
      </c>
      <c r="O288" s="17">
        <v>13</v>
      </c>
      <c r="P288" s="30" t="s">
        <v>114</v>
      </c>
      <c r="Q288" s="6">
        <v>110</v>
      </c>
      <c r="R288" s="12">
        <f>2045.6+247.4</f>
        <v>2293</v>
      </c>
      <c r="S288" s="10"/>
    </row>
    <row r="289" spans="1:19" s="7" customFormat="1" ht="57" customHeight="1">
      <c r="A289" s="18"/>
      <c r="B289" s="74" t="s">
        <v>142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21" t="s">
        <v>175</v>
      </c>
      <c r="N289" s="17">
        <v>1</v>
      </c>
      <c r="O289" s="17">
        <v>13</v>
      </c>
      <c r="P289" s="30" t="str">
        <f>P291</f>
        <v>0300243170</v>
      </c>
      <c r="Q289" s="6" t="s">
        <v>0</v>
      </c>
      <c r="R289" s="12">
        <f>R290</f>
        <v>73.664000000000001</v>
      </c>
      <c r="S289" s="10"/>
    </row>
    <row r="290" spans="1:19" s="7" customFormat="1" ht="12.75" hidden="1" customHeight="1">
      <c r="A290" s="18"/>
      <c r="B290" s="89" t="s">
        <v>138</v>
      </c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19" t="s">
        <v>175</v>
      </c>
      <c r="N290" s="17">
        <v>1</v>
      </c>
      <c r="O290" s="17">
        <v>3</v>
      </c>
      <c r="P290" s="30">
        <v>300943170</v>
      </c>
      <c r="Q290" s="6" t="s">
        <v>0</v>
      </c>
      <c r="R290" s="12">
        <f>R291</f>
        <v>73.664000000000001</v>
      </c>
      <c r="S290" s="10"/>
    </row>
    <row r="291" spans="1:19" s="7" customFormat="1" ht="60.75" customHeight="1">
      <c r="A291" s="18"/>
      <c r="B291" s="74" t="s">
        <v>149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21" t="s">
        <v>175</v>
      </c>
      <c r="N291" s="17">
        <v>1</v>
      </c>
      <c r="O291" s="17">
        <v>13</v>
      </c>
      <c r="P291" s="31" t="s">
        <v>151</v>
      </c>
      <c r="Q291" s="6">
        <v>110</v>
      </c>
      <c r="R291" s="12">
        <v>73.664000000000001</v>
      </c>
      <c r="S291" s="10"/>
    </row>
    <row r="292" spans="1:19" s="7" customFormat="1" ht="57" customHeight="1">
      <c r="A292" s="18"/>
      <c r="B292" s="74" t="s">
        <v>144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19" t="s">
        <v>175</v>
      </c>
      <c r="N292" s="17">
        <v>1</v>
      </c>
      <c r="O292" s="17">
        <v>13</v>
      </c>
      <c r="P292" s="30" t="str">
        <f>P294</f>
        <v>03002S3170</v>
      </c>
      <c r="Q292" s="6" t="s">
        <v>0</v>
      </c>
      <c r="R292" s="12">
        <f>R293</f>
        <v>8.1850000000000005</v>
      </c>
      <c r="S292" s="10"/>
    </row>
    <row r="293" spans="1:19" s="7" customFormat="1" ht="12.75" hidden="1" customHeight="1">
      <c r="A293" s="18"/>
      <c r="B293" s="89" t="s">
        <v>138</v>
      </c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21" t="s">
        <v>175</v>
      </c>
      <c r="N293" s="17">
        <v>1</v>
      </c>
      <c r="O293" s="17">
        <v>3</v>
      </c>
      <c r="P293" s="30">
        <v>300943170</v>
      </c>
      <c r="Q293" s="6" t="s">
        <v>0</v>
      </c>
      <c r="R293" s="12">
        <f>R294</f>
        <v>8.1850000000000005</v>
      </c>
      <c r="S293" s="10"/>
    </row>
    <row r="294" spans="1:19" s="7" customFormat="1" ht="74.25" customHeight="1">
      <c r="A294" s="18"/>
      <c r="B294" s="74" t="s">
        <v>150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19" t="s">
        <v>175</v>
      </c>
      <c r="N294" s="17">
        <v>1</v>
      </c>
      <c r="O294" s="17">
        <v>13</v>
      </c>
      <c r="P294" s="31" t="s">
        <v>152</v>
      </c>
      <c r="Q294" s="6">
        <v>110</v>
      </c>
      <c r="R294" s="12">
        <v>8.1850000000000005</v>
      </c>
      <c r="S294" s="10"/>
    </row>
    <row r="295" spans="1:19" s="7" customFormat="1" ht="24" customHeight="1">
      <c r="A295" s="18"/>
      <c r="B295" s="89" t="s">
        <v>19</v>
      </c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21" t="s">
        <v>175</v>
      </c>
      <c r="N295" s="17">
        <v>1</v>
      </c>
      <c r="O295" s="17">
        <v>13</v>
      </c>
      <c r="P295" s="30" t="s">
        <v>114</v>
      </c>
      <c r="Q295" s="6">
        <v>240</v>
      </c>
      <c r="R295" s="12">
        <f>423.3+50+98+253.373</f>
        <v>824.673</v>
      </c>
      <c r="S295" s="10"/>
    </row>
    <row r="296" spans="1:19" s="7" customFormat="1" ht="12.75" hidden="1" customHeight="1">
      <c r="A296" s="18"/>
      <c r="B296" s="89" t="s">
        <v>31</v>
      </c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19" t="s">
        <v>175</v>
      </c>
      <c r="N296" s="17">
        <v>1</v>
      </c>
      <c r="O296" s="17">
        <v>13</v>
      </c>
      <c r="P296" s="30" t="s">
        <v>114</v>
      </c>
      <c r="Q296" s="6">
        <v>850</v>
      </c>
      <c r="R296" s="12">
        <v>0</v>
      </c>
      <c r="S296" s="10"/>
    </row>
    <row r="297" spans="1:19" s="7" customFormat="1" ht="12.75" customHeight="1">
      <c r="A297" s="18"/>
      <c r="B297" s="89" t="s">
        <v>113</v>
      </c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21" t="s">
        <v>175</v>
      </c>
      <c r="N297" s="17">
        <v>1</v>
      </c>
      <c r="O297" s="17">
        <v>13</v>
      </c>
      <c r="P297" s="30" t="s">
        <v>112</v>
      </c>
      <c r="Q297" s="6" t="s">
        <v>0</v>
      </c>
      <c r="R297" s="12">
        <f>R298</f>
        <v>50</v>
      </c>
      <c r="S297" s="10"/>
    </row>
    <row r="298" spans="1:19" s="7" customFormat="1" ht="24" customHeight="1">
      <c r="A298" s="18"/>
      <c r="B298" s="89" t="s">
        <v>19</v>
      </c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19" t="s">
        <v>175</v>
      </c>
      <c r="N298" s="17">
        <v>1</v>
      </c>
      <c r="O298" s="17">
        <v>13</v>
      </c>
      <c r="P298" s="30" t="s">
        <v>112</v>
      </c>
      <c r="Q298" s="6">
        <v>240</v>
      </c>
      <c r="R298" s="12">
        <v>50</v>
      </c>
      <c r="S298" s="10"/>
    </row>
    <row r="299" spans="1:19" s="7" customFormat="1" ht="24" customHeight="1">
      <c r="A299" s="18"/>
      <c r="B299" s="89" t="s">
        <v>63</v>
      </c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21" t="s">
        <v>175</v>
      </c>
      <c r="N299" s="17">
        <v>1</v>
      </c>
      <c r="O299" s="17">
        <v>13</v>
      </c>
      <c r="P299" s="30" t="s">
        <v>61</v>
      </c>
      <c r="Q299" s="6" t="s">
        <v>0</v>
      </c>
      <c r="R299" s="12">
        <f>R300</f>
        <v>220</v>
      </c>
      <c r="S299" s="10"/>
    </row>
    <row r="300" spans="1:19" s="7" customFormat="1" ht="12.75" customHeight="1">
      <c r="A300" s="18"/>
      <c r="B300" s="89" t="s">
        <v>62</v>
      </c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19" t="s">
        <v>175</v>
      </c>
      <c r="N300" s="17">
        <v>1</v>
      </c>
      <c r="O300" s="17">
        <v>13</v>
      </c>
      <c r="P300" s="30" t="s">
        <v>61</v>
      </c>
      <c r="Q300" s="6">
        <v>870</v>
      </c>
      <c r="R300" s="12">
        <f>300+142-142-50-30</f>
        <v>220</v>
      </c>
      <c r="S300" s="10"/>
    </row>
    <row r="301" spans="1:19" s="7" customFormat="1" ht="12.75" customHeight="1">
      <c r="A301" s="18"/>
      <c r="B301" s="89" t="s">
        <v>111</v>
      </c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21" t="s">
        <v>175</v>
      </c>
      <c r="N301" s="17">
        <v>2</v>
      </c>
      <c r="O301" s="17" t="s">
        <v>0</v>
      </c>
      <c r="P301" s="30" t="s">
        <v>0</v>
      </c>
      <c r="Q301" s="6" t="s">
        <v>0</v>
      </c>
      <c r="R301" s="12">
        <f>R302</f>
        <v>405</v>
      </c>
      <c r="S301" s="10"/>
    </row>
    <row r="302" spans="1:19" s="7" customFormat="1" ht="12.75" customHeight="1">
      <c r="A302" s="18"/>
      <c r="B302" s="89" t="s">
        <v>110</v>
      </c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19" t="s">
        <v>175</v>
      </c>
      <c r="N302" s="17">
        <v>2</v>
      </c>
      <c r="O302" s="17">
        <v>3</v>
      </c>
      <c r="P302" s="30" t="s">
        <v>0</v>
      </c>
      <c r="Q302" s="6" t="s">
        <v>0</v>
      </c>
      <c r="R302" s="12">
        <f>R303</f>
        <v>405</v>
      </c>
      <c r="S302" s="10"/>
    </row>
    <row r="303" spans="1:19" s="7" customFormat="1" ht="24" customHeight="1">
      <c r="A303" s="18"/>
      <c r="B303" s="89" t="s">
        <v>11</v>
      </c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21" t="s">
        <v>175</v>
      </c>
      <c r="N303" s="17">
        <v>2</v>
      </c>
      <c r="O303" s="17">
        <v>3</v>
      </c>
      <c r="P303" s="30" t="s">
        <v>10</v>
      </c>
      <c r="Q303" s="6" t="s">
        <v>0</v>
      </c>
      <c r="R303" s="12">
        <f>R304</f>
        <v>405</v>
      </c>
      <c r="S303" s="10"/>
    </row>
    <row r="304" spans="1:19" s="7" customFormat="1" ht="12.75" customHeight="1">
      <c r="A304" s="18"/>
      <c r="B304" s="89" t="s">
        <v>109</v>
      </c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19" t="s">
        <v>175</v>
      </c>
      <c r="N304" s="17">
        <v>2</v>
      </c>
      <c r="O304" s="17">
        <v>3</v>
      </c>
      <c r="P304" s="30" t="s">
        <v>108</v>
      </c>
      <c r="Q304" s="6" t="s">
        <v>0</v>
      </c>
      <c r="R304" s="12">
        <f>R305</f>
        <v>405</v>
      </c>
      <c r="S304" s="10"/>
    </row>
    <row r="305" spans="1:19" s="7" customFormat="1" ht="24" customHeight="1">
      <c r="A305" s="18"/>
      <c r="B305" s="89" t="s">
        <v>107</v>
      </c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21" t="s">
        <v>175</v>
      </c>
      <c r="N305" s="17">
        <v>2</v>
      </c>
      <c r="O305" s="17">
        <v>3</v>
      </c>
      <c r="P305" s="30" t="s">
        <v>105</v>
      </c>
      <c r="Q305" s="6" t="s">
        <v>0</v>
      </c>
      <c r="R305" s="12">
        <f>R306+R307</f>
        <v>405</v>
      </c>
      <c r="S305" s="10"/>
    </row>
    <row r="306" spans="1:19" s="7" customFormat="1" ht="35.25" customHeight="1">
      <c r="A306" s="18"/>
      <c r="B306" s="89" t="s">
        <v>106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19" t="s">
        <v>175</v>
      </c>
      <c r="N306" s="17">
        <v>2</v>
      </c>
      <c r="O306" s="17">
        <v>3</v>
      </c>
      <c r="P306" s="30" t="s">
        <v>105</v>
      </c>
      <c r="Q306" s="6">
        <v>120</v>
      </c>
      <c r="R306" s="12">
        <v>340</v>
      </c>
      <c r="S306" s="10"/>
    </row>
    <row r="307" spans="1:19" s="7" customFormat="1" ht="35.25" customHeight="1">
      <c r="A307" s="18"/>
      <c r="B307" s="89" t="s">
        <v>19</v>
      </c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21" t="s">
        <v>175</v>
      </c>
      <c r="N307" s="17">
        <v>2</v>
      </c>
      <c r="O307" s="17">
        <v>3</v>
      </c>
      <c r="P307" s="30" t="s">
        <v>105</v>
      </c>
      <c r="Q307" s="6">
        <v>240</v>
      </c>
      <c r="R307" s="12">
        <v>65</v>
      </c>
      <c r="S307" s="10"/>
    </row>
    <row r="308" spans="1:19" s="7" customFormat="1" ht="24" customHeight="1">
      <c r="A308" s="18"/>
      <c r="B308" s="89" t="s">
        <v>104</v>
      </c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19" t="s">
        <v>175</v>
      </c>
      <c r="N308" s="17">
        <v>3</v>
      </c>
      <c r="O308" s="17" t="s">
        <v>0</v>
      </c>
      <c r="P308" s="30" t="s">
        <v>0</v>
      </c>
      <c r="Q308" s="6" t="s">
        <v>0</v>
      </c>
      <c r="R308" s="12">
        <f>R309+R313</f>
        <v>209.5</v>
      </c>
      <c r="S308" s="10"/>
    </row>
    <row r="309" spans="1:19" s="7" customFormat="1" ht="24" hidden="1" customHeight="1">
      <c r="A309" s="18"/>
      <c r="B309" s="89" t="s">
        <v>103</v>
      </c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21" t="s">
        <v>175</v>
      </c>
      <c r="N309" s="17">
        <v>3</v>
      </c>
      <c r="O309" s="17">
        <v>9</v>
      </c>
      <c r="P309" s="30" t="s">
        <v>0</v>
      </c>
      <c r="Q309" s="6" t="s">
        <v>0</v>
      </c>
      <c r="R309" s="12">
        <f>R310</f>
        <v>0</v>
      </c>
      <c r="S309" s="10"/>
    </row>
    <row r="310" spans="1:19" s="7" customFormat="1" ht="24" hidden="1" customHeight="1">
      <c r="A310" s="18"/>
      <c r="B310" s="89" t="s">
        <v>11</v>
      </c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19" t="s">
        <v>175</v>
      </c>
      <c r="N310" s="17">
        <v>3</v>
      </c>
      <c r="O310" s="17">
        <v>9</v>
      </c>
      <c r="P310" s="30" t="s">
        <v>10</v>
      </c>
      <c r="Q310" s="6" t="s">
        <v>0</v>
      </c>
      <c r="R310" s="12">
        <f>R311</f>
        <v>0</v>
      </c>
      <c r="S310" s="10"/>
    </row>
    <row r="311" spans="1:19" s="7" customFormat="1" ht="24" hidden="1" customHeight="1">
      <c r="A311" s="18"/>
      <c r="B311" s="89" t="s">
        <v>102</v>
      </c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21" t="s">
        <v>175</v>
      </c>
      <c r="N311" s="17">
        <v>3</v>
      </c>
      <c r="O311" s="17">
        <v>9</v>
      </c>
      <c r="P311" s="30" t="s">
        <v>101</v>
      </c>
      <c r="Q311" s="6" t="s">
        <v>0</v>
      </c>
      <c r="R311" s="12">
        <f>R312</f>
        <v>0</v>
      </c>
      <c r="S311" s="10"/>
    </row>
    <row r="312" spans="1:19" s="7" customFormat="1" ht="24" hidden="1" customHeight="1">
      <c r="A312" s="18"/>
      <c r="B312" s="89" t="s">
        <v>19</v>
      </c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19" t="s">
        <v>175</v>
      </c>
      <c r="N312" s="17">
        <v>3</v>
      </c>
      <c r="O312" s="17">
        <v>9</v>
      </c>
      <c r="P312" s="30" t="s">
        <v>101</v>
      </c>
      <c r="Q312" s="6">
        <v>240</v>
      </c>
      <c r="R312" s="12"/>
      <c r="S312" s="10"/>
    </row>
    <row r="313" spans="1:19" s="7" customFormat="1" ht="12.75" customHeight="1">
      <c r="A313" s="18"/>
      <c r="B313" s="89" t="s">
        <v>100</v>
      </c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21" t="s">
        <v>175</v>
      </c>
      <c r="N313" s="17">
        <v>3</v>
      </c>
      <c r="O313" s="17">
        <v>10</v>
      </c>
      <c r="P313" s="30" t="s">
        <v>0</v>
      </c>
      <c r="Q313" s="6" t="s">
        <v>0</v>
      </c>
      <c r="R313" s="12">
        <f>R314</f>
        <v>209.5</v>
      </c>
      <c r="S313" s="10"/>
    </row>
    <row r="314" spans="1:19" s="7" customFormat="1" ht="12.75" customHeight="1">
      <c r="A314" s="18"/>
      <c r="B314" s="89" t="s">
        <v>52</v>
      </c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19" t="s">
        <v>175</v>
      </c>
      <c r="N314" s="17">
        <v>3</v>
      </c>
      <c r="O314" s="17">
        <v>10</v>
      </c>
      <c r="P314" s="30" t="s">
        <v>51</v>
      </c>
      <c r="Q314" s="6" t="s">
        <v>0</v>
      </c>
      <c r="R314" s="12">
        <f>R315</f>
        <v>209.5</v>
      </c>
      <c r="S314" s="10"/>
    </row>
    <row r="315" spans="1:19" s="7" customFormat="1" ht="56.25" customHeight="1">
      <c r="A315" s="18"/>
      <c r="B315" s="89" t="s">
        <v>99</v>
      </c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21" t="s">
        <v>175</v>
      </c>
      <c r="N315" s="17">
        <v>3</v>
      </c>
      <c r="O315" s="17">
        <v>10</v>
      </c>
      <c r="P315" s="30" t="s">
        <v>98</v>
      </c>
      <c r="Q315" s="6" t="s">
        <v>0</v>
      </c>
      <c r="R315" s="12">
        <f>R316</f>
        <v>209.5</v>
      </c>
      <c r="S315" s="10"/>
    </row>
    <row r="316" spans="1:19" s="7" customFormat="1" ht="24" customHeight="1">
      <c r="A316" s="18"/>
      <c r="B316" s="89" t="s">
        <v>19</v>
      </c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19" t="s">
        <v>175</v>
      </c>
      <c r="N316" s="17">
        <v>3</v>
      </c>
      <c r="O316" s="17">
        <v>10</v>
      </c>
      <c r="P316" s="30" t="s">
        <v>98</v>
      </c>
      <c r="Q316" s="6">
        <v>240</v>
      </c>
      <c r="R316" s="12">
        <v>209.5</v>
      </c>
      <c r="S316" s="10"/>
    </row>
    <row r="317" spans="1:19" s="7" customFormat="1" ht="12.75" customHeight="1">
      <c r="A317" s="18"/>
      <c r="B317" s="89" t="s">
        <v>97</v>
      </c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21" t="s">
        <v>175</v>
      </c>
      <c r="N317" s="17">
        <v>4</v>
      </c>
      <c r="O317" s="17" t="s">
        <v>0</v>
      </c>
      <c r="P317" s="30" t="s">
        <v>0</v>
      </c>
      <c r="Q317" s="6" t="s">
        <v>0</v>
      </c>
      <c r="R317" s="12">
        <f>R318</f>
        <v>12675.5</v>
      </c>
      <c r="S317" s="10"/>
    </row>
    <row r="318" spans="1:19" s="7" customFormat="1" ht="12.75" customHeight="1">
      <c r="A318" s="18"/>
      <c r="B318" s="89" t="s">
        <v>96</v>
      </c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19" t="s">
        <v>175</v>
      </c>
      <c r="N318" s="17">
        <v>4</v>
      </c>
      <c r="O318" s="17">
        <v>9</v>
      </c>
      <c r="P318" s="30" t="s">
        <v>0</v>
      </c>
      <c r="Q318" s="6" t="s">
        <v>0</v>
      </c>
      <c r="R318" s="12">
        <f>R319+R322+R332+R335+R337</f>
        <v>12675.5</v>
      </c>
      <c r="S318" s="10"/>
    </row>
    <row r="319" spans="1:19" s="7" customFormat="1" ht="24" customHeight="1">
      <c r="A319" s="18"/>
      <c r="B319" s="89" t="s">
        <v>11</v>
      </c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21" t="s">
        <v>175</v>
      </c>
      <c r="N319" s="17">
        <v>4</v>
      </c>
      <c r="O319" s="17">
        <v>9</v>
      </c>
      <c r="P319" s="30" t="s">
        <v>10</v>
      </c>
      <c r="Q319" s="6" t="s">
        <v>0</v>
      </c>
      <c r="R319" s="12">
        <f>R320</f>
        <v>2500</v>
      </c>
      <c r="S319" s="10"/>
    </row>
    <row r="320" spans="1:19" s="7" customFormat="1" ht="58.5" customHeight="1">
      <c r="A320" s="18"/>
      <c r="B320" s="89" t="s">
        <v>81</v>
      </c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19" t="s">
        <v>175</v>
      </c>
      <c r="N320" s="17">
        <v>4</v>
      </c>
      <c r="O320" s="17">
        <v>9</v>
      </c>
      <c r="P320" s="30" t="s">
        <v>80</v>
      </c>
      <c r="Q320" s="6" t="s">
        <v>0</v>
      </c>
      <c r="R320" s="12">
        <f>R321</f>
        <v>2500</v>
      </c>
      <c r="S320" s="10"/>
    </row>
    <row r="321" spans="1:20" s="7" customFormat="1" ht="24" customHeight="1">
      <c r="A321" s="18"/>
      <c r="B321" s="89" t="s">
        <v>19</v>
      </c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21" t="s">
        <v>175</v>
      </c>
      <c r="N321" s="17">
        <v>4</v>
      </c>
      <c r="O321" s="17">
        <v>9</v>
      </c>
      <c r="P321" s="30" t="s">
        <v>80</v>
      </c>
      <c r="Q321" s="6">
        <v>240</v>
      </c>
      <c r="R321" s="12">
        <v>2500</v>
      </c>
      <c r="S321" s="10"/>
    </row>
    <row r="322" spans="1:20" ht="12.75" customHeight="1">
      <c r="A322" s="18"/>
      <c r="B322" s="89" t="s">
        <v>96</v>
      </c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19" t="s">
        <v>175</v>
      </c>
      <c r="N322" s="17">
        <v>4</v>
      </c>
      <c r="O322" s="17">
        <v>9</v>
      </c>
      <c r="P322" s="30" t="s">
        <v>95</v>
      </c>
      <c r="Q322" s="6" t="s">
        <v>0</v>
      </c>
      <c r="R322" s="12">
        <f>R323</f>
        <v>7941</v>
      </c>
      <c r="S322" s="10"/>
    </row>
    <row r="323" spans="1:20" ht="12.75" customHeight="1">
      <c r="A323" s="18"/>
      <c r="B323" s="89" t="s">
        <v>94</v>
      </c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21" t="s">
        <v>175</v>
      </c>
      <c r="N323" s="17">
        <v>4</v>
      </c>
      <c r="O323" s="17">
        <v>9</v>
      </c>
      <c r="P323" s="30" t="s">
        <v>93</v>
      </c>
      <c r="Q323" s="6" t="s">
        <v>0</v>
      </c>
      <c r="R323" s="12">
        <f>R324+R328+R331+R325</f>
        <v>7941</v>
      </c>
      <c r="S323" s="10"/>
    </row>
    <row r="324" spans="1:20" ht="24" customHeight="1">
      <c r="A324" s="18"/>
      <c r="B324" s="89" t="s">
        <v>19</v>
      </c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19" t="s">
        <v>175</v>
      </c>
      <c r="N324" s="17">
        <v>4</v>
      </c>
      <c r="O324" s="17">
        <v>9</v>
      </c>
      <c r="P324" s="30" t="s">
        <v>93</v>
      </c>
      <c r="Q324" s="6">
        <v>240</v>
      </c>
      <c r="R324" s="12">
        <v>3371</v>
      </c>
      <c r="S324" s="10"/>
    </row>
    <row r="325" spans="1:20" ht="13.5" customHeight="1">
      <c r="A325" s="18"/>
      <c r="B325" s="89" t="s">
        <v>31</v>
      </c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21" t="s">
        <v>175</v>
      </c>
      <c r="N325" s="17">
        <v>4</v>
      </c>
      <c r="O325" s="17">
        <v>9</v>
      </c>
      <c r="P325" s="30" t="s">
        <v>93</v>
      </c>
      <c r="Q325" s="6">
        <v>850</v>
      </c>
      <c r="R325" s="12">
        <v>50</v>
      </c>
      <c r="S325" s="10"/>
    </row>
    <row r="326" spans="1:20" ht="24" hidden="1" customHeight="1">
      <c r="A326" s="18"/>
      <c r="B326" s="89" t="s">
        <v>89</v>
      </c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19" t="s">
        <v>175</v>
      </c>
      <c r="N326" s="17">
        <v>4</v>
      </c>
      <c r="O326" s="17">
        <v>9</v>
      </c>
      <c r="P326" s="30" t="s">
        <v>92</v>
      </c>
      <c r="Q326" s="6" t="s">
        <v>0</v>
      </c>
      <c r="R326" s="12">
        <v>0</v>
      </c>
      <c r="S326" s="10"/>
    </row>
    <row r="327" spans="1:20" ht="35.25" hidden="1" customHeight="1">
      <c r="A327" s="18"/>
      <c r="B327" s="89" t="s">
        <v>88</v>
      </c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21" t="s">
        <v>175</v>
      </c>
      <c r="N327" s="17">
        <v>4</v>
      </c>
      <c r="O327" s="17">
        <v>9</v>
      </c>
      <c r="P327" s="30" t="s">
        <v>92</v>
      </c>
      <c r="Q327" s="6">
        <v>240</v>
      </c>
      <c r="R327" s="12">
        <v>0</v>
      </c>
      <c r="S327" s="10"/>
    </row>
    <row r="328" spans="1:20" ht="24" customHeight="1">
      <c r="A328" s="18"/>
      <c r="B328" s="89" t="s">
        <v>89</v>
      </c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19" t="s">
        <v>175</v>
      </c>
      <c r="N328" s="17">
        <v>4</v>
      </c>
      <c r="O328" s="17">
        <v>9</v>
      </c>
      <c r="P328" s="30">
        <v>1000143180</v>
      </c>
      <c r="Q328" s="6" t="s">
        <v>0</v>
      </c>
      <c r="R328" s="12">
        <f>R329</f>
        <v>3616</v>
      </c>
      <c r="S328" s="10"/>
    </row>
    <row r="329" spans="1:20" ht="35.25" customHeight="1">
      <c r="A329" s="18"/>
      <c r="B329" s="89" t="s">
        <v>88</v>
      </c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21" t="s">
        <v>175</v>
      </c>
      <c r="N329" s="17">
        <v>4</v>
      </c>
      <c r="O329" s="17">
        <v>9</v>
      </c>
      <c r="P329" s="30">
        <v>1000143180</v>
      </c>
      <c r="Q329" s="6">
        <v>240</v>
      </c>
      <c r="R329" s="12">
        <v>3616</v>
      </c>
      <c r="S329" s="10"/>
    </row>
    <row r="330" spans="1:20" ht="35.25" customHeight="1">
      <c r="A330" s="18"/>
      <c r="B330" s="89" t="s">
        <v>86</v>
      </c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19" t="s">
        <v>175</v>
      </c>
      <c r="N330" s="17">
        <v>4</v>
      </c>
      <c r="O330" s="17">
        <v>9</v>
      </c>
      <c r="P330" s="30" t="s">
        <v>155</v>
      </c>
      <c r="Q330" s="6" t="s">
        <v>0</v>
      </c>
      <c r="R330" s="12">
        <f>R331</f>
        <v>904</v>
      </c>
      <c r="S330" s="10"/>
    </row>
    <row r="331" spans="1:20" ht="46.5" customHeight="1">
      <c r="A331" s="18"/>
      <c r="B331" s="89" t="s">
        <v>85</v>
      </c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21" t="s">
        <v>175</v>
      </c>
      <c r="N331" s="17">
        <v>4</v>
      </c>
      <c r="O331" s="17">
        <v>9</v>
      </c>
      <c r="P331" s="30" t="s">
        <v>155</v>
      </c>
      <c r="Q331" s="6">
        <v>240</v>
      </c>
      <c r="R331" s="12">
        <v>904</v>
      </c>
      <c r="S331" s="10"/>
    </row>
    <row r="332" spans="1:20" ht="12.75" customHeight="1">
      <c r="A332" s="18"/>
      <c r="B332" s="89" t="s">
        <v>52</v>
      </c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19" t="s">
        <v>175</v>
      </c>
      <c r="N332" s="17">
        <v>4</v>
      </c>
      <c r="O332" s="17">
        <v>9</v>
      </c>
      <c r="P332" s="30" t="s">
        <v>51</v>
      </c>
      <c r="Q332" s="6" t="s">
        <v>0</v>
      </c>
      <c r="R332" s="12">
        <f>R333</f>
        <v>2234.5</v>
      </c>
      <c r="S332" s="10"/>
    </row>
    <row r="333" spans="1:20" ht="35.25" customHeight="1">
      <c r="A333" s="18"/>
      <c r="B333" s="89" t="s">
        <v>91</v>
      </c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21" t="s">
        <v>175</v>
      </c>
      <c r="N333" s="17">
        <v>4</v>
      </c>
      <c r="O333" s="17">
        <v>9</v>
      </c>
      <c r="P333" s="30" t="s">
        <v>90</v>
      </c>
      <c r="Q333" s="6" t="s">
        <v>0</v>
      </c>
      <c r="R333" s="12">
        <f>R334</f>
        <v>2234.5</v>
      </c>
      <c r="S333" s="11"/>
      <c r="T333" s="14"/>
    </row>
    <row r="334" spans="1:20" ht="24" customHeight="1">
      <c r="A334" s="18"/>
      <c r="B334" s="89" t="s">
        <v>19</v>
      </c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19" t="s">
        <v>175</v>
      </c>
      <c r="N334" s="17">
        <v>4</v>
      </c>
      <c r="O334" s="17">
        <v>9</v>
      </c>
      <c r="P334" s="30" t="s">
        <v>90</v>
      </c>
      <c r="Q334" s="6">
        <v>240</v>
      </c>
      <c r="R334" s="12">
        <v>2234.5</v>
      </c>
      <c r="S334" s="10"/>
    </row>
    <row r="335" spans="1:20" ht="24" hidden="1" customHeight="1">
      <c r="A335" s="18"/>
      <c r="B335" s="89" t="s">
        <v>89</v>
      </c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21" t="s">
        <v>175</v>
      </c>
      <c r="N335" s="17">
        <v>4</v>
      </c>
      <c r="O335" s="17">
        <v>9</v>
      </c>
      <c r="P335" s="30" t="s">
        <v>87</v>
      </c>
      <c r="Q335" s="6" t="s">
        <v>0</v>
      </c>
      <c r="R335" s="12">
        <f>R336</f>
        <v>0</v>
      </c>
      <c r="S335" s="10"/>
    </row>
    <row r="336" spans="1:20" ht="35.25" hidden="1" customHeight="1">
      <c r="A336" s="18"/>
      <c r="B336" s="89" t="s">
        <v>88</v>
      </c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19" t="s">
        <v>175</v>
      </c>
      <c r="N336" s="17">
        <v>4</v>
      </c>
      <c r="O336" s="17">
        <v>9</v>
      </c>
      <c r="P336" s="30">
        <v>7900643180</v>
      </c>
      <c r="Q336" s="6">
        <v>240</v>
      </c>
      <c r="R336" s="12">
        <v>0</v>
      </c>
      <c r="S336" s="10"/>
    </row>
    <row r="337" spans="1:20" ht="35.25" hidden="1" customHeight="1">
      <c r="A337" s="18"/>
      <c r="B337" s="89" t="s">
        <v>86</v>
      </c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21" t="s">
        <v>175</v>
      </c>
      <c r="N337" s="17">
        <v>4</v>
      </c>
      <c r="O337" s="17">
        <v>9</v>
      </c>
      <c r="P337" s="30" t="s">
        <v>84</v>
      </c>
      <c r="Q337" s="6" t="s">
        <v>0</v>
      </c>
      <c r="R337" s="12">
        <f>R338</f>
        <v>0</v>
      </c>
      <c r="S337" s="10"/>
    </row>
    <row r="338" spans="1:20" ht="46.5" hidden="1" customHeight="1">
      <c r="A338" s="18"/>
      <c r="B338" s="89" t="s">
        <v>85</v>
      </c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19" t="s">
        <v>175</v>
      </c>
      <c r="N338" s="17">
        <v>4</v>
      </c>
      <c r="O338" s="17">
        <v>9</v>
      </c>
      <c r="P338" s="30" t="s">
        <v>84</v>
      </c>
      <c r="Q338" s="6">
        <v>240</v>
      </c>
      <c r="R338" s="12">
        <v>0</v>
      </c>
      <c r="S338" s="10"/>
    </row>
    <row r="339" spans="1:20" ht="12.75" customHeight="1">
      <c r="A339" s="18"/>
      <c r="B339" s="89" t="s">
        <v>83</v>
      </c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21" t="s">
        <v>175</v>
      </c>
      <c r="N339" s="17">
        <v>5</v>
      </c>
      <c r="O339" s="17" t="s">
        <v>0</v>
      </c>
      <c r="P339" s="30" t="s">
        <v>0</v>
      </c>
      <c r="Q339" s="6" t="s">
        <v>0</v>
      </c>
      <c r="R339" s="12">
        <f>R340+R357+R364</f>
        <v>72514.944499999998</v>
      </c>
      <c r="S339" s="11"/>
      <c r="T339" s="14"/>
    </row>
    <row r="340" spans="1:20" ht="12.75" customHeight="1">
      <c r="A340" s="18"/>
      <c r="B340" s="89" t="s">
        <v>82</v>
      </c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19" t="s">
        <v>175</v>
      </c>
      <c r="N340" s="17">
        <v>5</v>
      </c>
      <c r="O340" s="17">
        <v>1</v>
      </c>
      <c r="P340" s="30" t="s">
        <v>0</v>
      </c>
      <c r="Q340" s="6" t="s">
        <v>0</v>
      </c>
      <c r="R340" s="12">
        <f>R341+R344+R353</f>
        <v>62074.491499999996</v>
      </c>
      <c r="S340" s="10"/>
    </row>
    <row r="341" spans="1:20" ht="24" customHeight="1">
      <c r="A341" s="18"/>
      <c r="B341" s="89" t="s">
        <v>11</v>
      </c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21" t="s">
        <v>175</v>
      </c>
      <c r="N341" s="17">
        <v>5</v>
      </c>
      <c r="O341" s="17">
        <v>1</v>
      </c>
      <c r="P341" s="30" t="s">
        <v>10</v>
      </c>
      <c r="Q341" s="6" t="s">
        <v>0</v>
      </c>
      <c r="R341" s="12">
        <f>R342</f>
        <v>2738.3989799999999</v>
      </c>
      <c r="S341" s="10"/>
    </row>
    <row r="342" spans="1:20" ht="57.75" customHeight="1">
      <c r="A342" s="18"/>
      <c r="B342" s="89" t="s">
        <v>81</v>
      </c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19" t="s">
        <v>175</v>
      </c>
      <c r="N342" s="17">
        <v>5</v>
      </c>
      <c r="O342" s="17">
        <v>1</v>
      </c>
      <c r="P342" s="30" t="s">
        <v>80</v>
      </c>
      <c r="Q342" s="6" t="s">
        <v>0</v>
      </c>
      <c r="R342" s="12">
        <f>R343</f>
        <v>2738.3989799999999</v>
      </c>
      <c r="S342" s="10"/>
    </row>
    <row r="343" spans="1:20" ht="24" customHeight="1">
      <c r="A343" s="18"/>
      <c r="B343" s="89" t="s">
        <v>19</v>
      </c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21" t="s">
        <v>175</v>
      </c>
      <c r="N343" s="17">
        <v>5</v>
      </c>
      <c r="O343" s="17">
        <v>1</v>
      </c>
      <c r="P343" s="30">
        <v>300800000</v>
      </c>
      <c r="Q343" s="6">
        <v>240</v>
      </c>
      <c r="R343" s="12">
        <f>4616.2-904-174.35391-50-0.325-33.302-361.2-4.33399-12.28612-338</f>
        <v>2738.3989799999999</v>
      </c>
      <c r="S343" s="10"/>
    </row>
    <row r="344" spans="1:20" ht="24" customHeight="1">
      <c r="A344" s="18"/>
      <c r="B344" s="89" t="s">
        <v>60</v>
      </c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19" t="s">
        <v>175</v>
      </c>
      <c r="N344" s="17">
        <v>5</v>
      </c>
      <c r="O344" s="17">
        <v>1</v>
      </c>
      <c r="P344" s="30" t="s">
        <v>59</v>
      </c>
      <c r="Q344" s="6" t="s">
        <v>0</v>
      </c>
      <c r="R344" s="12">
        <f>R345</f>
        <v>58241.99252</v>
      </c>
      <c r="S344" s="10"/>
    </row>
    <row r="345" spans="1:20" ht="12.75" customHeight="1">
      <c r="A345" s="18"/>
      <c r="B345" s="89" t="s">
        <v>79</v>
      </c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21" t="s">
        <v>175</v>
      </c>
      <c r="N345" s="17">
        <v>5</v>
      </c>
      <c r="O345" s="17">
        <v>1</v>
      </c>
      <c r="P345" s="30" t="s">
        <v>77</v>
      </c>
      <c r="Q345" s="6" t="s">
        <v>0</v>
      </c>
      <c r="R345" s="12">
        <f>R346+R347+R348+R349+R351</f>
        <v>58241.99252</v>
      </c>
      <c r="S345" s="10"/>
    </row>
    <row r="346" spans="1:20" s="7" customFormat="1" ht="24" customHeight="1">
      <c r="A346" s="18"/>
      <c r="B346" s="89" t="s">
        <v>19</v>
      </c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19" t="s">
        <v>175</v>
      </c>
      <c r="N346" s="17">
        <v>5</v>
      </c>
      <c r="O346" s="17">
        <v>1</v>
      </c>
      <c r="P346" s="30">
        <v>900100000</v>
      </c>
      <c r="Q346" s="6">
        <v>240</v>
      </c>
      <c r="R346" s="12">
        <f>950+162.72479-98-70-54-50-196.853-51-54-50+4.33399+338</f>
        <v>831.20577999999989</v>
      </c>
      <c r="S346" s="10"/>
    </row>
    <row r="347" spans="1:20" s="7" customFormat="1" ht="12.75" customHeight="1">
      <c r="A347" s="18"/>
      <c r="B347" s="89" t="s">
        <v>78</v>
      </c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21" t="s">
        <v>175</v>
      </c>
      <c r="N347" s="17">
        <v>5</v>
      </c>
      <c r="O347" s="17">
        <v>1</v>
      </c>
      <c r="P347" s="30" t="s">
        <v>77</v>
      </c>
      <c r="Q347" s="6">
        <v>830</v>
      </c>
      <c r="R347" s="12">
        <f>679.9+11.62912+12.28612+50</f>
        <v>753.8152399999999</v>
      </c>
      <c r="S347" s="10"/>
    </row>
    <row r="348" spans="1:20" s="7" customFormat="1" ht="12.75" customHeight="1">
      <c r="A348" s="18"/>
      <c r="B348" s="89" t="s">
        <v>31</v>
      </c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19" t="s">
        <v>175</v>
      </c>
      <c r="N348" s="17">
        <v>5</v>
      </c>
      <c r="O348" s="17">
        <v>1</v>
      </c>
      <c r="P348" s="30">
        <v>900100000</v>
      </c>
      <c r="Q348" s="6">
        <v>850</v>
      </c>
      <c r="R348" s="12">
        <f>50+51+54+50+30-50</f>
        <v>185</v>
      </c>
      <c r="S348" s="10"/>
    </row>
    <row r="349" spans="1:20" ht="72.75" customHeight="1">
      <c r="A349" s="18"/>
      <c r="B349" s="74" t="s">
        <v>159</v>
      </c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21" t="s">
        <v>175</v>
      </c>
      <c r="N349" s="17">
        <v>5</v>
      </c>
      <c r="O349" s="17">
        <v>1</v>
      </c>
      <c r="P349" s="30" t="s">
        <v>76</v>
      </c>
      <c r="Q349" s="6" t="s">
        <v>0</v>
      </c>
      <c r="R349" s="12">
        <f>R350</f>
        <v>42353.978629999998</v>
      </c>
      <c r="S349" s="10"/>
    </row>
    <row r="350" spans="1:20" ht="72" customHeight="1">
      <c r="A350" s="18"/>
      <c r="B350" s="89" t="s">
        <v>158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19" t="s">
        <v>175</v>
      </c>
      <c r="N350" s="17">
        <v>5</v>
      </c>
      <c r="O350" s="17">
        <v>1</v>
      </c>
      <c r="P350" s="30" t="s">
        <v>76</v>
      </c>
      <c r="Q350" s="6">
        <v>410</v>
      </c>
      <c r="R350" s="12">
        <v>42353.978629999998</v>
      </c>
      <c r="S350" s="10"/>
    </row>
    <row r="351" spans="1:20" ht="44.25" customHeight="1">
      <c r="A351" s="18"/>
      <c r="B351" s="89" t="s">
        <v>156</v>
      </c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21" t="s">
        <v>175</v>
      </c>
      <c r="N351" s="17">
        <v>5</v>
      </c>
      <c r="O351" s="17">
        <v>1</v>
      </c>
      <c r="P351" s="30">
        <v>900109602</v>
      </c>
      <c r="Q351" s="6" t="s">
        <v>0</v>
      </c>
      <c r="R351" s="12">
        <f>R352</f>
        <v>14117.99287</v>
      </c>
      <c r="S351" s="10"/>
    </row>
    <row r="352" spans="1:20" ht="61.5" customHeight="1">
      <c r="A352" s="18"/>
      <c r="B352" s="74" t="s">
        <v>157</v>
      </c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19" t="s">
        <v>175</v>
      </c>
      <c r="N352" s="17">
        <v>5</v>
      </c>
      <c r="O352" s="17">
        <v>1</v>
      </c>
      <c r="P352" s="30">
        <v>900109602</v>
      </c>
      <c r="Q352" s="6">
        <v>410</v>
      </c>
      <c r="R352" s="12">
        <v>14117.99287</v>
      </c>
      <c r="S352" s="10"/>
    </row>
    <row r="353" spans="1:249" ht="12.75" customHeight="1">
      <c r="A353" s="18"/>
      <c r="B353" s="89" t="s">
        <v>75</v>
      </c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21" t="s">
        <v>175</v>
      </c>
      <c r="N353" s="17">
        <v>5</v>
      </c>
      <c r="O353" s="17">
        <v>1</v>
      </c>
      <c r="P353" s="30" t="s">
        <v>73</v>
      </c>
      <c r="Q353" s="6" t="s">
        <v>0</v>
      </c>
      <c r="R353" s="12">
        <f>R354</f>
        <v>1094.0999999999999</v>
      </c>
      <c r="S353" s="10"/>
    </row>
    <row r="354" spans="1:249" ht="24" customHeight="1">
      <c r="A354" s="18"/>
      <c r="B354" s="89" t="s">
        <v>74</v>
      </c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19" t="s">
        <v>175</v>
      </c>
      <c r="N354" s="17">
        <v>5</v>
      </c>
      <c r="O354" s="17">
        <v>1</v>
      </c>
      <c r="P354" s="30" t="s">
        <v>73</v>
      </c>
      <c r="Q354" s="6">
        <v>240</v>
      </c>
      <c r="R354" s="12">
        <v>1094.0999999999999</v>
      </c>
      <c r="S354" s="10"/>
    </row>
    <row r="355" spans="1:249" ht="35.25" customHeight="1">
      <c r="A355" s="18"/>
      <c r="B355" s="89" t="s">
        <v>72</v>
      </c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21" t="s">
        <v>175</v>
      </c>
      <c r="N355" s="17">
        <v>5</v>
      </c>
      <c r="O355" s="17">
        <v>1</v>
      </c>
      <c r="P355" s="30" t="s">
        <v>70</v>
      </c>
      <c r="Q355" s="6" t="s">
        <v>0</v>
      </c>
      <c r="R355" s="12">
        <f>R356</f>
        <v>0</v>
      </c>
      <c r="S355" s="10"/>
    </row>
    <row r="356" spans="1:249" s="7" customFormat="1" ht="35.25" customHeight="1">
      <c r="A356" s="18"/>
      <c r="B356" s="89" t="s">
        <v>71</v>
      </c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19" t="s">
        <v>175</v>
      </c>
      <c r="N356" s="17">
        <v>5</v>
      </c>
      <c r="O356" s="17">
        <v>1</v>
      </c>
      <c r="P356" s="30" t="s">
        <v>70</v>
      </c>
      <c r="Q356" s="6">
        <v>410</v>
      </c>
      <c r="R356" s="12"/>
      <c r="S356" s="10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</row>
    <row r="357" spans="1:249" s="7" customFormat="1" ht="12.75" customHeight="1">
      <c r="A357" s="18"/>
      <c r="B357" s="89" t="s">
        <v>69</v>
      </c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21" t="s">
        <v>175</v>
      </c>
      <c r="N357" s="17">
        <v>5</v>
      </c>
      <c r="O357" s="17">
        <v>2</v>
      </c>
      <c r="P357" s="30" t="s">
        <v>0</v>
      </c>
      <c r="Q357" s="6" t="s">
        <v>0</v>
      </c>
      <c r="R357" s="12">
        <f>R358+R361</f>
        <v>600</v>
      </c>
      <c r="S357" s="10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</row>
    <row r="358" spans="1:249" s="7" customFormat="1" ht="24" hidden="1" customHeight="1">
      <c r="A358" s="18"/>
      <c r="B358" s="89" t="s">
        <v>60</v>
      </c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19" t="s">
        <v>175</v>
      </c>
      <c r="N358" s="17">
        <v>5</v>
      </c>
      <c r="O358" s="17">
        <v>2</v>
      </c>
      <c r="P358" s="30" t="s">
        <v>59</v>
      </c>
      <c r="Q358" s="6" t="s">
        <v>0</v>
      </c>
      <c r="R358" s="12">
        <f>R359</f>
        <v>0</v>
      </c>
      <c r="S358" s="10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</row>
    <row r="359" spans="1:249" s="7" customFormat="1" ht="12.75" hidden="1" customHeight="1">
      <c r="A359" s="18"/>
      <c r="B359" s="89" t="s">
        <v>68</v>
      </c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21" t="s">
        <v>175</v>
      </c>
      <c r="N359" s="17">
        <v>5</v>
      </c>
      <c r="O359" s="17">
        <v>2</v>
      </c>
      <c r="P359" s="30" t="s">
        <v>67</v>
      </c>
      <c r="Q359" s="6" t="s">
        <v>0</v>
      </c>
      <c r="R359" s="12">
        <f>R360</f>
        <v>0</v>
      </c>
      <c r="S359" s="10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</row>
    <row r="360" spans="1:249" s="7" customFormat="1" ht="24" hidden="1" customHeight="1">
      <c r="A360" s="18"/>
      <c r="B360" s="89" t="s">
        <v>19</v>
      </c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19" t="s">
        <v>175</v>
      </c>
      <c r="N360" s="17">
        <v>5</v>
      </c>
      <c r="O360" s="17">
        <v>2</v>
      </c>
      <c r="P360" s="30" t="s">
        <v>67</v>
      </c>
      <c r="Q360" s="6">
        <v>240</v>
      </c>
      <c r="R360" s="12">
        <v>0</v>
      </c>
      <c r="S360" s="10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</row>
    <row r="361" spans="1:249" s="7" customFormat="1" ht="12.75" customHeight="1">
      <c r="A361" s="18"/>
      <c r="B361" s="89" t="s">
        <v>52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21" t="s">
        <v>175</v>
      </c>
      <c r="N361" s="17">
        <v>5</v>
      </c>
      <c r="O361" s="17">
        <v>2</v>
      </c>
      <c r="P361" s="30" t="s">
        <v>51</v>
      </c>
      <c r="Q361" s="6" t="s">
        <v>0</v>
      </c>
      <c r="R361" s="12">
        <f>R362</f>
        <v>600</v>
      </c>
      <c r="S361" s="10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</row>
    <row r="362" spans="1:249" s="7" customFormat="1" ht="24" customHeight="1">
      <c r="A362" s="18"/>
      <c r="B362" s="89" t="s">
        <v>66</v>
      </c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19" t="s">
        <v>175</v>
      </c>
      <c r="N362" s="17">
        <v>5</v>
      </c>
      <c r="O362" s="17">
        <v>2</v>
      </c>
      <c r="P362" s="30" t="s">
        <v>65</v>
      </c>
      <c r="Q362" s="6" t="s">
        <v>0</v>
      </c>
      <c r="R362" s="12">
        <f>R363</f>
        <v>600</v>
      </c>
      <c r="S362" s="10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</row>
    <row r="363" spans="1:249" s="7" customFormat="1" ht="24" customHeight="1">
      <c r="A363" s="18"/>
      <c r="B363" s="89" t="s">
        <v>19</v>
      </c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21" t="s">
        <v>175</v>
      </c>
      <c r="N363" s="17">
        <v>5</v>
      </c>
      <c r="O363" s="17">
        <v>2</v>
      </c>
      <c r="P363" s="30" t="s">
        <v>65</v>
      </c>
      <c r="Q363" s="6">
        <v>240</v>
      </c>
      <c r="R363" s="12">
        <v>600</v>
      </c>
      <c r="S363" s="10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</row>
    <row r="364" spans="1:249" s="7" customFormat="1" ht="12.75" customHeight="1">
      <c r="A364" s="18"/>
      <c r="B364" s="89" t="s">
        <v>64</v>
      </c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19" t="s">
        <v>175</v>
      </c>
      <c r="N364" s="17">
        <v>5</v>
      </c>
      <c r="O364" s="17">
        <v>3</v>
      </c>
      <c r="P364" s="30" t="s">
        <v>0</v>
      </c>
      <c r="Q364" s="6" t="s">
        <v>0</v>
      </c>
      <c r="R364" s="12">
        <f>R368+R379</f>
        <v>9840.4530000000013</v>
      </c>
      <c r="S364" s="10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</row>
    <row r="365" spans="1:249" s="7" customFormat="1" ht="24" hidden="1" customHeight="1">
      <c r="A365" s="18"/>
      <c r="B365" s="89" t="s">
        <v>11</v>
      </c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21" t="s">
        <v>175</v>
      </c>
      <c r="N365" s="17">
        <v>5</v>
      </c>
      <c r="O365" s="17">
        <v>3</v>
      </c>
      <c r="P365" s="30" t="s">
        <v>10</v>
      </c>
      <c r="Q365" s="6" t="s">
        <v>0</v>
      </c>
      <c r="R365" s="12">
        <v>0</v>
      </c>
      <c r="S365" s="10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</row>
    <row r="366" spans="1:249" s="7" customFormat="1" ht="24" hidden="1" customHeight="1">
      <c r="A366" s="18"/>
      <c r="B366" s="89" t="s">
        <v>63</v>
      </c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19" t="s">
        <v>175</v>
      </c>
      <c r="N366" s="17">
        <v>5</v>
      </c>
      <c r="O366" s="17">
        <v>3</v>
      </c>
      <c r="P366" s="30" t="s">
        <v>61</v>
      </c>
      <c r="Q366" s="6" t="s">
        <v>0</v>
      </c>
      <c r="R366" s="12">
        <v>0</v>
      </c>
      <c r="S366" s="10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</row>
    <row r="367" spans="1:249" s="7" customFormat="1" ht="12.75" hidden="1" customHeight="1">
      <c r="A367" s="18"/>
      <c r="B367" s="89" t="s">
        <v>62</v>
      </c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21" t="s">
        <v>175</v>
      </c>
      <c r="N367" s="17">
        <v>5</v>
      </c>
      <c r="O367" s="17">
        <v>3</v>
      </c>
      <c r="P367" s="30" t="s">
        <v>61</v>
      </c>
      <c r="Q367" s="6">
        <v>870</v>
      </c>
      <c r="R367" s="12">
        <v>0</v>
      </c>
      <c r="S367" s="10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</row>
    <row r="368" spans="1:249" s="7" customFormat="1" ht="24" customHeight="1">
      <c r="A368" s="18"/>
      <c r="B368" s="89" t="s">
        <v>60</v>
      </c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19" t="s">
        <v>175</v>
      </c>
      <c r="N368" s="17">
        <v>5</v>
      </c>
      <c r="O368" s="17">
        <v>3</v>
      </c>
      <c r="P368" s="30" t="s">
        <v>59</v>
      </c>
      <c r="Q368" s="6" t="s">
        <v>0</v>
      </c>
      <c r="R368" s="12">
        <f>R369+R371+R373+R375+R377</f>
        <v>6212.7530000000006</v>
      </c>
      <c r="S368" s="10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</row>
    <row r="369" spans="1:249" s="7" customFormat="1" ht="12.75" customHeight="1">
      <c r="A369" s="18"/>
      <c r="B369" s="89" t="s">
        <v>58</v>
      </c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21" t="s">
        <v>175</v>
      </c>
      <c r="N369" s="17">
        <v>5</v>
      </c>
      <c r="O369" s="17">
        <v>3</v>
      </c>
      <c r="P369" s="30" t="s">
        <v>57</v>
      </c>
      <c r="Q369" s="6" t="s">
        <v>0</v>
      </c>
      <c r="R369" s="12">
        <f>R370</f>
        <v>288.89999999999998</v>
      </c>
      <c r="S369" s="10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</row>
    <row r="370" spans="1:249" s="7" customFormat="1" ht="24" customHeight="1">
      <c r="A370" s="18"/>
      <c r="B370" s="89" t="s">
        <v>19</v>
      </c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19" t="s">
        <v>175</v>
      </c>
      <c r="N370" s="17">
        <v>5</v>
      </c>
      <c r="O370" s="17">
        <v>3</v>
      </c>
      <c r="P370" s="30" t="s">
        <v>57</v>
      </c>
      <c r="Q370" s="6">
        <v>240</v>
      </c>
      <c r="R370" s="12">
        <v>288.89999999999998</v>
      </c>
      <c r="S370" s="10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</row>
    <row r="371" spans="1:249" s="7" customFormat="1" ht="12.75" customHeight="1">
      <c r="A371" s="18"/>
      <c r="B371" s="89" t="s">
        <v>56</v>
      </c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21" t="s">
        <v>175</v>
      </c>
      <c r="N371" s="17">
        <v>5</v>
      </c>
      <c r="O371" s="17">
        <v>3</v>
      </c>
      <c r="P371" s="30" t="s">
        <v>55</v>
      </c>
      <c r="Q371" s="6" t="s">
        <v>0</v>
      </c>
      <c r="R371" s="12">
        <f>R372</f>
        <v>2000</v>
      </c>
      <c r="S371" s="10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</row>
    <row r="372" spans="1:249" s="7" customFormat="1" ht="24" customHeight="1">
      <c r="A372" s="18"/>
      <c r="B372" s="89" t="s">
        <v>19</v>
      </c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19" t="s">
        <v>175</v>
      </c>
      <c r="N372" s="17">
        <v>5</v>
      </c>
      <c r="O372" s="17">
        <v>3</v>
      </c>
      <c r="P372" s="30" t="s">
        <v>55</v>
      </c>
      <c r="Q372" s="6">
        <v>240</v>
      </c>
      <c r="R372" s="12">
        <v>2000</v>
      </c>
      <c r="S372" s="10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</row>
    <row r="373" spans="1:249" s="7" customFormat="1" ht="12.75" customHeight="1">
      <c r="A373" s="18"/>
      <c r="B373" s="89" t="s">
        <v>54</v>
      </c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21" t="s">
        <v>175</v>
      </c>
      <c r="N373" s="17">
        <v>5</v>
      </c>
      <c r="O373" s="17">
        <v>3</v>
      </c>
      <c r="P373" s="30" t="s">
        <v>53</v>
      </c>
      <c r="Q373" s="6" t="s">
        <v>0</v>
      </c>
      <c r="R373" s="12">
        <f>R374</f>
        <v>2723.8530000000001</v>
      </c>
      <c r="S373" s="10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</row>
    <row r="374" spans="1:249" s="7" customFormat="1" ht="24" customHeight="1">
      <c r="A374" s="18"/>
      <c r="B374" s="89" t="s">
        <v>19</v>
      </c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19" t="s">
        <v>175</v>
      </c>
      <c r="N374" s="17">
        <v>5</v>
      </c>
      <c r="O374" s="17">
        <v>3</v>
      </c>
      <c r="P374" s="30">
        <v>900500000</v>
      </c>
      <c r="Q374" s="6">
        <v>240</v>
      </c>
      <c r="R374" s="12">
        <f>2527+196.853</f>
        <v>2723.8530000000001</v>
      </c>
      <c r="S374" s="10"/>
    </row>
    <row r="375" spans="1:249" s="7" customFormat="1" ht="28.5" customHeight="1">
      <c r="A375" s="18"/>
      <c r="B375" s="89" t="s">
        <v>167</v>
      </c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21" t="s">
        <v>175</v>
      </c>
      <c r="N375" s="17">
        <v>5</v>
      </c>
      <c r="O375" s="17">
        <v>3</v>
      </c>
      <c r="P375" s="30">
        <v>900543140</v>
      </c>
      <c r="Q375" s="6" t="s">
        <v>0</v>
      </c>
      <c r="R375" s="12">
        <f>R376</f>
        <v>657.6</v>
      </c>
      <c r="S375" s="10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</row>
    <row r="376" spans="1:249" s="7" customFormat="1" ht="38.25" customHeight="1">
      <c r="A376" s="18"/>
      <c r="B376" s="89" t="s">
        <v>168</v>
      </c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19" t="s">
        <v>175</v>
      </c>
      <c r="N376" s="17">
        <v>5</v>
      </c>
      <c r="O376" s="17">
        <v>3</v>
      </c>
      <c r="P376" s="30">
        <v>900543140</v>
      </c>
      <c r="Q376" s="6">
        <v>240</v>
      </c>
      <c r="R376" s="12">
        <v>657.6</v>
      </c>
      <c r="S376" s="10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</row>
    <row r="377" spans="1:249" s="7" customFormat="1" ht="35.25" customHeight="1">
      <c r="A377" s="18"/>
      <c r="B377" s="89" t="s">
        <v>169</v>
      </c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21" t="s">
        <v>175</v>
      </c>
      <c r="N377" s="17">
        <v>5</v>
      </c>
      <c r="O377" s="17">
        <v>3</v>
      </c>
      <c r="P377" s="30" t="s">
        <v>182</v>
      </c>
      <c r="Q377" s="6" t="s">
        <v>0</v>
      </c>
      <c r="R377" s="12">
        <f>R378</f>
        <v>542.4</v>
      </c>
      <c r="S377" s="10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</row>
    <row r="378" spans="1:249" s="7" customFormat="1" ht="44.25" customHeight="1">
      <c r="A378" s="18"/>
      <c r="B378" s="89" t="s">
        <v>170</v>
      </c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19" t="s">
        <v>175</v>
      </c>
      <c r="N378" s="17">
        <v>5</v>
      </c>
      <c r="O378" s="17">
        <v>3</v>
      </c>
      <c r="P378" s="30" t="s">
        <v>182</v>
      </c>
      <c r="Q378" s="6">
        <v>240</v>
      </c>
      <c r="R378" s="12">
        <f>361.2+181.2</f>
        <v>542.4</v>
      </c>
      <c r="S378" s="10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</row>
    <row r="379" spans="1:249" s="7" customFormat="1" ht="12.75" customHeight="1">
      <c r="A379" s="18"/>
      <c r="B379" s="89" t="s">
        <v>52</v>
      </c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21" t="s">
        <v>175</v>
      </c>
      <c r="N379" s="17">
        <v>5</v>
      </c>
      <c r="O379" s="17">
        <v>3</v>
      </c>
      <c r="P379" s="30" t="s">
        <v>51</v>
      </c>
      <c r="Q379" s="6" t="s">
        <v>0</v>
      </c>
      <c r="R379" s="12">
        <f>R380+R382</f>
        <v>3627.7000000000003</v>
      </c>
      <c r="S379" s="10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</row>
    <row r="380" spans="1:249" s="7" customFormat="1" ht="35.25" customHeight="1">
      <c r="A380" s="18"/>
      <c r="B380" s="89" t="s">
        <v>50</v>
      </c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19" t="s">
        <v>175</v>
      </c>
      <c r="N380" s="17">
        <v>5</v>
      </c>
      <c r="O380" s="17">
        <v>3</v>
      </c>
      <c r="P380" s="30" t="s">
        <v>49</v>
      </c>
      <c r="Q380" s="6" t="s">
        <v>0</v>
      </c>
      <c r="R380" s="12">
        <f>R381</f>
        <v>1435</v>
      </c>
      <c r="S380" s="10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</row>
    <row r="381" spans="1:249" s="7" customFormat="1" ht="24" customHeight="1">
      <c r="A381" s="18"/>
      <c r="B381" s="89" t="s">
        <v>19</v>
      </c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21" t="s">
        <v>175</v>
      </c>
      <c r="N381" s="17">
        <v>5</v>
      </c>
      <c r="O381" s="17">
        <v>3</v>
      </c>
      <c r="P381" s="30" t="s">
        <v>49</v>
      </c>
      <c r="Q381" s="6">
        <v>240</v>
      </c>
      <c r="R381" s="12">
        <v>1435</v>
      </c>
      <c r="S381" s="10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</row>
    <row r="382" spans="1:249" s="7" customFormat="1" ht="48.75" customHeight="1">
      <c r="A382" s="18"/>
      <c r="B382" s="89" t="s">
        <v>160</v>
      </c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19" t="s">
        <v>175</v>
      </c>
      <c r="N382" s="17">
        <v>5</v>
      </c>
      <c r="O382" s="17">
        <v>3</v>
      </c>
      <c r="P382" s="30">
        <v>7920000000</v>
      </c>
      <c r="Q382" s="6" t="s">
        <v>0</v>
      </c>
      <c r="R382" s="12">
        <f>R383+R386+R389</f>
        <v>2192.7000000000003</v>
      </c>
      <c r="S382" s="10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</row>
    <row r="383" spans="1:249" s="7" customFormat="1" ht="24.75" customHeight="1">
      <c r="A383" s="18"/>
      <c r="B383" s="91" t="s">
        <v>161</v>
      </c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21" t="s">
        <v>175</v>
      </c>
      <c r="N383" s="17">
        <v>5</v>
      </c>
      <c r="O383" s="17">
        <v>3</v>
      </c>
      <c r="P383" s="30">
        <v>7920100000</v>
      </c>
      <c r="Q383" s="6" t="s">
        <v>0</v>
      </c>
      <c r="R383" s="12">
        <f>R384</f>
        <v>766.7</v>
      </c>
      <c r="S383" s="10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</row>
    <row r="384" spans="1:249" s="7" customFormat="1" ht="18.75" customHeight="1">
      <c r="A384" s="18"/>
      <c r="B384" s="89" t="s">
        <v>47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19" t="s">
        <v>175</v>
      </c>
      <c r="N384" s="17">
        <v>5</v>
      </c>
      <c r="O384" s="17">
        <v>3</v>
      </c>
      <c r="P384" s="30" t="s">
        <v>162</v>
      </c>
      <c r="Q384" s="6" t="s">
        <v>0</v>
      </c>
      <c r="R384" s="12">
        <f>R385</f>
        <v>766.7</v>
      </c>
      <c r="S384" s="10"/>
      <c r="U384" s="4"/>
      <c r="V384" s="16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</row>
    <row r="385" spans="1:249" s="7" customFormat="1" ht="32.25" customHeight="1">
      <c r="A385" s="18"/>
      <c r="B385" s="89" t="s">
        <v>46</v>
      </c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21" t="s">
        <v>175</v>
      </c>
      <c r="N385" s="17">
        <v>5</v>
      </c>
      <c r="O385" s="17">
        <v>3</v>
      </c>
      <c r="P385" s="30" t="s">
        <v>162</v>
      </c>
      <c r="Q385" s="6">
        <v>240</v>
      </c>
      <c r="R385" s="12">
        <f>624.7+142</f>
        <v>766.7</v>
      </c>
      <c r="S385" s="10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</row>
    <row r="386" spans="1:249" s="7" customFormat="1" ht="30.75" customHeight="1">
      <c r="A386" s="18"/>
      <c r="B386" s="91" t="s">
        <v>166</v>
      </c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19" t="s">
        <v>175</v>
      </c>
      <c r="N386" s="17">
        <v>5</v>
      </c>
      <c r="O386" s="17">
        <v>3</v>
      </c>
      <c r="P386" s="30">
        <v>7920200000</v>
      </c>
      <c r="Q386" s="6" t="s">
        <v>0</v>
      </c>
      <c r="R386" s="12">
        <f>R387</f>
        <v>1249.4000000000001</v>
      </c>
      <c r="S386" s="10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</row>
    <row r="387" spans="1:249" s="7" customFormat="1" ht="32.25" customHeight="1">
      <c r="A387" s="18"/>
      <c r="B387" s="89" t="s">
        <v>47</v>
      </c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21" t="s">
        <v>175</v>
      </c>
      <c r="N387" s="17">
        <v>5</v>
      </c>
      <c r="O387" s="17">
        <v>3</v>
      </c>
      <c r="P387" s="30" t="s">
        <v>165</v>
      </c>
      <c r="Q387" s="6" t="s">
        <v>0</v>
      </c>
      <c r="R387" s="12">
        <f>R388</f>
        <v>1249.4000000000001</v>
      </c>
      <c r="S387" s="10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</row>
    <row r="388" spans="1:249" s="7" customFormat="1" ht="51" customHeight="1">
      <c r="A388" s="18"/>
      <c r="B388" s="91" t="s">
        <v>48</v>
      </c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19" t="s">
        <v>175</v>
      </c>
      <c r="N388" s="17">
        <v>5</v>
      </c>
      <c r="O388" s="17">
        <v>3</v>
      </c>
      <c r="P388" s="30" t="s">
        <v>165</v>
      </c>
      <c r="Q388" s="6">
        <v>810</v>
      </c>
      <c r="R388" s="12">
        <v>1249.4000000000001</v>
      </c>
      <c r="S388" s="10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</row>
    <row r="389" spans="1:249" s="7" customFormat="1" ht="32.25" customHeight="1">
      <c r="A389" s="18"/>
      <c r="B389" s="89" t="s">
        <v>163</v>
      </c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21" t="s">
        <v>175</v>
      </c>
      <c r="N389" s="17">
        <v>5</v>
      </c>
      <c r="O389" s="17">
        <v>3</v>
      </c>
      <c r="P389" s="30">
        <v>7920300000</v>
      </c>
      <c r="Q389" s="6" t="s">
        <v>0</v>
      </c>
      <c r="R389" s="12">
        <f>R390</f>
        <v>176.6</v>
      </c>
      <c r="S389" s="10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</row>
    <row r="390" spans="1:249" s="7" customFormat="1" ht="32.25" customHeight="1">
      <c r="A390" s="18"/>
      <c r="B390" s="89" t="s">
        <v>45</v>
      </c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19" t="s">
        <v>175</v>
      </c>
      <c r="N390" s="17">
        <v>5</v>
      </c>
      <c r="O390" s="17">
        <v>3</v>
      </c>
      <c r="P390" s="30" t="s">
        <v>164</v>
      </c>
      <c r="Q390" s="6" t="s">
        <v>0</v>
      </c>
      <c r="R390" s="12">
        <f>R391</f>
        <v>176.6</v>
      </c>
      <c r="S390" s="10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</row>
    <row r="391" spans="1:249" s="7" customFormat="1" ht="32.25" customHeight="1">
      <c r="A391" s="18"/>
      <c r="B391" s="89" t="s">
        <v>44</v>
      </c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21" t="s">
        <v>175</v>
      </c>
      <c r="N391" s="17">
        <v>5</v>
      </c>
      <c r="O391" s="17">
        <v>3</v>
      </c>
      <c r="P391" s="30" t="s">
        <v>164</v>
      </c>
      <c r="Q391" s="6">
        <v>240</v>
      </c>
      <c r="R391" s="12">
        <v>176.6</v>
      </c>
      <c r="S391" s="10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</row>
    <row r="392" spans="1:249" s="7" customFormat="1" ht="12.75" customHeight="1">
      <c r="A392" s="18"/>
      <c r="B392" s="89" t="s">
        <v>43</v>
      </c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19" t="s">
        <v>175</v>
      </c>
      <c r="N392" s="17">
        <v>8</v>
      </c>
      <c r="O392" s="17" t="s">
        <v>0</v>
      </c>
      <c r="P392" s="30" t="s">
        <v>0</v>
      </c>
      <c r="Q392" s="6" t="s">
        <v>0</v>
      </c>
      <c r="R392" s="12">
        <f>R393</f>
        <v>5278.9280000000008</v>
      </c>
      <c r="S392" s="10"/>
    </row>
    <row r="393" spans="1:249" s="7" customFormat="1" ht="12.75" customHeight="1">
      <c r="A393" s="18"/>
      <c r="B393" s="89" t="s">
        <v>42</v>
      </c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21" t="s">
        <v>175</v>
      </c>
      <c r="N393" s="17">
        <v>8</v>
      </c>
      <c r="O393" s="17">
        <v>1</v>
      </c>
      <c r="P393" s="30" t="s">
        <v>0</v>
      </c>
      <c r="Q393" s="6" t="s">
        <v>0</v>
      </c>
      <c r="R393" s="12">
        <f>R394</f>
        <v>5278.9280000000008</v>
      </c>
      <c r="S393" s="10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</row>
    <row r="394" spans="1:249" s="7" customFormat="1" ht="12.75" customHeight="1">
      <c r="A394" s="18"/>
      <c r="B394" s="89" t="s">
        <v>41</v>
      </c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19" t="s">
        <v>175</v>
      </c>
      <c r="N394" s="17">
        <v>8</v>
      </c>
      <c r="O394" s="17">
        <v>1</v>
      </c>
      <c r="P394" s="30" t="s">
        <v>40</v>
      </c>
      <c r="Q394" s="6" t="s">
        <v>0</v>
      </c>
      <c r="R394" s="12">
        <f>R395+R401</f>
        <v>5278.9280000000008</v>
      </c>
      <c r="S394" s="10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</row>
    <row r="395" spans="1:249" s="7" customFormat="1" ht="24" customHeight="1">
      <c r="A395" s="18"/>
      <c r="B395" s="89" t="s">
        <v>39</v>
      </c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21" t="s">
        <v>175</v>
      </c>
      <c r="N395" s="17">
        <v>8</v>
      </c>
      <c r="O395" s="17">
        <v>1</v>
      </c>
      <c r="P395" s="30" t="s">
        <v>38</v>
      </c>
      <c r="Q395" s="6" t="s">
        <v>0</v>
      </c>
      <c r="R395" s="12">
        <f>R396+R397+R398</f>
        <v>79.407729999999987</v>
      </c>
      <c r="S395" s="10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</row>
    <row r="396" spans="1:249" s="7" customFormat="1" ht="12.75" customHeight="1">
      <c r="A396" s="18"/>
      <c r="B396" s="89" t="s">
        <v>33</v>
      </c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19" t="s">
        <v>175</v>
      </c>
      <c r="N396" s="17">
        <v>8</v>
      </c>
      <c r="O396" s="17">
        <v>1</v>
      </c>
      <c r="P396" s="30" t="s">
        <v>38</v>
      </c>
      <c r="Q396" s="6">
        <v>110</v>
      </c>
      <c r="R396" s="12">
        <f>109.6-1-32.63928</f>
        <v>75.960719999999995</v>
      </c>
      <c r="S396" s="10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</row>
    <row r="397" spans="1:249" s="7" customFormat="1" ht="24" customHeight="1">
      <c r="A397" s="18"/>
      <c r="B397" s="89" t="s">
        <v>19</v>
      </c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21" t="s">
        <v>175</v>
      </c>
      <c r="N397" s="17">
        <v>8</v>
      </c>
      <c r="O397" s="17">
        <v>1</v>
      </c>
      <c r="P397" s="30" t="s">
        <v>38</v>
      </c>
      <c r="Q397" s="6">
        <v>240</v>
      </c>
      <c r="R397" s="12">
        <f>10-7.4984</f>
        <v>2.5015999999999998</v>
      </c>
      <c r="S397" s="10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</row>
    <row r="398" spans="1:249" s="7" customFormat="1" ht="12.75" customHeight="1">
      <c r="A398" s="18"/>
      <c r="B398" s="89" t="s">
        <v>31</v>
      </c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19" t="s">
        <v>175</v>
      </c>
      <c r="N398" s="17">
        <v>8</v>
      </c>
      <c r="O398" s="17">
        <v>1</v>
      </c>
      <c r="P398" s="30" t="s">
        <v>38</v>
      </c>
      <c r="Q398" s="6">
        <v>850</v>
      </c>
      <c r="R398" s="12">
        <f>0.1+1-0.15459</f>
        <v>0.94541000000000008</v>
      </c>
      <c r="S398" s="10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</row>
    <row r="399" spans="1:249" s="7" customFormat="1" ht="48.75" hidden="1" customHeight="1">
      <c r="A399" s="18"/>
      <c r="B399" s="89" t="s">
        <v>37</v>
      </c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21" t="s">
        <v>175</v>
      </c>
      <c r="N399" s="17">
        <v>8</v>
      </c>
      <c r="O399" s="17">
        <v>1</v>
      </c>
      <c r="P399" s="30" t="s">
        <v>35</v>
      </c>
      <c r="Q399" s="6" t="s">
        <v>0</v>
      </c>
      <c r="R399" s="12">
        <f>R400</f>
        <v>0</v>
      </c>
      <c r="S399" s="10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</row>
    <row r="400" spans="1:249" s="7" customFormat="1" ht="57" hidden="1" customHeight="1">
      <c r="A400" s="18"/>
      <c r="B400" s="89" t="s">
        <v>36</v>
      </c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19" t="s">
        <v>175</v>
      </c>
      <c r="N400" s="17">
        <v>8</v>
      </c>
      <c r="O400" s="17">
        <v>1</v>
      </c>
      <c r="P400" s="30" t="s">
        <v>35</v>
      </c>
      <c r="Q400" s="6">
        <v>240</v>
      </c>
      <c r="R400" s="12">
        <v>0</v>
      </c>
      <c r="S400" s="10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</row>
    <row r="401" spans="1:249" s="7" customFormat="1" ht="12.75" customHeight="1">
      <c r="A401" s="18"/>
      <c r="B401" s="89" t="s">
        <v>34</v>
      </c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21" t="s">
        <v>175</v>
      </c>
      <c r="N401" s="17">
        <v>8</v>
      </c>
      <c r="O401" s="17">
        <v>1</v>
      </c>
      <c r="P401" s="30" t="s">
        <v>30</v>
      </c>
      <c r="Q401" s="6" t="s">
        <v>0</v>
      </c>
      <c r="R401" s="12">
        <f>R402+R403+R404+R405+R406+R408+R410+R413</f>
        <v>5199.5202700000009</v>
      </c>
      <c r="S401" s="10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</row>
    <row r="402" spans="1:249" s="7" customFormat="1" ht="12.75" customHeight="1">
      <c r="A402" s="18"/>
      <c r="B402" s="89" t="s">
        <v>33</v>
      </c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19" t="s">
        <v>175</v>
      </c>
      <c r="N402" s="17">
        <v>8</v>
      </c>
      <c r="O402" s="17">
        <v>1</v>
      </c>
      <c r="P402" s="30">
        <v>500300000</v>
      </c>
      <c r="Q402" s="6">
        <v>110</v>
      </c>
      <c r="R402" s="12">
        <f>3134-134.858-16.96-190</f>
        <v>2792.1819999999998</v>
      </c>
      <c r="S402" s="10"/>
    </row>
    <row r="403" spans="1:249" s="7" customFormat="1" ht="24" customHeight="1">
      <c r="A403" s="18"/>
      <c r="B403" s="89" t="s">
        <v>19</v>
      </c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21" t="s">
        <v>175</v>
      </c>
      <c r="N403" s="17">
        <v>8</v>
      </c>
      <c r="O403" s="17">
        <v>1</v>
      </c>
      <c r="P403" s="30" t="s">
        <v>30</v>
      </c>
      <c r="Q403" s="6">
        <v>240</v>
      </c>
      <c r="R403" s="12">
        <f>660.6+40.29227-20</f>
        <v>680.89227000000005</v>
      </c>
      <c r="S403" s="10"/>
    </row>
    <row r="404" spans="1:249" s="7" customFormat="1" ht="24" customHeight="1">
      <c r="A404" s="18"/>
      <c r="B404" s="89" t="s">
        <v>32</v>
      </c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19" t="s">
        <v>175</v>
      </c>
      <c r="N404" s="17">
        <v>8</v>
      </c>
      <c r="O404" s="17">
        <v>1</v>
      </c>
      <c r="P404" s="30" t="s">
        <v>30</v>
      </c>
      <c r="Q404" s="6">
        <v>320</v>
      </c>
      <c r="R404" s="12">
        <v>190</v>
      </c>
      <c r="S404" s="10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</row>
    <row r="405" spans="1:249" s="7" customFormat="1" ht="12.75" customHeight="1">
      <c r="A405" s="18"/>
      <c r="B405" s="89" t="s">
        <v>31</v>
      </c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21" t="s">
        <v>175</v>
      </c>
      <c r="N405" s="17">
        <v>8</v>
      </c>
      <c r="O405" s="17">
        <v>1</v>
      </c>
      <c r="P405" s="30" t="s">
        <v>30</v>
      </c>
      <c r="Q405" s="6">
        <v>850</v>
      </c>
      <c r="R405" s="12">
        <f>16.96+20</f>
        <v>36.96</v>
      </c>
      <c r="S405" s="10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</row>
    <row r="406" spans="1:249" s="7" customFormat="1" ht="45" customHeight="1">
      <c r="A406" s="18"/>
      <c r="B406" s="89" t="s">
        <v>29</v>
      </c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19" t="s">
        <v>175</v>
      </c>
      <c r="N406" s="17">
        <v>8</v>
      </c>
      <c r="O406" s="17">
        <v>1</v>
      </c>
      <c r="P406" s="30" t="s">
        <v>27</v>
      </c>
      <c r="Q406" s="6" t="s">
        <v>0</v>
      </c>
      <c r="R406" s="12">
        <f>R407</f>
        <v>1213.7190000000001</v>
      </c>
      <c r="S406" s="10"/>
    </row>
    <row r="407" spans="1:249" s="7" customFormat="1" ht="57" customHeight="1">
      <c r="A407" s="18"/>
      <c r="B407" s="89" t="s">
        <v>28</v>
      </c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21" t="s">
        <v>175</v>
      </c>
      <c r="N407" s="17">
        <v>8</v>
      </c>
      <c r="O407" s="17">
        <v>1</v>
      </c>
      <c r="P407" s="30" t="s">
        <v>27</v>
      </c>
      <c r="Q407" s="6">
        <v>110</v>
      </c>
      <c r="R407" s="12">
        <v>1213.7190000000001</v>
      </c>
      <c r="S407" s="10"/>
    </row>
    <row r="408" spans="1:249" s="7" customFormat="1" ht="48" customHeight="1">
      <c r="A408" s="18"/>
      <c r="B408" s="89" t="s">
        <v>26</v>
      </c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19" t="s">
        <v>175</v>
      </c>
      <c r="N408" s="17">
        <v>8</v>
      </c>
      <c r="O408" s="17">
        <v>1</v>
      </c>
      <c r="P408" s="30" t="s">
        <v>24</v>
      </c>
      <c r="Q408" s="6" t="s">
        <v>0</v>
      </c>
      <c r="R408" s="12">
        <f>R409</f>
        <v>134.858</v>
      </c>
      <c r="S408" s="10"/>
    </row>
    <row r="409" spans="1:249" s="7" customFormat="1" ht="58.5" customHeight="1">
      <c r="A409" s="18"/>
      <c r="B409" s="89" t="s">
        <v>25</v>
      </c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21" t="s">
        <v>175</v>
      </c>
      <c r="N409" s="17">
        <v>8</v>
      </c>
      <c r="O409" s="17">
        <v>1</v>
      </c>
      <c r="P409" s="30" t="s">
        <v>24</v>
      </c>
      <c r="Q409" s="6">
        <v>110</v>
      </c>
      <c r="R409" s="12">
        <v>134.858</v>
      </c>
      <c r="S409" s="10"/>
    </row>
    <row r="410" spans="1:249" s="7" customFormat="1" ht="57" customHeight="1">
      <c r="A410" s="18"/>
      <c r="B410" s="74" t="s">
        <v>142</v>
      </c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19" t="s">
        <v>175</v>
      </c>
      <c r="N410" s="17">
        <v>8</v>
      </c>
      <c r="O410" s="17">
        <v>1</v>
      </c>
      <c r="P410" s="30" t="str">
        <f>P412</f>
        <v>0500343170</v>
      </c>
      <c r="Q410" s="6" t="s">
        <v>0</v>
      </c>
      <c r="R410" s="12">
        <f>R412</f>
        <v>135.81800000000001</v>
      </c>
      <c r="S410" s="10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</row>
    <row r="411" spans="1:249" s="7" customFormat="1" ht="12.75" hidden="1" customHeight="1">
      <c r="A411" s="18"/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21"/>
      <c r="N411" s="17"/>
      <c r="O411" s="17"/>
      <c r="P411" s="30"/>
      <c r="Q411" s="6"/>
      <c r="R411" s="12"/>
      <c r="S411" s="10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</row>
    <row r="412" spans="1:249" s="7" customFormat="1" ht="60.75" customHeight="1">
      <c r="A412" s="18"/>
      <c r="B412" s="74" t="s">
        <v>149</v>
      </c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19" t="s">
        <v>175</v>
      </c>
      <c r="N412" s="17">
        <v>8</v>
      </c>
      <c r="O412" s="17">
        <v>1</v>
      </c>
      <c r="P412" s="31" t="s">
        <v>153</v>
      </c>
      <c r="Q412" s="6">
        <v>110</v>
      </c>
      <c r="R412" s="12">
        <v>135.81800000000001</v>
      </c>
      <c r="S412" s="10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</row>
    <row r="413" spans="1:249" s="7" customFormat="1" ht="57" customHeight="1">
      <c r="A413" s="18"/>
      <c r="B413" s="74" t="s">
        <v>144</v>
      </c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21" t="s">
        <v>175</v>
      </c>
      <c r="N413" s="17">
        <v>8</v>
      </c>
      <c r="O413" s="17">
        <v>1</v>
      </c>
      <c r="P413" s="30" t="str">
        <f>P415</f>
        <v>05003S3170</v>
      </c>
      <c r="Q413" s="6" t="s">
        <v>0</v>
      </c>
      <c r="R413" s="12">
        <f>R415</f>
        <v>15.090999999999999</v>
      </c>
      <c r="S413" s="10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</row>
    <row r="414" spans="1:249" s="7" customFormat="1" ht="12.75" hidden="1" customHeight="1">
      <c r="A414" s="18"/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19"/>
      <c r="N414" s="17"/>
      <c r="O414" s="17"/>
      <c r="P414" s="30"/>
      <c r="Q414" s="6"/>
      <c r="R414" s="12"/>
      <c r="S414" s="10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</row>
    <row r="415" spans="1:249" s="7" customFormat="1" ht="74.25" customHeight="1">
      <c r="A415" s="18"/>
      <c r="B415" s="74" t="s">
        <v>150</v>
      </c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21" t="s">
        <v>175</v>
      </c>
      <c r="N415" s="17">
        <v>8</v>
      </c>
      <c r="O415" s="17">
        <v>1</v>
      </c>
      <c r="P415" s="31" t="s">
        <v>154</v>
      </c>
      <c r="Q415" s="6">
        <v>110</v>
      </c>
      <c r="R415" s="12">
        <v>15.090999999999999</v>
      </c>
      <c r="S415" s="10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</row>
    <row r="416" spans="1:249" s="7" customFormat="1" ht="12.75" customHeight="1">
      <c r="A416" s="18"/>
      <c r="B416" s="89" t="s">
        <v>23</v>
      </c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19" t="s">
        <v>175</v>
      </c>
      <c r="N416" s="17">
        <v>11</v>
      </c>
      <c r="O416" s="17" t="s">
        <v>0</v>
      </c>
      <c r="P416" s="30" t="s">
        <v>0</v>
      </c>
      <c r="Q416" s="6" t="s">
        <v>0</v>
      </c>
      <c r="R416" s="12">
        <f>R417</f>
        <v>50</v>
      </c>
      <c r="S416" s="10"/>
    </row>
    <row r="417" spans="1:249" s="7" customFormat="1" ht="12.75" customHeight="1">
      <c r="A417" s="18"/>
      <c r="B417" s="89" t="s">
        <v>20</v>
      </c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21" t="s">
        <v>175</v>
      </c>
      <c r="N417" s="17">
        <v>11</v>
      </c>
      <c r="O417" s="17">
        <v>1</v>
      </c>
      <c r="P417" s="30" t="s">
        <v>0</v>
      </c>
      <c r="Q417" s="6" t="s">
        <v>0</v>
      </c>
      <c r="R417" s="12">
        <f>R418</f>
        <v>50</v>
      </c>
      <c r="S417" s="10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</row>
    <row r="418" spans="1:249" s="7" customFormat="1" ht="12.75" customHeight="1">
      <c r="A418" s="18"/>
      <c r="B418" s="89" t="s">
        <v>22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19" t="s">
        <v>175</v>
      </c>
      <c r="N418" s="17">
        <v>11</v>
      </c>
      <c r="O418" s="17">
        <v>1</v>
      </c>
      <c r="P418" s="30" t="s">
        <v>21</v>
      </c>
      <c r="Q418" s="6" t="s">
        <v>0</v>
      </c>
      <c r="R418" s="12">
        <f>R419</f>
        <v>50</v>
      </c>
      <c r="S418" s="10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</row>
    <row r="419" spans="1:249" s="7" customFormat="1" ht="12.75" customHeight="1">
      <c r="A419" s="18"/>
      <c r="B419" s="89" t="s">
        <v>20</v>
      </c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21" t="s">
        <v>175</v>
      </c>
      <c r="N419" s="17">
        <v>11</v>
      </c>
      <c r="O419" s="17">
        <v>1</v>
      </c>
      <c r="P419" s="30" t="s">
        <v>18</v>
      </c>
      <c r="Q419" s="6" t="s">
        <v>0</v>
      </c>
      <c r="R419" s="12">
        <f>R420</f>
        <v>50</v>
      </c>
      <c r="S419" s="10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</row>
    <row r="420" spans="1:249" s="7" customFormat="1" ht="24" customHeight="1">
      <c r="A420" s="18"/>
      <c r="B420" s="89" t="s">
        <v>19</v>
      </c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19" t="s">
        <v>175</v>
      </c>
      <c r="N420" s="17">
        <v>11</v>
      </c>
      <c r="O420" s="17">
        <v>1</v>
      </c>
      <c r="P420" s="30" t="s">
        <v>18</v>
      </c>
      <c r="Q420" s="6">
        <v>240</v>
      </c>
      <c r="R420" s="12">
        <v>50</v>
      </c>
      <c r="S420" s="10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</row>
    <row r="421" spans="1:249" s="7" customFormat="1" ht="12.75" customHeight="1">
      <c r="A421" s="18"/>
      <c r="B421" s="89" t="s">
        <v>17</v>
      </c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21" t="s">
        <v>175</v>
      </c>
      <c r="N421" s="17">
        <v>13</v>
      </c>
      <c r="O421" s="17" t="s">
        <v>0</v>
      </c>
      <c r="P421" s="30" t="s">
        <v>0</v>
      </c>
      <c r="Q421" s="6" t="s">
        <v>0</v>
      </c>
      <c r="R421" s="12">
        <f>R422</f>
        <v>41</v>
      </c>
      <c r="S421" s="10"/>
    </row>
    <row r="422" spans="1:249" s="7" customFormat="1" ht="12.75" customHeight="1">
      <c r="A422" s="18"/>
      <c r="B422" s="89" t="s">
        <v>16</v>
      </c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19" t="s">
        <v>175</v>
      </c>
      <c r="N422" s="17">
        <v>13</v>
      </c>
      <c r="O422" s="17">
        <v>1</v>
      </c>
      <c r="P422" s="30" t="s">
        <v>0</v>
      </c>
      <c r="Q422" s="6" t="s">
        <v>0</v>
      </c>
      <c r="R422" s="12">
        <f>R423</f>
        <v>41</v>
      </c>
      <c r="S422" s="10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</row>
    <row r="423" spans="1:249" s="7" customFormat="1" ht="24" customHeight="1">
      <c r="A423" s="18"/>
      <c r="B423" s="89" t="s">
        <v>11</v>
      </c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21" t="s">
        <v>175</v>
      </c>
      <c r="N423" s="17">
        <v>13</v>
      </c>
      <c r="O423" s="17">
        <v>1</v>
      </c>
      <c r="P423" s="30" t="s">
        <v>10</v>
      </c>
      <c r="Q423" s="6" t="s">
        <v>0</v>
      </c>
      <c r="R423" s="12">
        <f>R424</f>
        <v>41</v>
      </c>
      <c r="S423" s="10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</row>
    <row r="424" spans="1:249" s="7" customFormat="1" ht="12.75" customHeight="1">
      <c r="A424" s="18"/>
      <c r="B424" s="89" t="s">
        <v>15</v>
      </c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19" t="s">
        <v>175</v>
      </c>
      <c r="N424" s="17">
        <v>13</v>
      </c>
      <c r="O424" s="17">
        <v>1</v>
      </c>
      <c r="P424" s="30" t="s">
        <v>14</v>
      </c>
      <c r="Q424" s="6" t="s">
        <v>0</v>
      </c>
      <c r="R424" s="12">
        <f>R425</f>
        <v>41</v>
      </c>
      <c r="S424" s="10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</row>
    <row r="425" spans="1:249" s="7" customFormat="1" ht="12.75" customHeight="1">
      <c r="A425" s="18"/>
      <c r="B425" s="89" t="s">
        <v>15</v>
      </c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21" t="s">
        <v>175</v>
      </c>
      <c r="N425" s="17">
        <v>13</v>
      </c>
      <c r="O425" s="17">
        <v>1</v>
      </c>
      <c r="P425" s="30" t="s">
        <v>14</v>
      </c>
      <c r="Q425" s="6">
        <v>730</v>
      </c>
      <c r="R425" s="12">
        <v>41</v>
      </c>
      <c r="S425" s="10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</row>
    <row r="426" spans="1:249" s="7" customFormat="1" ht="24" customHeight="1">
      <c r="A426" s="18"/>
      <c r="B426" s="89" t="s">
        <v>13</v>
      </c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21" t="s">
        <v>175</v>
      </c>
      <c r="N426" s="17">
        <v>14</v>
      </c>
      <c r="O426" s="17" t="s">
        <v>0</v>
      </c>
      <c r="P426" s="30" t="s">
        <v>0</v>
      </c>
      <c r="Q426" s="6" t="s">
        <v>0</v>
      </c>
      <c r="R426" s="12">
        <f>R427</f>
        <v>174</v>
      </c>
      <c r="S426" s="10"/>
    </row>
    <row r="427" spans="1:249" s="7" customFormat="1" ht="12.75" customHeight="1">
      <c r="A427" s="18"/>
      <c r="B427" s="89" t="s">
        <v>12</v>
      </c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19" t="s">
        <v>175</v>
      </c>
      <c r="N427" s="17">
        <v>14</v>
      </c>
      <c r="O427" s="17">
        <v>3</v>
      </c>
      <c r="P427" s="30" t="s">
        <v>0</v>
      </c>
      <c r="Q427" s="6" t="s">
        <v>0</v>
      </c>
      <c r="R427" s="12">
        <f>R428</f>
        <v>174</v>
      </c>
      <c r="S427" s="10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</row>
    <row r="428" spans="1:249" s="7" customFormat="1" ht="24" customHeight="1">
      <c r="A428" s="18"/>
      <c r="B428" s="89" t="s">
        <v>11</v>
      </c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21" t="s">
        <v>175</v>
      </c>
      <c r="N428" s="17">
        <v>14</v>
      </c>
      <c r="O428" s="17">
        <v>3</v>
      </c>
      <c r="P428" s="30" t="s">
        <v>10</v>
      </c>
      <c r="Q428" s="6" t="s">
        <v>0</v>
      </c>
      <c r="R428" s="12">
        <f>R429</f>
        <v>174</v>
      </c>
      <c r="S428" s="10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</row>
    <row r="429" spans="1:249" s="7" customFormat="1" ht="12.75" customHeight="1">
      <c r="A429" s="18"/>
      <c r="B429" s="89" t="s">
        <v>9</v>
      </c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21" t="s">
        <v>175</v>
      </c>
      <c r="N429" s="17">
        <v>14</v>
      </c>
      <c r="O429" s="17">
        <v>3</v>
      </c>
      <c r="P429" s="30" t="s">
        <v>8</v>
      </c>
      <c r="Q429" s="6" t="s">
        <v>0</v>
      </c>
      <c r="R429" s="12">
        <f>R430+R432</f>
        <v>174</v>
      </c>
      <c r="S429" s="10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</row>
    <row r="430" spans="1:249" s="7" customFormat="1" ht="24" hidden="1" customHeight="1">
      <c r="A430" s="18"/>
      <c r="B430" s="89" t="s">
        <v>7</v>
      </c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19" t="s">
        <v>175</v>
      </c>
      <c r="N430" s="17">
        <v>14</v>
      </c>
      <c r="O430" s="17">
        <v>3</v>
      </c>
      <c r="P430" s="30" t="s">
        <v>5</v>
      </c>
      <c r="Q430" s="6" t="s">
        <v>0</v>
      </c>
      <c r="R430" s="12">
        <f>R431</f>
        <v>0</v>
      </c>
      <c r="S430" s="10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</row>
    <row r="431" spans="1:249" s="7" customFormat="1" ht="24" hidden="1" customHeight="1">
      <c r="A431" s="18"/>
      <c r="B431" s="89" t="s">
        <v>6</v>
      </c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21" t="s">
        <v>175</v>
      </c>
      <c r="N431" s="17">
        <v>14</v>
      </c>
      <c r="O431" s="17">
        <v>3</v>
      </c>
      <c r="P431" s="30" t="s">
        <v>5</v>
      </c>
      <c r="Q431" s="6">
        <v>540</v>
      </c>
      <c r="R431" s="12"/>
      <c r="S431" s="10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</row>
    <row r="432" spans="1:249" s="7" customFormat="1" ht="12.75" customHeight="1">
      <c r="A432" s="18"/>
      <c r="B432" s="89" t="s">
        <v>4</v>
      </c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21" t="s">
        <v>175</v>
      </c>
      <c r="N432" s="17">
        <v>14</v>
      </c>
      <c r="O432" s="17">
        <v>3</v>
      </c>
      <c r="P432" s="30" t="s">
        <v>2</v>
      </c>
      <c r="Q432" s="6" t="s">
        <v>0</v>
      </c>
      <c r="R432" s="12">
        <f>R433</f>
        <v>174</v>
      </c>
      <c r="S432" s="10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</row>
    <row r="433" spans="1:249" s="7" customFormat="1" ht="24" customHeight="1">
      <c r="A433" s="18"/>
      <c r="B433" s="89" t="s">
        <v>3</v>
      </c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19" t="s">
        <v>175</v>
      </c>
      <c r="N433" s="17">
        <v>14</v>
      </c>
      <c r="O433" s="17">
        <v>3</v>
      </c>
      <c r="P433" s="30" t="s">
        <v>2</v>
      </c>
      <c r="Q433" s="6">
        <v>540</v>
      </c>
      <c r="R433" s="12">
        <v>174</v>
      </c>
      <c r="S433" s="10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</row>
    <row r="434" spans="1:249">
      <c r="B434" s="76" t="s">
        <v>176</v>
      </c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20">
        <v>42</v>
      </c>
      <c r="N434" s="17" t="s">
        <v>0</v>
      </c>
      <c r="O434" s="17" t="s">
        <v>0</v>
      </c>
      <c r="P434" s="30" t="s">
        <v>0</v>
      </c>
      <c r="Q434" s="6" t="s">
        <v>0</v>
      </c>
      <c r="R434" s="12">
        <f>R435</f>
        <v>271.40000000000003</v>
      </c>
    </row>
    <row r="435" spans="1:249">
      <c r="B435" s="76" t="s">
        <v>140</v>
      </c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20">
        <v>42</v>
      </c>
      <c r="N435" s="17">
        <v>1</v>
      </c>
      <c r="O435" s="17" t="s">
        <v>0</v>
      </c>
      <c r="P435" s="30" t="s">
        <v>0</v>
      </c>
      <c r="Q435" s="6" t="s">
        <v>0</v>
      </c>
      <c r="R435" s="12">
        <f>R436</f>
        <v>271.40000000000003</v>
      </c>
    </row>
    <row r="436" spans="1:249">
      <c r="B436" s="76" t="s">
        <v>136</v>
      </c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20">
        <v>42</v>
      </c>
      <c r="N436" s="17">
        <v>1</v>
      </c>
      <c r="O436" s="17">
        <v>3</v>
      </c>
      <c r="P436" s="30" t="s">
        <v>0</v>
      </c>
      <c r="Q436" s="6" t="s">
        <v>0</v>
      </c>
      <c r="R436" s="12">
        <f>R437</f>
        <v>271.40000000000003</v>
      </c>
    </row>
    <row r="437" spans="1:249">
      <c r="B437" s="76" t="s">
        <v>134</v>
      </c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20">
        <v>42</v>
      </c>
      <c r="N437" s="17">
        <v>1</v>
      </c>
      <c r="O437" s="17">
        <v>3</v>
      </c>
      <c r="P437" s="30" t="s">
        <v>133</v>
      </c>
      <c r="Q437" s="6" t="s">
        <v>0</v>
      </c>
      <c r="R437" s="12">
        <f>R438</f>
        <v>271.40000000000003</v>
      </c>
    </row>
    <row r="438" spans="1:249">
      <c r="B438" s="76" t="s">
        <v>132</v>
      </c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20">
        <v>42</v>
      </c>
      <c r="N438" s="17">
        <v>1</v>
      </c>
      <c r="O438" s="17">
        <v>3</v>
      </c>
      <c r="P438" s="30" t="s">
        <v>131</v>
      </c>
      <c r="Q438" s="6" t="s">
        <v>0</v>
      </c>
      <c r="R438" s="12">
        <f>R439+R444+R441+R443</f>
        <v>271.40000000000003</v>
      </c>
    </row>
    <row r="439" spans="1:249">
      <c r="B439" s="76" t="s">
        <v>129</v>
      </c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20">
        <v>42</v>
      </c>
      <c r="N439" s="17">
        <v>1</v>
      </c>
      <c r="O439" s="17">
        <v>3</v>
      </c>
      <c r="P439" s="30" t="s">
        <v>131</v>
      </c>
      <c r="Q439" s="6">
        <v>120</v>
      </c>
      <c r="R439" s="12">
        <v>225</v>
      </c>
    </row>
    <row r="440" spans="1:249">
      <c r="B440" s="74" t="s">
        <v>142</v>
      </c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20">
        <v>42</v>
      </c>
      <c r="N440" s="17">
        <v>1</v>
      </c>
      <c r="O440" s="17">
        <v>3</v>
      </c>
      <c r="P440" s="30">
        <v>100243170</v>
      </c>
      <c r="Q440" s="6" t="s">
        <v>0</v>
      </c>
      <c r="R440" s="12">
        <f>R441+R446</f>
        <v>39.630000000000003</v>
      </c>
    </row>
    <row r="441" spans="1:249">
      <c r="B441" s="74" t="s">
        <v>143</v>
      </c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20">
        <v>42</v>
      </c>
      <c r="N441" s="17">
        <v>1</v>
      </c>
      <c r="O441" s="17">
        <v>3</v>
      </c>
      <c r="P441" s="32">
        <v>100243170</v>
      </c>
      <c r="Q441" s="6">
        <v>120</v>
      </c>
      <c r="R441" s="12">
        <v>39.630000000000003</v>
      </c>
    </row>
    <row r="442" spans="1:249">
      <c r="B442" s="74" t="s">
        <v>144</v>
      </c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20">
        <v>42</v>
      </c>
      <c r="N442" s="17">
        <v>1</v>
      </c>
      <c r="O442" s="17">
        <v>3</v>
      </c>
      <c r="P442" s="30" t="str">
        <f>P443</f>
        <v>01002S3170</v>
      </c>
      <c r="Q442" s="6" t="s">
        <v>0</v>
      </c>
      <c r="R442" s="12">
        <f>R443+R658</f>
        <v>6.54</v>
      </c>
    </row>
    <row r="443" spans="1:249">
      <c r="B443" s="74" t="s">
        <v>145</v>
      </c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20">
        <v>42</v>
      </c>
      <c r="N443" s="17">
        <v>1</v>
      </c>
      <c r="O443" s="17">
        <v>3</v>
      </c>
      <c r="P443" s="30" t="s">
        <v>148</v>
      </c>
      <c r="Q443" s="6">
        <v>120</v>
      </c>
      <c r="R443" s="12">
        <v>6.54</v>
      </c>
    </row>
    <row r="444" spans="1:249">
      <c r="B444" s="76" t="s">
        <v>31</v>
      </c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20">
        <v>42</v>
      </c>
      <c r="N444" s="17">
        <v>1</v>
      </c>
      <c r="O444" s="17">
        <v>3</v>
      </c>
      <c r="P444" s="30" t="s">
        <v>131</v>
      </c>
      <c r="Q444" s="6">
        <v>850</v>
      </c>
      <c r="R444" s="12">
        <v>0.23</v>
      </c>
    </row>
    <row r="445" spans="1:249" s="7" customFormat="1" ht="17.25" customHeight="1" thickBot="1">
      <c r="A445" s="13"/>
      <c r="B445" s="78" t="s">
        <v>1</v>
      </c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80"/>
      <c r="R445" s="2">
        <f>R434+R240</f>
        <v>103286.07249999999</v>
      </c>
      <c r="S445" s="1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</row>
    <row r="447" spans="1:249" ht="12.75" customHeight="1">
      <c r="A447" s="39"/>
      <c r="B447" s="82" t="s">
        <v>203</v>
      </c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39"/>
      <c r="S447" s="7"/>
      <c r="T447" s="4"/>
    </row>
    <row r="448" spans="1:249">
      <c r="A448" s="39"/>
      <c r="B448" s="82" t="s">
        <v>188</v>
      </c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39"/>
      <c r="N448" s="39"/>
      <c r="O448" s="39"/>
      <c r="P448" s="39"/>
      <c r="Q448" s="39"/>
      <c r="R448" s="39"/>
      <c r="S448" s="7"/>
      <c r="T448" s="4"/>
    </row>
    <row r="449" spans="1:20" ht="13.5" thickBo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39"/>
      <c r="S449" s="7"/>
      <c r="T449" s="4"/>
    </row>
    <row r="450" spans="1:20" ht="13.5" thickBot="1">
      <c r="A450" s="49"/>
      <c r="B450" s="83" t="s">
        <v>141</v>
      </c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4" t="s">
        <v>204</v>
      </c>
      <c r="N450" s="85"/>
      <c r="O450" s="85"/>
      <c r="P450" s="85"/>
      <c r="Q450" s="85"/>
      <c r="R450" s="50" t="s">
        <v>173</v>
      </c>
      <c r="S450" s="7"/>
      <c r="T450" s="4"/>
    </row>
    <row r="451" spans="1:20" ht="13.5" thickBot="1">
      <c r="A451" s="49"/>
      <c r="B451" s="34"/>
      <c r="C451" s="35"/>
      <c r="D451" s="35"/>
      <c r="E451" s="35"/>
      <c r="F451" s="35"/>
      <c r="G451" s="35"/>
      <c r="H451" s="35"/>
      <c r="I451" s="35"/>
      <c r="J451" s="35"/>
      <c r="K451" s="35"/>
      <c r="L451" s="51"/>
      <c r="M451" s="84"/>
      <c r="N451" s="85"/>
      <c r="O451" s="85"/>
      <c r="P451" s="85"/>
      <c r="Q451" s="85"/>
      <c r="R451" s="52" t="s">
        <v>205</v>
      </c>
      <c r="S451" s="7"/>
      <c r="T451" s="4"/>
    </row>
    <row r="452" spans="1:20">
      <c r="A452" s="53"/>
      <c r="B452" s="86" t="s">
        <v>174</v>
      </c>
      <c r="C452" s="86"/>
      <c r="D452" s="86"/>
      <c r="E452" s="86"/>
      <c r="F452" s="86"/>
      <c r="G452" s="86"/>
      <c r="H452" s="86"/>
      <c r="I452" s="86"/>
      <c r="J452" s="86"/>
      <c r="K452" s="86"/>
      <c r="L452" s="87"/>
      <c r="M452" s="88" t="s">
        <v>206</v>
      </c>
      <c r="N452" s="88"/>
      <c r="O452" s="88"/>
      <c r="P452" s="88"/>
      <c r="Q452" s="88"/>
      <c r="R452" s="54">
        <f>R453</f>
        <v>-696.64</v>
      </c>
      <c r="S452" s="7"/>
      <c r="T452" s="4"/>
    </row>
    <row r="453" spans="1:20" ht="16.5" customHeight="1">
      <c r="A453" s="53"/>
      <c r="B453" s="65" t="s">
        <v>207</v>
      </c>
      <c r="C453" s="65"/>
      <c r="D453" s="65"/>
      <c r="E453" s="65"/>
      <c r="F453" s="65"/>
      <c r="G453" s="65"/>
      <c r="H453" s="65"/>
      <c r="I453" s="65"/>
      <c r="J453" s="65"/>
      <c r="K453" s="65"/>
      <c r="L453" s="66"/>
      <c r="M453" s="67" t="s">
        <v>208</v>
      </c>
      <c r="N453" s="67"/>
      <c r="O453" s="67"/>
      <c r="P453" s="67"/>
      <c r="Q453" s="67"/>
      <c r="R453" s="55">
        <f>R454+R456</f>
        <v>-696.64</v>
      </c>
      <c r="S453" s="7"/>
      <c r="T453" s="4"/>
    </row>
    <row r="454" spans="1:20" ht="27.75" customHeight="1">
      <c r="A454" s="53"/>
      <c r="B454" s="65" t="s">
        <v>209</v>
      </c>
      <c r="C454" s="65"/>
      <c r="D454" s="65"/>
      <c r="E454" s="65"/>
      <c r="F454" s="65"/>
      <c r="G454" s="65"/>
      <c r="H454" s="65"/>
      <c r="I454" s="65"/>
      <c r="J454" s="65"/>
      <c r="K454" s="65"/>
      <c r="L454" s="66"/>
      <c r="M454" s="67" t="s">
        <v>210</v>
      </c>
      <c r="N454" s="67"/>
      <c r="O454" s="67"/>
      <c r="P454" s="67"/>
      <c r="Q454" s="67"/>
      <c r="R454" s="55">
        <f>R455</f>
        <v>-311.64</v>
      </c>
      <c r="S454" s="7"/>
      <c r="T454" s="4"/>
    </row>
    <row r="455" spans="1:20" ht="27" customHeight="1">
      <c r="A455" s="53"/>
      <c r="B455" s="65" t="s">
        <v>211</v>
      </c>
      <c r="C455" s="65"/>
      <c r="D455" s="65"/>
      <c r="E455" s="65"/>
      <c r="F455" s="65"/>
      <c r="G455" s="65"/>
      <c r="H455" s="65"/>
      <c r="I455" s="65"/>
      <c r="J455" s="65"/>
      <c r="K455" s="65"/>
      <c r="L455" s="66"/>
      <c r="M455" s="67" t="s">
        <v>212</v>
      </c>
      <c r="N455" s="67"/>
      <c r="O455" s="67"/>
      <c r="P455" s="67"/>
      <c r="Q455" s="67"/>
      <c r="R455" s="55">
        <v>-311.64</v>
      </c>
      <c r="S455" s="7"/>
      <c r="T455" s="4"/>
    </row>
    <row r="456" spans="1:20" ht="27.75" customHeight="1">
      <c r="A456" s="53"/>
      <c r="B456" s="68" t="s">
        <v>213</v>
      </c>
      <c r="C456" s="69"/>
      <c r="D456" s="69"/>
      <c r="E456" s="69"/>
      <c r="F456" s="69"/>
      <c r="G456" s="69"/>
      <c r="H456" s="69"/>
      <c r="I456" s="69"/>
      <c r="J456" s="69"/>
      <c r="K456" s="69"/>
      <c r="L456" s="70"/>
      <c r="M456" s="67" t="s">
        <v>214</v>
      </c>
      <c r="N456" s="67"/>
      <c r="O456" s="67"/>
      <c r="P456" s="67"/>
      <c r="Q456" s="67"/>
      <c r="R456" s="55">
        <v>-385</v>
      </c>
      <c r="S456" s="7"/>
      <c r="T456" s="4"/>
    </row>
    <row r="457" spans="1:20" ht="24.75" customHeight="1">
      <c r="A457" s="53"/>
      <c r="B457" s="71" t="s">
        <v>215</v>
      </c>
      <c r="C457" s="72"/>
      <c r="D457" s="72"/>
      <c r="E457" s="72"/>
      <c r="F457" s="72"/>
      <c r="G457" s="72"/>
      <c r="H457" s="72"/>
      <c r="I457" s="72"/>
      <c r="J457" s="72"/>
      <c r="K457" s="72"/>
      <c r="L457" s="73"/>
      <c r="M457" s="67" t="s">
        <v>216</v>
      </c>
      <c r="N457" s="67"/>
      <c r="O457" s="67"/>
      <c r="P457" s="67"/>
      <c r="Q457" s="67"/>
      <c r="R457" s="55">
        <f>R456</f>
        <v>-385</v>
      </c>
      <c r="S457" s="7"/>
      <c r="T457" s="4"/>
    </row>
    <row r="458" spans="1:20" ht="13.5" thickBot="1">
      <c r="A458" s="49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56"/>
      <c r="N458" s="56"/>
      <c r="O458" s="56"/>
      <c r="P458" s="56"/>
      <c r="Q458" s="56"/>
      <c r="R458" s="57">
        <f>R452</f>
        <v>-696.64</v>
      </c>
      <c r="S458" s="7"/>
      <c r="T458" s="4"/>
    </row>
    <row r="459" spans="1:20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7"/>
      <c r="T459" s="4"/>
    </row>
    <row r="460" spans="1:20">
      <c r="A460" s="39"/>
      <c r="B460" s="58" t="s">
        <v>217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59"/>
      <c r="Q460" s="39"/>
      <c r="R460" s="60" t="s">
        <v>218</v>
      </c>
      <c r="S460" s="7"/>
      <c r="T460" s="4"/>
    </row>
    <row r="461" spans="1:20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61" t="s">
        <v>219</v>
      </c>
      <c r="Q461" s="39"/>
      <c r="R461" s="62" t="s">
        <v>220</v>
      </c>
      <c r="S461" s="7"/>
      <c r="T461" s="4"/>
    </row>
    <row r="462" spans="1:20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61"/>
      <c r="Q462" s="39"/>
      <c r="R462" s="60"/>
      <c r="S462" s="7"/>
      <c r="T462" s="4"/>
    </row>
    <row r="463" spans="1:20">
      <c r="A463" s="39"/>
      <c r="B463" s="39" t="s">
        <v>221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59"/>
      <c r="Q463" s="39"/>
      <c r="R463" s="60" t="s">
        <v>218</v>
      </c>
      <c r="S463" s="7"/>
      <c r="T463" s="4"/>
    </row>
    <row r="464" spans="1:20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61" t="s">
        <v>219</v>
      </c>
      <c r="Q464" s="39"/>
      <c r="R464" s="62" t="s">
        <v>220</v>
      </c>
      <c r="S464" s="7"/>
      <c r="T464" s="4"/>
    </row>
    <row r="465" spans="1:20">
      <c r="A465" s="63"/>
      <c r="B465" s="63"/>
      <c r="C465" s="63" t="s">
        <v>224</v>
      </c>
      <c r="D465" s="63"/>
      <c r="E465" s="63"/>
      <c r="F465" s="63"/>
      <c r="G465" s="63"/>
      <c r="H465" s="63"/>
      <c r="I465" s="63"/>
      <c r="J465" s="63"/>
      <c r="K465" s="61"/>
      <c r="L465" s="61"/>
      <c r="M465" s="61"/>
      <c r="N465" s="61"/>
      <c r="O465" s="61"/>
      <c r="P465" s="61"/>
      <c r="Q465" s="61"/>
      <c r="R465" s="61"/>
      <c r="S465" s="7"/>
      <c r="T465" s="4"/>
    </row>
    <row r="466" spans="1:20">
      <c r="A466" s="63" t="s">
        <v>222</v>
      </c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1"/>
      <c r="S466" s="7"/>
      <c r="T466" s="4"/>
    </row>
    <row r="467" spans="1:20">
      <c r="A467" s="39" t="s">
        <v>223</v>
      </c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7"/>
      <c r="T467" s="4"/>
    </row>
  </sheetData>
  <mergeCells count="447">
    <mergeCell ref="B228:L228"/>
    <mergeCell ref="B229:L229"/>
    <mergeCell ref="B230:L230"/>
    <mergeCell ref="B231:L231"/>
    <mergeCell ref="B232:L232"/>
    <mergeCell ref="B233:Q233"/>
    <mergeCell ref="B222:L222"/>
    <mergeCell ref="B223:L223"/>
    <mergeCell ref="B224:L224"/>
    <mergeCell ref="B225:L225"/>
    <mergeCell ref="B226:L226"/>
    <mergeCell ref="B227:L227"/>
    <mergeCell ref="B216:L216"/>
    <mergeCell ref="B217:L217"/>
    <mergeCell ref="B218:L218"/>
    <mergeCell ref="B219:L219"/>
    <mergeCell ref="B220:L220"/>
    <mergeCell ref="B221:L221"/>
    <mergeCell ref="B210:L210"/>
    <mergeCell ref="B211:L211"/>
    <mergeCell ref="B212:L212"/>
    <mergeCell ref="B213:L213"/>
    <mergeCell ref="B214:L214"/>
    <mergeCell ref="B215:L215"/>
    <mergeCell ref="B204:L204"/>
    <mergeCell ref="B205:L205"/>
    <mergeCell ref="B206:L206"/>
    <mergeCell ref="B207:L207"/>
    <mergeCell ref="B208:L208"/>
    <mergeCell ref="B209:L209"/>
    <mergeCell ref="B198:L198"/>
    <mergeCell ref="B199:L199"/>
    <mergeCell ref="B200:L200"/>
    <mergeCell ref="B201:L201"/>
    <mergeCell ref="B202:L202"/>
    <mergeCell ref="B203:L203"/>
    <mergeCell ref="B192:L192"/>
    <mergeCell ref="B193:L193"/>
    <mergeCell ref="B194:L194"/>
    <mergeCell ref="B195:L195"/>
    <mergeCell ref="B196:L196"/>
    <mergeCell ref="B197:L197"/>
    <mergeCell ref="B186:L186"/>
    <mergeCell ref="B187:L187"/>
    <mergeCell ref="B188:L188"/>
    <mergeCell ref="B189:L189"/>
    <mergeCell ref="B190:L190"/>
    <mergeCell ref="B191:L191"/>
    <mergeCell ref="B180:L180"/>
    <mergeCell ref="B181:L181"/>
    <mergeCell ref="B182:L182"/>
    <mergeCell ref="B183:L183"/>
    <mergeCell ref="B184:L184"/>
    <mergeCell ref="B185:L185"/>
    <mergeCell ref="B174:L174"/>
    <mergeCell ref="B175:L175"/>
    <mergeCell ref="B176:L176"/>
    <mergeCell ref="B177:L177"/>
    <mergeCell ref="B178:L178"/>
    <mergeCell ref="B179:L179"/>
    <mergeCell ref="B168:L168"/>
    <mergeCell ref="B169:L169"/>
    <mergeCell ref="B170:L170"/>
    <mergeCell ref="B171:L171"/>
    <mergeCell ref="B172:L172"/>
    <mergeCell ref="B173:L173"/>
    <mergeCell ref="B162:L162"/>
    <mergeCell ref="B163:L163"/>
    <mergeCell ref="B164:L164"/>
    <mergeCell ref="B165:L165"/>
    <mergeCell ref="B166:L166"/>
    <mergeCell ref="B167:L167"/>
    <mergeCell ref="B156:L156"/>
    <mergeCell ref="B157:L157"/>
    <mergeCell ref="B158:L158"/>
    <mergeCell ref="B159:L159"/>
    <mergeCell ref="B160:L160"/>
    <mergeCell ref="B161:L161"/>
    <mergeCell ref="B150:L150"/>
    <mergeCell ref="B151:L151"/>
    <mergeCell ref="B152:L152"/>
    <mergeCell ref="B153:L153"/>
    <mergeCell ref="B154:L154"/>
    <mergeCell ref="B155:L155"/>
    <mergeCell ref="B144:L144"/>
    <mergeCell ref="B145:L145"/>
    <mergeCell ref="B146:L146"/>
    <mergeCell ref="B147:L147"/>
    <mergeCell ref="B148:L148"/>
    <mergeCell ref="B149:L149"/>
    <mergeCell ref="B138:L138"/>
    <mergeCell ref="B139:L139"/>
    <mergeCell ref="B140:L140"/>
    <mergeCell ref="B141:L141"/>
    <mergeCell ref="B142:L142"/>
    <mergeCell ref="B143:L143"/>
    <mergeCell ref="B132:L132"/>
    <mergeCell ref="B133:L133"/>
    <mergeCell ref="B134:L134"/>
    <mergeCell ref="B135:L135"/>
    <mergeCell ref="B136:L136"/>
    <mergeCell ref="B137:L137"/>
    <mergeCell ref="B126:L126"/>
    <mergeCell ref="B127:L127"/>
    <mergeCell ref="B128:L128"/>
    <mergeCell ref="B129:L129"/>
    <mergeCell ref="B130:L130"/>
    <mergeCell ref="B131:L131"/>
    <mergeCell ref="B120:L120"/>
    <mergeCell ref="B121:L121"/>
    <mergeCell ref="B122:L122"/>
    <mergeCell ref="B123:L123"/>
    <mergeCell ref="B124:L124"/>
    <mergeCell ref="B125:L125"/>
    <mergeCell ref="B114:L114"/>
    <mergeCell ref="B115:L115"/>
    <mergeCell ref="B116:L116"/>
    <mergeCell ref="B117:L117"/>
    <mergeCell ref="B118:L118"/>
    <mergeCell ref="B119:L119"/>
    <mergeCell ref="B108:L108"/>
    <mergeCell ref="B109:L109"/>
    <mergeCell ref="B110:L110"/>
    <mergeCell ref="B111:L111"/>
    <mergeCell ref="B112:L112"/>
    <mergeCell ref="B113:L113"/>
    <mergeCell ref="B102:L102"/>
    <mergeCell ref="B103:L103"/>
    <mergeCell ref="B104:L104"/>
    <mergeCell ref="B105:L105"/>
    <mergeCell ref="B106:L106"/>
    <mergeCell ref="B107:L107"/>
    <mergeCell ref="B96:L96"/>
    <mergeCell ref="B97:L97"/>
    <mergeCell ref="B98:L98"/>
    <mergeCell ref="B99:L99"/>
    <mergeCell ref="B100:L100"/>
    <mergeCell ref="B101:L101"/>
    <mergeCell ref="B90:L90"/>
    <mergeCell ref="B91:L91"/>
    <mergeCell ref="B92:L92"/>
    <mergeCell ref="B93:L93"/>
    <mergeCell ref="B94:L94"/>
    <mergeCell ref="B95:L95"/>
    <mergeCell ref="B84:L84"/>
    <mergeCell ref="B85:L85"/>
    <mergeCell ref="B86:L86"/>
    <mergeCell ref="B87:L87"/>
    <mergeCell ref="B88:L88"/>
    <mergeCell ref="B89:L89"/>
    <mergeCell ref="B78:L78"/>
    <mergeCell ref="B79:L79"/>
    <mergeCell ref="B80:L80"/>
    <mergeCell ref="B81:L81"/>
    <mergeCell ref="B82:L82"/>
    <mergeCell ref="B83:L83"/>
    <mergeCell ref="B72:L72"/>
    <mergeCell ref="B73:L73"/>
    <mergeCell ref="B74:L74"/>
    <mergeCell ref="B75:L75"/>
    <mergeCell ref="B76:L76"/>
    <mergeCell ref="B77:L77"/>
    <mergeCell ref="B66:L66"/>
    <mergeCell ref="B67:L67"/>
    <mergeCell ref="B68:L68"/>
    <mergeCell ref="B69:L69"/>
    <mergeCell ref="B70:L70"/>
    <mergeCell ref="B71:L71"/>
    <mergeCell ref="B60:L60"/>
    <mergeCell ref="B61:L61"/>
    <mergeCell ref="B62:L62"/>
    <mergeCell ref="B63:L63"/>
    <mergeCell ref="B64:L64"/>
    <mergeCell ref="B65:L65"/>
    <mergeCell ref="B54:L54"/>
    <mergeCell ref="B55:L55"/>
    <mergeCell ref="B56:L56"/>
    <mergeCell ref="B57:L57"/>
    <mergeCell ref="B58:L58"/>
    <mergeCell ref="B59:L59"/>
    <mergeCell ref="B48:L48"/>
    <mergeCell ref="B49:L49"/>
    <mergeCell ref="B50:L50"/>
    <mergeCell ref="B51:L51"/>
    <mergeCell ref="B52:L52"/>
    <mergeCell ref="B53:L53"/>
    <mergeCell ref="B42:L42"/>
    <mergeCell ref="B43:L43"/>
    <mergeCell ref="B44:L44"/>
    <mergeCell ref="B45:L45"/>
    <mergeCell ref="B46:L46"/>
    <mergeCell ref="B47:L47"/>
    <mergeCell ref="B39:L39"/>
    <mergeCell ref="B40:L40"/>
    <mergeCell ref="B41:L41"/>
    <mergeCell ref="B30:L30"/>
    <mergeCell ref="B31:L31"/>
    <mergeCell ref="B32:L32"/>
    <mergeCell ref="B33:L33"/>
    <mergeCell ref="B34:L34"/>
    <mergeCell ref="B35:L35"/>
    <mergeCell ref="B24:L26"/>
    <mergeCell ref="M24:Q25"/>
    <mergeCell ref="R24:R25"/>
    <mergeCell ref="B28:L28"/>
    <mergeCell ref="B29:L29"/>
    <mergeCell ref="B36:L36"/>
    <mergeCell ref="B37:L37"/>
    <mergeCell ref="B38:L38"/>
    <mergeCell ref="L12:Q12"/>
    <mergeCell ref="A13:Q13"/>
    <mergeCell ref="A14:Q14"/>
    <mergeCell ref="A15:Q15"/>
    <mergeCell ref="A16:Q16"/>
    <mergeCell ref="A18:Q18"/>
    <mergeCell ref="A19:Q19"/>
    <mergeCell ref="K21:L21"/>
    <mergeCell ref="A22:R22"/>
    <mergeCell ref="B27:L27"/>
    <mergeCell ref="B236:L238"/>
    <mergeCell ref="M236:Q237"/>
    <mergeCell ref="R236:R237"/>
    <mergeCell ref="B239:L239"/>
    <mergeCell ref="B240:L240"/>
    <mergeCell ref="B241:L241"/>
    <mergeCell ref="B242:L242"/>
    <mergeCell ref="B243:L243"/>
    <mergeCell ref="B244:L244"/>
    <mergeCell ref="B245:L245"/>
    <mergeCell ref="B246:L246"/>
    <mergeCell ref="B247:L247"/>
    <mergeCell ref="B248:L248"/>
    <mergeCell ref="B249:L249"/>
    <mergeCell ref="B250:L250"/>
    <mergeCell ref="B251:L251"/>
    <mergeCell ref="B252:L252"/>
    <mergeCell ref="B253:L253"/>
    <mergeCell ref="B254:L254"/>
    <mergeCell ref="B255:L255"/>
    <mergeCell ref="B256:L256"/>
    <mergeCell ref="B257:L257"/>
    <mergeCell ref="B258:L258"/>
    <mergeCell ref="B259:L259"/>
    <mergeCell ref="B260:L260"/>
    <mergeCell ref="B261:L261"/>
    <mergeCell ref="B262:L262"/>
    <mergeCell ref="B263:L263"/>
    <mergeCell ref="B264:L264"/>
    <mergeCell ref="B265:L265"/>
    <mergeCell ref="B266:L266"/>
    <mergeCell ref="B267:L267"/>
    <mergeCell ref="B268:L268"/>
    <mergeCell ref="B269:L269"/>
    <mergeCell ref="B270:L270"/>
    <mergeCell ref="B271:L271"/>
    <mergeCell ref="B272:L272"/>
    <mergeCell ref="B273:L273"/>
    <mergeCell ref="B274:L274"/>
    <mergeCell ref="B275:L275"/>
    <mergeCell ref="B276:L276"/>
    <mergeCell ref="B277:L277"/>
    <mergeCell ref="B278:L278"/>
    <mergeCell ref="B279:L279"/>
    <mergeCell ref="B280:L280"/>
    <mergeCell ref="B281:L281"/>
    <mergeCell ref="B282:L282"/>
    <mergeCell ref="B283:L283"/>
    <mergeCell ref="B284:L284"/>
    <mergeCell ref="B285:L285"/>
    <mergeCell ref="B286:L286"/>
    <mergeCell ref="B287:L287"/>
    <mergeCell ref="B288:L288"/>
    <mergeCell ref="B289:L289"/>
    <mergeCell ref="B290:L290"/>
    <mergeCell ref="B291:L291"/>
    <mergeCell ref="B292:L292"/>
    <mergeCell ref="B293:L293"/>
    <mergeCell ref="B294:L294"/>
    <mergeCell ref="B295:L295"/>
    <mergeCell ref="B296:L296"/>
    <mergeCell ref="B297:L297"/>
    <mergeCell ref="B298:L298"/>
    <mergeCell ref="B299:L299"/>
    <mergeCell ref="B300:L300"/>
    <mergeCell ref="B301:L301"/>
    <mergeCell ref="B302:L302"/>
    <mergeCell ref="B303:L303"/>
    <mergeCell ref="B304:L304"/>
    <mergeCell ref="B305:L305"/>
    <mergeCell ref="B306:L306"/>
    <mergeCell ref="B307:L307"/>
    <mergeCell ref="B308:L308"/>
    <mergeCell ref="B309:L309"/>
    <mergeCell ref="B310:L310"/>
    <mergeCell ref="B311:L311"/>
    <mergeCell ref="B312:L312"/>
    <mergeCell ref="B313:L313"/>
    <mergeCell ref="B314:L314"/>
    <mergeCell ref="B315:L315"/>
    <mergeCell ref="B316:L316"/>
    <mergeCell ref="B317:L317"/>
    <mergeCell ref="B318:L318"/>
    <mergeCell ref="B319:L319"/>
    <mergeCell ref="B320:L320"/>
    <mergeCell ref="B321:L321"/>
    <mergeCell ref="B322:L322"/>
    <mergeCell ref="B323:L323"/>
    <mergeCell ref="B324:L324"/>
    <mergeCell ref="B325:L325"/>
    <mergeCell ref="B326:L326"/>
    <mergeCell ref="B327:L327"/>
    <mergeCell ref="B328:L328"/>
    <mergeCell ref="B329:L329"/>
    <mergeCell ref="B330:L330"/>
    <mergeCell ref="B331:L331"/>
    <mergeCell ref="B332:L332"/>
    <mergeCell ref="B333:L333"/>
    <mergeCell ref="B334:L334"/>
    <mergeCell ref="B335:L335"/>
    <mergeCell ref="B336:L336"/>
    <mergeCell ref="B337:L337"/>
    <mergeCell ref="B338:L338"/>
    <mergeCell ref="B339:L339"/>
    <mergeCell ref="B340:L340"/>
    <mergeCell ref="B341:L341"/>
    <mergeCell ref="B342:L342"/>
    <mergeCell ref="B343:L343"/>
    <mergeCell ref="B344:L344"/>
    <mergeCell ref="B345:L345"/>
    <mergeCell ref="B346:L346"/>
    <mergeCell ref="B347:L347"/>
    <mergeCell ref="B348:L348"/>
    <mergeCell ref="B349:L349"/>
    <mergeCell ref="B350:L350"/>
    <mergeCell ref="B351:L351"/>
    <mergeCell ref="B352:L352"/>
    <mergeCell ref="B353:L353"/>
    <mergeCell ref="B354:L354"/>
    <mergeCell ref="B355:L355"/>
    <mergeCell ref="B356:L356"/>
    <mergeCell ref="B357:L357"/>
    <mergeCell ref="B358:L358"/>
    <mergeCell ref="B359:L359"/>
    <mergeCell ref="B360:L360"/>
    <mergeCell ref="B361:L361"/>
    <mergeCell ref="B362:L362"/>
    <mergeCell ref="B363:L363"/>
    <mergeCell ref="B364:L364"/>
    <mergeCell ref="B365:L365"/>
    <mergeCell ref="B366:L366"/>
    <mergeCell ref="B367:L367"/>
    <mergeCell ref="B368:L368"/>
    <mergeCell ref="B369:L369"/>
    <mergeCell ref="B370:L370"/>
    <mergeCell ref="B371:L371"/>
    <mergeCell ref="B372:L372"/>
    <mergeCell ref="B373:L373"/>
    <mergeCell ref="B374:L374"/>
    <mergeCell ref="B375:L375"/>
    <mergeCell ref="B376:L376"/>
    <mergeCell ref="B377:L377"/>
    <mergeCell ref="B378:L378"/>
    <mergeCell ref="B379:L379"/>
    <mergeCell ref="B380:L380"/>
    <mergeCell ref="B381:L381"/>
    <mergeCell ref="B382:L382"/>
    <mergeCell ref="B383:L383"/>
    <mergeCell ref="B384:L384"/>
    <mergeCell ref="B385:L385"/>
    <mergeCell ref="B386:L386"/>
    <mergeCell ref="B387:L387"/>
    <mergeCell ref="B388:L388"/>
    <mergeCell ref="B389:L389"/>
    <mergeCell ref="B390:L390"/>
    <mergeCell ref="B391:L391"/>
    <mergeCell ref="B392:L392"/>
    <mergeCell ref="B393:L393"/>
    <mergeCell ref="B394:L394"/>
    <mergeCell ref="B395:L395"/>
    <mergeCell ref="B396:L396"/>
    <mergeCell ref="B397:L397"/>
    <mergeCell ref="B398:L398"/>
    <mergeCell ref="B399:L399"/>
    <mergeCell ref="B400:L400"/>
    <mergeCell ref="B401:L401"/>
    <mergeCell ref="B402:L402"/>
    <mergeCell ref="B403:L403"/>
    <mergeCell ref="B404:L404"/>
    <mergeCell ref="B405:L405"/>
    <mergeCell ref="B406:L406"/>
    <mergeCell ref="B407:L407"/>
    <mergeCell ref="B408:L408"/>
    <mergeCell ref="B409:L409"/>
    <mergeCell ref="B410:L410"/>
    <mergeCell ref="B411:L411"/>
    <mergeCell ref="B412:L412"/>
    <mergeCell ref="B413:L413"/>
    <mergeCell ref="B414:L414"/>
    <mergeCell ref="B415:L415"/>
    <mergeCell ref="B430:L430"/>
    <mergeCell ref="B431:L431"/>
    <mergeCell ref="B432:L432"/>
    <mergeCell ref="B433:L433"/>
    <mergeCell ref="B416:L416"/>
    <mergeCell ref="B417:L417"/>
    <mergeCell ref="B418:L418"/>
    <mergeCell ref="B419:L419"/>
    <mergeCell ref="B420:L420"/>
    <mergeCell ref="B421:L421"/>
    <mergeCell ref="B422:L422"/>
    <mergeCell ref="B423:L423"/>
    <mergeCell ref="B424:L424"/>
    <mergeCell ref="B443:L443"/>
    <mergeCell ref="B444:L444"/>
    <mergeCell ref="B445:Q445"/>
    <mergeCell ref="A234:R234"/>
    <mergeCell ref="B447:Q447"/>
    <mergeCell ref="B448:L448"/>
    <mergeCell ref="B450:L450"/>
    <mergeCell ref="M450:Q451"/>
    <mergeCell ref="B452:L452"/>
    <mergeCell ref="M452:Q452"/>
    <mergeCell ref="B434:L434"/>
    <mergeCell ref="B435:L435"/>
    <mergeCell ref="B436:L436"/>
    <mergeCell ref="B437:L437"/>
    <mergeCell ref="B438:L438"/>
    <mergeCell ref="B439:L439"/>
    <mergeCell ref="B440:L440"/>
    <mergeCell ref="B441:L441"/>
    <mergeCell ref="B442:L442"/>
    <mergeCell ref="B425:L425"/>
    <mergeCell ref="B426:L426"/>
    <mergeCell ref="B427:L427"/>
    <mergeCell ref="B428:L428"/>
    <mergeCell ref="B429:L429"/>
    <mergeCell ref="B458:L458"/>
    <mergeCell ref="B453:L453"/>
    <mergeCell ref="M453:Q453"/>
    <mergeCell ref="B454:L454"/>
    <mergeCell ref="M454:Q454"/>
    <mergeCell ref="B455:L455"/>
    <mergeCell ref="M455:Q455"/>
    <mergeCell ref="B456:L456"/>
    <mergeCell ref="M456:Q456"/>
    <mergeCell ref="B457:L457"/>
    <mergeCell ref="M457:Q457"/>
  </mergeCells>
  <pageMargins left="0.39370078740157483" right="0.39370078740157483" top="0.39370078740157483" bottom="0.39370078740157483" header="0.51181102362204722" footer="0.51181102362204722"/>
  <pageSetup paperSize="9" scale="50" fitToHeight="5" orientation="portrait" r:id="rId1"/>
  <headerFooter alignWithMargins="0"/>
  <rowBreaks count="3" manualBreakCount="3">
    <brk id="233" max="17" man="1"/>
    <brk id="384" max="17" man="1"/>
    <brk id="4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6</vt:lpstr>
      <vt:lpstr>'приложение 1'!Заголовки_для_печати</vt:lpstr>
      <vt:lpstr>'приложение 6'!Заголовки_для_печати</vt:lpstr>
      <vt:lpstr>'приложение 1'!Область_печати</vt:lpstr>
      <vt:lpstr>'приложение 6'!Область_печати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filina-pc</dc:creator>
  <cp:lastModifiedBy>Админ</cp:lastModifiedBy>
  <cp:lastPrinted>2018-06-19T08:27:37Z</cp:lastPrinted>
  <dcterms:created xsi:type="dcterms:W3CDTF">2017-11-01T11:22:49Z</dcterms:created>
  <dcterms:modified xsi:type="dcterms:W3CDTF">2018-06-30T12:58:23Z</dcterms:modified>
</cp:coreProperties>
</file>